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hidePivotFieldList="1" defaultThemeVersion="124226"/>
  <mc:AlternateContent xmlns:mc="http://schemas.openxmlformats.org/markup-compatibility/2006">
    <mc:Choice Requires="x15">
      <x15ac:absPath xmlns:x15ac="http://schemas.microsoft.com/office/spreadsheetml/2010/11/ac" url="C:\Users\arpinem\Desktop\downlods\"/>
    </mc:Choice>
  </mc:AlternateContent>
  <bookViews>
    <workbookView xWindow="0" yWindow="0" windowWidth="23010" windowHeight="8910" tabRatio="847" activeTab="2"/>
  </bookViews>
  <sheets>
    <sheet name="Հավելված N 1" sheetId="27" r:id="rId1"/>
    <sheet name="Հավելված N 2" sheetId="78" r:id="rId2"/>
    <sheet name="Հավելված N 3" sheetId="63" r:id="rId3"/>
    <sheet name="Հավելված N 4" sheetId="29" r:id="rId4"/>
    <sheet name="Հավելված N 5" sheetId="75" r:id="rId5"/>
  </sheets>
  <definedNames>
    <definedName name="a" localSheetId="1">#REF!</definedName>
    <definedName name="a" localSheetId="2">#REF!</definedName>
    <definedName name="a" localSheetId="4">#REF!</definedName>
    <definedName name="a">#REF!</definedName>
    <definedName name="AgencyCode" localSheetId="1">#REF!</definedName>
    <definedName name="AgencyCode" localSheetId="2">#REF!</definedName>
    <definedName name="AgencyCode" localSheetId="4">#REF!</definedName>
    <definedName name="AgencyCode">#REF!</definedName>
    <definedName name="AgencyName" localSheetId="1">#REF!</definedName>
    <definedName name="AgencyName" localSheetId="4">#REF!</definedName>
    <definedName name="AgencyName">#REF!</definedName>
    <definedName name="BOP" localSheetId="1">#REF!</definedName>
    <definedName name="BOP" localSheetId="4">#REF!</definedName>
    <definedName name="BOP">#REF!</definedName>
    <definedName name="BOPfoot" localSheetId="1">#REF!</definedName>
    <definedName name="BOPfoot" localSheetId="4">#REF!</definedName>
    <definedName name="BOPfoot">#REF!</definedName>
    <definedName name="davit" localSheetId="1">#REF!</definedName>
    <definedName name="davit" localSheetId="4">#REF!</definedName>
    <definedName name="davit">#REF!</definedName>
    <definedName name="DebtCG" localSheetId="1">#REF!</definedName>
    <definedName name="DebtCG" localSheetId="4">#REF!</definedName>
    <definedName name="DebtCG">#REF!</definedName>
    <definedName name="DebtGG" localSheetId="1">#REF!</definedName>
    <definedName name="DebtGG" localSheetId="4">#REF!</definedName>
    <definedName name="DebtGG">#REF!</definedName>
    <definedName name="Functional1" localSheetId="1">#REF!</definedName>
    <definedName name="Functional1" localSheetId="4">#REF!</definedName>
    <definedName name="Functional1">#REF!</definedName>
    <definedName name="ggg" localSheetId="1">#REF!</definedName>
    <definedName name="ggg" localSheetId="4">#REF!</definedName>
    <definedName name="ggg">#REF!</definedName>
    <definedName name="MonExo" localSheetId="1">#REF!</definedName>
    <definedName name="MonExo" localSheetId="4">#REF!</definedName>
    <definedName name="MonExo">#REF!</definedName>
    <definedName name="MonGrow" localSheetId="1">#REF!</definedName>
    <definedName name="MonGrow" localSheetId="4">#REF!</definedName>
    <definedName name="MonGrow">#REF!</definedName>
    <definedName name="PANature" localSheetId="1">#REF!</definedName>
    <definedName name="PANature" localSheetId="4">#REF!</definedName>
    <definedName name="PANature">#REF!</definedName>
    <definedName name="PAType" localSheetId="1">#REF!</definedName>
    <definedName name="PAType" localSheetId="4">#REF!</definedName>
    <definedName name="PAType">#REF!</definedName>
    <definedName name="Performance2" localSheetId="1">#REF!</definedName>
    <definedName name="Performance2" localSheetId="4">#REF!</definedName>
    <definedName name="Performance2">#REF!</definedName>
    <definedName name="PerformanceType" localSheetId="1">#REF!</definedName>
    <definedName name="PerformanceType" localSheetId="4">#REF!</definedName>
    <definedName name="PerformanceType">#REF!</definedName>
    <definedName name="_xlnm.Print_Area" localSheetId="2">'Հավելված N 3'!$A$1:$G$107</definedName>
    <definedName name="RealExo" localSheetId="1">#REF!</definedName>
    <definedName name="RealExo" localSheetId="4">#REF!</definedName>
    <definedName name="RealExo">#REF!</definedName>
    <definedName name="RealPercent" localSheetId="1">#REF!</definedName>
    <definedName name="RealPercent" localSheetId="4">#REF!</definedName>
    <definedName name="RealPercent">#REF!</definedName>
    <definedName name="Table_2._Turkey__Exogenous_assumptions" localSheetId="1">#REF!</definedName>
    <definedName name="Table_2._Turkey__Exogenous_assumptions" localSheetId="4">#REF!</definedName>
    <definedName name="Table_2._Turkey__Exogenous_assumptions">#REF!</definedName>
    <definedName name="vlom" localSheetId="1">#REF!</definedName>
    <definedName name="vlom" localSheetId="4">#REF!</definedName>
    <definedName name="vlom">#REF!</definedName>
    <definedName name="Z_248BE2BA_E445_11D3_BFE0_00003960F508_.wvu.Cols" localSheetId="1">#REF!</definedName>
    <definedName name="Z_248BE2BA_E445_11D3_BFE0_00003960F508_.wvu.Cols" localSheetId="4">#REF!</definedName>
    <definedName name="Z_248BE2BA_E445_11D3_BFE0_00003960F508_.wvu.Cols">#REF!</definedName>
    <definedName name="Հավելված" localSheetId="1">#REF!</definedName>
    <definedName name="Հավելված" localSheetId="2">#REF!</definedName>
    <definedName name="Հավելված" localSheetId="4">#REF!</definedName>
    <definedName name="Հավելված">#REF!</definedName>
    <definedName name="Հավելված10" localSheetId="1">#REF!</definedName>
    <definedName name="Հավելված10" localSheetId="4">#REF!</definedName>
    <definedName name="Հավելված10">#REF!</definedName>
    <definedName name="Հավելված11" localSheetId="1">#REF!</definedName>
    <definedName name="Հավելված11" localSheetId="4">#REF!</definedName>
    <definedName name="Հավելված11">#REF!</definedName>
    <definedName name="Հավելված20" localSheetId="1">#REF!</definedName>
    <definedName name="Հավելված20" localSheetId="4">#REF!</definedName>
    <definedName name="Հավելված20">#REF!</definedName>
    <definedName name="Հավելված9" localSheetId="1">#REF!</definedName>
    <definedName name="Հավելված9" localSheetId="4">#REF!</definedName>
    <definedName name="Հավելված9">#REF!</definedName>
    <definedName name="Մաս" localSheetId="1">#REF!</definedName>
    <definedName name="Մաս" localSheetId="4">#REF!</definedName>
    <definedName name="Մաս">#REF!</definedName>
    <definedName name="շախմատիստ" localSheetId="1">#REF!</definedName>
    <definedName name="շախմատիստ" localSheetId="4">#REF!</definedName>
    <definedName name="շախմատիստ">#REF!</definedName>
  </definedNames>
  <calcPr calcId="162913"/>
</workbook>
</file>

<file path=xl/calcChain.xml><?xml version="1.0" encoding="utf-8"?>
<calcChain xmlns="http://schemas.openxmlformats.org/spreadsheetml/2006/main">
  <c r="G197" i="78" l="1"/>
  <c r="G196" i="78"/>
  <c r="G195" i="78" s="1"/>
  <c r="G194" i="78" s="1"/>
  <c r="G192" i="78" s="1"/>
  <c r="G190" i="78" s="1"/>
  <c r="G188" i="78"/>
  <c r="G187" i="78"/>
  <c r="G186" i="78" s="1"/>
  <c r="G185" i="78" s="1"/>
  <c r="G183" i="78" s="1"/>
  <c r="G181" i="78" s="1"/>
  <c r="G179" i="78" s="1"/>
  <c r="G177" i="78" s="1"/>
  <c r="G175" i="78" s="1"/>
  <c r="G173" i="78" s="1"/>
  <c r="G171" i="78"/>
  <c r="G170" i="78"/>
  <c r="G169" i="78" s="1"/>
  <c r="G168" i="78" s="1"/>
  <c r="G166" i="78" s="1"/>
  <c r="G164" i="78"/>
  <c r="G163" i="78" s="1"/>
  <c r="G162" i="78" s="1"/>
  <c r="G161" i="78" s="1"/>
  <c r="G159" i="78" s="1"/>
  <c r="G157" i="78"/>
  <c r="G156" i="78"/>
  <c r="G155" i="78" s="1"/>
  <c r="G154" i="78" s="1"/>
  <c r="G152" i="78" s="1"/>
  <c r="G150" i="78"/>
  <c r="G149" i="78"/>
  <c r="G148" i="78"/>
  <c r="G147" i="78" s="1"/>
  <c r="G145" i="78" s="1"/>
  <c r="G143" i="78"/>
  <c r="G142" i="78"/>
  <c r="G141" i="78" s="1"/>
  <c r="G140" i="78" s="1"/>
  <c r="G138" i="78" s="1"/>
  <c r="G136" i="78"/>
  <c r="G135" i="78"/>
  <c r="G134" i="78" s="1"/>
  <c r="G133" i="78" s="1"/>
  <c r="G131" i="78" s="1"/>
  <c r="G129" i="78"/>
  <c r="G128" i="78"/>
  <c r="G127" i="78"/>
  <c r="G126" i="78" s="1"/>
  <c r="G124" i="78" s="1"/>
  <c r="G122" i="78"/>
  <c r="G121" i="78" s="1"/>
  <c r="G120" i="78" s="1"/>
  <c r="G119" i="78" s="1"/>
  <c r="G117" i="78" s="1"/>
  <c r="G115" i="78"/>
  <c r="G114" i="78"/>
  <c r="G113" i="78"/>
  <c r="G112" i="78" s="1"/>
  <c r="G110" i="78" s="1"/>
  <c r="G104" i="78"/>
  <c r="G103" i="78"/>
  <c r="G102" i="78"/>
  <c r="G101" i="78" s="1"/>
  <c r="G100" i="78" s="1"/>
  <c r="G99" i="78" s="1"/>
  <c r="G97" i="78" s="1"/>
  <c r="G95" i="78" s="1"/>
  <c r="G92" i="78"/>
  <c r="G91" i="78"/>
  <c r="G90" i="78" s="1"/>
  <c r="G89" i="78" s="1"/>
  <c r="G87" i="78" s="1"/>
  <c r="G85" i="78" s="1"/>
  <c r="G84" i="78"/>
  <c r="G82" i="78" s="1"/>
  <c r="G81" i="78" s="1"/>
  <c r="G80" i="78" s="1"/>
  <c r="G79" i="78" s="1"/>
  <c r="G77" i="78" s="1"/>
  <c r="G75" i="78" s="1"/>
  <c r="G73" i="78"/>
  <c r="G72" i="78"/>
  <c r="G71" i="78" s="1"/>
  <c r="G70" i="78" s="1"/>
  <c r="G68" i="78" s="1"/>
  <c r="G66" i="78" s="1"/>
  <c r="G64" i="78"/>
  <c r="G63" i="78"/>
  <c r="G61" i="78" s="1"/>
  <c r="G59" i="78" s="1"/>
  <c r="G57" i="78" s="1"/>
  <c r="G55" i="78"/>
  <c r="G54" i="78"/>
  <c r="G53" i="78" s="1"/>
  <c r="G52" i="78" s="1"/>
  <c r="G50" i="78" s="1"/>
  <c r="G48" i="78" s="1"/>
  <c r="G40" i="78"/>
  <c r="G39" i="78"/>
  <c r="G38" i="78"/>
  <c r="G37" i="78" s="1"/>
  <c r="G35" i="78" s="1"/>
  <c r="G31" i="78"/>
  <c r="G30" i="78"/>
  <c r="G29" i="78"/>
  <c r="G28" i="78" s="1"/>
  <c r="G26" i="78" s="1"/>
  <c r="G24" i="78" s="1"/>
  <c r="G46" i="78" l="1"/>
  <c r="G108" i="78"/>
  <c r="G106" i="78" s="1"/>
  <c r="G33" i="78"/>
  <c r="G22" i="78" s="1"/>
  <c r="G20" i="78" s="1"/>
  <c r="G18" i="78" s="1"/>
  <c r="D285" i="75"/>
  <c r="D114" i="29"/>
  <c r="G88" i="63"/>
  <c r="G13" i="63"/>
  <c r="G44" i="78" l="1"/>
  <c r="G42" i="78" s="1"/>
  <c r="G16" i="78"/>
  <c r="G14" i="78" s="1"/>
  <c r="G13" i="78" s="1"/>
  <c r="G11" i="78" s="1"/>
  <c r="D81" i="27"/>
  <c r="D19" i="27"/>
  <c r="G107" i="63" l="1"/>
  <c r="D107" i="75" l="1"/>
  <c r="D106" i="75"/>
  <c r="D306" i="75"/>
  <c r="D305" i="75"/>
  <c r="D304" i="75"/>
  <c r="D303" i="75"/>
  <c r="D284" i="75"/>
  <c r="D282" i="75"/>
  <c r="D264" i="75"/>
  <c r="D263" i="75"/>
  <c r="D262" i="75"/>
  <c r="D261" i="75"/>
  <c r="D243" i="75"/>
  <c r="D240" i="75"/>
  <c r="D222" i="75"/>
  <c r="D221" i="75"/>
  <c r="D220" i="75"/>
  <c r="D219" i="75"/>
  <c r="D201" i="75"/>
  <c r="D200" i="75"/>
  <c r="D199" i="75"/>
  <c r="D198" i="75"/>
  <c r="D180" i="75"/>
  <c r="D179" i="75"/>
  <c r="D178" i="75"/>
  <c r="D177" i="75"/>
  <c r="D159" i="75"/>
  <c r="D156" i="75"/>
  <c r="D138" i="75"/>
  <c r="D135" i="75"/>
  <c r="D129" i="29" l="1"/>
  <c r="D128" i="29"/>
  <c r="D113" i="29" l="1"/>
  <c r="D112" i="29"/>
  <c r="D111" i="29"/>
  <c r="G102" i="63" l="1"/>
  <c r="G106" i="63"/>
  <c r="G105" i="63" s="1"/>
  <c r="G101" i="63" l="1"/>
  <c r="G41" i="63"/>
  <c r="G94" i="63"/>
  <c r="G87" i="63"/>
  <c r="G86" i="63" s="1"/>
  <c r="G83" i="63"/>
  <c r="G79" i="63"/>
  <c r="G71" i="63"/>
  <c r="G68" i="63"/>
  <c r="G65" i="63"/>
  <c r="G57" i="63"/>
  <c r="G55" i="63" s="1"/>
  <c r="G54" i="63" l="1"/>
  <c r="G50" i="63"/>
  <c r="G29" i="63" l="1"/>
  <c r="G12" i="63" l="1"/>
  <c r="G11" i="63" s="1"/>
  <c r="G26" i="63" l="1"/>
  <c r="G24" i="63" s="1"/>
  <c r="G22" i="63"/>
  <c r="G19" i="63"/>
  <c r="G17" i="63" l="1"/>
  <c r="G15" i="63"/>
  <c r="G10" i="63" s="1"/>
  <c r="G8" i="63" l="1"/>
  <c r="D87" i="27"/>
  <c r="D31" i="27"/>
  <c r="D74" i="27"/>
  <c r="D12" i="27" l="1"/>
  <c r="D11" i="27" s="1"/>
  <c r="D9" i="27" l="1"/>
</calcChain>
</file>

<file path=xl/sharedStrings.xml><?xml version="1.0" encoding="utf-8"?>
<sst xmlns="http://schemas.openxmlformats.org/spreadsheetml/2006/main" count="1060" uniqueCount="317">
  <si>
    <t>Արդյունքի չափորոշիչներ</t>
  </si>
  <si>
    <t>Ծրագրի անվանումը</t>
  </si>
  <si>
    <t>Ծրագրի միջոցառումները</t>
  </si>
  <si>
    <t>Ծրագրի դասիչը՝</t>
  </si>
  <si>
    <t>Միջոցառման վրա կատարվող ծախսը (հազար դրամ)</t>
  </si>
  <si>
    <t>______________ ի    ___Ն որոշման</t>
  </si>
  <si>
    <t>ՄԱՍ 2. ՊԵՏԱԿԱՆ ՄԱՐՄՆԻ ԳԾՈՎ ԱՐԴՅՈՒՆՔԱՅԻՆ (ԿԱՏԱՐՈՂԱԿԱՆ) ՑՈՒՑԱՆԻՇՆԵՐԸ</t>
  </si>
  <si>
    <t xml:space="preserve"> Ծրագրային դասիչը</t>
  </si>
  <si>
    <t xml:space="preserve"> Բյուջետային հատկացումների գլխավոր կարգադրիչների, ծրագրերի և միջոցառումների անվանումները</t>
  </si>
  <si>
    <t xml:space="preserve"> Տարի</t>
  </si>
  <si>
    <t xml:space="preserve"> Ծրագիր</t>
  </si>
  <si>
    <t xml:space="preserve"> Միջոցառում</t>
  </si>
  <si>
    <t xml:space="preserve"> Բյուջետային հատկացումների գլխավոր կարգադրիչների, ծրագրերի, միջոցառումների և միջոցառումները կատարող պետական մարմինների անվանումները</t>
  </si>
  <si>
    <t xml:space="preserve"> այդ թվում`</t>
  </si>
  <si>
    <t xml:space="preserve"> ԸՆԴԱՄԵՆԸ ԾԱԽՍԵՐ</t>
  </si>
  <si>
    <t xml:space="preserve"> ԸՆԴԱՄԵՆԸ</t>
  </si>
  <si>
    <t>հազ. դրամներով</t>
  </si>
  <si>
    <t xml:space="preserve"> Գործառական դասիչը</t>
  </si>
  <si>
    <t xml:space="preserve"> Դաս</t>
  </si>
  <si>
    <t xml:space="preserve"> Ծրագրի անվանումը`</t>
  </si>
  <si>
    <t xml:space="preserve"> Ծրագրի նպատակը`</t>
  </si>
  <si>
    <t xml:space="preserve"> Վերջնական արդյունքի նկարագրությունը`</t>
  </si>
  <si>
    <t xml:space="preserve"> Միջոցառման անվանումը`</t>
  </si>
  <si>
    <t xml:space="preserve"> Միջոցառման նկարագրությունը`</t>
  </si>
  <si>
    <t xml:space="preserve"> Միջոցառման տեսակը</t>
  </si>
  <si>
    <t>այդ թվում</t>
  </si>
  <si>
    <t>ՀՀ կրթության, գիտության, մշակույթի և սպորտի նախարարություն</t>
  </si>
  <si>
    <t xml:space="preserve">այդ թվում՝ բյուջետային ծախսերի տնտեսագիտական դասակարգման հոդվածներ
</t>
  </si>
  <si>
    <t xml:space="preserve"> Ծրագրի միջոցառումներ</t>
  </si>
  <si>
    <t xml:space="preserve">
1192</t>
  </si>
  <si>
    <t>Ծրագիր</t>
  </si>
  <si>
    <t>Միջոցառում</t>
  </si>
  <si>
    <t xml:space="preserve"> այդ թվում` ըստ կատարողների</t>
  </si>
  <si>
    <t>ՀՀ ԿՐԹՈՒԹՅԱՆ, ԳԻՏՈՒԹՅԱՆ, ՄՇԱԿՈՒՅԹԻ ԵՎ ՍՊՈՐՏԻ ՆԱԽԱՐԱՐՈՒԹՅՈՒՆ</t>
  </si>
  <si>
    <t>Հավելված N 1</t>
  </si>
  <si>
    <t>Հավելված N 2</t>
  </si>
  <si>
    <t xml:space="preserve"> ______________ ի    ___Ն որոշման</t>
  </si>
  <si>
    <t>Հավելված N 4</t>
  </si>
  <si>
    <t>08</t>
  </si>
  <si>
    <t xml:space="preserve"> ՀԱՆԳԻՍՏ, ՄՇԱԿՈՒՅԹ ԵՎ ԿՐՈՆ</t>
  </si>
  <si>
    <t xml:space="preserve">ՀՀ կրթության, գիտության, մշակույթի և սպորտի նախարարություն </t>
  </si>
  <si>
    <t>Բաժին</t>
  </si>
  <si>
    <t>Խումբ</t>
  </si>
  <si>
    <t>ՄԱՍ 1. ՊԵՏԱԿԱՆ ՄԱՐՄՆԻ ԳԾՈՎ ԱՐԴՅՈՒՆՔԱՅԻՆ (ԿԱՏԱՐՈՂԱԿԱՆ) ՑՈՒՑԱՆԻՇՆԵՐԸ</t>
  </si>
  <si>
    <t>Աղյուսակ 9․13</t>
  </si>
  <si>
    <t>Ծրագրի դասիչը</t>
  </si>
  <si>
    <t>Հավելված N 5</t>
  </si>
  <si>
    <t>հազար դրամ</t>
  </si>
  <si>
    <t>Միջոցառումները կատարող պետական մարմինների և դրամաշնորհ ստացող տնտեսվարող սուբյեկտների անվանումները</t>
  </si>
  <si>
    <t>Արվեստների ծրագիր</t>
  </si>
  <si>
    <t xml:space="preserve"> ԸՆԹԱՑԻԿ ԾԱԽՍԵՐ</t>
  </si>
  <si>
    <t xml:space="preserve"> ԴՐԱՄԱՇՆՈՐՀՆԵՐ</t>
  </si>
  <si>
    <t xml:space="preserve"> Միջոցառման անվանումը` </t>
  </si>
  <si>
    <t xml:space="preserve"> Նկարագրությունը` </t>
  </si>
  <si>
    <t xml:space="preserve"> Միջոցառման տեսակը` </t>
  </si>
  <si>
    <t xml:space="preserve"> Մասնագիտացված կազմակերպություն </t>
  </si>
  <si>
    <t xml:space="preserve"> Տարի </t>
  </si>
  <si>
    <t>ՀՀ կառավարության  2024 թվականի</t>
  </si>
  <si>
    <t xml:space="preserve">ՀՀ կառավարության  2024 թվականի </t>
  </si>
  <si>
    <t xml:space="preserve"> Միջոցառման դասիչը` </t>
  </si>
  <si>
    <t xml:space="preserve"> Միջոցառումն իրականացնողի անվանումը </t>
  </si>
  <si>
    <t xml:space="preserve">Ցուցանիշների փոփոխությունը (ավելացումները նշված են դրական նշանով, իսկ նվազեցումները՝ փակագծերում) </t>
  </si>
  <si>
    <t>05</t>
  </si>
  <si>
    <t xml:space="preserve"> Արվեստների ծրագիր</t>
  </si>
  <si>
    <t xml:space="preserve"> Նպաստել ազգային հենքի վրա ժամանակակից թատերարվեստի, երաժշտարվեստի, կերպարվեստի և պարարվեստի զարգացմանը և հանրահռչակմանը</t>
  </si>
  <si>
    <t xml:space="preserve"> Մրցունակ արվեստային արտադրանքի ստեղծում, ստեղծագործական գործընթացների խթանում, արվեստի նոր նախագծերի ներդրում և մշակութային կյանքում հասարակության ներգրավում</t>
  </si>
  <si>
    <t xml:space="preserve">«ՀԱՅԱUՏԱՆԻ ՀԱՆՐԱՊԵՏՈՒԹՅԱՆ 2024 ԹՎԱԿԱՆԻ ՊԵՏԱԿԱՆ ԲՅՈՒՋԵԻ ՄԱUԻՆ» ՀԱՅԱUՏԱՆԻ ՀԱՆՐԱՊԵՏՈՒԹՅԱՆ OՐԵՆՔԻ N 1 ՀԱՎԵԼՎԱԾԻ N 2 ԱՂՅՈՒՍԱԿՈՒՄ ԿԱՏԱՐՎՈՂ ՎԵՐԱԲԱՇԽՈՒՄԸ ԵՎ ՀԱՅԱՍՏԱՆԻ ՀԱՆՐԱՊԵՏՈՒԹՅԱՆ ԿԱՌԱՎԱՐՈՒԹՅԱՆ 2023 ԹՎԱԿԱՆԻ ԴԵԿՏԵՄԲԵՐԻ 28-Ի N 2323-Ն ՈՐՈՇՄԱՆ N 5 ՀԱՎԵԼՎԱԾԻ N 1 ԱՂՅՈՒՍԱԿՈՒՄ ԿԱՏԱՐՎՈՂ ՓՈՓՈԽՈՒԹՅՈՒՆՆԵՐԸ </t>
  </si>
  <si>
    <t xml:space="preserve"> Ընթացիկ դրամաշնորհներ պետական հատվածի այլ մակարդակներին</t>
  </si>
  <si>
    <t xml:space="preserve"> - Ընթացիկ դրամաշնորհներ պետական և համայնքների ոչ առևտրային կազմակերպություններին</t>
  </si>
  <si>
    <t>Ծառայությունների մատուցում</t>
  </si>
  <si>
    <t xml:space="preserve"> Ծառայությունների մատուցում </t>
  </si>
  <si>
    <t>ՀԱՅԱՍՏԱՆԻ ՀԱՆՐԱՊԵՏՈՒԹՅԱՆ ԿԱՌԱՎԱՐՈՒԹՅԱՆ 2023 ԹՎԱԿԱՆԻ ԴԵԿՏԵՄԲԵՐԻ 28-Ի N 2323-Ն ՈՐՈՇՄԱՆ N 9․1 ՀԱՎԵԼՎԱԾԻ  N 9.1․13 ԱՂՅՈՒՍԱԿՈՒՄ ԿԱՏԱՐՎՈՂ ՓՈՓՈԽՈՒԹՅՈՒՆՆԵՐԸ</t>
  </si>
  <si>
    <t>Աղյուսակ 9․1․13</t>
  </si>
  <si>
    <t>Միջոցառման դասիչը՝</t>
  </si>
  <si>
    <t>Միջոցառման անվանումը՝</t>
  </si>
  <si>
    <t>Նկարագրությունը՝</t>
  </si>
  <si>
    <t>Միջոցառման տեսակը՝</t>
  </si>
  <si>
    <t xml:space="preserve"> Ծառայությունը մատուցող կազմակերպությունների անվանումը </t>
  </si>
  <si>
    <t>02</t>
  </si>
  <si>
    <t xml:space="preserve"> Ծառայությունների մատուցում</t>
  </si>
  <si>
    <t xml:space="preserve">Ծառայությունների մատուցում </t>
  </si>
  <si>
    <t xml:space="preserve">Մասնագիտացված կազմակերպություն </t>
  </si>
  <si>
    <t xml:space="preserve"> Մշակութային ծառայություններ</t>
  </si>
  <si>
    <t>Արվեստ</t>
  </si>
  <si>
    <t xml:space="preserve">ՀԱՅԱՍՏԱՆԻ ՀԱՆՐԱՊԵՏՈՒԹՅԱՆ ԿԱՌԱՎԱՐՈՒԹՅԱՆ 2023 ԹՎԱԿԱՆԻ ԴԵԿՏԵՄԲԵՐԻ 28-Ի N 2323-Ն ՈՐՈՇՄԱՆ N 9 ՀԱՎԵԼՎԱԾԻ N 9.13 ԱՂՅՈՒՍԱԿՈՒՄ ԿԱՏԱՐՎՈՂ ՓՈՓՈԽՈՒԹՅՈՒՆՆԵՐԸ </t>
  </si>
  <si>
    <t xml:space="preserve">ՀԱՅԱՍՏԱՆԻ ՀԱՆՐԱՊԵՏՈՒԹՅԱՆ ԿԱՌԱՎԱՐՈՒԹՅԱՆ 2023 ԹՎԱԿԱՆԻ ԴԵԿՏԵՄԲԵՐԻ 28-Ի N2323-Ն ՈՐՈՇՄԱՆ N 3 ԵՎ N 4 ՀԱՎԵԼՎԱԾՆԵՐՈՒՄ ԿԱՏԱՐՎՈՂ  ՓՈՓՈԽՈՒԹՅՈՒՆՆԵՐԸ </t>
  </si>
  <si>
    <t>Մշակութային ժառանգության ծրագիր</t>
  </si>
  <si>
    <t xml:space="preserve"> Թանգարանային ծառայություններ և ցուցահանդեսներ</t>
  </si>
  <si>
    <t>«Հայաստանի ազգային պատկերասրահ» ՊՈԱԿ</t>
  </si>
  <si>
    <t>Թանգարանային ծառայություններ և ցուցահանդեսներ</t>
  </si>
  <si>
    <t xml:space="preserve"> Մշակութային ժառանգության ծրագիր</t>
  </si>
  <si>
    <t xml:space="preserve"> Թանգարանային նմուշների պահպանություն, ցուցահանդեսների կազմակերպում, մասնագետների վերապատրաստում </t>
  </si>
  <si>
    <t xml:space="preserve"> Թանգարաններ և ցուցասրահներ</t>
  </si>
  <si>
    <t xml:space="preserve">  Թանգարանային ծառայություններ և ցուցահանդեսներ</t>
  </si>
  <si>
    <t>Հավելված N 3</t>
  </si>
  <si>
    <t>Մշակութային ժառանգության պահպանում, օգտագործում, համալրում և հանրահռչակում</t>
  </si>
  <si>
    <t xml:space="preserve"> Թատերական ներկայացումներ </t>
  </si>
  <si>
    <t xml:space="preserve"> - Այլ ընթացիկ դրամաշնորհներ</t>
  </si>
  <si>
    <t>Թատերական ներկայացումներ</t>
  </si>
  <si>
    <t xml:space="preserve"> -Ընթացիկ դրամաշնորհներ պետական և համայնքների ոչ առևտրային կազմակերպություններին</t>
  </si>
  <si>
    <t>Մրցույթով ընտրված կազմակերպություն</t>
  </si>
  <si>
    <t>«Խորեոգրաֆիայի պետական թատրոն» ՊՈԱԿ</t>
  </si>
  <si>
    <t xml:space="preserve">Թատերական ներկայացումներ </t>
  </si>
  <si>
    <t xml:space="preserve"> Թատերական ներկայացումների բեմադրություններ և թատրոնների գործունեության ապահովում </t>
  </si>
  <si>
    <t xml:space="preserve"> Ցուցանիշների փոփոխությունը  (նվազեցումները նշված են փակագծերում)</t>
  </si>
  <si>
    <t xml:space="preserve">Ցուցանիշների փոփոխությունը (ավելացումները նշված են դրական նշանով) </t>
  </si>
  <si>
    <t xml:space="preserve">  Մշակութային ժառանգության շարունակական պահպանում, մշակութային զբոսաշրջության զարգացում և խթանում</t>
  </si>
  <si>
    <t>Ծրագրի միջոցառումներ</t>
  </si>
  <si>
    <t>Երաժշտարվեստի և պարարվեստի համերգներ</t>
  </si>
  <si>
    <t xml:space="preserve"> Երաժշտական, պարային, համերգային կազմակերպությունների գործունեության ապահովում և համերգային ծրագրերի իրականացում </t>
  </si>
  <si>
    <t>Երվանդ Քոչարի ծննդյան 125-ամյակի հոբելյանական միջոցառումների իրականացում</t>
  </si>
  <si>
    <t xml:space="preserve"> Երվանդ Քոչարի ծննդյան 125-ամյա հոբելյանին նվիրված  ֆիլմաշարերի, ցուցահանդեսների, բացօթյա արվեստային նախագծերի,  փառատոների, աշխատարանների,  կրթական ծրագրերի և այլ միջոցառումների իրականացում</t>
  </si>
  <si>
    <t xml:space="preserve"> Մշակութային միջոցառումների իրականացում ՀՀ մարզերում</t>
  </si>
  <si>
    <t xml:space="preserve"> Մշակույթի զարգացման հիմնադրամի ստեղծում</t>
  </si>
  <si>
    <t xml:space="preserve"> Մշակույթի պահպանման, տարածման և զարգացման համար լրացուցիչ ֆինանսական միջոցների ներգրավում, մշակութային ենթակառուցվածքների գործունեության շարունակական բարելավում, մշակութային ժառանգությանն ու մշակութային կյանքին հաղորդակցման մատչելիության ապահովում </t>
  </si>
  <si>
    <t xml:space="preserve"> Արվեստի հանրահռչակում, տարածում, մատչելիության ապահովում </t>
  </si>
  <si>
    <t>Սերգեյ Փարաջանովի ծննդյան 100-ամյակի հոբելյանական միջոցառումների իրականացում</t>
  </si>
  <si>
    <t>Սերգեյ Փարաջանովի ծննդյան 100-ամյա հոբելյանին նվիրված  գիտական, հրատարակչական, միջազգային և ներպետական միջոցառումների իրականացում</t>
  </si>
  <si>
    <t>Մշակութային միջոցառումների իրականացում</t>
  </si>
  <si>
    <t>Մշակույթի ոլորտի միջազգային հեղինակավոր փառատոների և մրցանակաբաշխությունների մասնակցած և մրցանակի արժանացած մշակույթի գործիչների դրամական խրախուսում</t>
  </si>
  <si>
    <t>Դրամական խրախուսման տրամադրում ՀՀ քաղաքացի հանդիսացող մշակույթի ոլորտի այն գործիչներին, ովքեր որպես ՀՀ ներկայացուցիչ մասնակցել են միջազգային հեղինակավոր փառատոների և մրցանակաբաշխությունների և արժանացել են մրցանակի</t>
  </si>
  <si>
    <t>Տրանսֆերտի տրամադրում</t>
  </si>
  <si>
    <t xml:space="preserve">  Մարզերի մշակութային զարգացման ծրագիր</t>
  </si>
  <si>
    <t>Մարզերում մշակութային կյանքի և մշակութաստեղծ գործունեության ակտիվացում</t>
  </si>
  <si>
    <t xml:space="preserve"> Համայնքներում մշակույթի հասանելիության և մշակութային կյանքին մարզային բնակչության ընդգրկվածության ընդլայնում</t>
  </si>
  <si>
    <t>Մշակութային միջոցառումների իրականացում ՀՀ մարզերում</t>
  </si>
  <si>
    <t>Մարզի տարածքում մշակութային միջոցառումների կազմակերպում և իրականացում</t>
  </si>
  <si>
    <t>ՍՈՑԻԱԼԱԿԱՆ  ՆՊԱՍՏՆԵՐ ԵՎ ԿԵՆՍԱԹՈՇԱԿՆԵՐ</t>
  </si>
  <si>
    <t xml:space="preserve"> -Այլ նպաստներ բյուջեից</t>
  </si>
  <si>
    <t xml:space="preserve"> Մարզերի մշակութային զարգացման ծրագիր  </t>
  </si>
  <si>
    <t xml:space="preserve"> ՀՀ  կրթության , գիտության, մշակույթի և սպորտի նախարարություն</t>
  </si>
  <si>
    <t xml:space="preserve"> այդ թվում` բյուջետային ծախսերի տնտեսագիտական դասակարգման հոդվածներ</t>
  </si>
  <si>
    <t xml:space="preserve">  Մշակութային և գեղագիտական դաստիարակության ծրագիր</t>
  </si>
  <si>
    <t xml:space="preserve"> Ստեղծագործական կրթամշակութային մանկապատանեկան ծրագրեր և նախագծեր</t>
  </si>
  <si>
    <t xml:space="preserve"> Դպրոցական բաժանորդային համակարգի ծրագրի իրականացում	</t>
  </si>
  <si>
    <t>09</t>
  </si>
  <si>
    <t xml:space="preserve"> ԿՐԹՈՒԹՅՈՒՆ</t>
  </si>
  <si>
    <t xml:space="preserve"> Ըստ մակարդակների չդասակարգվող կրթություն</t>
  </si>
  <si>
    <t>01</t>
  </si>
  <si>
    <t xml:space="preserve"> Արտադպրոցական դաստիարակություն</t>
  </si>
  <si>
    <t xml:space="preserve"> Երեխաների հոգևոր և գեղագիտական ընդունակությունների բացահայտում և զարգացում</t>
  </si>
  <si>
    <t xml:space="preserve"> Ստեղծագործական ունակությունների ձևավորում և զարգացում</t>
  </si>
  <si>
    <t xml:space="preserve"> Մշակութային միջոցառումներին աշակերտների ներգրավվածության բարձրացում, մշակութային հաստատություն այցելելու ավանդույթի, գեղարվեստական ճաշակի և լայն աշխարհայացքի ձևավորում</t>
  </si>
  <si>
    <t>Սսեղծագործական կրթամշակութային մանկապատանեկան ծրագրեր և նախագծեր</t>
  </si>
  <si>
    <t xml:space="preserve"> Արվեստի հանրահռչակում, տարածում, մատչելիության ապահովում մանկապատանեկան ստեղծագործական միջոցառումների միջոցով</t>
  </si>
  <si>
    <t xml:space="preserve"> Մշակույթի զարգացման հիմնադրամ</t>
  </si>
  <si>
    <t xml:space="preserve">Երաժշտարվեստի և պարարվեստի համերգներ </t>
  </si>
  <si>
    <t>«Հայաստանի պետական սիմֆոնիկ նվագախումբ» ՊՈԱԿ</t>
  </si>
  <si>
    <t>այդ թվում՝ ըստ ուղղությունների և միջոցառումների անվանումների</t>
  </si>
  <si>
    <t>Աջակցություն թատերարվեստին</t>
  </si>
  <si>
    <t>Թատերական ստեղծագործական ծրագրեր և նախագծեր</t>
  </si>
  <si>
    <t>Աջակցություն այլ մշակութային  միջոցառումների և ծրագրերի իրականացմանը</t>
  </si>
  <si>
    <t>«Սարդարապատի հերոսամարտի հուշահամալիր, 
Հայոց ազգագրության և ազատագրական պայքարի պատմության ազգային թանգարան» ՊՈԱԿ</t>
  </si>
  <si>
    <t>ՀՀ ԳԱԱ միջազգային գիտական կոնֆերանս</t>
  </si>
  <si>
    <t>«ՀՀ ԳԱԱ Արվեստի ինստիտուտ» ՊՈԱԿ</t>
  </si>
  <si>
    <t>«Կինոյի տաճար» ծրագիր նվիրված Ս. Փարաջանովի 100-ամյակին</t>
  </si>
  <si>
    <t>«Հայաստանի ազգային կինոկենտրոն» ՊՈԱԿ</t>
  </si>
  <si>
    <t>«Փարաջանով. հիշողության և ցանկության միջև»</t>
  </si>
  <si>
    <t>«Ազատությունը։ Այնտեղ, որտեղ ես եմ: Սերգեյ Փարաջանով»</t>
  </si>
  <si>
    <t>«Արվեստի Բաց Հարթակ» ՀԿ</t>
  </si>
  <si>
    <t>Փարաջանովյան արվեստ. Իմերսիվ ցուցահանդես, նորաձևության ցուցադրություն, ֆիլմի դիտում՝ Միլանում և Երևանում</t>
  </si>
  <si>
    <t>«Արտույտ» ՓԲԸ</t>
  </si>
  <si>
    <t>«Աշուղ Ղարիբ. ցուցահանդես»</t>
  </si>
  <si>
    <t>Կինոյի զարգացման «Ոսկե ծիրան» ՀԿ</t>
  </si>
  <si>
    <t>«Սերգեյ Փարաջանով 100» Երևան ամսագրի հատուկ թողարկում</t>
  </si>
  <si>
    <t>«Քաղաքի ամսագիր» ՍՊԸ</t>
  </si>
  <si>
    <t>«Ֆիլմ Ինդաստրի Դևելոփմենտ» ՍՊԸ</t>
  </si>
  <si>
    <t>«Փարաջանովի ֆիլմերի ներկայացում միջազգային կինոփառատոներում»</t>
  </si>
  <si>
    <t>«Ես վրեժխնդիր կլինեմ աշխարհից սիրո միջոցով. Սերգեյ Փարաջանովից մեր օրեր»</t>
  </si>
  <si>
    <t>«Բումերանգ Մեդիա ԱՄ» ՍՊԸ</t>
  </si>
  <si>
    <t>«Երվանդ Քոչարի բազմաթիվ կերպերը» ֆիլմաշար-նախագիծ</t>
  </si>
  <si>
    <t xml:space="preserve">«Բուն» գիտամշակութային հիմնդրամ  </t>
  </si>
  <si>
    <t xml:space="preserve">«Երվանդ Քոչար. Փոխակերպումներ» արտիստային բացօթյա ռեզիդենցիաների արվեստային նախագիծ </t>
  </si>
  <si>
    <t>«Արտլաբ Գյումրի» մշակութային հասարակական կազմակերպություն</t>
  </si>
  <si>
    <t xml:space="preserve">«Հայ դյուցազնավեպի քոչարյան պատկերապատումը» ցուցահանդես </t>
  </si>
  <si>
    <t>ՀՀ Կոտայքի մարզի «Հրազդանի Հ. Պարոնյանի անվան N 12 հիմնական դպրոց» ՊՈԱԿ</t>
  </si>
  <si>
    <t>«Ռեֆլեքսիաներ՝ ըստ Երվանդ Քոչարի» միջոցառում</t>
  </si>
  <si>
    <t>«ԱԿՆ» կրթամշակութային ՀԿ</t>
  </si>
  <si>
    <t>«Հումանիզմ և ավանգարդ․ Քոչարը պատանիների աչքերով» միջոցառում</t>
  </si>
  <si>
    <t xml:space="preserve">«Աբովյան քաղաքի գեղարվեստի դպրոց» ՀՈԱԿ </t>
  </si>
  <si>
    <t>«Մելամաղձություն» միջոցառում</t>
  </si>
  <si>
    <t>«Նորարար փորձառական արվեստի
կենտրոն» հիմնադրամ</t>
  </si>
  <si>
    <t>«Մշակութային փոխազդեցություններ Քոչարի տարածության և ժամանակի մեջ` Երևան-Հռոմ-Փարիզ» միջոցառում</t>
  </si>
  <si>
    <t>«Քոչար» մշակութային հիմնդրամ</t>
  </si>
  <si>
    <t>այդ թվում՝  միջոցառումների անվանումների</t>
  </si>
  <si>
    <t xml:space="preserve">Մասնակցություն Տամպերեի կինոփառատոնին </t>
  </si>
  <si>
    <t>«Հոշկի ֆիլմ» ՍՊԸ</t>
  </si>
  <si>
    <t xml:space="preserve">Մասնակցություն Վենետիկի  կինոփառատոնին </t>
  </si>
  <si>
    <t>ՀՀ Արագածոտնի մարզպետի աշխատակազմ</t>
  </si>
  <si>
    <t>Պարույր Սևակի 100 ամյակին նվիրված միջոցառում</t>
  </si>
  <si>
    <t>«Զատիկ կամ Հարության տոն»</t>
  </si>
  <si>
    <t>Ազգային փոքրամասնությունների ազգային պարերի փառատոն</t>
  </si>
  <si>
    <t>Ամբերդ ամրոցի 1000-ամյակին նվիրված (Ազգագրական երգ, պար նվագարան) միջոցառում</t>
  </si>
  <si>
    <t>ՀՀ Անկախության օրվան նվիրված միջոցառում</t>
  </si>
  <si>
    <t>Ուսուցչի օրվան նվիրված միջոցառում</t>
  </si>
  <si>
    <t>Գեղարվեստի, արվեստի և հանրակրթական դպրոցների սաների ձեռքի աշխատանքների փառատոն</t>
  </si>
  <si>
    <t>ՀՀ Արարատի մարզպետի աշխատակազմ</t>
  </si>
  <si>
    <t>Ազգային նվագարանների և երգի  մրցույթ-փառատոն</t>
  </si>
  <si>
    <t xml:space="preserve">«Արտաշատի համայնքի Արտաշատ քաղաքի երաժշտական դպրոց» ՀՈԱԿ </t>
  </si>
  <si>
    <t>«Մշակույթի ոլորտի  շնորհալիները» միջոցառում</t>
  </si>
  <si>
    <t>«Արտաշատ քաղաքի Շառլ Ազնավուրի անվան մշակույթի  կենտրոն» ՀՈԱԿ</t>
  </si>
  <si>
    <t>ՀՀ Արմավիրի մարզպետի աշխատակազմ</t>
  </si>
  <si>
    <t>Սարդարապատի հերոսամարտին և հայոց պետականության վերականգնման օրվան նվիրված միջոցառում</t>
  </si>
  <si>
    <t>ՀՀ Գեղարքունիքի մարզպետի աշխատակազմ</t>
  </si>
  <si>
    <t>Կանանց մեծարման ցերեկույթ</t>
  </si>
  <si>
    <t>«Հայրենի եզերք» բարբառների մարզային փառատոն</t>
  </si>
  <si>
    <t>Երգի տոն</t>
  </si>
  <si>
    <t>Երաժշտական և արվեստի դպրոցների մարզային փառատոն</t>
  </si>
  <si>
    <t>Մշակութային երկխոսություն</t>
  </si>
  <si>
    <t>«Սևան» երաժշտական փառատոն</t>
  </si>
  <si>
    <t>ՀՀ Լոռու մարզպետի աշխատակազմ</t>
  </si>
  <si>
    <t>Ազգային նվագարանների, ժողովրդական երգի, պարի և ասմունքի Լոռու մարզային մրցույթ-փառատոն</t>
  </si>
  <si>
    <t xml:space="preserve">«Վարդավառ» </t>
  </si>
  <si>
    <t>Պատանի երաժիշտ կատարողների և ստեղծագործողների փառատոն</t>
  </si>
  <si>
    <t>ՀՀ Կոտայքի մարզպետի աշխատակազմ</t>
  </si>
  <si>
    <t>«Վարդավառ» ժողովրդական տոնակատարություն</t>
  </si>
  <si>
    <t>«ՄԵՆՔ ու պոեզիան» երիտասարդական ասմունքի մրցույթ-փառատոն</t>
  </si>
  <si>
    <t>ՀՀ Շիրակի մարզպետի աշխատակազմ</t>
  </si>
  <si>
    <t>«Քեզ համար Շառլ Ազնավուր» համերգ</t>
  </si>
  <si>
    <t>ՀՀ Սյունիքի մարզպետի աշխատակազմ</t>
  </si>
  <si>
    <t xml:space="preserve">Ինտելեկտուալ խաղ-մրցույթ մարզային միջոցառում   </t>
  </si>
  <si>
    <t xml:space="preserve">«Սյունիք-Վայոց ձոր մշակութային կամուրջ» միջոցառում </t>
  </si>
  <si>
    <t xml:space="preserve">ՀՀ Անկախության տոնին նվիրված միջոցառում   </t>
  </si>
  <si>
    <t>«Սյունիքյան  մշակութային շրջագայություն» միջոցառում</t>
  </si>
  <si>
    <t xml:space="preserve">«Ամանոր» մշակութային միջոցառում  </t>
  </si>
  <si>
    <t>ՀՀ Վայոց ձորի մարզպետի աշխատակազմ</t>
  </si>
  <si>
    <t>Տրընդեզ. ավանդույթներ և սիրո խոստովանություն կրակի լեզվով</t>
  </si>
  <si>
    <t>«Եղեգնաձորի երկրագիտական թանգարան» ՊՈԱԿ</t>
  </si>
  <si>
    <t>«Եղեգնաձորի երաժշտական դպրոց» ՊՈԱԿ-ի 65-ամյակին նվիրված միջոցառում</t>
  </si>
  <si>
    <t>«Եղեգնաձորի երաժշտական դպրոց» ՊՈԱԿ</t>
  </si>
  <si>
    <t>Գեղանկարչական և  ֆոտոցուցահանդես «Իմ ծննդավայրի գույները»</t>
  </si>
  <si>
    <t>«Վայոց ձոր–Արարատ մշակութային կամուրջ»</t>
  </si>
  <si>
    <t xml:space="preserve">«Բերքի տոն» </t>
  </si>
  <si>
    <t>«Եղեգնաձորի մշակույթի կենտրոն» ՊՈԱԿ</t>
  </si>
  <si>
    <t xml:space="preserve">«Տարեմուտի հանդես» </t>
  </si>
  <si>
    <t xml:space="preserve">Մարզերի մշակութային զարգացման ծրագիր             </t>
  </si>
  <si>
    <t>«ՀՀ Գեղարքունիքի մարզի Լ. Քալանթարի անվան դրամատիկական թատրոն» ՊՈԱԿ</t>
  </si>
  <si>
    <t>Մշակութային և գեղագիտական դաստիարակության ծրագիր</t>
  </si>
  <si>
    <t>«Մշակութային կրթության հանրահռչակում» ծրագիր</t>
  </si>
  <si>
    <t xml:space="preserve">«Հայաստանի պետական ֆիլհարմոնիա» ՊՈԱԿ </t>
  </si>
  <si>
    <t xml:space="preserve">Դպրոցական բաժանորդային համակարգի ծրագրի իրականացում </t>
  </si>
  <si>
    <t>«Հ. Պարոնյանի անվան երաժշտական կոմեդիայի պետական թատրոն» ՊՈԱԿ,    
«Կ. Ստանիսլավսկու անվան դրամատիկական թատրոն» ՊՈԱԿ,    
«Ե. Չարենցի անվան գրականության և արվեստի թանգարան» ՊՈԱԿ,
«Մ. Սարյանի տուն-թանգարան» ՊՈԱԿ,
«Կոմիտասի թանգարան-ինստիտուտ» ՊՈԱԿ</t>
  </si>
  <si>
    <t xml:space="preserve">ՀԱՅԱՍՏԱՆԻ ՀԱՆՐԱՊԵՏՈՒԹՅԱՆ ԿԱՌԱՎԱՐՈՒԹՅԱՆ 2023 ԹՎԱԿԱՆԻ ԴԵԿՏԵՄԲԵՐԻ 28-Ի N 2323-Ն ՈՐՈՇՄԱՆ N 5 ՀԱՎԵԼՎԱԾԻ N 7 ԱՂՅՈՒՍԱԿՈՒՄ ԿԱՏԱՐՎՈՂ ՓՈՓՈԽՈՒԹՅՈՒՆՆԵՐԸ </t>
  </si>
  <si>
    <t xml:space="preserve">Ցուցանիշների փոփոխությունը (նվազեցումները նշված են փակագծերում) </t>
  </si>
  <si>
    <t xml:space="preserve"> Ցուցանիշների փոփոխությունը  (ավելացումները նշված են դրական նշանով)</t>
  </si>
  <si>
    <t xml:space="preserve"> ՀՀ կրթության, գիտության, մշակույթի և սպորտի նախարարություն Մասնագիտացված կազմակերպություններ  </t>
  </si>
  <si>
    <t xml:space="preserve">  Հանրապետական փառատոների, մրցույթների, ցուցահանդեսների, ստուգատեսների թիվ </t>
  </si>
  <si>
    <t xml:space="preserve">Ծառայությունը մատուցող կազմակերպությունների անվանումը </t>
  </si>
  <si>
    <t>Միջոցառումների քանակը</t>
  </si>
  <si>
    <t>Առաջին կիսամյակ</t>
  </si>
  <si>
    <t xml:space="preserve">Երվանդ Քոչարի ծննդյան 125-ամյակի հոբելյանական միջոցառումների իրականացում </t>
  </si>
  <si>
    <t>Երվանդ Քոչարի ծննդյան 125-ամյա հոբելյանին նվիրված  ֆիլմաշարերի, ցուցահանդեսների, բացօթյա արվեստային նախագծերի,  փառատոների, աշխատարանների,  կրթական ծրագրերի և այլ միջոցառումների իրականացում</t>
  </si>
  <si>
    <t xml:space="preserve"> Մասնագիտացված կազմակերպություններ</t>
  </si>
  <si>
    <t>Ցուցանիշների փոփոխությունը 
(նվազեցումները նշված են փակագծերում)</t>
  </si>
  <si>
    <t>Ցուցանիշների փոփոխությունը (նվազեցումները նշված են փակագծերում)</t>
  </si>
  <si>
    <t>Շահառուների ընտրության չափորոշիչները</t>
  </si>
  <si>
    <t xml:space="preserve">Համաձայն ՀՀ կառավարության 2024 թվականի փետրվարի 29-ի                       N 305-Լ որոշմամբ հաստատված ծրագրի </t>
  </si>
  <si>
    <t>Դրամական խրախուսում ստացող մշակույթի գործիչների թիվ</t>
  </si>
  <si>
    <t>Դրամական խրախուսում ստացող ստեղծագործական խմբերի թիվ</t>
  </si>
  <si>
    <t xml:space="preserve"> Ծրագրի դասիչը </t>
  </si>
  <si>
    <t xml:space="preserve"> Ծրագրի անվանումը </t>
  </si>
  <si>
    <t xml:space="preserve">Մարզերի մշակութային զարգացման ծրագիր           </t>
  </si>
  <si>
    <t xml:space="preserve"> Ծրագրի միջոցառումները </t>
  </si>
  <si>
    <t xml:space="preserve"> Ծրագրի դասիչը` </t>
  </si>
  <si>
    <t xml:space="preserve"> 1196 </t>
  </si>
  <si>
    <t>Ցուցանիշների փոփոխությունը  (նվազեցումները նշված են փակագծերում)</t>
  </si>
  <si>
    <t xml:space="preserve"> 11001 </t>
  </si>
  <si>
    <t xml:space="preserve"> Մշակութային միջոցառումների իրականացում ՀՀ մարզերում </t>
  </si>
  <si>
    <t xml:space="preserve"> Մարզի տարածքում մշակութային միջոցառումների կազմակերպում և իրականացում </t>
  </si>
  <si>
    <t xml:space="preserve"> Ծառայությունը մատուցող կազմակերպության անվանումը </t>
  </si>
  <si>
    <t xml:space="preserve"> Մասնագիտացված կազմակերպություններ </t>
  </si>
  <si>
    <t xml:space="preserve"> Արդյունքի չափորոշիչներ </t>
  </si>
  <si>
    <t xml:space="preserve"> Մարզային մշակութային միջոցառումներ, թիվ </t>
  </si>
  <si>
    <t xml:space="preserve"> Մարզային մշակութային միջոցառումներ, համայնքների քանակ </t>
  </si>
  <si>
    <t xml:space="preserve"> Մարզային մշակութային միջոցառումներին մասնակցած խմբերի քանակ </t>
  </si>
  <si>
    <t xml:space="preserve"> Միջոցառման վրա կատարվող ծախսը (հազար դրամ) </t>
  </si>
  <si>
    <t xml:space="preserve"> Ստեղծագործական կրթամշակութային մանկապատանեկան ծրագրեր և նախագծեր </t>
  </si>
  <si>
    <t xml:space="preserve"> Արվեստի հանրահռչակում, տարածում, մատչելիության ապահովում մանկապատանեկան ստեղծագործական միջոցառումների միջոցով </t>
  </si>
  <si>
    <t xml:space="preserve"> Մանկապատանեկան ստեղծագործական մշակութային միջոցառումներ և նախագծեր, թիվ </t>
  </si>
  <si>
    <t>Ցուցանիշների փոփոխությունը  (ավելացումները նշված են դրական նշանով)</t>
  </si>
  <si>
    <t xml:space="preserve"> Դպրոցական բաժանորդային համակարգի ծրագրի իրականացում	 </t>
  </si>
  <si>
    <t xml:space="preserve"> Մշակութային միջոցառումներին աշակերտների ներգրավվածության բարձրացում, մշակութային հաստատություն այցելելու ավանդույթի, գեղարվեստական ճաշակի և լայն աշխարհայացքի ձևավորում </t>
  </si>
  <si>
    <t xml:space="preserve"> ՀՀ հանրակրթական դպրոցների աշակերտներ </t>
  </si>
  <si>
    <t xml:space="preserve"> ՀՀ Արագածոտնի  մարզպետի աշխատակազմ</t>
  </si>
  <si>
    <t xml:space="preserve"> ՀՀ  Արարատի  մարզպետի աշխատակազմ</t>
  </si>
  <si>
    <t xml:space="preserve"> ՀՀ  Արմավիրի մարզպետի աշխատակազմ</t>
  </si>
  <si>
    <t xml:space="preserve"> ՀՀ Գեղարքունիքի մարզպետի աշխատակազմ</t>
  </si>
  <si>
    <t xml:space="preserve"> ՀՀ Լոռու մարզպետի աշխատակազմ</t>
  </si>
  <si>
    <t xml:space="preserve"> ՀՀ Կոտայքի մարզպետի աշխատակազմ</t>
  </si>
  <si>
    <t xml:space="preserve"> ՀՀ Շիրակի մարզպետի աշխատակազմ</t>
  </si>
  <si>
    <t xml:space="preserve"> ՀՀ Սյունիքի մարզպետի աշխատակազմ</t>
  </si>
  <si>
    <t xml:space="preserve"> ՀՀ Վայոց ձորի մարզպետի աշխատակազմ</t>
  </si>
  <si>
    <t xml:space="preserve"> Աղյուսակ 9.1.49 </t>
  </si>
  <si>
    <t xml:space="preserve"> ՀՀ Արարատի  մարզպետի աշխատակազմ </t>
  </si>
  <si>
    <t xml:space="preserve">ՄԱՍ 1. ՊԵՏԱԿԱՆ ՄԱՐՄՆԻ ԳԾՈՎ ԱՐԴՅՈՒՆՔԱՅԻՆ (ԿԱՏԱՐՈՂԱԿԱՆ) ՑՈՒՑԱՆԻՇՆԵՐԸ </t>
  </si>
  <si>
    <t xml:space="preserve"> Աղյուսակ 9.1.50 </t>
  </si>
  <si>
    <t xml:space="preserve"> ՀՀ Արմավիրի մարզպետի աշխատակազմ </t>
  </si>
  <si>
    <t xml:space="preserve"> Աղյուսակ 9.1.51 </t>
  </si>
  <si>
    <t xml:space="preserve"> ՀՀ Գեղարքունիքի մարզպետի աշխատակազմ </t>
  </si>
  <si>
    <t xml:space="preserve"> Աղյուսակ 9.1.52</t>
  </si>
  <si>
    <t xml:space="preserve"> ՀՀ Լոռու մարզպետի աշխատակազմ </t>
  </si>
  <si>
    <t xml:space="preserve"> Աղյուսակ 9.1.53 </t>
  </si>
  <si>
    <t xml:space="preserve"> ՀՀ Կոտայքի մարզպետի աշխատակազմ </t>
  </si>
  <si>
    <t xml:space="preserve"> Աղյուսակ 9.1.54</t>
  </si>
  <si>
    <t xml:space="preserve"> ՀՀ Շիրակի մարզպետի աշխատակազմ </t>
  </si>
  <si>
    <t xml:space="preserve"> Աղյուսակ 9.1.55</t>
  </si>
  <si>
    <t xml:space="preserve"> ՀՀ Սյունիքի մարզպետի աշխատակազմ </t>
  </si>
  <si>
    <t xml:space="preserve"> Աղյուսակ 9.1.56 </t>
  </si>
  <si>
    <t xml:space="preserve"> ՀՀ Վայոց ձորի մարզպետի աշխատակազմ </t>
  </si>
  <si>
    <r>
      <rPr>
        <sz val="12"/>
        <rFont val="Calibri"/>
        <family val="2"/>
        <charset val="204"/>
      </rPr>
      <t>«</t>
    </r>
    <r>
      <rPr>
        <sz val="12"/>
        <rFont val="GHEA Grapalat"/>
        <family val="3"/>
      </rPr>
      <t>Սերգեյ Փարաջանով_ բացահայտումներ</t>
    </r>
    <r>
      <rPr>
        <sz val="12"/>
        <rFont val="Calibri"/>
        <family val="2"/>
        <charset val="204"/>
      </rPr>
      <t>»</t>
    </r>
  </si>
  <si>
    <t>«Բումերանգ մեդիա.ամ» ՍՊԸ</t>
  </si>
  <si>
    <t xml:space="preserve">Համաձայն ՀՀ կառավարության 2024 թվականի փետրվարի 
29-ի N 305-Լ որոշմամբ հաստատված ծրագրի </t>
  </si>
  <si>
    <t xml:space="preserve"> Աղյուսակ 9.1.48 </t>
  </si>
  <si>
    <t xml:space="preserve"> ՀՀ Արագածոտնի  մարզպետի աշխատակազմ </t>
  </si>
  <si>
    <t>«Կոտայքի մշակույթի կենտրոն» ՊՈԱԿ</t>
  </si>
  <si>
    <t>«Կապանի մշակույթի կենտրոն» ՊՈԱԿ</t>
  </si>
  <si>
    <t>«Հայաստանի ազգային գրադարան», «Խնկո-Ապոր անվան ազգային մանկական գրադարան»,«Վ.Պետրոսյանի անվան Արագածոտնի մարզային գրադարան», «Օ.Չուբարյանի անվան Արարատի մարզային գրադարան», «Արմավիրի մարզային գրադարան», «Վ.Պետրոսյանի անվան Գեղարքունիքի մարզային գրադարան», «Կոտայքի մարզային գրադարան», «Շիրակի մարզային գրադարան», «Սյունիքի մարզային գրադարան», «Տավուշի մարզային գրադարան», «Լոռու մարզային գրադարան», «Վայոց Ձորի մարզային գրադարան», «Հայաստանի ազգային պատկերասրահ», «Հայաստանի պատմության թանգարան», «Ե.Չարենցի անվան գրականության և արվեստի թանգարան», «Հովհաննես Շարամբեյանի անվան ժողովրդական ստեղծագործության կենտրոն», «Ռուսական արվեստի թանգարան /պրոֆ. Ա. Աբրահամյանի հավաքածու/», «Մ.Սարյանի տուն-թանգարան», «Հ.Թումանյանի թանգարան», «Ե.Չարենցի տուն-թանգարան», «Ա.Սպենդիարյանի տուն-թանգարան», «Ա.Իսահակյանի տուն-թանգարան», «Ա.Խաչատրյանի տուն-թանգարան», «Հայ և ռուս ժողովրդների բարեկամության թանգարան», «Երվանդ Քոչարի թանգարան», «Ս.Փարաջանովի թանգարան»,  «Հրազդանի երկրագիտական թանգարան», «Օրբելի եղբայրների տուն-թանգարան», «Պատմամշակութային արգելոց-թանգարանների և պատմական միջավայրի պահպանության ծառայություն», «Կոմիտասի թանգարան-ինստիտուտ», «Խ. Աբովյանի տուն-թանգարան», «Սարդարապատի հերոսամարտի հուշահամալիր, Հայոց ազգագրության և ազատագրական պայքարի պատմության ազգային թանգարան», «Ստեփանավանի մշակույթի և ժամանցի կենտրոն», «Մշակութային արժեքների փորձագիտական կենտրոն», «Ա.Սպենդիարյանի անվան  օպերայի և բալետի ազգային ակադեմիական թատրոն», «Գ.Սունդուկյանի անվան ազգային ակադեմիական թատրոն», «Հ.Պարոնյանի անվան երաժշտական կոմեդիայի պետական թատրոն», «Կ.Ստանիսլավսկու անվան պետական ռուսական դրամատիկական թատրոն», «Գյումրու Վ.Աճեմյանի անվան պետական դրամատիկական թատրոն», «Վանաձորի Հ.Աբելյանի անվան պետական դրամատիկական թատրոն», «Երևանի Հ.Թումանյանի անվան պետական տիկնիկային թատրոն»,  «Երևանի խամաճիկների պետական թատրոն», «Երևանի կամերային պետական թատրոն», «Արմեն Մազմանյանի անվան բեմարվեստի ազգային փորձարարական «Գոյ» կենտրոն», «Երևանի մնջախաղի պետական թատրոն», «Խորեոգրաֆիայի պետական թատրոն», «Արտաշատի Ա.Խարազյանի անվան պետական դրամատիկական թատրոն», «Սոս Սարգսյանի անվան համազգային թատրոն», «Գորիսի Վ.Վաղարշյանի անվ.պետական դրամատիկական թատրոն», «Հայաստանի ազգային ֆիլհարմոնիկ նվագախումբ», «Հայաստանի պետական սիմֆոնիկ նվագախումբ», «Կամերային երաժշտության ազգային կենտրոն», «Հայաստանի պետական ֆիլհարմոնիա», «Հայաստանի էստրադային ջազ նվագախումբ», «Հայաստանի երգի պետական թատրոն», «Ժողովրդական երաժշտության և պարի ազգային կենտրոն» ՊՈԱԿ, «Հայաստանի պետական ազգային ակադեմիական երգչախումբ», «Հայաստանի ազգային կինոկենտրոն», «Պատմամշակութային ժառանգության գիտահետազոտական կենտրոն», «Երևանի Պ.Չայկովսկու անվան միջնակարգ երաժշտական մասնագիտական դպրոց», «Երևանի պարարվեստի պետական քոլեջ», «Երեխաների հատուկ ստեղծագործական կենտրոն» ՊՈԱԿ-ներ</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</si>
</sst>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5">
    <numFmt numFmtId="44" formatCode="_(&quot;$&quot;* #,##0.00_);_(&quot;$&quot;* \(#,##0.00\);_(&quot;$&quot;* &quot;-&quot;??_);_(@_)"/>
    <numFmt numFmtId="43" formatCode="_(* #,##0.00_);_(* \(#,##0.00\);_(* &quot;-&quot;??_);_(@_)"/>
    <numFmt numFmtId="164" formatCode="_-* #,##0.00\ _₽_-;\-* #,##0.00\ _₽_-;_-* &quot;-&quot;??\ _₽_-;_-@_-"/>
    <numFmt numFmtId="165" formatCode="##,##0.0;\(##,##0.0\);\-"/>
    <numFmt numFmtId="166" formatCode="_(* #,##0.0_);_(* \(#,##0.0\);_(* &quot;-&quot;??_);_(@_)"/>
    <numFmt numFmtId="167" formatCode="0.0"/>
    <numFmt numFmtId="168" formatCode="#,##0.0_);\(#,##0.0\)"/>
    <numFmt numFmtId="169" formatCode="_-* #,##0.00_р_._-;\-* #,##0.00_р_._-;_-* &quot;-&quot;??_р_._-;_-@_-"/>
    <numFmt numFmtId="170" formatCode="General_)"/>
    <numFmt numFmtId="171" formatCode="_-* #,##0.00\ _р_._-;\-* #,##0.00\ _р_._-;_-* &quot;-&quot;??\ _р_._-;_-@_-"/>
    <numFmt numFmtId="172" formatCode="_-* #,##0.00\ _ _-;\-* #,##0.00\ _ _-;_-* &quot;-&quot;??\ _ _-;_-@_-"/>
    <numFmt numFmtId="173" formatCode="_(* #,##0.0_);_(* \(#,##0.0\);_(* &quot;-&quot;?_);_(@_)"/>
    <numFmt numFmtId="174" formatCode="#,##0.0"/>
    <numFmt numFmtId="175" formatCode="0_);\(0\)"/>
    <numFmt numFmtId="176" formatCode="##,##0;\(##,##0\);\-"/>
  </numFmts>
  <fonts count="103">
    <font>
      <sz val="11"/>
      <color theme="1"/>
      <name val="Calibri"/>
      <family val="2"/>
      <charset val="1"/>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8"/>
      <name val="GHEA Grapalat"/>
      <family val="3"/>
    </font>
    <font>
      <sz val="8"/>
      <name val="GHEA Grapalat"/>
      <family val="3"/>
    </font>
    <font>
      <sz val="10"/>
      <name val="Arial"/>
      <family val="2"/>
    </font>
    <font>
      <sz val="8"/>
      <name val="Arial Armenian"/>
      <family val="2"/>
    </font>
    <font>
      <sz val="11"/>
      <color theme="1"/>
      <name val="Calibri"/>
      <family val="2"/>
      <charset val="1"/>
      <scheme val="minor"/>
    </font>
    <font>
      <b/>
      <sz val="12"/>
      <color theme="1"/>
      <name val="GHEA Grapalat"/>
      <family val="3"/>
    </font>
    <font>
      <sz val="8"/>
      <name val="GHEA Grapalat"/>
      <family val="2"/>
    </font>
    <font>
      <sz val="10"/>
      <name val="Arial Armenian"/>
      <family val="2"/>
    </font>
    <font>
      <b/>
      <sz val="12"/>
      <name val="GHEA Grapalat"/>
      <family val="3"/>
    </font>
    <font>
      <sz val="10"/>
      <name val="Times Armenian"/>
      <family val="1"/>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b/>
      <sz val="18"/>
      <color theme="3"/>
      <name val="Cambria"/>
      <family val="2"/>
      <scheme val="major"/>
    </font>
    <font>
      <sz val="11"/>
      <color theme="0"/>
      <name val="Calibri"/>
      <family val="2"/>
      <charset val="1"/>
      <scheme val="minor"/>
    </font>
    <font>
      <sz val="11"/>
      <color rgb="FF9C0006"/>
      <name val="Calibri"/>
      <family val="2"/>
      <charset val="1"/>
      <scheme val="minor"/>
    </font>
    <font>
      <b/>
      <sz val="11"/>
      <color rgb="FFFA7D00"/>
      <name val="Calibri"/>
      <family val="2"/>
      <charset val="1"/>
      <scheme val="minor"/>
    </font>
    <font>
      <b/>
      <sz val="11"/>
      <color theme="0"/>
      <name val="Calibri"/>
      <family val="2"/>
      <charset val="1"/>
      <scheme val="minor"/>
    </font>
    <font>
      <i/>
      <sz val="11"/>
      <color rgb="FF7F7F7F"/>
      <name val="Calibri"/>
      <family val="2"/>
      <charset val="1"/>
      <scheme val="minor"/>
    </font>
    <font>
      <sz val="11"/>
      <color rgb="FF006100"/>
      <name val="Calibri"/>
      <family val="2"/>
      <charset val="1"/>
      <scheme val="minor"/>
    </font>
    <font>
      <b/>
      <sz val="15"/>
      <color theme="3"/>
      <name val="Calibri"/>
      <family val="2"/>
      <charset val="1"/>
      <scheme val="minor"/>
    </font>
    <font>
      <b/>
      <sz val="13"/>
      <color theme="3"/>
      <name val="Calibri"/>
      <family val="2"/>
      <charset val="1"/>
      <scheme val="minor"/>
    </font>
    <font>
      <b/>
      <sz val="11"/>
      <color theme="3"/>
      <name val="Calibri"/>
      <family val="2"/>
      <charset val="1"/>
      <scheme val="minor"/>
    </font>
    <font>
      <sz val="11"/>
      <color rgb="FF3F3F76"/>
      <name val="Calibri"/>
      <family val="2"/>
      <charset val="1"/>
      <scheme val="minor"/>
    </font>
    <font>
      <sz val="11"/>
      <color rgb="FFFA7D00"/>
      <name val="Calibri"/>
      <family val="2"/>
      <charset val="1"/>
      <scheme val="minor"/>
    </font>
    <font>
      <sz val="11"/>
      <color rgb="FF9C6500"/>
      <name val="Calibri"/>
      <family val="2"/>
      <charset val="1"/>
      <scheme val="minor"/>
    </font>
    <font>
      <b/>
      <sz val="11"/>
      <color rgb="FF3F3F3F"/>
      <name val="Calibri"/>
      <family val="2"/>
      <charset val="1"/>
      <scheme val="minor"/>
    </font>
    <font>
      <b/>
      <sz val="18"/>
      <color theme="3"/>
      <name val="Cambria"/>
      <family val="2"/>
      <charset val="1"/>
      <scheme val="major"/>
    </font>
    <font>
      <b/>
      <sz val="11"/>
      <color theme="1"/>
      <name val="Calibri"/>
      <family val="2"/>
      <charset val="1"/>
      <scheme val="minor"/>
    </font>
    <font>
      <sz val="11"/>
      <color rgb="FFFF0000"/>
      <name val="Calibri"/>
      <family val="2"/>
      <charset val="1"/>
      <scheme val="minor"/>
    </font>
    <font>
      <sz val="11"/>
      <color indexed="8"/>
      <name val="Calibri"/>
      <family val="2"/>
    </font>
    <font>
      <sz val="10"/>
      <name val="Arial"/>
      <family val="2"/>
      <charset val="204"/>
    </font>
    <font>
      <sz val="10"/>
      <color rgb="FF9C6500"/>
      <name val="Calibri"/>
      <family val="2"/>
      <scheme val="minor"/>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8"/>
      <color indexed="56"/>
      <name val="Cambria"/>
      <family val="2"/>
    </font>
    <font>
      <b/>
      <sz val="11"/>
      <color indexed="8"/>
      <name val="Calibri"/>
      <family val="2"/>
    </font>
    <font>
      <sz val="11"/>
      <color indexed="10"/>
      <name val="Calibri"/>
      <family val="2"/>
    </font>
    <font>
      <sz val="10"/>
      <color indexed="8"/>
      <name val="MS Sans Serif"/>
      <family val="2"/>
    </font>
    <font>
      <sz val="12"/>
      <name val="Arial Armenian"/>
      <family val="2"/>
    </font>
    <font>
      <sz val="10"/>
      <name val="Arial Unicode"/>
      <family val="2"/>
    </font>
    <font>
      <sz val="12"/>
      <name val="GHEA Grapalat"/>
      <family val="3"/>
    </font>
    <font>
      <sz val="12"/>
      <color theme="1"/>
      <name val="GHEA Grapalat"/>
      <family val="3"/>
    </font>
    <font>
      <sz val="18"/>
      <name val="Times New Roman"/>
      <family val="1"/>
      <charset val="204"/>
    </font>
    <font>
      <b/>
      <sz val="13"/>
      <name val="Times New Roman"/>
      <family val="1"/>
      <charset val="204"/>
    </font>
    <font>
      <b/>
      <i/>
      <sz val="12"/>
      <name val="Times New Roman"/>
      <family val="1"/>
      <charset val="204"/>
    </font>
    <font>
      <i/>
      <sz val="12"/>
      <name val="Times New Roman"/>
      <family val="1"/>
      <charset val="204"/>
    </font>
    <font>
      <sz val="11"/>
      <name val="Times New Roman"/>
      <family val="1"/>
      <charset val="204"/>
    </font>
    <font>
      <sz val="11"/>
      <name val="Times New Roman"/>
      <family val="1"/>
    </font>
    <font>
      <sz val="10"/>
      <name val="Arial Cyr"/>
      <family val="2"/>
    </font>
    <font>
      <sz val="10"/>
      <name val="Arial Cyr"/>
      <family val="2"/>
      <charset val="204"/>
    </font>
    <font>
      <b/>
      <sz val="10"/>
      <color indexed="12"/>
      <name val="Arial Cyr"/>
      <family val="2"/>
      <charset val="204"/>
    </font>
    <font>
      <sz val="11"/>
      <color theme="1"/>
      <name val="Calibri"/>
      <family val="2"/>
      <charset val="204"/>
      <scheme val="minor"/>
    </font>
    <font>
      <b/>
      <sz val="12"/>
      <name val="Calibri"/>
      <family val="2"/>
      <charset val="1"/>
      <scheme val="minor"/>
    </font>
    <font>
      <i/>
      <sz val="12"/>
      <name val="GHEA Grapalat"/>
      <family val="3"/>
    </font>
    <font>
      <i/>
      <sz val="12"/>
      <name val="GHEA Grapalat"/>
      <family val="2"/>
    </font>
    <font>
      <b/>
      <i/>
      <sz val="12"/>
      <color theme="1"/>
      <name val="GHEA Grapalat"/>
      <family val="3"/>
    </font>
    <font>
      <sz val="10"/>
      <color theme="1"/>
      <name val="Arial Narrow"/>
      <family val="2"/>
    </font>
    <font>
      <i/>
      <sz val="12"/>
      <color theme="1"/>
      <name val="GHEA Grapalat"/>
      <family val="3"/>
    </font>
    <font>
      <sz val="12"/>
      <color rgb="FFFF0000"/>
      <name val="GHEA Grapalat"/>
      <family val="3"/>
    </font>
    <font>
      <sz val="11"/>
      <color theme="1"/>
      <name val="GHEA Grapalat"/>
      <family val="3"/>
    </font>
    <font>
      <b/>
      <sz val="12"/>
      <color theme="1"/>
      <name val="Calibri"/>
      <family val="2"/>
      <charset val="1"/>
      <scheme val="minor"/>
    </font>
    <font>
      <i/>
      <sz val="12"/>
      <color theme="1"/>
      <name val="GHEA Grapalat"/>
      <family val="2"/>
    </font>
    <font>
      <b/>
      <sz val="12"/>
      <color rgb="FFFF0000"/>
      <name val="GHEA Grapalat"/>
      <family val="3"/>
    </font>
    <font>
      <b/>
      <sz val="11"/>
      <name val="GHEA Grapalat"/>
      <family val="3"/>
    </font>
    <font>
      <sz val="12"/>
      <name val="GHEA Grapalat"/>
      <family val="2"/>
    </font>
    <font>
      <sz val="11"/>
      <name val="GHEA Grapalat"/>
      <family val="3"/>
    </font>
    <font>
      <sz val="12"/>
      <color theme="1"/>
      <name val="Calibri"/>
      <family val="2"/>
      <charset val="1"/>
      <scheme val="minor"/>
    </font>
    <font>
      <b/>
      <sz val="12"/>
      <name val="GHEA Grapalat"/>
      <family val="2"/>
    </font>
    <font>
      <i/>
      <sz val="12"/>
      <color rgb="FFFF0000"/>
      <name val="GHEA Grapalat"/>
      <family val="3"/>
    </font>
    <font>
      <sz val="12"/>
      <name val="Calibri"/>
      <family val="2"/>
      <charset val="204"/>
    </font>
  </fonts>
  <fills count="58">
    <fill>
      <patternFill patternType="none"/>
    </fill>
    <fill>
      <patternFill patternType="gray125"/>
    </fill>
    <fill>
      <patternFill patternType="solid">
        <fgColor theme="0"/>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11"/>
      </patternFill>
    </fill>
    <fill>
      <patternFill patternType="solid">
        <fgColor indexed="36"/>
      </patternFill>
    </fill>
    <fill>
      <patternFill patternType="solid">
        <fgColor indexed="52"/>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51"/>
      </patternFill>
    </fill>
    <fill>
      <patternFill patternType="solid">
        <fgColor indexed="30"/>
      </patternFill>
    </fill>
    <fill>
      <patternFill patternType="solid">
        <fgColor indexed="49"/>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
      <patternFill patternType="solid">
        <fgColor indexed="27"/>
        <bgColor indexed="64"/>
      </patternFill>
    </fill>
    <fill>
      <patternFill patternType="solid">
        <fgColor theme="0" tint="-4.9989318521683403E-2"/>
        <bgColor indexed="64"/>
      </patternFill>
    </fill>
  </fills>
  <borders count="52">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right style="thin">
        <color auto="1"/>
      </right>
      <top style="thin">
        <color auto="1"/>
      </top>
      <bottom style="thin">
        <color auto="1"/>
      </bottom>
      <diagonal/>
    </border>
    <border>
      <left style="thin">
        <color indexed="22"/>
      </left>
      <right style="thin">
        <color indexed="22"/>
      </right>
      <top style="thin">
        <color indexed="22"/>
      </top>
      <bottom style="thin">
        <color indexed="22"/>
      </bottom>
      <diagonal/>
    </border>
    <border>
      <left style="hair">
        <color indexed="64"/>
      </left>
      <right/>
      <top style="hair">
        <color indexed="64"/>
      </top>
      <bottom style="hair">
        <color indexed="9"/>
      </bottom>
      <diagonal/>
    </border>
    <border>
      <left/>
      <right/>
      <top style="thin">
        <color auto="1"/>
      </top>
      <bottom style="thin">
        <color auto="1"/>
      </bottom>
      <diagonal/>
    </border>
    <border>
      <left style="thin">
        <color auto="1"/>
      </left>
      <right style="thin">
        <color auto="1"/>
      </right>
      <top style="thin">
        <color auto="1"/>
      </top>
      <bottom style="thin">
        <color auto="1"/>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auto="1"/>
      </right>
      <top style="thin">
        <color auto="1"/>
      </top>
      <bottom style="thin">
        <color auto="1"/>
      </bottom>
      <diagonal/>
    </border>
    <border>
      <left/>
      <right/>
      <top/>
      <bottom style="thin">
        <color indexed="64"/>
      </bottom>
      <diagonal/>
    </border>
    <border>
      <left/>
      <right style="thin">
        <color auto="1"/>
      </right>
      <top/>
      <bottom style="thin">
        <color indexed="64"/>
      </bottom>
      <diagonal/>
    </border>
    <border>
      <left style="thin">
        <color auto="1"/>
      </left>
      <right/>
      <top style="thin">
        <color auto="1"/>
      </top>
      <bottom/>
      <diagonal/>
    </border>
    <border>
      <left/>
      <right style="thin">
        <color auto="1"/>
      </right>
      <top style="thin">
        <color auto="1"/>
      </top>
      <bottom/>
      <diagonal/>
    </border>
    <border>
      <left/>
      <right/>
      <top style="thin">
        <color indexed="64"/>
      </top>
      <bottom style="thin">
        <color auto="1"/>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right style="thin">
        <color indexed="64"/>
      </right>
      <top/>
      <bottom/>
      <diagonal/>
    </border>
    <border>
      <left style="thin">
        <color auto="1"/>
      </left>
      <right style="medium">
        <color indexed="64"/>
      </right>
      <top style="thin">
        <color auto="1"/>
      </top>
      <bottom style="thin">
        <color auto="1"/>
      </bottom>
      <diagonal/>
    </border>
    <border>
      <left style="thin">
        <color auto="1"/>
      </left>
      <right style="medium">
        <color indexed="64"/>
      </right>
      <top style="thin">
        <color auto="1"/>
      </top>
      <bottom style="medium">
        <color indexed="64"/>
      </bottom>
      <diagonal/>
    </border>
    <border>
      <left style="thin">
        <color indexed="64"/>
      </left>
      <right/>
      <top style="thin">
        <color indexed="64"/>
      </top>
      <bottom/>
      <diagonal/>
    </border>
    <border>
      <left/>
      <right/>
      <top style="thin">
        <color indexed="64"/>
      </top>
      <bottom/>
      <diagonal/>
    </border>
    <border>
      <left/>
      <right style="thin">
        <color auto="1"/>
      </right>
      <top style="thin">
        <color auto="1"/>
      </top>
      <bottom/>
      <diagonal/>
    </border>
  </borders>
  <cellStyleXfs count="2045">
    <xf numFmtId="0" fontId="0" fillId="0" borderId="0"/>
    <xf numFmtId="0" fontId="9" fillId="0" borderId="0"/>
    <xf numFmtId="9" fontId="10" fillId="0" borderId="0" applyFont="0" applyFill="0" applyBorder="0" applyAlignment="0" applyProtection="0"/>
    <xf numFmtId="0" fontId="11" fillId="0" borderId="0"/>
    <xf numFmtId="0" fontId="12" fillId="0" borderId="0">
      <alignment horizontal="left" vertical="top" wrapText="1"/>
    </xf>
    <xf numFmtId="0" fontId="13" fillId="0" borderId="0"/>
    <xf numFmtId="165" fontId="15" fillId="0" borderId="0" applyFill="0" applyBorder="0" applyProtection="0">
      <alignment horizontal="right" vertical="top"/>
    </xf>
    <xf numFmtId="43" fontId="13" fillId="0" borderId="0" applyFont="0" applyFill="0" applyBorder="0" applyAlignment="0" applyProtection="0"/>
    <xf numFmtId="0" fontId="15" fillId="0" borderId="0">
      <alignment horizontal="left" vertical="top" wrapText="1"/>
    </xf>
    <xf numFmtId="0" fontId="16" fillId="0" borderId="0"/>
    <xf numFmtId="43" fontId="16" fillId="0" borderId="0" applyFont="0" applyFill="0" applyBorder="0" applyAlignment="0" applyProtection="0"/>
    <xf numFmtId="0" fontId="18" fillId="0" borderId="0"/>
    <xf numFmtId="0" fontId="19" fillId="0" borderId="8" applyNumberFormat="0" applyFill="0" applyAlignment="0" applyProtection="0"/>
    <xf numFmtId="0" fontId="20" fillId="0" borderId="9" applyNumberFormat="0" applyFill="0" applyAlignment="0" applyProtection="0"/>
    <xf numFmtId="0" fontId="21" fillId="0" borderId="10" applyNumberFormat="0" applyFill="0" applyAlignment="0" applyProtection="0"/>
    <xf numFmtId="0" fontId="21" fillId="0" borderId="0" applyNumberFormat="0" applyFill="0" applyBorder="0" applyAlignment="0" applyProtection="0"/>
    <xf numFmtId="0" fontId="22" fillId="3" borderId="0" applyNumberFormat="0" applyBorder="0" applyAlignment="0" applyProtection="0"/>
    <xf numFmtId="0" fontId="23" fillId="4" borderId="0" applyNumberFormat="0" applyBorder="0" applyAlignment="0" applyProtection="0"/>
    <xf numFmtId="0" fontId="24" fillId="5" borderId="0" applyNumberFormat="0" applyBorder="0" applyAlignment="0" applyProtection="0"/>
    <xf numFmtId="0" fontId="25" fillId="6" borderId="11" applyNumberFormat="0" applyAlignment="0" applyProtection="0"/>
    <xf numFmtId="0" fontId="26" fillId="7" borderId="12" applyNumberFormat="0" applyAlignment="0" applyProtection="0"/>
    <xf numFmtId="0" fontId="27" fillId="7" borderId="11" applyNumberFormat="0" applyAlignment="0" applyProtection="0"/>
    <xf numFmtId="0" fontId="28" fillId="0" borderId="13" applyNumberFormat="0" applyFill="0" applyAlignment="0" applyProtection="0"/>
    <xf numFmtId="0" fontId="29" fillId="8" borderId="14" applyNumberFormat="0" applyAlignment="0" applyProtection="0"/>
    <xf numFmtId="0" fontId="30" fillId="0" borderId="0" applyNumberFormat="0" applyFill="0" applyBorder="0" applyAlignment="0" applyProtection="0"/>
    <xf numFmtId="0" fontId="13" fillId="9" borderId="15" applyNumberFormat="0" applyFont="0" applyAlignment="0" applyProtection="0"/>
    <xf numFmtId="0" fontId="31" fillId="0" borderId="0" applyNumberFormat="0" applyFill="0" applyBorder="0" applyAlignment="0" applyProtection="0"/>
    <xf numFmtId="0" fontId="32" fillId="0" borderId="16" applyNumberFormat="0" applyFill="0" applyAlignment="0" applyProtection="0"/>
    <xf numFmtId="0" fontId="33" fillId="10" borderId="0" applyNumberFormat="0" applyBorder="0" applyAlignment="0" applyProtection="0"/>
    <xf numFmtId="0" fontId="8" fillId="11" borderId="0" applyNumberFormat="0" applyBorder="0" applyAlignment="0" applyProtection="0"/>
    <xf numFmtId="0" fontId="8" fillId="12" borderId="0" applyNumberFormat="0" applyBorder="0" applyAlignment="0" applyProtection="0"/>
    <xf numFmtId="0" fontId="33" fillId="13" borderId="0" applyNumberFormat="0" applyBorder="0" applyAlignment="0" applyProtection="0"/>
    <xf numFmtId="0" fontId="33" fillId="14" borderId="0" applyNumberFormat="0" applyBorder="0" applyAlignment="0" applyProtection="0"/>
    <xf numFmtId="0" fontId="8" fillId="15" borderId="0" applyNumberFormat="0" applyBorder="0" applyAlignment="0" applyProtection="0"/>
    <xf numFmtId="0" fontId="8" fillId="16" borderId="0" applyNumberFormat="0" applyBorder="0" applyAlignment="0" applyProtection="0"/>
    <xf numFmtId="0" fontId="33" fillId="17" borderId="0" applyNumberFormat="0" applyBorder="0" applyAlignment="0" applyProtection="0"/>
    <xf numFmtId="0" fontId="33" fillId="18" borderId="0" applyNumberFormat="0" applyBorder="0" applyAlignment="0" applyProtection="0"/>
    <xf numFmtId="0" fontId="8" fillId="19" borderId="0" applyNumberFormat="0" applyBorder="0" applyAlignment="0" applyProtection="0"/>
    <xf numFmtId="0" fontId="8" fillId="20" borderId="0" applyNumberFormat="0" applyBorder="0" applyAlignment="0" applyProtection="0"/>
    <xf numFmtId="0" fontId="33" fillId="21" borderId="0" applyNumberFormat="0" applyBorder="0" applyAlignment="0" applyProtection="0"/>
    <xf numFmtId="0" fontId="33" fillId="22" borderId="0" applyNumberFormat="0" applyBorder="0" applyAlignment="0" applyProtection="0"/>
    <xf numFmtId="0" fontId="8" fillId="23" borderId="0" applyNumberFormat="0" applyBorder="0" applyAlignment="0" applyProtection="0"/>
    <xf numFmtId="0" fontId="8" fillId="24" borderId="0" applyNumberFormat="0" applyBorder="0" applyAlignment="0" applyProtection="0"/>
    <xf numFmtId="0" fontId="33" fillId="25" borderId="0" applyNumberFormat="0" applyBorder="0" applyAlignment="0" applyProtection="0"/>
    <xf numFmtId="0" fontId="33" fillId="26" borderId="0" applyNumberFormat="0" applyBorder="0" applyAlignment="0" applyProtection="0"/>
    <xf numFmtId="0" fontId="8" fillId="27" borderId="0" applyNumberFormat="0" applyBorder="0" applyAlignment="0" applyProtection="0"/>
    <xf numFmtId="0" fontId="8" fillId="28" borderId="0" applyNumberFormat="0" applyBorder="0" applyAlignment="0" applyProtection="0"/>
    <xf numFmtId="0" fontId="33" fillId="29" borderId="0" applyNumberFormat="0" applyBorder="0" applyAlignment="0" applyProtection="0"/>
    <xf numFmtId="0" fontId="33" fillId="30" borderId="0" applyNumberFormat="0" applyBorder="0" applyAlignment="0" applyProtection="0"/>
    <xf numFmtId="0" fontId="8" fillId="31" borderId="0" applyNumberFormat="0" applyBorder="0" applyAlignment="0" applyProtection="0"/>
    <xf numFmtId="0" fontId="8" fillId="32" borderId="0" applyNumberFormat="0" applyBorder="0" applyAlignment="0" applyProtection="0"/>
    <xf numFmtId="0" fontId="33" fillId="33" borderId="0" applyNumberFormat="0" applyBorder="0" applyAlignment="0" applyProtection="0"/>
    <xf numFmtId="0" fontId="34" fillId="0" borderId="0" applyNumberFormat="0" applyFill="0" applyBorder="0" applyAlignment="0" applyProtection="0"/>
    <xf numFmtId="0" fontId="35" fillId="14" borderId="0" applyNumberFormat="0" applyBorder="0" applyAlignment="0" applyProtection="0"/>
    <xf numFmtId="0" fontId="8" fillId="9" borderId="15" applyNumberFormat="0" applyFont="0" applyAlignment="0" applyProtection="0"/>
    <xf numFmtId="0" fontId="35" fillId="33" borderId="0" applyNumberFormat="0" applyBorder="0" applyAlignment="0" applyProtection="0"/>
    <xf numFmtId="0" fontId="35" fillId="21" borderId="0" applyNumberFormat="0" applyBorder="0" applyAlignment="0" applyProtection="0"/>
    <xf numFmtId="0" fontId="35" fillId="10" borderId="0" applyNumberFormat="0" applyBorder="0" applyAlignment="0" applyProtection="0"/>
    <xf numFmtId="0" fontId="35" fillId="30" borderId="0" applyNumberFormat="0" applyBorder="0" applyAlignment="0" applyProtection="0"/>
    <xf numFmtId="0" fontId="13" fillId="31" borderId="0" applyNumberFormat="0" applyBorder="0" applyAlignment="0" applyProtection="0"/>
    <xf numFmtId="0" fontId="13" fillId="32" borderId="0" applyNumberFormat="0" applyBorder="0" applyAlignment="0" applyProtection="0"/>
    <xf numFmtId="0" fontId="13" fillId="16" borderId="0" applyNumberFormat="0" applyBorder="0" applyAlignment="0" applyProtection="0"/>
    <xf numFmtId="0" fontId="35" fillId="17" borderId="0" applyNumberFormat="0" applyBorder="0" applyAlignment="0" applyProtection="0"/>
    <xf numFmtId="0" fontId="43" fillId="0" borderId="0" applyNumberFormat="0" applyFill="0" applyBorder="0" applyAlignment="0" applyProtection="0"/>
    <xf numFmtId="0" fontId="35" fillId="13" borderId="0" applyNumberFormat="0" applyBorder="0" applyAlignment="0" applyProtection="0"/>
    <xf numFmtId="0" fontId="41" fillId="0" borderId="8" applyNumberFormat="0" applyFill="0" applyAlignment="0" applyProtection="0"/>
    <xf numFmtId="0" fontId="35" fillId="25" borderId="0" applyNumberFormat="0" applyBorder="0" applyAlignment="0" applyProtection="0"/>
    <xf numFmtId="0" fontId="43" fillId="0" borderId="10" applyNumberFormat="0" applyFill="0" applyAlignment="0" applyProtection="0"/>
    <xf numFmtId="0" fontId="50" fillId="0" borderId="0" applyNumberFormat="0" applyFill="0" applyBorder="0" applyAlignment="0" applyProtection="0"/>
    <xf numFmtId="0" fontId="13" fillId="11" borderId="0" applyNumberFormat="0" applyBorder="0" applyAlignment="0" applyProtection="0"/>
    <xf numFmtId="0" fontId="45" fillId="0" borderId="13" applyNumberFormat="0" applyFill="0" applyAlignment="0" applyProtection="0"/>
    <xf numFmtId="0" fontId="13" fillId="19" borderId="0" applyNumberFormat="0" applyBorder="0" applyAlignment="0" applyProtection="0"/>
    <xf numFmtId="0" fontId="13" fillId="15" borderId="0" applyNumberFormat="0" applyBorder="0" applyAlignment="0" applyProtection="0"/>
    <xf numFmtId="0" fontId="35" fillId="29" borderId="0" applyNumberFormat="0" applyBorder="0" applyAlignment="0" applyProtection="0"/>
    <xf numFmtId="0" fontId="39" fillId="0" borderId="0" applyNumberFormat="0" applyFill="0" applyBorder="0" applyAlignment="0" applyProtection="0"/>
    <xf numFmtId="0" fontId="35" fillId="22" borderId="0" applyNumberFormat="0" applyBorder="0" applyAlignment="0" applyProtection="0"/>
    <xf numFmtId="0" fontId="46" fillId="5" borderId="0" applyNumberFormat="0" applyBorder="0" applyAlignment="0" applyProtection="0"/>
    <xf numFmtId="0" fontId="13" fillId="28" borderId="0" applyNumberFormat="0" applyBorder="0" applyAlignment="0" applyProtection="0"/>
    <xf numFmtId="0" fontId="13" fillId="24" borderId="0" applyNumberFormat="0" applyBorder="0" applyAlignment="0" applyProtection="0"/>
    <xf numFmtId="0" fontId="37" fillId="7" borderId="11" applyNumberFormat="0" applyAlignment="0" applyProtection="0"/>
    <xf numFmtId="0" fontId="40" fillId="3" borderId="0" applyNumberFormat="0" applyBorder="0" applyAlignment="0" applyProtection="0"/>
    <xf numFmtId="0" fontId="47" fillId="7" borderId="12" applyNumberFormat="0" applyAlignment="0" applyProtection="0"/>
    <xf numFmtId="0" fontId="44" fillId="6" borderId="11" applyNumberFormat="0" applyAlignment="0" applyProtection="0"/>
    <xf numFmtId="0" fontId="42" fillId="0" borderId="9" applyNumberFormat="0" applyFill="0" applyAlignment="0" applyProtection="0"/>
    <xf numFmtId="0" fontId="48" fillId="0" borderId="0" applyNumberFormat="0" applyFill="0" applyBorder="0" applyAlignment="0" applyProtection="0"/>
    <xf numFmtId="0" fontId="35" fillId="26" borderId="0" applyNumberFormat="0" applyBorder="0" applyAlignment="0" applyProtection="0"/>
    <xf numFmtId="0" fontId="38" fillId="8" borderId="14" applyNumberFormat="0" applyAlignment="0" applyProtection="0"/>
    <xf numFmtId="0" fontId="13" fillId="20" borderId="0" applyNumberFormat="0" applyBorder="0" applyAlignment="0" applyProtection="0"/>
    <xf numFmtId="0" fontId="13" fillId="23" borderId="0" applyNumberFormat="0" applyBorder="0" applyAlignment="0" applyProtection="0"/>
    <xf numFmtId="0" fontId="49" fillId="0" borderId="16" applyNumberFormat="0" applyFill="0" applyAlignment="0" applyProtection="0"/>
    <xf numFmtId="0" fontId="35" fillId="18" borderId="0" applyNumberFormat="0" applyBorder="0" applyAlignment="0" applyProtection="0"/>
    <xf numFmtId="0" fontId="13" fillId="27" borderId="0" applyNumberFormat="0" applyBorder="0" applyAlignment="0" applyProtection="0"/>
    <xf numFmtId="0" fontId="36" fillId="4" borderId="0" applyNumberFormat="0" applyBorder="0" applyAlignment="0" applyProtection="0"/>
    <xf numFmtId="0" fontId="13" fillId="12" borderId="0" applyNumberFormat="0" applyBorder="0" applyAlignment="0" applyProtection="0"/>
    <xf numFmtId="0" fontId="7" fillId="0" borderId="0"/>
    <xf numFmtId="43" fontId="7" fillId="0" borderId="0" applyFont="0" applyFill="0" applyBorder="0" applyAlignment="0" applyProtection="0"/>
    <xf numFmtId="0" fontId="16" fillId="0" borderId="0"/>
    <xf numFmtId="9" fontId="16" fillId="0" borderId="0" applyFont="0" applyFill="0" applyBorder="0" applyAlignment="0" applyProtection="0"/>
    <xf numFmtId="0" fontId="18" fillId="0" borderId="0"/>
    <xf numFmtId="43" fontId="18" fillId="0" borderId="0" applyFont="0" applyFill="0" applyBorder="0" applyAlignment="0" applyProtection="0"/>
    <xf numFmtId="43" fontId="18" fillId="0" borderId="0" applyFont="0" applyFill="0" applyBorder="0" applyAlignment="0" applyProtection="0"/>
    <xf numFmtId="0" fontId="11" fillId="0" borderId="0"/>
    <xf numFmtId="43" fontId="11" fillId="0" borderId="0" applyFont="0" applyFill="0" applyBorder="0" applyAlignment="0" applyProtection="0"/>
    <xf numFmtId="43" fontId="11" fillId="0" borderId="0" applyFont="0" applyFill="0" applyBorder="0" applyAlignment="0" applyProtection="0"/>
    <xf numFmtId="0" fontId="52" fillId="0" borderId="0"/>
    <xf numFmtId="0" fontId="53" fillId="5" borderId="0" applyNumberFormat="0" applyBorder="0" applyAlignment="0" applyProtection="0"/>
    <xf numFmtId="0" fontId="18" fillId="0" borderId="0"/>
    <xf numFmtId="0" fontId="11" fillId="0" borderId="0"/>
    <xf numFmtId="0" fontId="51" fillId="34" borderId="0" applyNumberFormat="0" applyBorder="0" applyAlignment="0" applyProtection="0"/>
    <xf numFmtId="0" fontId="51" fillId="35" borderId="0" applyNumberFormat="0" applyBorder="0" applyAlignment="0" applyProtection="0"/>
    <xf numFmtId="0" fontId="51" fillId="36" borderId="0" applyNumberFormat="0" applyBorder="0" applyAlignment="0" applyProtection="0"/>
    <xf numFmtId="0" fontId="51" fillId="37" borderId="0" applyNumberFormat="0" applyBorder="0" applyAlignment="0" applyProtection="0"/>
    <xf numFmtId="0" fontId="51" fillId="41" borderId="0" applyNumberFormat="0" applyBorder="0" applyAlignment="0" applyProtection="0"/>
    <xf numFmtId="0" fontId="51" fillId="42" borderId="0" applyNumberFormat="0" applyBorder="0" applyAlignment="0" applyProtection="0"/>
    <xf numFmtId="0" fontId="51" fillId="43" borderId="0" applyNumberFormat="0" applyBorder="0" applyAlignment="0" applyProtection="0"/>
    <xf numFmtId="0" fontId="51" fillId="44" borderId="0" applyNumberFormat="0" applyBorder="0" applyAlignment="0" applyProtection="0"/>
    <xf numFmtId="0" fontId="51" fillId="38" borderId="0" applyNumberFormat="0" applyBorder="0" applyAlignment="0" applyProtection="0"/>
    <xf numFmtId="0" fontId="51" fillId="37" borderId="0" applyNumberFormat="0" applyBorder="0" applyAlignment="0" applyProtection="0"/>
    <xf numFmtId="0" fontId="51" fillId="43" borderId="0" applyNumberFormat="0" applyBorder="0" applyAlignment="0" applyProtection="0"/>
    <xf numFmtId="0" fontId="51" fillId="45" borderId="0" applyNumberFormat="0" applyBorder="0" applyAlignment="0" applyProtection="0"/>
    <xf numFmtId="0" fontId="54" fillId="46" borderId="0" applyNumberFormat="0" applyBorder="0" applyAlignment="0" applyProtection="0"/>
    <xf numFmtId="0" fontId="54" fillId="44" borderId="0" applyNumberFormat="0" applyBorder="0" applyAlignment="0" applyProtection="0"/>
    <xf numFmtId="0" fontId="54" fillId="38" borderId="0" applyNumberFormat="0" applyBorder="0" applyAlignment="0" applyProtection="0"/>
    <xf numFmtId="0" fontId="54" fillId="39" borderId="0" applyNumberFormat="0" applyBorder="0" applyAlignment="0" applyProtection="0"/>
    <xf numFmtId="0" fontId="54" fillId="47" borderId="0" applyNumberFormat="0" applyBorder="0" applyAlignment="0" applyProtection="0"/>
    <xf numFmtId="0" fontId="54" fillId="40" borderId="0" applyNumberFormat="0" applyBorder="0" applyAlignment="0" applyProtection="0"/>
    <xf numFmtId="0" fontId="54" fillId="48" borderId="0" applyNumberFormat="0" applyBorder="0" applyAlignment="0" applyProtection="0"/>
    <xf numFmtId="0" fontId="54" fillId="49" borderId="0" applyNumberFormat="0" applyBorder="0" applyAlignment="0" applyProtection="0"/>
    <xf numFmtId="0" fontId="54" fillId="50" borderId="0" applyNumberFormat="0" applyBorder="0" applyAlignment="0" applyProtection="0"/>
    <xf numFmtId="0" fontId="54" fillId="39" borderId="0" applyNumberFormat="0" applyBorder="0" applyAlignment="0" applyProtection="0"/>
    <xf numFmtId="0" fontId="54" fillId="47" borderId="0" applyNumberFormat="0" applyBorder="0" applyAlignment="0" applyProtection="0"/>
    <xf numFmtId="0" fontId="54" fillId="51" borderId="0" applyNumberFormat="0" applyBorder="0" applyAlignment="0" applyProtection="0"/>
    <xf numFmtId="0" fontId="55" fillId="35" borderId="0" applyNumberFormat="0" applyBorder="0" applyAlignment="0" applyProtection="0"/>
    <xf numFmtId="0" fontId="56" fillId="52" borderId="17" applyNumberFormat="0" applyAlignment="0" applyProtection="0"/>
    <xf numFmtId="0" fontId="57" fillId="53" borderId="18" applyNumberFormat="0" applyAlignment="0" applyProtection="0"/>
    <xf numFmtId="43" fontId="16" fillId="0" borderId="0" applyFont="0" applyFill="0" applyBorder="0" applyAlignment="0" applyProtection="0"/>
    <xf numFmtId="43" fontId="7" fillId="0" borderId="0" applyFont="0" applyFill="0" applyBorder="0" applyAlignment="0" applyProtection="0"/>
    <xf numFmtId="0" fontId="58" fillId="0" borderId="0" applyNumberFormat="0" applyFill="0" applyBorder="0" applyAlignment="0" applyProtection="0"/>
    <xf numFmtId="0" fontId="59" fillId="36" borderId="0" applyNumberFormat="0" applyBorder="0" applyAlignment="0" applyProtection="0"/>
    <xf numFmtId="0" fontId="60" fillId="0" borderId="19" applyNumberFormat="0" applyFill="0" applyAlignment="0" applyProtection="0"/>
    <xf numFmtId="0" fontId="61" fillId="0" borderId="20" applyNumberFormat="0" applyFill="0" applyAlignment="0" applyProtection="0"/>
    <xf numFmtId="0" fontId="62" fillId="0" borderId="21" applyNumberFormat="0" applyFill="0" applyAlignment="0" applyProtection="0"/>
    <xf numFmtId="0" fontId="62" fillId="0" borderId="0" applyNumberFormat="0" applyFill="0" applyBorder="0" applyAlignment="0" applyProtection="0"/>
    <xf numFmtId="0" fontId="63" fillId="42" borderId="17" applyNumberFormat="0" applyAlignment="0" applyProtection="0"/>
    <xf numFmtId="0" fontId="64" fillId="0" borderId="22" applyNumberFormat="0" applyFill="0" applyAlignment="0" applyProtection="0"/>
    <xf numFmtId="0" fontId="65" fillId="54" borderId="0" applyNumberFormat="0" applyBorder="0" applyAlignment="0" applyProtection="0"/>
    <xf numFmtId="1" fontId="71" fillId="0" borderId="0"/>
    <xf numFmtId="1" fontId="71" fillId="0" borderId="0"/>
    <xf numFmtId="1" fontId="71" fillId="0" borderId="0"/>
    <xf numFmtId="0" fontId="7" fillId="0" borderId="0"/>
    <xf numFmtId="0" fontId="11" fillId="0" borderId="0"/>
    <xf numFmtId="0" fontId="11" fillId="0" borderId="0"/>
    <xf numFmtId="0" fontId="16" fillId="55" borderId="23" applyNumberFormat="0" applyFont="0" applyAlignment="0" applyProtection="0"/>
    <xf numFmtId="0" fontId="66" fillId="52" borderId="24" applyNumberFormat="0" applyAlignment="0" applyProtection="0"/>
    <xf numFmtId="0" fontId="70" fillId="0" borderId="0"/>
    <xf numFmtId="0" fontId="70" fillId="0" borderId="0"/>
    <xf numFmtId="0" fontId="70" fillId="0" borderId="0"/>
    <xf numFmtId="0" fontId="67" fillId="0" borderId="0" applyNumberFormat="0" applyFill="0" applyBorder="0" applyAlignment="0" applyProtection="0"/>
    <xf numFmtId="0" fontId="68" fillId="0" borderId="25" applyNumberFormat="0" applyFill="0" applyAlignment="0" applyProtection="0"/>
    <xf numFmtId="0" fontId="69" fillId="0" borderId="0" applyNumberFormat="0" applyFill="0" applyBorder="0" applyAlignment="0" applyProtection="0"/>
    <xf numFmtId="0" fontId="52" fillId="0" borderId="0"/>
    <xf numFmtId="1" fontId="71" fillId="0" borderId="0"/>
    <xf numFmtId="0" fontId="72" fillId="0" borderId="0"/>
    <xf numFmtId="0" fontId="11" fillId="0" borderId="0"/>
    <xf numFmtId="0" fontId="7" fillId="0" borderId="0"/>
    <xf numFmtId="0" fontId="15" fillId="0" borderId="0">
      <alignment horizontal="left" vertical="top" wrapText="1"/>
    </xf>
    <xf numFmtId="0" fontId="6" fillId="9" borderId="15" applyNumberFormat="0" applyFont="0" applyAlignment="0" applyProtection="0"/>
    <xf numFmtId="0" fontId="6" fillId="11" borderId="0" applyNumberFormat="0" applyBorder="0" applyAlignment="0" applyProtection="0"/>
    <xf numFmtId="0" fontId="6" fillId="12" borderId="0" applyNumberFormat="0" applyBorder="0" applyAlignment="0" applyProtection="0"/>
    <xf numFmtId="0" fontId="6" fillId="15" borderId="0" applyNumberFormat="0" applyBorder="0" applyAlignment="0" applyProtection="0"/>
    <xf numFmtId="0" fontId="6" fillId="16" borderId="0" applyNumberFormat="0" applyBorder="0" applyAlignment="0" applyProtection="0"/>
    <xf numFmtId="0" fontId="6" fillId="19" borderId="0" applyNumberFormat="0" applyBorder="0" applyAlignment="0" applyProtection="0"/>
    <xf numFmtId="0" fontId="6" fillId="20" borderId="0" applyNumberFormat="0" applyBorder="0" applyAlignment="0" applyProtection="0"/>
    <xf numFmtId="0" fontId="6" fillId="23" borderId="0" applyNumberFormat="0" applyBorder="0" applyAlignment="0" applyProtection="0"/>
    <xf numFmtId="0" fontId="6" fillId="24" borderId="0" applyNumberFormat="0" applyBorder="0" applyAlignment="0" applyProtection="0"/>
    <xf numFmtId="0" fontId="6" fillId="27" borderId="0" applyNumberFormat="0" applyBorder="0" applyAlignment="0" applyProtection="0"/>
    <xf numFmtId="0" fontId="6" fillId="28" borderId="0" applyNumberFormat="0" applyBorder="0" applyAlignment="0" applyProtection="0"/>
    <xf numFmtId="0" fontId="6" fillId="31" borderId="0" applyNumberFormat="0" applyBorder="0" applyAlignment="0" applyProtection="0"/>
    <xf numFmtId="0" fontId="6" fillId="32" borderId="0" applyNumberFormat="0" applyBorder="0" applyAlignment="0" applyProtection="0"/>
    <xf numFmtId="0" fontId="5" fillId="0" borderId="0"/>
    <xf numFmtId="43" fontId="5" fillId="0" borderId="0" applyFont="0" applyFill="0" applyBorder="0" applyAlignment="0" applyProtection="0"/>
    <xf numFmtId="43" fontId="5" fillId="0" borderId="0" applyFont="0" applyFill="0" applyBorder="0" applyAlignment="0" applyProtection="0"/>
    <xf numFmtId="0" fontId="5" fillId="0" borderId="0"/>
    <xf numFmtId="0" fontId="70" fillId="0" borderId="0"/>
    <xf numFmtId="0" fontId="5" fillId="0" borderId="0"/>
    <xf numFmtId="0" fontId="5" fillId="0" borderId="0"/>
    <xf numFmtId="0" fontId="5" fillId="0" borderId="0"/>
    <xf numFmtId="43" fontId="5" fillId="0" borderId="0" applyFont="0" applyFill="0" applyBorder="0" applyAlignment="0" applyProtection="0"/>
    <xf numFmtId="43" fontId="5" fillId="0" borderId="0" applyFont="0" applyFill="0" applyBorder="0" applyAlignment="0" applyProtection="0"/>
    <xf numFmtId="0" fontId="5" fillId="0" borderId="0"/>
    <xf numFmtId="0" fontId="4" fillId="9" borderId="15" applyNumberFormat="0" applyFont="0" applyAlignment="0" applyProtection="0"/>
    <xf numFmtId="0" fontId="4" fillId="11" borderId="0" applyNumberFormat="0" applyBorder="0" applyAlignment="0" applyProtection="0"/>
    <xf numFmtId="0" fontId="4" fillId="12" borderId="0" applyNumberFormat="0" applyBorder="0" applyAlignment="0" applyProtection="0"/>
    <xf numFmtId="0" fontId="4" fillId="15" borderId="0" applyNumberFormat="0" applyBorder="0" applyAlignment="0" applyProtection="0"/>
    <xf numFmtId="0" fontId="4" fillId="16" borderId="0" applyNumberFormat="0" applyBorder="0" applyAlignment="0" applyProtection="0"/>
    <xf numFmtId="0" fontId="4" fillId="19" borderId="0" applyNumberFormat="0" applyBorder="0" applyAlignment="0" applyProtection="0"/>
    <xf numFmtId="0" fontId="4" fillId="20" borderId="0" applyNumberFormat="0" applyBorder="0" applyAlignment="0" applyProtection="0"/>
    <xf numFmtId="0" fontId="4" fillId="23" borderId="0" applyNumberFormat="0" applyBorder="0" applyAlignment="0" applyProtection="0"/>
    <xf numFmtId="0" fontId="4" fillId="24" borderId="0" applyNumberFormat="0" applyBorder="0" applyAlignment="0" applyProtection="0"/>
    <xf numFmtId="0" fontId="4" fillId="27" borderId="0" applyNumberFormat="0" applyBorder="0" applyAlignment="0" applyProtection="0"/>
    <xf numFmtId="0" fontId="4" fillId="28" borderId="0" applyNumberFormat="0" applyBorder="0" applyAlignment="0" applyProtection="0"/>
    <xf numFmtId="0" fontId="4" fillId="31" borderId="0" applyNumberFormat="0" applyBorder="0" applyAlignment="0" applyProtection="0"/>
    <xf numFmtId="0" fontId="4" fillId="32" borderId="0" applyNumberFormat="0" applyBorder="0" applyAlignment="0" applyProtection="0"/>
    <xf numFmtId="0" fontId="3" fillId="0" borderId="0"/>
    <xf numFmtId="43" fontId="3" fillId="0" borderId="0" applyFont="0" applyFill="0" applyBorder="0" applyAlignment="0" applyProtection="0"/>
    <xf numFmtId="43" fontId="3" fillId="0" borderId="0" applyFont="0" applyFill="0" applyBorder="0" applyAlignment="0" applyProtection="0"/>
    <xf numFmtId="0" fontId="3" fillId="0" borderId="0"/>
    <xf numFmtId="0" fontId="3" fillId="0" borderId="0"/>
    <xf numFmtId="0" fontId="3" fillId="0" borderId="0"/>
    <xf numFmtId="0" fontId="3" fillId="0" borderId="0"/>
    <xf numFmtId="43" fontId="3" fillId="0" borderId="0" applyFont="0" applyFill="0" applyBorder="0" applyAlignment="0" applyProtection="0"/>
    <xf numFmtId="43" fontId="3" fillId="0" borderId="0" applyFont="0" applyFill="0" applyBorder="0" applyAlignment="0" applyProtection="0"/>
    <xf numFmtId="0" fontId="3" fillId="0" borderId="0"/>
    <xf numFmtId="0" fontId="18" fillId="0" borderId="0"/>
    <xf numFmtId="164" fontId="18" fillId="0" borderId="0" applyFont="0" applyFill="0" applyBorder="0" applyAlignment="0" applyProtection="0"/>
    <xf numFmtId="169" fontId="16" fillId="0" borderId="0" applyFont="0" applyFill="0" applyBorder="0" applyAlignment="0" applyProtection="0"/>
    <xf numFmtId="169" fontId="52" fillId="0" borderId="0" applyFont="0" applyFill="0" applyBorder="0" applyAlignment="0" applyProtection="0"/>
    <xf numFmtId="43" fontId="16"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51" fillId="0" borderId="0" applyFont="0" applyFill="0" applyBorder="0" applyAlignment="0" applyProtection="0"/>
    <xf numFmtId="43" fontId="18" fillId="0" borderId="0" applyFont="0" applyFill="0" applyBorder="0" applyAlignment="0" applyProtection="0"/>
    <xf numFmtId="43" fontId="11" fillId="0" borderId="0" applyFont="0" applyFill="0" applyBorder="0" applyAlignment="0" applyProtection="0"/>
    <xf numFmtId="43" fontId="13" fillId="0" borderId="0" applyFont="0" applyFill="0" applyBorder="0" applyAlignment="0" applyProtection="0"/>
    <xf numFmtId="43" fontId="16"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52" fillId="0" borderId="0" applyFont="0" applyFill="0" applyBorder="0" applyAlignment="0" applyProtection="0"/>
    <xf numFmtId="38" fontId="75" fillId="0" borderId="0"/>
    <xf numFmtId="38" fontId="76" fillId="0" borderId="0"/>
    <xf numFmtId="38" fontId="77" fillId="0" borderId="0"/>
    <xf numFmtId="38" fontId="78" fillId="0" borderId="0"/>
    <xf numFmtId="0" fontId="79" fillId="0" borderId="0"/>
    <xf numFmtId="0" fontId="79" fillId="0" borderId="0"/>
    <xf numFmtId="0" fontId="80" fillId="0" borderId="0"/>
    <xf numFmtId="0" fontId="52" fillId="0" borderId="0"/>
    <xf numFmtId="0" fontId="18" fillId="0" borderId="0"/>
    <xf numFmtId="0" fontId="11" fillId="0" borderId="0"/>
    <xf numFmtId="0" fontId="11" fillId="0" borderId="0"/>
    <xf numFmtId="0" fontId="11" fillId="0" borderId="0"/>
    <xf numFmtId="0" fontId="52" fillId="0" borderId="0"/>
    <xf numFmtId="0" fontId="16" fillId="0" borderId="0"/>
    <xf numFmtId="0" fontId="9" fillId="0" borderId="0"/>
    <xf numFmtId="0" fontId="16" fillId="0" borderId="0"/>
    <xf numFmtId="0" fontId="16" fillId="0" borderId="0"/>
    <xf numFmtId="0" fontId="81" fillId="0" borderId="0"/>
    <xf numFmtId="0" fontId="11" fillId="0" borderId="0"/>
    <xf numFmtId="0" fontId="13" fillId="0" borderId="0"/>
    <xf numFmtId="0" fontId="11" fillId="0" borderId="0"/>
    <xf numFmtId="0" fontId="16" fillId="0" borderId="0"/>
    <xf numFmtId="0" fontId="11" fillId="0" borderId="0"/>
    <xf numFmtId="0" fontId="18" fillId="0" borderId="0"/>
    <xf numFmtId="0" fontId="52" fillId="0" borderId="0"/>
    <xf numFmtId="0" fontId="81" fillId="0" borderId="0"/>
    <xf numFmtId="0" fontId="51" fillId="55" borderId="29" applyNumberFormat="0" applyFont="0" applyAlignment="0" applyProtection="0"/>
    <xf numFmtId="9" fontId="52" fillId="0" borderId="0" applyFont="0" applyFill="0" applyBorder="0" applyAlignment="0" applyProtection="0"/>
    <xf numFmtId="9" fontId="16" fillId="0" borderId="0" applyFont="0" applyFill="0" applyBorder="0" applyAlignment="0" applyProtection="0"/>
    <xf numFmtId="9" fontId="9"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170" fontId="82" fillId="0" borderId="30">
      <protection locked="0"/>
    </xf>
    <xf numFmtId="170" fontId="83" fillId="56" borderId="30"/>
    <xf numFmtId="0" fontId="11" fillId="0" borderId="0"/>
    <xf numFmtId="0" fontId="11" fillId="0" borderId="0"/>
    <xf numFmtId="0" fontId="11" fillId="0" borderId="0"/>
    <xf numFmtId="0" fontId="11" fillId="0" borderId="0"/>
    <xf numFmtId="0" fontId="2"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2" fillId="0" borderId="0"/>
    <xf numFmtId="0" fontId="51" fillId="0" borderId="0"/>
    <xf numFmtId="0" fontId="11" fillId="0" borderId="0"/>
    <xf numFmtId="0" fontId="51" fillId="0" borderId="0"/>
    <xf numFmtId="0" fontId="15" fillId="0" borderId="0">
      <alignment horizontal="left" vertical="top" wrapText="1"/>
    </xf>
    <xf numFmtId="0" fontId="70" fillId="0" borderId="0"/>
    <xf numFmtId="43" fontId="11" fillId="0" borderId="0" applyFont="0" applyFill="0" applyBorder="0" applyAlignment="0" applyProtection="0"/>
    <xf numFmtId="43" fontId="11" fillId="0" borderId="0" applyFont="0" applyFill="0" applyBorder="0" applyAlignment="0" applyProtection="0"/>
    <xf numFmtId="0" fontId="84" fillId="0" borderId="0"/>
    <xf numFmtId="43" fontId="13" fillId="0" borderId="0" applyFont="0" applyFill="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12" borderId="0" applyNumberFormat="0" applyBorder="0" applyAlignment="0" applyProtection="0"/>
    <xf numFmtId="0" fontId="2" fillId="12" borderId="0" applyNumberFormat="0" applyBorder="0" applyAlignment="0" applyProtection="0"/>
    <xf numFmtId="0" fontId="2" fillId="12" borderId="0" applyNumberFormat="0" applyBorder="0" applyAlignment="0" applyProtection="0"/>
    <xf numFmtId="0" fontId="2" fillId="12" borderId="0" applyNumberFormat="0" applyBorder="0" applyAlignment="0" applyProtection="0"/>
    <xf numFmtId="0" fontId="2" fillId="12" borderId="0" applyNumberFormat="0" applyBorder="0" applyAlignment="0" applyProtection="0"/>
    <xf numFmtId="0" fontId="2" fillId="12" borderId="0" applyNumberFormat="0" applyBorder="0" applyAlignment="0" applyProtection="0"/>
    <xf numFmtId="0" fontId="2" fillId="12" borderId="0" applyNumberFormat="0" applyBorder="0" applyAlignment="0" applyProtection="0"/>
    <xf numFmtId="0" fontId="2" fillId="12" borderId="0" applyNumberFormat="0" applyBorder="0" applyAlignment="0" applyProtection="0"/>
    <xf numFmtId="0" fontId="2" fillId="12" borderId="0" applyNumberFormat="0" applyBorder="0" applyAlignment="0" applyProtection="0"/>
    <xf numFmtId="0" fontId="2" fillId="12" borderId="0" applyNumberFormat="0" applyBorder="0" applyAlignment="0" applyProtection="0"/>
    <xf numFmtId="0" fontId="2" fillId="12" borderId="0" applyNumberFormat="0" applyBorder="0" applyAlignment="0" applyProtection="0"/>
    <xf numFmtId="0" fontId="2" fillId="12" borderId="0" applyNumberFormat="0" applyBorder="0" applyAlignment="0" applyProtection="0"/>
    <xf numFmtId="0" fontId="2" fillId="12" borderId="0" applyNumberFormat="0" applyBorder="0" applyAlignment="0" applyProtection="0"/>
    <xf numFmtId="0" fontId="2" fillId="12" borderId="0" applyNumberFormat="0" applyBorder="0" applyAlignment="0" applyProtection="0"/>
    <xf numFmtId="0" fontId="2" fillId="12" borderId="0" applyNumberFormat="0" applyBorder="0" applyAlignment="0" applyProtection="0"/>
    <xf numFmtId="0" fontId="2" fillId="12" borderId="0" applyNumberFormat="0" applyBorder="0" applyAlignment="0" applyProtection="0"/>
    <xf numFmtId="0" fontId="2" fillId="12" borderId="0" applyNumberFormat="0" applyBorder="0" applyAlignment="0" applyProtection="0"/>
    <xf numFmtId="0" fontId="2" fillId="12" borderId="0" applyNumberFormat="0" applyBorder="0" applyAlignment="0" applyProtection="0"/>
    <xf numFmtId="0" fontId="2" fillId="12" borderId="0" applyNumberFormat="0" applyBorder="0" applyAlignment="0" applyProtection="0"/>
    <xf numFmtId="0" fontId="2" fillId="12" borderId="0" applyNumberFormat="0" applyBorder="0" applyAlignment="0" applyProtection="0"/>
    <xf numFmtId="0" fontId="2" fillId="12" borderId="0" applyNumberFormat="0" applyBorder="0" applyAlignment="0" applyProtection="0"/>
    <xf numFmtId="0" fontId="2" fillId="12" borderId="0" applyNumberFormat="0" applyBorder="0" applyAlignment="0" applyProtection="0"/>
    <xf numFmtId="0" fontId="2" fillId="12" borderId="0" applyNumberFormat="0" applyBorder="0" applyAlignment="0" applyProtection="0"/>
    <xf numFmtId="0" fontId="2" fillId="12" borderId="0" applyNumberFormat="0" applyBorder="0" applyAlignment="0" applyProtection="0"/>
    <xf numFmtId="0" fontId="2" fillId="12" borderId="0" applyNumberFormat="0" applyBorder="0" applyAlignment="0" applyProtection="0"/>
    <xf numFmtId="0" fontId="2" fillId="12" borderId="0" applyNumberFormat="0" applyBorder="0" applyAlignment="0" applyProtection="0"/>
    <xf numFmtId="0" fontId="2" fillId="12" borderId="0" applyNumberFormat="0" applyBorder="0" applyAlignment="0" applyProtection="0"/>
    <xf numFmtId="0" fontId="2" fillId="12" borderId="0" applyNumberFormat="0" applyBorder="0" applyAlignment="0" applyProtection="0"/>
    <xf numFmtId="0" fontId="2" fillId="12" borderId="0" applyNumberFormat="0" applyBorder="0" applyAlignment="0" applyProtection="0"/>
    <xf numFmtId="0" fontId="2" fillId="12" borderId="0" applyNumberFormat="0" applyBorder="0" applyAlignment="0" applyProtection="0"/>
    <xf numFmtId="0" fontId="2" fillId="12" borderId="0" applyNumberFormat="0" applyBorder="0" applyAlignment="0" applyProtection="0"/>
    <xf numFmtId="0" fontId="2" fillId="12" borderId="0" applyNumberFormat="0" applyBorder="0" applyAlignment="0" applyProtection="0"/>
    <xf numFmtId="0" fontId="2" fillId="12" borderId="0" applyNumberFormat="0" applyBorder="0" applyAlignment="0" applyProtection="0"/>
    <xf numFmtId="0" fontId="2" fillId="12" borderId="0" applyNumberFormat="0" applyBorder="0" applyAlignment="0" applyProtection="0"/>
    <xf numFmtId="0" fontId="2" fillId="12" borderId="0" applyNumberFormat="0" applyBorder="0" applyAlignment="0" applyProtection="0"/>
    <xf numFmtId="0" fontId="2" fillId="16" borderId="0" applyNumberFormat="0" applyBorder="0" applyAlignment="0" applyProtection="0"/>
    <xf numFmtId="0" fontId="2" fillId="16" borderId="0" applyNumberFormat="0" applyBorder="0" applyAlignment="0" applyProtection="0"/>
    <xf numFmtId="0" fontId="2" fillId="16" borderId="0" applyNumberFormat="0" applyBorder="0" applyAlignment="0" applyProtection="0"/>
    <xf numFmtId="0" fontId="2" fillId="16" borderId="0" applyNumberFormat="0" applyBorder="0" applyAlignment="0" applyProtection="0"/>
    <xf numFmtId="0" fontId="2" fillId="16" borderId="0" applyNumberFormat="0" applyBorder="0" applyAlignment="0" applyProtection="0"/>
    <xf numFmtId="0" fontId="2" fillId="16" borderId="0" applyNumberFormat="0" applyBorder="0" applyAlignment="0" applyProtection="0"/>
    <xf numFmtId="0" fontId="2" fillId="16" borderId="0" applyNumberFormat="0" applyBorder="0" applyAlignment="0" applyProtection="0"/>
    <xf numFmtId="0" fontId="2" fillId="16" borderId="0" applyNumberFormat="0" applyBorder="0" applyAlignment="0" applyProtection="0"/>
    <xf numFmtId="0" fontId="2" fillId="16" borderId="0" applyNumberFormat="0" applyBorder="0" applyAlignment="0" applyProtection="0"/>
    <xf numFmtId="0" fontId="2" fillId="16" borderId="0" applyNumberFormat="0" applyBorder="0" applyAlignment="0" applyProtection="0"/>
    <xf numFmtId="0" fontId="2" fillId="16" borderId="0" applyNumberFormat="0" applyBorder="0" applyAlignment="0" applyProtection="0"/>
    <xf numFmtId="0" fontId="2" fillId="16" borderId="0" applyNumberFormat="0" applyBorder="0" applyAlignment="0" applyProtection="0"/>
    <xf numFmtId="0" fontId="2" fillId="16" borderId="0" applyNumberFormat="0" applyBorder="0" applyAlignment="0" applyProtection="0"/>
    <xf numFmtId="0" fontId="2" fillId="16" borderId="0" applyNumberFormat="0" applyBorder="0" applyAlignment="0" applyProtection="0"/>
    <xf numFmtId="0" fontId="2" fillId="16" borderId="0" applyNumberFormat="0" applyBorder="0" applyAlignment="0" applyProtection="0"/>
    <xf numFmtId="0" fontId="2" fillId="16" borderId="0" applyNumberFormat="0" applyBorder="0" applyAlignment="0" applyProtection="0"/>
    <xf numFmtId="0" fontId="2" fillId="16" borderId="0" applyNumberFormat="0" applyBorder="0" applyAlignment="0" applyProtection="0"/>
    <xf numFmtId="0" fontId="2" fillId="16" borderId="0" applyNumberFormat="0" applyBorder="0" applyAlignment="0" applyProtection="0"/>
    <xf numFmtId="0" fontId="2" fillId="16" borderId="0" applyNumberFormat="0" applyBorder="0" applyAlignment="0" applyProtection="0"/>
    <xf numFmtId="0" fontId="2" fillId="16" borderId="0" applyNumberFormat="0" applyBorder="0" applyAlignment="0" applyProtection="0"/>
    <xf numFmtId="0" fontId="2" fillId="16" borderId="0" applyNumberFormat="0" applyBorder="0" applyAlignment="0" applyProtection="0"/>
    <xf numFmtId="0" fontId="2" fillId="16" borderId="0" applyNumberFormat="0" applyBorder="0" applyAlignment="0" applyProtection="0"/>
    <xf numFmtId="0" fontId="2" fillId="16" borderId="0" applyNumberFormat="0" applyBorder="0" applyAlignment="0" applyProtection="0"/>
    <xf numFmtId="0" fontId="2" fillId="16" borderId="0" applyNumberFormat="0" applyBorder="0" applyAlignment="0" applyProtection="0"/>
    <xf numFmtId="0" fontId="2" fillId="16" borderId="0" applyNumberFormat="0" applyBorder="0" applyAlignment="0" applyProtection="0"/>
    <xf numFmtId="0" fontId="2" fillId="16" borderId="0" applyNumberFormat="0" applyBorder="0" applyAlignment="0" applyProtection="0"/>
    <xf numFmtId="0" fontId="2" fillId="16" borderId="0" applyNumberFormat="0" applyBorder="0" applyAlignment="0" applyProtection="0"/>
    <xf numFmtId="0" fontId="2" fillId="16" borderId="0" applyNumberFormat="0" applyBorder="0" applyAlignment="0" applyProtection="0"/>
    <xf numFmtId="0" fontId="2" fillId="16" borderId="0" applyNumberFormat="0" applyBorder="0" applyAlignment="0" applyProtection="0"/>
    <xf numFmtId="0" fontId="2" fillId="16" borderId="0" applyNumberFormat="0" applyBorder="0" applyAlignment="0" applyProtection="0"/>
    <xf numFmtId="0" fontId="2" fillId="16" borderId="0" applyNumberFormat="0" applyBorder="0" applyAlignment="0" applyProtection="0"/>
    <xf numFmtId="0" fontId="2" fillId="16" borderId="0" applyNumberFormat="0" applyBorder="0" applyAlignment="0" applyProtection="0"/>
    <xf numFmtId="0" fontId="2" fillId="16" borderId="0" applyNumberFormat="0" applyBorder="0" applyAlignment="0" applyProtection="0"/>
    <xf numFmtId="0" fontId="2" fillId="16" borderId="0" applyNumberFormat="0" applyBorder="0" applyAlignment="0" applyProtection="0"/>
    <xf numFmtId="0" fontId="2" fillId="16" borderId="0" applyNumberFormat="0" applyBorder="0" applyAlignment="0" applyProtection="0"/>
    <xf numFmtId="0" fontId="2" fillId="20" borderId="0" applyNumberFormat="0" applyBorder="0" applyAlignment="0" applyProtection="0"/>
    <xf numFmtId="0" fontId="2" fillId="20" borderId="0" applyNumberFormat="0" applyBorder="0" applyAlignment="0" applyProtection="0"/>
    <xf numFmtId="0" fontId="2" fillId="20" borderId="0" applyNumberFormat="0" applyBorder="0" applyAlignment="0" applyProtection="0"/>
    <xf numFmtId="0" fontId="2" fillId="20" borderId="0" applyNumberFormat="0" applyBorder="0" applyAlignment="0" applyProtection="0"/>
    <xf numFmtId="0" fontId="2" fillId="20" borderId="0" applyNumberFormat="0" applyBorder="0" applyAlignment="0" applyProtection="0"/>
    <xf numFmtId="0" fontId="2" fillId="20" borderId="0" applyNumberFormat="0" applyBorder="0" applyAlignment="0" applyProtection="0"/>
    <xf numFmtId="0" fontId="2" fillId="20" borderId="0" applyNumberFormat="0" applyBorder="0" applyAlignment="0" applyProtection="0"/>
    <xf numFmtId="0" fontId="2" fillId="20" borderId="0" applyNumberFormat="0" applyBorder="0" applyAlignment="0" applyProtection="0"/>
    <xf numFmtId="0" fontId="2" fillId="20" borderId="0" applyNumberFormat="0" applyBorder="0" applyAlignment="0" applyProtection="0"/>
    <xf numFmtId="0" fontId="2" fillId="20" borderId="0" applyNumberFormat="0" applyBorder="0" applyAlignment="0" applyProtection="0"/>
    <xf numFmtId="0" fontId="2" fillId="20" borderId="0" applyNumberFormat="0" applyBorder="0" applyAlignment="0" applyProtection="0"/>
    <xf numFmtId="0" fontId="2" fillId="20" borderId="0" applyNumberFormat="0" applyBorder="0" applyAlignment="0" applyProtection="0"/>
    <xf numFmtId="0" fontId="2" fillId="20" borderId="0" applyNumberFormat="0" applyBorder="0" applyAlignment="0" applyProtection="0"/>
    <xf numFmtId="0" fontId="2" fillId="20" borderId="0" applyNumberFormat="0" applyBorder="0" applyAlignment="0" applyProtection="0"/>
    <xf numFmtId="0" fontId="2" fillId="20" borderId="0" applyNumberFormat="0" applyBorder="0" applyAlignment="0" applyProtection="0"/>
    <xf numFmtId="0" fontId="2" fillId="20" borderId="0" applyNumberFormat="0" applyBorder="0" applyAlignment="0" applyProtection="0"/>
    <xf numFmtId="0" fontId="2" fillId="20" borderId="0" applyNumberFormat="0" applyBorder="0" applyAlignment="0" applyProtection="0"/>
    <xf numFmtId="0" fontId="2" fillId="20" borderId="0" applyNumberFormat="0" applyBorder="0" applyAlignment="0" applyProtection="0"/>
    <xf numFmtId="0" fontId="2" fillId="20" borderId="0" applyNumberFormat="0" applyBorder="0" applyAlignment="0" applyProtection="0"/>
    <xf numFmtId="0" fontId="2" fillId="20" borderId="0" applyNumberFormat="0" applyBorder="0" applyAlignment="0" applyProtection="0"/>
    <xf numFmtId="0" fontId="2" fillId="20" borderId="0" applyNumberFormat="0" applyBorder="0" applyAlignment="0" applyProtection="0"/>
    <xf numFmtId="0" fontId="2" fillId="20" borderId="0" applyNumberFormat="0" applyBorder="0" applyAlignment="0" applyProtection="0"/>
    <xf numFmtId="0" fontId="2" fillId="20" borderId="0" applyNumberFormat="0" applyBorder="0" applyAlignment="0" applyProtection="0"/>
    <xf numFmtId="0" fontId="2" fillId="20" borderId="0" applyNumberFormat="0" applyBorder="0" applyAlignment="0" applyProtection="0"/>
    <xf numFmtId="0" fontId="2" fillId="20" borderId="0" applyNumberFormat="0" applyBorder="0" applyAlignment="0" applyProtection="0"/>
    <xf numFmtId="0" fontId="2" fillId="20" borderId="0" applyNumberFormat="0" applyBorder="0" applyAlignment="0" applyProtection="0"/>
    <xf numFmtId="0" fontId="2" fillId="20" borderId="0" applyNumberFormat="0" applyBorder="0" applyAlignment="0" applyProtection="0"/>
    <xf numFmtId="0" fontId="2" fillId="20" borderId="0" applyNumberFormat="0" applyBorder="0" applyAlignment="0" applyProtection="0"/>
    <xf numFmtId="0" fontId="2" fillId="20" borderId="0" applyNumberFormat="0" applyBorder="0" applyAlignment="0" applyProtection="0"/>
    <xf numFmtId="0" fontId="2" fillId="20" borderId="0" applyNumberFormat="0" applyBorder="0" applyAlignment="0" applyProtection="0"/>
    <xf numFmtId="0" fontId="2" fillId="20" borderId="0" applyNumberFormat="0" applyBorder="0" applyAlignment="0" applyProtection="0"/>
    <xf numFmtId="0" fontId="2" fillId="20" borderId="0" applyNumberFormat="0" applyBorder="0" applyAlignment="0" applyProtection="0"/>
    <xf numFmtId="0" fontId="2" fillId="20" borderId="0" applyNumberFormat="0" applyBorder="0" applyAlignment="0" applyProtection="0"/>
    <xf numFmtId="0" fontId="2" fillId="20" borderId="0" applyNumberFormat="0" applyBorder="0" applyAlignment="0" applyProtection="0"/>
    <xf numFmtId="0" fontId="2" fillId="20"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33" fillId="13" borderId="0" applyNumberFormat="0" applyBorder="0" applyAlignment="0" applyProtection="0"/>
    <xf numFmtId="0" fontId="33" fillId="13" borderId="0" applyNumberFormat="0" applyBorder="0" applyAlignment="0" applyProtection="0"/>
    <xf numFmtId="0" fontId="33" fillId="13" borderId="0" applyNumberFormat="0" applyBorder="0" applyAlignment="0" applyProtection="0"/>
    <xf numFmtId="0" fontId="33" fillId="13" borderId="0" applyNumberFormat="0" applyBorder="0" applyAlignment="0" applyProtection="0"/>
    <xf numFmtId="0" fontId="33" fillId="13" borderId="0" applyNumberFormat="0" applyBorder="0" applyAlignment="0" applyProtection="0"/>
    <xf numFmtId="0" fontId="33" fillId="13" borderId="0" applyNumberFormat="0" applyBorder="0" applyAlignment="0" applyProtection="0"/>
    <xf numFmtId="0" fontId="33" fillId="13" borderId="0" applyNumberFormat="0" applyBorder="0" applyAlignment="0" applyProtection="0"/>
    <xf numFmtId="0" fontId="33" fillId="13" borderId="0" applyNumberFormat="0" applyBorder="0" applyAlignment="0" applyProtection="0"/>
    <xf numFmtId="0" fontId="33" fillId="13" borderId="0" applyNumberFormat="0" applyBorder="0" applyAlignment="0" applyProtection="0"/>
    <xf numFmtId="0" fontId="33" fillId="13" borderId="0" applyNumberFormat="0" applyBorder="0" applyAlignment="0" applyProtection="0"/>
    <xf numFmtId="0" fontId="33" fillId="13" borderId="0" applyNumberFormat="0" applyBorder="0" applyAlignment="0" applyProtection="0"/>
    <xf numFmtId="0" fontId="33" fillId="13" borderId="0" applyNumberFormat="0" applyBorder="0" applyAlignment="0" applyProtection="0"/>
    <xf numFmtId="0" fontId="33" fillId="13" borderId="0" applyNumberFormat="0" applyBorder="0" applyAlignment="0" applyProtection="0"/>
    <xf numFmtId="0" fontId="33" fillId="13" borderId="0" applyNumberFormat="0" applyBorder="0" applyAlignment="0" applyProtection="0"/>
    <xf numFmtId="0" fontId="33" fillId="13" borderId="0" applyNumberFormat="0" applyBorder="0" applyAlignment="0" applyProtection="0"/>
    <xf numFmtId="0" fontId="33" fillId="13" borderId="0" applyNumberFormat="0" applyBorder="0" applyAlignment="0" applyProtection="0"/>
    <xf numFmtId="0" fontId="33" fillId="13" borderId="0" applyNumberFormat="0" applyBorder="0" applyAlignment="0" applyProtection="0"/>
    <xf numFmtId="0" fontId="33" fillId="13" borderId="0" applyNumberFormat="0" applyBorder="0" applyAlignment="0" applyProtection="0"/>
    <xf numFmtId="0" fontId="33" fillId="13" borderId="0" applyNumberFormat="0" applyBorder="0" applyAlignment="0" applyProtection="0"/>
    <xf numFmtId="0" fontId="33" fillId="13" borderId="0" applyNumberFormat="0" applyBorder="0" applyAlignment="0" applyProtection="0"/>
    <xf numFmtId="0" fontId="33" fillId="13" borderId="0" applyNumberFormat="0" applyBorder="0" applyAlignment="0" applyProtection="0"/>
    <xf numFmtId="0" fontId="33" fillId="13" borderId="0" applyNumberFormat="0" applyBorder="0" applyAlignment="0" applyProtection="0"/>
    <xf numFmtId="0" fontId="33" fillId="13" borderId="0" applyNumberFormat="0" applyBorder="0" applyAlignment="0" applyProtection="0"/>
    <xf numFmtId="0" fontId="33" fillId="13" borderId="0" applyNumberFormat="0" applyBorder="0" applyAlignment="0" applyProtection="0"/>
    <xf numFmtId="0" fontId="33" fillId="13" borderId="0" applyNumberFormat="0" applyBorder="0" applyAlignment="0" applyProtection="0"/>
    <xf numFmtId="0" fontId="33" fillId="13" borderId="0" applyNumberFormat="0" applyBorder="0" applyAlignment="0" applyProtection="0"/>
    <xf numFmtId="0" fontId="33" fillId="13" borderId="0" applyNumberFormat="0" applyBorder="0" applyAlignment="0" applyProtection="0"/>
    <xf numFmtId="0" fontId="33" fillId="13" borderId="0" applyNumberFormat="0" applyBorder="0" applyAlignment="0" applyProtection="0"/>
    <xf numFmtId="0" fontId="33" fillId="13" borderId="0" applyNumberFormat="0" applyBorder="0" applyAlignment="0" applyProtection="0"/>
    <xf numFmtId="0" fontId="33" fillId="13" borderId="0" applyNumberFormat="0" applyBorder="0" applyAlignment="0" applyProtection="0"/>
    <xf numFmtId="0" fontId="33" fillId="13" borderId="0" applyNumberFormat="0" applyBorder="0" applyAlignment="0" applyProtection="0"/>
    <xf numFmtId="0" fontId="33" fillId="13" borderId="0" applyNumberFormat="0" applyBorder="0" applyAlignment="0" applyProtection="0"/>
    <xf numFmtId="0" fontId="33" fillId="13" borderId="0" applyNumberFormat="0" applyBorder="0" applyAlignment="0" applyProtection="0"/>
    <xf numFmtId="0" fontId="33" fillId="13" borderId="0" applyNumberFormat="0" applyBorder="0" applyAlignment="0" applyProtection="0"/>
    <xf numFmtId="0" fontId="33" fillId="13" borderId="0" applyNumberFormat="0" applyBorder="0" applyAlignment="0" applyProtection="0"/>
    <xf numFmtId="0" fontId="33" fillId="17" borderId="0" applyNumberFormat="0" applyBorder="0" applyAlignment="0" applyProtection="0"/>
    <xf numFmtId="0" fontId="33" fillId="17" borderId="0" applyNumberFormat="0" applyBorder="0" applyAlignment="0" applyProtection="0"/>
    <xf numFmtId="0" fontId="33" fillId="17" borderId="0" applyNumberFormat="0" applyBorder="0" applyAlignment="0" applyProtection="0"/>
    <xf numFmtId="0" fontId="33" fillId="17" borderId="0" applyNumberFormat="0" applyBorder="0" applyAlignment="0" applyProtection="0"/>
    <xf numFmtId="0" fontId="33" fillId="17" borderId="0" applyNumberFormat="0" applyBorder="0" applyAlignment="0" applyProtection="0"/>
    <xf numFmtId="0" fontId="33" fillId="17" borderId="0" applyNumberFormat="0" applyBorder="0" applyAlignment="0" applyProtection="0"/>
    <xf numFmtId="0" fontId="33" fillId="17" borderId="0" applyNumberFormat="0" applyBorder="0" applyAlignment="0" applyProtection="0"/>
    <xf numFmtId="0" fontId="33" fillId="17" borderId="0" applyNumberFormat="0" applyBorder="0" applyAlignment="0" applyProtection="0"/>
    <xf numFmtId="0" fontId="33" fillId="17" borderId="0" applyNumberFormat="0" applyBorder="0" applyAlignment="0" applyProtection="0"/>
    <xf numFmtId="0" fontId="33" fillId="17" borderId="0" applyNumberFormat="0" applyBorder="0" applyAlignment="0" applyProtection="0"/>
    <xf numFmtId="0" fontId="33" fillId="17" borderId="0" applyNumberFormat="0" applyBorder="0" applyAlignment="0" applyProtection="0"/>
    <xf numFmtId="0" fontId="33" fillId="17" borderId="0" applyNumberFormat="0" applyBorder="0" applyAlignment="0" applyProtection="0"/>
    <xf numFmtId="0" fontId="33" fillId="17" borderId="0" applyNumberFormat="0" applyBorder="0" applyAlignment="0" applyProtection="0"/>
    <xf numFmtId="0" fontId="33" fillId="17" borderId="0" applyNumberFormat="0" applyBorder="0" applyAlignment="0" applyProtection="0"/>
    <xf numFmtId="0" fontId="33" fillId="17" borderId="0" applyNumberFormat="0" applyBorder="0" applyAlignment="0" applyProtection="0"/>
    <xf numFmtId="0" fontId="33" fillId="17" borderId="0" applyNumberFormat="0" applyBorder="0" applyAlignment="0" applyProtection="0"/>
    <xf numFmtId="0" fontId="33" fillId="17" borderId="0" applyNumberFormat="0" applyBorder="0" applyAlignment="0" applyProtection="0"/>
    <xf numFmtId="0" fontId="33" fillId="17" borderId="0" applyNumberFormat="0" applyBorder="0" applyAlignment="0" applyProtection="0"/>
    <xf numFmtId="0" fontId="33" fillId="17" borderId="0" applyNumberFormat="0" applyBorder="0" applyAlignment="0" applyProtection="0"/>
    <xf numFmtId="0" fontId="33" fillId="17" borderId="0" applyNumberFormat="0" applyBorder="0" applyAlignment="0" applyProtection="0"/>
    <xf numFmtId="0" fontId="33" fillId="17" borderId="0" applyNumberFormat="0" applyBorder="0" applyAlignment="0" applyProtection="0"/>
    <xf numFmtId="0" fontId="33" fillId="17" borderId="0" applyNumberFormat="0" applyBorder="0" applyAlignment="0" applyProtection="0"/>
    <xf numFmtId="0" fontId="33" fillId="17" borderId="0" applyNumberFormat="0" applyBorder="0" applyAlignment="0" applyProtection="0"/>
    <xf numFmtId="0" fontId="33" fillId="17" borderId="0" applyNumberFormat="0" applyBorder="0" applyAlignment="0" applyProtection="0"/>
    <xf numFmtId="0" fontId="33" fillId="17" borderId="0" applyNumberFormat="0" applyBorder="0" applyAlignment="0" applyProtection="0"/>
    <xf numFmtId="0" fontId="33" fillId="17" borderId="0" applyNumberFormat="0" applyBorder="0" applyAlignment="0" applyProtection="0"/>
    <xf numFmtId="0" fontId="33" fillId="17" borderId="0" applyNumberFormat="0" applyBorder="0" applyAlignment="0" applyProtection="0"/>
    <xf numFmtId="0" fontId="33" fillId="17" borderId="0" applyNumberFormat="0" applyBorder="0" applyAlignment="0" applyProtection="0"/>
    <xf numFmtId="0" fontId="33" fillId="17" borderId="0" applyNumberFormat="0" applyBorder="0" applyAlignment="0" applyProtection="0"/>
    <xf numFmtId="0" fontId="33" fillId="17" borderId="0" applyNumberFormat="0" applyBorder="0" applyAlignment="0" applyProtection="0"/>
    <xf numFmtId="0" fontId="33" fillId="17" borderId="0" applyNumberFormat="0" applyBorder="0" applyAlignment="0" applyProtection="0"/>
    <xf numFmtId="0" fontId="33" fillId="17" borderId="0" applyNumberFormat="0" applyBorder="0" applyAlignment="0" applyProtection="0"/>
    <xf numFmtId="0" fontId="33" fillId="17" borderId="0" applyNumberFormat="0" applyBorder="0" applyAlignment="0" applyProtection="0"/>
    <xf numFmtId="0" fontId="33" fillId="17" borderId="0" applyNumberFormat="0" applyBorder="0" applyAlignment="0" applyProtection="0"/>
    <xf numFmtId="0" fontId="33" fillId="17" borderId="0" applyNumberFormat="0" applyBorder="0" applyAlignment="0" applyProtection="0"/>
    <xf numFmtId="0" fontId="33" fillId="21" borderId="0" applyNumberFormat="0" applyBorder="0" applyAlignment="0" applyProtection="0"/>
    <xf numFmtId="0" fontId="33" fillId="21" borderId="0" applyNumberFormat="0" applyBorder="0" applyAlignment="0" applyProtection="0"/>
    <xf numFmtId="0" fontId="33" fillId="21" borderId="0" applyNumberFormat="0" applyBorder="0" applyAlignment="0" applyProtection="0"/>
    <xf numFmtId="0" fontId="33" fillId="21" borderId="0" applyNumberFormat="0" applyBorder="0" applyAlignment="0" applyProtection="0"/>
    <xf numFmtId="0" fontId="33" fillId="21" borderId="0" applyNumberFormat="0" applyBorder="0" applyAlignment="0" applyProtection="0"/>
    <xf numFmtId="0" fontId="33" fillId="21" borderId="0" applyNumberFormat="0" applyBorder="0" applyAlignment="0" applyProtection="0"/>
    <xf numFmtId="0" fontId="33" fillId="21" borderId="0" applyNumberFormat="0" applyBorder="0" applyAlignment="0" applyProtection="0"/>
    <xf numFmtId="0" fontId="33" fillId="21" borderId="0" applyNumberFormat="0" applyBorder="0" applyAlignment="0" applyProtection="0"/>
    <xf numFmtId="0" fontId="33" fillId="21" borderId="0" applyNumberFormat="0" applyBorder="0" applyAlignment="0" applyProtection="0"/>
    <xf numFmtId="0" fontId="33" fillId="21" borderId="0" applyNumberFormat="0" applyBorder="0" applyAlignment="0" applyProtection="0"/>
    <xf numFmtId="0" fontId="33" fillId="21" borderId="0" applyNumberFormat="0" applyBorder="0" applyAlignment="0" applyProtection="0"/>
    <xf numFmtId="0" fontId="33" fillId="21" borderId="0" applyNumberFormat="0" applyBorder="0" applyAlignment="0" applyProtection="0"/>
    <xf numFmtId="0" fontId="33" fillId="21" borderId="0" applyNumberFormat="0" applyBorder="0" applyAlignment="0" applyProtection="0"/>
    <xf numFmtId="0" fontId="33" fillId="21" borderId="0" applyNumberFormat="0" applyBorder="0" applyAlignment="0" applyProtection="0"/>
    <xf numFmtId="0" fontId="33" fillId="21" borderId="0" applyNumberFormat="0" applyBorder="0" applyAlignment="0" applyProtection="0"/>
    <xf numFmtId="0" fontId="33" fillId="21" borderId="0" applyNumberFormat="0" applyBorder="0" applyAlignment="0" applyProtection="0"/>
    <xf numFmtId="0" fontId="33" fillId="21" borderId="0" applyNumberFormat="0" applyBorder="0" applyAlignment="0" applyProtection="0"/>
    <xf numFmtId="0" fontId="33" fillId="21" borderId="0" applyNumberFormat="0" applyBorder="0" applyAlignment="0" applyProtection="0"/>
    <xf numFmtId="0" fontId="33" fillId="21" borderId="0" applyNumberFormat="0" applyBorder="0" applyAlignment="0" applyProtection="0"/>
    <xf numFmtId="0" fontId="33" fillId="21" borderId="0" applyNumberFormat="0" applyBorder="0" applyAlignment="0" applyProtection="0"/>
    <xf numFmtId="0" fontId="33" fillId="21" borderId="0" applyNumberFormat="0" applyBorder="0" applyAlignment="0" applyProtection="0"/>
    <xf numFmtId="0" fontId="33" fillId="21" borderId="0" applyNumberFormat="0" applyBorder="0" applyAlignment="0" applyProtection="0"/>
    <xf numFmtId="0" fontId="33" fillId="21" borderId="0" applyNumberFormat="0" applyBorder="0" applyAlignment="0" applyProtection="0"/>
    <xf numFmtId="0" fontId="33" fillId="21" borderId="0" applyNumberFormat="0" applyBorder="0" applyAlignment="0" applyProtection="0"/>
    <xf numFmtId="0" fontId="33" fillId="21" borderId="0" applyNumberFormat="0" applyBorder="0" applyAlignment="0" applyProtection="0"/>
    <xf numFmtId="0" fontId="33" fillId="21" borderId="0" applyNumberFormat="0" applyBorder="0" applyAlignment="0" applyProtection="0"/>
    <xf numFmtId="0" fontId="33" fillId="21" borderId="0" applyNumberFormat="0" applyBorder="0" applyAlignment="0" applyProtection="0"/>
    <xf numFmtId="0" fontId="33" fillId="21" borderId="0" applyNumberFormat="0" applyBorder="0" applyAlignment="0" applyProtection="0"/>
    <xf numFmtId="0" fontId="33" fillId="21" borderId="0" applyNumberFormat="0" applyBorder="0" applyAlignment="0" applyProtection="0"/>
    <xf numFmtId="0" fontId="33" fillId="21" borderId="0" applyNumberFormat="0" applyBorder="0" applyAlignment="0" applyProtection="0"/>
    <xf numFmtId="0" fontId="33" fillId="21" borderId="0" applyNumberFormat="0" applyBorder="0" applyAlignment="0" applyProtection="0"/>
    <xf numFmtId="0" fontId="33" fillId="21" borderId="0" applyNumberFormat="0" applyBorder="0" applyAlignment="0" applyProtection="0"/>
    <xf numFmtId="0" fontId="33" fillId="21" borderId="0" applyNumberFormat="0" applyBorder="0" applyAlignment="0" applyProtection="0"/>
    <xf numFmtId="0" fontId="33" fillId="21" borderId="0" applyNumberFormat="0" applyBorder="0" applyAlignment="0" applyProtection="0"/>
    <xf numFmtId="0" fontId="33" fillId="21" borderId="0" applyNumberFormat="0" applyBorder="0" applyAlignment="0" applyProtection="0"/>
    <xf numFmtId="0" fontId="33" fillId="25" borderId="0" applyNumberFormat="0" applyBorder="0" applyAlignment="0" applyProtection="0"/>
    <xf numFmtId="0" fontId="33" fillId="25" borderId="0" applyNumberFormat="0" applyBorder="0" applyAlignment="0" applyProtection="0"/>
    <xf numFmtId="0" fontId="33" fillId="25" borderId="0" applyNumberFormat="0" applyBorder="0" applyAlignment="0" applyProtection="0"/>
    <xf numFmtId="0" fontId="33" fillId="25" borderId="0" applyNumberFormat="0" applyBorder="0" applyAlignment="0" applyProtection="0"/>
    <xf numFmtId="0" fontId="33" fillId="25" borderId="0" applyNumberFormat="0" applyBorder="0" applyAlignment="0" applyProtection="0"/>
    <xf numFmtId="0" fontId="33" fillId="25" borderId="0" applyNumberFormat="0" applyBorder="0" applyAlignment="0" applyProtection="0"/>
    <xf numFmtId="0" fontId="33" fillId="25" borderId="0" applyNumberFormat="0" applyBorder="0" applyAlignment="0" applyProtection="0"/>
    <xf numFmtId="0" fontId="33" fillId="25" borderId="0" applyNumberFormat="0" applyBorder="0" applyAlignment="0" applyProtection="0"/>
    <xf numFmtId="0" fontId="33" fillId="25" borderId="0" applyNumberFormat="0" applyBorder="0" applyAlignment="0" applyProtection="0"/>
    <xf numFmtId="0" fontId="33" fillId="25" borderId="0" applyNumberFormat="0" applyBorder="0" applyAlignment="0" applyProtection="0"/>
    <xf numFmtId="0" fontId="33" fillId="25" borderId="0" applyNumberFormat="0" applyBorder="0" applyAlignment="0" applyProtection="0"/>
    <xf numFmtId="0" fontId="33" fillId="25" borderId="0" applyNumberFormat="0" applyBorder="0" applyAlignment="0" applyProtection="0"/>
    <xf numFmtId="0" fontId="33" fillId="25" borderId="0" applyNumberFormat="0" applyBorder="0" applyAlignment="0" applyProtection="0"/>
    <xf numFmtId="0" fontId="33" fillId="25" borderId="0" applyNumberFormat="0" applyBorder="0" applyAlignment="0" applyProtection="0"/>
    <xf numFmtId="0" fontId="33" fillId="25" borderId="0" applyNumberFormat="0" applyBorder="0" applyAlignment="0" applyProtection="0"/>
    <xf numFmtId="0" fontId="33" fillId="25" borderId="0" applyNumberFormat="0" applyBorder="0" applyAlignment="0" applyProtection="0"/>
    <xf numFmtId="0" fontId="33" fillId="25" borderId="0" applyNumberFormat="0" applyBorder="0" applyAlignment="0" applyProtection="0"/>
    <xf numFmtId="0" fontId="33" fillId="25" borderId="0" applyNumberFormat="0" applyBorder="0" applyAlignment="0" applyProtection="0"/>
    <xf numFmtId="0" fontId="33" fillId="25" borderId="0" applyNumberFormat="0" applyBorder="0" applyAlignment="0" applyProtection="0"/>
    <xf numFmtId="0" fontId="33" fillId="25" borderId="0" applyNumberFormat="0" applyBorder="0" applyAlignment="0" applyProtection="0"/>
    <xf numFmtId="0" fontId="33" fillId="25" borderId="0" applyNumberFormat="0" applyBorder="0" applyAlignment="0" applyProtection="0"/>
    <xf numFmtId="0" fontId="33" fillId="25" borderId="0" applyNumberFormat="0" applyBorder="0" applyAlignment="0" applyProtection="0"/>
    <xf numFmtId="0" fontId="33" fillId="25" borderId="0" applyNumberFormat="0" applyBorder="0" applyAlignment="0" applyProtection="0"/>
    <xf numFmtId="0" fontId="33" fillId="25" borderId="0" applyNumberFormat="0" applyBorder="0" applyAlignment="0" applyProtection="0"/>
    <xf numFmtId="0" fontId="33" fillId="25" borderId="0" applyNumberFormat="0" applyBorder="0" applyAlignment="0" applyProtection="0"/>
    <xf numFmtId="0" fontId="33" fillId="25" borderId="0" applyNumberFormat="0" applyBorder="0" applyAlignment="0" applyProtection="0"/>
    <xf numFmtId="0" fontId="33" fillId="25" borderId="0" applyNumberFormat="0" applyBorder="0" applyAlignment="0" applyProtection="0"/>
    <xf numFmtId="0" fontId="33" fillId="25" borderId="0" applyNumberFormat="0" applyBorder="0" applyAlignment="0" applyProtection="0"/>
    <xf numFmtId="0" fontId="33" fillId="25" borderId="0" applyNumberFormat="0" applyBorder="0" applyAlignment="0" applyProtection="0"/>
    <xf numFmtId="0" fontId="33" fillId="25" borderId="0" applyNumberFormat="0" applyBorder="0" applyAlignment="0" applyProtection="0"/>
    <xf numFmtId="0" fontId="33" fillId="25" borderId="0" applyNumberFormat="0" applyBorder="0" applyAlignment="0" applyProtection="0"/>
    <xf numFmtId="0" fontId="33" fillId="25" borderId="0" applyNumberFormat="0" applyBorder="0" applyAlignment="0" applyProtection="0"/>
    <xf numFmtId="0" fontId="33" fillId="25" borderId="0" applyNumberFormat="0" applyBorder="0" applyAlignment="0" applyProtection="0"/>
    <xf numFmtId="0" fontId="33" fillId="25" borderId="0" applyNumberFormat="0" applyBorder="0" applyAlignment="0" applyProtection="0"/>
    <xf numFmtId="0" fontId="33" fillId="25" borderId="0" applyNumberFormat="0" applyBorder="0" applyAlignment="0" applyProtection="0"/>
    <xf numFmtId="0" fontId="33" fillId="29" borderId="0" applyNumberFormat="0" applyBorder="0" applyAlignment="0" applyProtection="0"/>
    <xf numFmtId="0" fontId="33" fillId="29" borderId="0" applyNumberFormat="0" applyBorder="0" applyAlignment="0" applyProtection="0"/>
    <xf numFmtId="0" fontId="33" fillId="29" borderId="0" applyNumberFormat="0" applyBorder="0" applyAlignment="0" applyProtection="0"/>
    <xf numFmtId="0" fontId="33" fillId="29" borderId="0" applyNumberFormat="0" applyBorder="0" applyAlignment="0" applyProtection="0"/>
    <xf numFmtId="0" fontId="33" fillId="29" borderId="0" applyNumberFormat="0" applyBorder="0" applyAlignment="0" applyProtection="0"/>
    <xf numFmtId="0" fontId="33" fillId="29" borderId="0" applyNumberFormat="0" applyBorder="0" applyAlignment="0" applyProtection="0"/>
    <xf numFmtId="0" fontId="33" fillId="29" borderId="0" applyNumberFormat="0" applyBorder="0" applyAlignment="0" applyProtection="0"/>
    <xf numFmtId="0" fontId="33" fillId="29" borderId="0" applyNumberFormat="0" applyBorder="0" applyAlignment="0" applyProtection="0"/>
    <xf numFmtId="0" fontId="33" fillId="29" borderId="0" applyNumberFormat="0" applyBorder="0" applyAlignment="0" applyProtection="0"/>
    <xf numFmtId="0" fontId="33" fillId="29" borderId="0" applyNumberFormat="0" applyBorder="0" applyAlignment="0" applyProtection="0"/>
    <xf numFmtId="0" fontId="33" fillId="29" borderId="0" applyNumberFormat="0" applyBorder="0" applyAlignment="0" applyProtection="0"/>
    <xf numFmtId="0" fontId="33" fillId="29" borderId="0" applyNumberFormat="0" applyBorder="0" applyAlignment="0" applyProtection="0"/>
    <xf numFmtId="0" fontId="33" fillId="29" borderId="0" applyNumberFormat="0" applyBorder="0" applyAlignment="0" applyProtection="0"/>
    <xf numFmtId="0" fontId="33" fillId="29" borderId="0" applyNumberFormat="0" applyBorder="0" applyAlignment="0" applyProtection="0"/>
    <xf numFmtId="0" fontId="33" fillId="29" borderId="0" applyNumberFormat="0" applyBorder="0" applyAlignment="0" applyProtection="0"/>
    <xf numFmtId="0" fontId="33" fillId="29" borderId="0" applyNumberFormat="0" applyBorder="0" applyAlignment="0" applyProtection="0"/>
    <xf numFmtId="0" fontId="33" fillId="29" borderId="0" applyNumberFormat="0" applyBorder="0" applyAlignment="0" applyProtection="0"/>
    <xf numFmtId="0" fontId="33" fillId="29" borderId="0" applyNumberFormat="0" applyBorder="0" applyAlignment="0" applyProtection="0"/>
    <xf numFmtId="0" fontId="33" fillId="29" borderId="0" applyNumberFormat="0" applyBorder="0" applyAlignment="0" applyProtection="0"/>
    <xf numFmtId="0" fontId="33" fillId="29" borderId="0" applyNumberFormat="0" applyBorder="0" applyAlignment="0" applyProtection="0"/>
    <xf numFmtId="0" fontId="33" fillId="29" borderId="0" applyNumberFormat="0" applyBorder="0" applyAlignment="0" applyProtection="0"/>
    <xf numFmtId="0" fontId="33" fillId="29" borderId="0" applyNumberFormat="0" applyBorder="0" applyAlignment="0" applyProtection="0"/>
    <xf numFmtId="0" fontId="33" fillId="29" borderId="0" applyNumberFormat="0" applyBorder="0" applyAlignment="0" applyProtection="0"/>
    <xf numFmtId="0" fontId="33" fillId="29" borderId="0" applyNumberFormat="0" applyBorder="0" applyAlignment="0" applyProtection="0"/>
    <xf numFmtId="0" fontId="33" fillId="29" borderId="0" applyNumberFormat="0" applyBorder="0" applyAlignment="0" applyProtection="0"/>
    <xf numFmtId="0" fontId="33" fillId="29" borderId="0" applyNumberFormat="0" applyBorder="0" applyAlignment="0" applyProtection="0"/>
    <xf numFmtId="0" fontId="33" fillId="29" borderId="0" applyNumberFormat="0" applyBorder="0" applyAlignment="0" applyProtection="0"/>
    <xf numFmtId="0" fontId="33" fillId="29" borderId="0" applyNumberFormat="0" applyBorder="0" applyAlignment="0" applyProtection="0"/>
    <xf numFmtId="0" fontId="33" fillId="29" borderId="0" applyNumberFormat="0" applyBorder="0" applyAlignment="0" applyProtection="0"/>
    <xf numFmtId="0" fontId="33" fillId="29" borderId="0" applyNumberFormat="0" applyBorder="0" applyAlignment="0" applyProtection="0"/>
    <xf numFmtId="0" fontId="33" fillId="29" borderId="0" applyNumberFormat="0" applyBorder="0" applyAlignment="0" applyProtection="0"/>
    <xf numFmtId="0" fontId="33" fillId="29" borderId="0" applyNumberFormat="0" applyBorder="0" applyAlignment="0" applyProtection="0"/>
    <xf numFmtId="0" fontId="33" fillId="29" borderId="0" applyNumberFormat="0" applyBorder="0" applyAlignment="0" applyProtection="0"/>
    <xf numFmtId="0" fontId="33" fillId="29" borderId="0" applyNumberFormat="0" applyBorder="0" applyAlignment="0" applyProtection="0"/>
    <xf numFmtId="0" fontId="33" fillId="29" borderId="0" applyNumberFormat="0" applyBorder="0" applyAlignment="0" applyProtection="0"/>
    <xf numFmtId="0" fontId="33" fillId="33" borderId="0" applyNumberFormat="0" applyBorder="0" applyAlignment="0" applyProtection="0"/>
    <xf numFmtId="0" fontId="33" fillId="33" borderId="0" applyNumberFormat="0" applyBorder="0" applyAlignment="0" applyProtection="0"/>
    <xf numFmtId="0" fontId="33" fillId="33" borderId="0" applyNumberFormat="0" applyBorder="0" applyAlignment="0" applyProtection="0"/>
    <xf numFmtId="0" fontId="33" fillId="33" borderId="0" applyNumberFormat="0" applyBorder="0" applyAlignment="0" applyProtection="0"/>
    <xf numFmtId="0" fontId="33" fillId="33" borderId="0" applyNumberFormat="0" applyBorder="0" applyAlignment="0" applyProtection="0"/>
    <xf numFmtId="0" fontId="33" fillId="33" borderId="0" applyNumberFormat="0" applyBorder="0" applyAlignment="0" applyProtection="0"/>
    <xf numFmtId="0" fontId="33" fillId="33" borderId="0" applyNumberFormat="0" applyBorder="0" applyAlignment="0" applyProtection="0"/>
    <xf numFmtId="0" fontId="33" fillId="33" borderId="0" applyNumberFormat="0" applyBorder="0" applyAlignment="0" applyProtection="0"/>
    <xf numFmtId="0" fontId="33" fillId="33" borderId="0" applyNumberFormat="0" applyBorder="0" applyAlignment="0" applyProtection="0"/>
    <xf numFmtId="0" fontId="33" fillId="33" borderId="0" applyNumberFormat="0" applyBorder="0" applyAlignment="0" applyProtection="0"/>
    <xf numFmtId="0" fontId="33" fillId="33" borderId="0" applyNumberFormat="0" applyBorder="0" applyAlignment="0" applyProtection="0"/>
    <xf numFmtId="0" fontId="33" fillId="33" borderId="0" applyNumberFormat="0" applyBorder="0" applyAlignment="0" applyProtection="0"/>
    <xf numFmtId="0" fontId="33" fillId="33" borderId="0" applyNumberFormat="0" applyBorder="0" applyAlignment="0" applyProtection="0"/>
    <xf numFmtId="0" fontId="33" fillId="33" borderId="0" applyNumberFormat="0" applyBorder="0" applyAlignment="0" applyProtection="0"/>
    <xf numFmtId="0" fontId="33" fillId="33" borderId="0" applyNumberFormat="0" applyBorder="0" applyAlignment="0" applyProtection="0"/>
    <xf numFmtId="0" fontId="33" fillId="33" borderId="0" applyNumberFormat="0" applyBorder="0" applyAlignment="0" applyProtection="0"/>
    <xf numFmtId="0" fontId="33" fillId="33" borderId="0" applyNumberFormat="0" applyBorder="0" applyAlignment="0" applyProtection="0"/>
    <xf numFmtId="0" fontId="33" fillId="33" borderId="0" applyNumberFormat="0" applyBorder="0" applyAlignment="0" applyProtection="0"/>
    <xf numFmtId="0" fontId="33" fillId="33" borderId="0" applyNumberFormat="0" applyBorder="0" applyAlignment="0" applyProtection="0"/>
    <xf numFmtId="0" fontId="33" fillId="33" borderId="0" applyNumberFormat="0" applyBorder="0" applyAlignment="0" applyProtection="0"/>
    <xf numFmtId="0" fontId="33" fillId="33" borderId="0" applyNumberFormat="0" applyBorder="0" applyAlignment="0" applyProtection="0"/>
    <xf numFmtId="0" fontId="33" fillId="33" borderId="0" applyNumberFormat="0" applyBorder="0" applyAlignment="0" applyProtection="0"/>
    <xf numFmtId="0" fontId="33" fillId="33" borderId="0" applyNumberFormat="0" applyBorder="0" applyAlignment="0" applyProtection="0"/>
    <xf numFmtId="0" fontId="33" fillId="33" borderId="0" applyNumberFormat="0" applyBorder="0" applyAlignment="0" applyProtection="0"/>
    <xf numFmtId="0" fontId="33" fillId="33" borderId="0" applyNumberFormat="0" applyBorder="0" applyAlignment="0" applyProtection="0"/>
    <xf numFmtId="0" fontId="33" fillId="33" borderId="0" applyNumberFormat="0" applyBorder="0" applyAlignment="0" applyProtection="0"/>
    <xf numFmtId="0" fontId="33" fillId="33" borderId="0" applyNumberFormat="0" applyBorder="0" applyAlignment="0" applyProtection="0"/>
    <xf numFmtId="0" fontId="33" fillId="33" borderId="0" applyNumberFormat="0" applyBorder="0" applyAlignment="0" applyProtection="0"/>
    <xf numFmtId="0" fontId="33" fillId="33" borderId="0" applyNumberFormat="0" applyBorder="0" applyAlignment="0" applyProtection="0"/>
    <xf numFmtId="0" fontId="33" fillId="33" borderId="0" applyNumberFormat="0" applyBorder="0" applyAlignment="0" applyProtection="0"/>
    <xf numFmtId="0" fontId="33" fillId="33" borderId="0" applyNumberFormat="0" applyBorder="0" applyAlignment="0" applyProtection="0"/>
    <xf numFmtId="0" fontId="33" fillId="33" borderId="0" applyNumberFormat="0" applyBorder="0" applyAlignment="0" applyProtection="0"/>
    <xf numFmtId="0" fontId="33" fillId="33" borderId="0" applyNumberFormat="0" applyBorder="0" applyAlignment="0" applyProtection="0"/>
    <xf numFmtId="0" fontId="33" fillId="33" borderId="0" applyNumberFormat="0" applyBorder="0" applyAlignment="0" applyProtection="0"/>
    <xf numFmtId="0" fontId="33" fillId="33" borderId="0" applyNumberFormat="0" applyBorder="0" applyAlignment="0" applyProtection="0"/>
    <xf numFmtId="0" fontId="56" fillId="52" borderId="17" applyNumberFormat="0" applyAlignment="0" applyProtection="0"/>
    <xf numFmtId="0" fontId="56" fillId="52" borderId="17" applyNumberFormat="0" applyAlignment="0" applyProtection="0"/>
    <xf numFmtId="0" fontId="56" fillId="52" borderId="17" applyNumberFormat="0" applyAlignment="0" applyProtection="0"/>
    <xf numFmtId="0" fontId="56" fillId="52" borderId="17" applyNumberFormat="0" applyAlignment="0" applyProtection="0"/>
    <xf numFmtId="0" fontId="56" fillId="52" borderId="17" applyNumberFormat="0" applyAlignment="0" applyProtection="0"/>
    <xf numFmtId="0" fontId="56" fillId="52" borderId="17" applyNumberFormat="0" applyAlignment="0" applyProtection="0"/>
    <xf numFmtId="0" fontId="56" fillId="52" borderId="17" applyNumberFormat="0" applyAlignment="0" applyProtection="0"/>
    <xf numFmtId="0" fontId="56" fillId="52" borderId="17" applyNumberFormat="0" applyAlignment="0" applyProtection="0"/>
    <xf numFmtId="0" fontId="56" fillId="52" borderId="17" applyNumberFormat="0" applyAlignment="0" applyProtection="0"/>
    <xf numFmtId="0" fontId="56" fillId="52" borderId="17" applyNumberFormat="0" applyAlignment="0" applyProtection="0"/>
    <xf numFmtId="0" fontId="56" fillId="52" borderId="17" applyNumberFormat="0" applyAlignment="0" applyProtection="0"/>
    <xf numFmtId="0" fontId="56" fillId="52" borderId="17" applyNumberFormat="0" applyAlignment="0" applyProtection="0"/>
    <xf numFmtId="0" fontId="56" fillId="52" borderId="17" applyNumberFormat="0" applyAlignment="0" applyProtection="0"/>
    <xf numFmtId="0" fontId="56" fillId="52" borderId="17" applyNumberFormat="0" applyAlignment="0" applyProtection="0"/>
    <xf numFmtId="0" fontId="56" fillId="52" borderId="17" applyNumberFormat="0" applyAlignment="0" applyProtection="0"/>
    <xf numFmtId="0" fontId="56" fillId="52" borderId="17" applyNumberFormat="0" applyAlignment="0" applyProtection="0"/>
    <xf numFmtId="0" fontId="56" fillId="52" borderId="17" applyNumberFormat="0" applyAlignment="0" applyProtection="0"/>
    <xf numFmtId="0" fontId="56" fillId="52" borderId="17" applyNumberFormat="0" applyAlignment="0" applyProtection="0"/>
    <xf numFmtId="0" fontId="56" fillId="52" borderId="17" applyNumberFormat="0" applyAlignment="0" applyProtection="0"/>
    <xf numFmtId="0" fontId="56" fillId="52" borderId="17" applyNumberFormat="0" applyAlignment="0" applyProtection="0"/>
    <xf numFmtId="0" fontId="56" fillId="52" borderId="17" applyNumberFormat="0" applyAlignment="0" applyProtection="0"/>
    <xf numFmtId="0" fontId="56" fillId="52" borderId="17" applyNumberFormat="0" applyAlignment="0" applyProtection="0"/>
    <xf numFmtId="0" fontId="56" fillId="52" borderId="17" applyNumberFormat="0" applyAlignment="0" applyProtection="0"/>
    <xf numFmtId="0" fontId="56" fillId="52" borderId="17" applyNumberFormat="0" applyAlignment="0" applyProtection="0"/>
    <xf numFmtId="0" fontId="56" fillId="52" borderId="17" applyNumberFormat="0" applyAlignment="0" applyProtection="0"/>
    <xf numFmtId="0" fontId="56" fillId="52" borderId="17" applyNumberFormat="0" applyAlignment="0" applyProtection="0"/>
    <xf numFmtId="0" fontId="56" fillId="52" borderId="17" applyNumberFormat="0" applyAlignment="0" applyProtection="0"/>
    <xf numFmtId="0" fontId="56" fillId="52" borderId="17" applyNumberFormat="0" applyAlignment="0" applyProtection="0"/>
    <xf numFmtId="0" fontId="56" fillId="52" borderId="17" applyNumberFormat="0" applyAlignment="0" applyProtection="0"/>
    <xf numFmtId="0" fontId="56" fillId="52" borderId="17" applyNumberFormat="0" applyAlignment="0" applyProtection="0"/>
    <xf numFmtId="0" fontId="56" fillId="52" borderId="17" applyNumberFormat="0" applyAlignment="0" applyProtection="0"/>
    <xf numFmtId="0" fontId="56" fillId="52" borderId="17" applyNumberFormat="0" applyAlignment="0" applyProtection="0"/>
    <xf numFmtId="0" fontId="63" fillId="42" borderId="17" applyNumberFormat="0" applyAlignment="0" applyProtection="0"/>
    <xf numFmtId="0" fontId="63" fillId="42" borderId="17" applyNumberFormat="0" applyAlignment="0" applyProtection="0"/>
    <xf numFmtId="0" fontId="63" fillId="42" borderId="17" applyNumberFormat="0" applyAlignment="0" applyProtection="0"/>
    <xf numFmtId="0" fontId="63" fillId="42" borderId="17" applyNumberFormat="0" applyAlignment="0" applyProtection="0"/>
    <xf numFmtId="0" fontId="63" fillId="42" borderId="17" applyNumberFormat="0" applyAlignment="0" applyProtection="0"/>
    <xf numFmtId="0" fontId="63" fillId="42" borderId="17" applyNumberFormat="0" applyAlignment="0" applyProtection="0"/>
    <xf numFmtId="0" fontId="63" fillId="42" borderId="17" applyNumberFormat="0" applyAlignment="0" applyProtection="0"/>
    <xf numFmtId="0" fontId="63" fillId="42" borderId="17" applyNumberFormat="0" applyAlignment="0" applyProtection="0"/>
    <xf numFmtId="0" fontId="63" fillId="42" borderId="17" applyNumberFormat="0" applyAlignment="0" applyProtection="0"/>
    <xf numFmtId="0" fontId="63" fillId="42" borderId="17" applyNumberFormat="0" applyAlignment="0" applyProtection="0"/>
    <xf numFmtId="0" fontId="63" fillId="42" borderId="17" applyNumberFormat="0" applyAlignment="0" applyProtection="0"/>
    <xf numFmtId="0" fontId="63" fillId="42" borderId="17" applyNumberFormat="0" applyAlignment="0" applyProtection="0"/>
    <xf numFmtId="0" fontId="63" fillId="42" borderId="17" applyNumberFormat="0" applyAlignment="0" applyProtection="0"/>
    <xf numFmtId="0" fontId="63" fillId="42" borderId="17" applyNumberFormat="0" applyAlignment="0" applyProtection="0"/>
    <xf numFmtId="0" fontId="63" fillId="42" borderId="17" applyNumberFormat="0" applyAlignment="0" applyProtection="0"/>
    <xf numFmtId="0" fontId="63" fillId="42" borderId="17" applyNumberFormat="0" applyAlignment="0" applyProtection="0"/>
    <xf numFmtId="0" fontId="63" fillId="42" borderId="17" applyNumberFormat="0" applyAlignment="0" applyProtection="0"/>
    <xf numFmtId="0" fontId="63" fillId="42" borderId="17" applyNumberFormat="0" applyAlignment="0" applyProtection="0"/>
    <xf numFmtId="0" fontId="63" fillId="42" borderId="17" applyNumberFormat="0" applyAlignment="0" applyProtection="0"/>
    <xf numFmtId="0" fontId="63" fillId="42" borderId="17" applyNumberFormat="0" applyAlignment="0" applyProtection="0"/>
    <xf numFmtId="0" fontId="63" fillId="42" borderId="17" applyNumberFormat="0" applyAlignment="0" applyProtection="0"/>
    <xf numFmtId="0" fontId="63" fillId="42" borderId="17" applyNumberFormat="0" applyAlignment="0" applyProtection="0"/>
    <xf numFmtId="0" fontId="63" fillId="42" borderId="17" applyNumberFormat="0" applyAlignment="0" applyProtection="0"/>
    <xf numFmtId="0" fontId="63" fillId="42" borderId="17" applyNumberFormat="0" applyAlignment="0" applyProtection="0"/>
    <xf numFmtId="0" fontId="63" fillId="42" borderId="17" applyNumberFormat="0" applyAlignment="0" applyProtection="0"/>
    <xf numFmtId="0" fontId="63" fillId="42" borderId="17" applyNumberFormat="0" applyAlignment="0" applyProtection="0"/>
    <xf numFmtId="0" fontId="63" fillId="42" borderId="17" applyNumberFormat="0" applyAlignment="0" applyProtection="0"/>
    <xf numFmtId="0" fontId="63" fillId="42" borderId="17" applyNumberFormat="0" applyAlignment="0" applyProtection="0"/>
    <xf numFmtId="0" fontId="63" fillId="42" borderId="17" applyNumberFormat="0" applyAlignment="0" applyProtection="0"/>
    <xf numFmtId="0" fontId="63" fillId="42" borderId="17" applyNumberFormat="0" applyAlignment="0" applyProtection="0"/>
    <xf numFmtId="0" fontId="63" fillId="42" borderId="17" applyNumberFormat="0" applyAlignment="0" applyProtection="0"/>
    <xf numFmtId="0" fontId="63" fillId="42" borderId="17" applyNumberFormat="0" applyAlignment="0" applyProtection="0"/>
    <xf numFmtId="0" fontId="16" fillId="55" borderId="23" applyNumberFormat="0" applyFont="0" applyAlignment="0" applyProtection="0"/>
    <xf numFmtId="0" fontId="16" fillId="55" borderId="23" applyNumberFormat="0" applyFont="0" applyAlignment="0" applyProtection="0"/>
    <xf numFmtId="0" fontId="16" fillId="55" borderId="23" applyNumberFormat="0" applyFont="0" applyAlignment="0" applyProtection="0"/>
    <xf numFmtId="0" fontId="16" fillId="55" borderId="23" applyNumberFormat="0" applyFont="0" applyAlignment="0" applyProtection="0"/>
    <xf numFmtId="0" fontId="16" fillId="55" borderId="23" applyNumberFormat="0" applyFont="0" applyAlignment="0" applyProtection="0"/>
    <xf numFmtId="0" fontId="16" fillId="55" borderId="23" applyNumberFormat="0" applyFont="0" applyAlignment="0" applyProtection="0"/>
    <xf numFmtId="0" fontId="16" fillId="55" borderId="23" applyNumberFormat="0" applyFont="0" applyAlignment="0" applyProtection="0"/>
    <xf numFmtId="0" fontId="16" fillId="55" borderId="23" applyNumberFormat="0" applyFont="0" applyAlignment="0" applyProtection="0"/>
    <xf numFmtId="0" fontId="16" fillId="55" borderId="23" applyNumberFormat="0" applyFont="0" applyAlignment="0" applyProtection="0"/>
    <xf numFmtId="0" fontId="16" fillId="55" borderId="23" applyNumberFormat="0" applyFont="0" applyAlignment="0" applyProtection="0"/>
    <xf numFmtId="0" fontId="16" fillId="55" borderId="23" applyNumberFormat="0" applyFont="0" applyAlignment="0" applyProtection="0"/>
    <xf numFmtId="0" fontId="16" fillId="55" borderId="23" applyNumberFormat="0" applyFont="0" applyAlignment="0" applyProtection="0"/>
    <xf numFmtId="0" fontId="16" fillId="55" borderId="23" applyNumberFormat="0" applyFont="0" applyAlignment="0" applyProtection="0"/>
    <xf numFmtId="0" fontId="16" fillId="55" borderId="23" applyNumberFormat="0" applyFont="0" applyAlignment="0" applyProtection="0"/>
    <xf numFmtId="0" fontId="16" fillId="55" borderId="23" applyNumberFormat="0" applyFont="0" applyAlignment="0" applyProtection="0"/>
    <xf numFmtId="0" fontId="16" fillId="55" borderId="23" applyNumberFormat="0" applyFont="0" applyAlignment="0" applyProtection="0"/>
    <xf numFmtId="0" fontId="16" fillId="55" borderId="23" applyNumberFormat="0" applyFont="0" applyAlignment="0" applyProtection="0"/>
    <xf numFmtId="0" fontId="16" fillId="55" borderId="23" applyNumberFormat="0" applyFont="0" applyAlignment="0" applyProtection="0"/>
    <xf numFmtId="0" fontId="16" fillId="55" borderId="23" applyNumberFormat="0" applyFont="0" applyAlignment="0" applyProtection="0"/>
    <xf numFmtId="0" fontId="16" fillId="55" borderId="23" applyNumberFormat="0" applyFont="0" applyAlignment="0" applyProtection="0"/>
    <xf numFmtId="0" fontId="16" fillId="55" borderId="23" applyNumberFormat="0" applyFont="0" applyAlignment="0" applyProtection="0"/>
    <xf numFmtId="0" fontId="16" fillId="55" borderId="23" applyNumberFormat="0" applyFont="0" applyAlignment="0" applyProtection="0"/>
    <xf numFmtId="0" fontId="16" fillId="55" borderId="23" applyNumberFormat="0" applyFont="0" applyAlignment="0" applyProtection="0"/>
    <xf numFmtId="0" fontId="16" fillId="55" borderId="23" applyNumberFormat="0" applyFont="0" applyAlignment="0" applyProtection="0"/>
    <xf numFmtId="0" fontId="16" fillId="55" borderId="23" applyNumberFormat="0" applyFont="0" applyAlignment="0" applyProtection="0"/>
    <xf numFmtId="0" fontId="16" fillId="55" borderId="23" applyNumberFormat="0" applyFont="0" applyAlignment="0" applyProtection="0"/>
    <xf numFmtId="0" fontId="16" fillId="55" borderId="23" applyNumberFormat="0" applyFont="0" applyAlignment="0" applyProtection="0"/>
    <xf numFmtId="0" fontId="16" fillId="55" borderId="23" applyNumberFormat="0" applyFont="0" applyAlignment="0" applyProtection="0"/>
    <xf numFmtId="0" fontId="16" fillId="55" borderId="23" applyNumberFormat="0" applyFont="0" applyAlignment="0" applyProtection="0"/>
    <xf numFmtId="0" fontId="16" fillId="55" borderId="23" applyNumberFormat="0" applyFont="0" applyAlignment="0" applyProtection="0"/>
    <xf numFmtId="0" fontId="16" fillId="55" borderId="23" applyNumberFormat="0" applyFont="0" applyAlignment="0" applyProtection="0"/>
    <xf numFmtId="0" fontId="16" fillId="55" borderId="23" applyNumberFormat="0" applyFont="0" applyAlignment="0" applyProtection="0"/>
    <xf numFmtId="0" fontId="16" fillId="55" borderId="23" applyNumberFormat="0" applyFont="0" applyAlignment="0" applyProtection="0"/>
    <xf numFmtId="0" fontId="66" fillId="52" borderId="24" applyNumberFormat="0" applyAlignment="0" applyProtection="0"/>
    <xf numFmtId="0" fontId="66" fillId="52" borderId="24" applyNumberFormat="0" applyAlignment="0" applyProtection="0"/>
    <xf numFmtId="0" fontId="66" fillId="52" borderId="24" applyNumberFormat="0" applyAlignment="0" applyProtection="0"/>
    <xf numFmtId="0" fontId="66" fillId="52" borderId="24" applyNumberFormat="0" applyAlignment="0" applyProtection="0"/>
    <xf numFmtId="0" fontId="66" fillId="52" borderId="24" applyNumberFormat="0" applyAlignment="0" applyProtection="0"/>
    <xf numFmtId="0" fontId="66" fillId="52" borderId="24" applyNumberFormat="0" applyAlignment="0" applyProtection="0"/>
    <xf numFmtId="0" fontId="66" fillId="52" borderId="24" applyNumberFormat="0" applyAlignment="0" applyProtection="0"/>
    <xf numFmtId="0" fontId="66" fillId="52" borderId="24" applyNumberFormat="0" applyAlignment="0" applyProtection="0"/>
    <xf numFmtId="0" fontId="66" fillId="52" borderId="24" applyNumberFormat="0" applyAlignment="0" applyProtection="0"/>
    <xf numFmtId="0" fontId="66" fillId="52" borderId="24" applyNumberFormat="0" applyAlignment="0" applyProtection="0"/>
    <xf numFmtId="0" fontId="66" fillId="52" borderId="24" applyNumberFormat="0" applyAlignment="0" applyProtection="0"/>
    <xf numFmtId="0" fontId="66" fillId="52" borderId="24" applyNumberFormat="0" applyAlignment="0" applyProtection="0"/>
    <xf numFmtId="0" fontId="66" fillId="52" borderId="24" applyNumberFormat="0" applyAlignment="0" applyProtection="0"/>
    <xf numFmtId="0" fontId="66" fillId="52" borderId="24" applyNumberFormat="0" applyAlignment="0" applyProtection="0"/>
    <xf numFmtId="0" fontId="66" fillId="52" borderId="24" applyNumberFormat="0" applyAlignment="0" applyProtection="0"/>
    <xf numFmtId="0" fontId="66" fillId="52" borderId="24" applyNumberFormat="0" applyAlignment="0" applyProtection="0"/>
    <xf numFmtId="0" fontId="66" fillId="52" borderId="24" applyNumberFormat="0" applyAlignment="0" applyProtection="0"/>
    <xf numFmtId="0" fontId="66" fillId="52" borderId="24" applyNumberFormat="0" applyAlignment="0" applyProtection="0"/>
    <xf numFmtId="0" fontId="66" fillId="52" borderId="24" applyNumberFormat="0" applyAlignment="0" applyProtection="0"/>
    <xf numFmtId="0" fontId="66" fillId="52" borderId="24" applyNumberFormat="0" applyAlignment="0" applyProtection="0"/>
    <xf numFmtId="0" fontId="66" fillId="52" borderId="24" applyNumberFormat="0" applyAlignment="0" applyProtection="0"/>
    <xf numFmtId="0" fontId="66" fillId="52" borderId="24" applyNumberFormat="0" applyAlignment="0" applyProtection="0"/>
    <xf numFmtId="0" fontId="66" fillId="52" borderId="24" applyNumberFormat="0" applyAlignment="0" applyProtection="0"/>
    <xf numFmtId="0" fontId="66" fillId="52" borderId="24" applyNumberFormat="0" applyAlignment="0" applyProtection="0"/>
    <xf numFmtId="0" fontId="66" fillId="52" borderId="24" applyNumberFormat="0" applyAlignment="0" applyProtection="0"/>
    <xf numFmtId="0" fontId="66" fillId="52" borderId="24" applyNumberFormat="0" applyAlignment="0" applyProtection="0"/>
    <xf numFmtId="0" fontId="66" fillId="52" borderId="24" applyNumberFormat="0" applyAlignment="0" applyProtection="0"/>
    <xf numFmtId="0" fontId="66" fillId="52" borderId="24" applyNumberFormat="0" applyAlignment="0" applyProtection="0"/>
    <xf numFmtId="0" fontId="66" fillId="52" borderId="24" applyNumberFormat="0" applyAlignment="0" applyProtection="0"/>
    <xf numFmtId="0" fontId="66" fillId="52" borderId="24" applyNumberFormat="0" applyAlignment="0" applyProtection="0"/>
    <xf numFmtId="0" fontId="66" fillId="52" borderId="24" applyNumberFormat="0" applyAlignment="0" applyProtection="0"/>
    <xf numFmtId="0" fontId="66" fillId="52" borderId="24" applyNumberFormat="0" applyAlignment="0" applyProtection="0"/>
    <xf numFmtId="0" fontId="66" fillId="52" borderId="24" applyNumberFormat="0" applyAlignment="0" applyProtection="0"/>
    <xf numFmtId="0" fontId="68" fillId="0" borderId="25" applyNumberFormat="0" applyFill="0" applyAlignment="0" applyProtection="0"/>
    <xf numFmtId="0" fontId="68" fillId="0" borderId="25" applyNumberFormat="0" applyFill="0" applyAlignment="0" applyProtection="0"/>
    <xf numFmtId="0" fontId="68" fillId="0" borderId="25" applyNumberFormat="0" applyFill="0" applyAlignment="0" applyProtection="0"/>
    <xf numFmtId="0" fontId="68" fillId="0" borderId="25" applyNumberFormat="0" applyFill="0" applyAlignment="0" applyProtection="0"/>
    <xf numFmtId="0" fontId="68" fillId="0" borderId="25" applyNumberFormat="0" applyFill="0" applyAlignment="0" applyProtection="0"/>
    <xf numFmtId="0" fontId="68" fillId="0" borderId="25" applyNumberFormat="0" applyFill="0" applyAlignment="0" applyProtection="0"/>
    <xf numFmtId="0" fontId="68" fillId="0" borderId="25" applyNumberFormat="0" applyFill="0" applyAlignment="0" applyProtection="0"/>
    <xf numFmtId="0" fontId="68" fillId="0" borderId="25" applyNumberFormat="0" applyFill="0" applyAlignment="0" applyProtection="0"/>
    <xf numFmtId="0" fontId="68" fillId="0" borderId="25" applyNumberFormat="0" applyFill="0" applyAlignment="0" applyProtection="0"/>
    <xf numFmtId="0" fontId="68" fillId="0" borderId="25" applyNumberFormat="0" applyFill="0" applyAlignment="0" applyProtection="0"/>
    <xf numFmtId="0" fontId="68" fillId="0" borderId="25" applyNumberFormat="0" applyFill="0" applyAlignment="0" applyProtection="0"/>
    <xf numFmtId="0" fontId="68" fillId="0" borderId="25" applyNumberFormat="0" applyFill="0" applyAlignment="0" applyProtection="0"/>
    <xf numFmtId="0" fontId="68" fillId="0" borderId="25" applyNumberFormat="0" applyFill="0" applyAlignment="0" applyProtection="0"/>
    <xf numFmtId="0" fontId="68" fillId="0" borderId="25" applyNumberFormat="0" applyFill="0" applyAlignment="0" applyProtection="0"/>
    <xf numFmtId="0" fontId="68" fillId="0" borderId="25" applyNumberFormat="0" applyFill="0" applyAlignment="0" applyProtection="0"/>
    <xf numFmtId="0" fontId="68" fillId="0" borderId="25" applyNumberFormat="0" applyFill="0" applyAlignment="0" applyProtection="0"/>
    <xf numFmtId="0" fontId="68" fillId="0" borderId="25" applyNumberFormat="0" applyFill="0" applyAlignment="0" applyProtection="0"/>
    <xf numFmtId="0" fontId="68" fillId="0" borderId="25" applyNumberFormat="0" applyFill="0" applyAlignment="0" applyProtection="0"/>
    <xf numFmtId="0" fontId="68" fillId="0" borderId="25" applyNumberFormat="0" applyFill="0" applyAlignment="0" applyProtection="0"/>
    <xf numFmtId="0" fontId="68" fillId="0" borderId="25" applyNumberFormat="0" applyFill="0" applyAlignment="0" applyProtection="0"/>
    <xf numFmtId="0" fontId="68" fillId="0" borderId="25" applyNumberFormat="0" applyFill="0" applyAlignment="0" applyProtection="0"/>
    <xf numFmtId="0" fontId="68" fillId="0" borderId="25" applyNumberFormat="0" applyFill="0" applyAlignment="0" applyProtection="0"/>
    <xf numFmtId="0" fontId="68" fillId="0" borderId="25" applyNumberFormat="0" applyFill="0" applyAlignment="0" applyProtection="0"/>
    <xf numFmtId="0" fontId="68" fillId="0" borderId="25" applyNumberFormat="0" applyFill="0" applyAlignment="0" applyProtection="0"/>
    <xf numFmtId="0" fontId="68" fillId="0" borderId="25" applyNumberFormat="0" applyFill="0" applyAlignment="0" applyProtection="0"/>
    <xf numFmtId="0" fontId="68" fillId="0" borderId="25" applyNumberFormat="0" applyFill="0" applyAlignment="0" applyProtection="0"/>
    <xf numFmtId="0" fontId="68" fillId="0" borderId="25" applyNumberFormat="0" applyFill="0" applyAlignment="0" applyProtection="0"/>
    <xf numFmtId="0" fontId="68" fillId="0" borderId="25" applyNumberFormat="0" applyFill="0" applyAlignment="0" applyProtection="0"/>
    <xf numFmtId="0" fontId="68" fillId="0" borderId="25" applyNumberFormat="0" applyFill="0" applyAlignment="0" applyProtection="0"/>
    <xf numFmtId="0" fontId="68" fillId="0" borderId="25" applyNumberFormat="0" applyFill="0" applyAlignment="0" applyProtection="0"/>
    <xf numFmtId="0" fontId="68" fillId="0" borderId="25" applyNumberFormat="0" applyFill="0" applyAlignment="0" applyProtection="0"/>
    <xf numFmtId="0" fontId="68" fillId="0" borderId="25" applyNumberFormat="0" applyFill="0" applyAlignment="0" applyProtection="0"/>
    <xf numFmtId="0" fontId="68" fillId="0" borderId="25" applyNumberFormat="0" applyFill="0" applyAlignment="0" applyProtection="0"/>
    <xf numFmtId="0" fontId="33" fillId="10" borderId="0" applyNumberFormat="0" applyBorder="0" applyAlignment="0" applyProtection="0"/>
    <xf numFmtId="0" fontId="33" fillId="10" borderId="0" applyNumberFormat="0" applyBorder="0" applyAlignment="0" applyProtection="0"/>
    <xf numFmtId="0" fontId="33" fillId="10" borderId="0" applyNumberFormat="0" applyBorder="0" applyAlignment="0" applyProtection="0"/>
    <xf numFmtId="0" fontId="33" fillId="10" borderId="0" applyNumberFormat="0" applyBorder="0" applyAlignment="0" applyProtection="0"/>
    <xf numFmtId="0" fontId="33" fillId="10" borderId="0" applyNumberFormat="0" applyBorder="0" applyAlignment="0" applyProtection="0"/>
    <xf numFmtId="0" fontId="33" fillId="10" borderId="0" applyNumberFormat="0" applyBorder="0" applyAlignment="0" applyProtection="0"/>
    <xf numFmtId="0" fontId="33" fillId="10" borderId="0" applyNumberFormat="0" applyBorder="0" applyAlignment="0" applyProtection="0"/>
    <xf numFmtId="0" fontId="33" fillId="10" borderId="0" applyNumberFormat="0" applyBorder="0" applyAlignment="0" applyProtection="0"/>
    <xf numFmtId="0" fontId="33" fillId="10" borderId="0" applyNumberFormat="0" applyBorder="0" applyAlignment="0" applyProtection="0"/>
    <xf numFmtId="0" fontId="33" fillId="10" borderId="0" applyNumberFormat="0" applyBorder="0" applyAlignment="0" applyProtection="0"/>
    <xf numFmtId="0" fontId="33" fillId="10" borderId="0" applyNumberFormat="0" applyBorder="0" applyAlignment="0" applyProtection="0"/>
    <xf numFmtId="0" fontId="33" fillId="10" borderId="0" applyNumberFormat="0" applyBorder="0" applyAlignment="0" applyProtection="0"/>
    <xf numFmtId="0" fontId="33" fillId="10" borderId="0" applyNumberFormat="0" applyBorder="0" applyAlignment="0" applyProtection="0"/>
    <xf numFmtId="0" fontId="33" fillId="10" borderId="0" applyNumberFormat="0" applyBorder="0" applyAlignment="0" applyProtection="0"/>
    <xf numFmtId="0" fontId="33" fillId="10" borderId="0" applyNumberFormat="0" applyBorder="0" applyAlignment="0" applyProtection="0"/>
    <xf numFmtId="0" fontId="33" fillId="10" borderId="0" applyNumberFormat="0" applyBorder="0" applyAlignment="0" applyProtection="0"/>
    <xf numFmtId="0" fontId="33" fillId="10" borderId="0" applyNumberFormat="0" applyBorder="0" applyAlignment="0" applyProtection="0"/>
    <xf numFmtId="0" fontId="33" fillId="10" borderId="0" applyNumberFormat="0" applyBorder="0" applyAlignment="0" applyProtection="0"/>
    <xf numFmtId="0" fontId="33" fillId="10" borderId="0" applyNumberFormat="0" applyBorder="0" applyAlignment="0" applyProtection="0"/>
    <xf numFmtId="0" fontId="33" fillId="10" borderId="0" applyNumberFormat="0" applyBorder="0" applyAlignment="0" applyProtection="0"/>
    <xf numFmtId="0" fontId="33" fillId="10" borderId="0" applyNumberFormat="0" applyBorder="0" applyAlignment="0" applyProtection="0"/>
    <xf numFmtId="0" fontId="33" fillId="10" borderId="0" applyNumberFormat="0" applyBorder="0" applyAlignment="0" applyProtection="0"/>
    <xf numFmtId="0" fontId="33" fillId="10" borderId="0" applyNumberFormat="0" applyBorder="0" applyAlignment="0" applyProtection="0"/>
    <xf numFmtId="0" fontId="33" fillId="10" borderId="0" applyNumberFormat="0" applyBorder="0" applyAlignment="0" applyProtection="0"/>
    <xf numFmtId="0" fontId="33" fillId="10" borderId="0" applyNumberFormat="0" applyBorder="0" applyAlignment="0" applyProtection="0"/>
    <xf numFmtId="0" fontId="33" fillId="10" borderId="0" applyNumberFormat="0" applyBorder="0" applyAlignment="0" applyProtection="0"/>
    <xf numFmtId="0" fontId="33" fillId="10" borderId="0" applyNumberFormat="0" applyBorder="0" applyAlignment="0" applyProtection="0"/>
    <xf numFmtId="0" fontId="33" fillId="10" borderId="0" applyNumberFormat="0" applyBorder="0" applyAlignment="0" applyProtection="0"/>
    <xf numFmtId="0" fontId="33" fillId="10" borderId="0" applyNumberFormat="0" applyBorder="0" applyAlignment="0" applyProtection="0"/>
    <xf numFmtId="0" fontId="33" fillId="10" borderId="0" applyNumberFormat="0" applyBorder="0" applyAlignment="0" applyProtection="0"/>
    <xf numFmtId="0" fontId="33" fillId="10" borderId="0" applyNumberFormat="0" applyBorder="0" applyAlignment="0" applyProtection="0"/>
    <xf numFmtId="0" fontId="33" fillId="10" borderId="0" applyNumberFormat="0" applyBorder="0" applyAlignment="0" applyProtection="0"/>
    <xf numFmtId="0" fontId="33" fillId="10" borderId="0" applyNumberFormat="0" applyBorder="0" applyAlignment="0" applyProtection="0"/>
    <xf numFmtId="0" fontId="33" fillId="10" borderId="0" applyNumberFormat="0" applyBorder="0" applyAlignment="0" applyProtection="0"/>
    <xf numFmtId="0" fontId="33" fillId="10" borderId="0" applyNumberFormat="0" applyBorder="0" applyAlignment="0" applyProtection="0"/>
    <xf numFmtId="0" fontId="33" fillId="14" borderId="0" applyNumberFormat="0" applyBorder="0" applyAlignment="0" applyProtection="0"/>
    <xf numFmtId="0" fontId="33" fillId="14" borderId="0" applyNumberFormat="0" applyBorder="0" applyAlignment="0" applyProtection="0"/>
    <xf numFmtId="0" fontId="33" fillId="14" borderId="0" applyNumberFormat="0" applyBorder="0" applyAlignment="0" applyProtection="0"/>
    <xf numFmtId="0" fontId="33" fillId="14" borderId="0" applyNumberFormat="0" applyBorder="0" applyAlignment="0" applyProtection="0"/>
    <xf numFmtId="0" fontId="33" fillId="14" borderId="0" applyNumberFormat="0" applyBorder="0" applyAlignment="0" applyProtection="0"/>
    <xf numFmtId="0" fontId="33" fillId="14" borderId="0" applyNumberFormat="0" applyBorder="0" applyAlignment="0" applyProtection="0"/>
    <xf numFmtId="0" fontId="33" fillId="14" borderId="0" applyNumberFormat="0" applyBorder="0" applyAlignment="0" applyProtection="0"/>
    <xf numFmtId="0" fontId="33" fillId="14" borderId="0" applyNumberFormat="0" applyBorder="0" applyAlignment="0" applyProtection="0"/>
    <xf numFmtId="0" fontId="33" fillId="14" borderId="0" applyNumberFormat="0" applyBorder="0" applyAlignment="0" applyProtection="0"/>
    <xf numFmtId="0" fontId="33" fillId="14" borderId="0" applyNumberFormat="0" applyBorder="0" applyAlignment="0" applyProtection="0"/>
    <xf numFmtId="0" fontId="33" fillId="14" borderId="0" applyNumberFormat="0" applyBorder="0" applyAlignment="0" applyProtection="0"/>
    <xf numFmtId="0" fontId="33" fillId="14" borderId="0" applyNumberFormat="0" applyBorder="0" applyAlignment="0" applyProtection="0"/>
    <xf numFmtId="0" fontId="33" fillId="14" borderId="0" applyNumberFormat="0" applyBorder="0" applyAlignment="0" applyProtection="0"/>
    <xf numFmtId="0" fontId="33" fillId="14" borderId="0" applyNumberFormat="0" applyBorder="0" applyAlignment="0" applyProtection="0"/>
    <xf numFmtId="0" fontId="33" fillId="14" borderId="0" applyNumberFormat="0" applyBorder="0" applyAlignment="0" applyProtection="0"/>
    <xf numFmtId="0" fontId="33" fillId="14" borderId="0" applyNumberFormat="0" applyBorder="0" applyAlignment="0" applyProtection="0"/>
    <xf numFmtId="0" fontId="33" fillId="14" borderId="0" applyNumberFormat="0" applyBorder="0" applyAlignment="0" applyProtection="0"/>
    <xf numFmtId="0" fontId="33" fillId="14" borderId="0" applyNumberFormat="0" applyBorder="0" applyAlignment="0" applyProtection="0"/>
    <xf numFmtId="0" fontId="33" fillId="14" borderId="0" applyNumberFormat="0" applyBorder="0" applyAlignment="0" applyProtection="0"/>
    <xf numFmtId="0" fontId="33" fillId="14" borderId="0" applyNumberFormat="0" applyBorder="0" applyAlignment="0" applyProtection="0"/>
    <xf numFmtId="0" fontId="33" fillId="14" borderId="0" applyNumberFormat="0" applyBorder="0" applyAlignment="0" applyProtection="0"/>
    <xf numFmtId="0" fontId="33" fillId="14" borderId="0" applyNumberFormat="0" applyBorder="0" applyAlignment="0" applyProtection="0"/>
    <xf numFmtId="0" fontId="33" fillId="14" borderId="0" applyNumberFormat="0" applyBorder="0" applyAlignment="0" applyProtection="0"/>
    <xf numFmtId="0" fontId="33" fillId="14" borderId="0" applyNumberFormat="0" applyBorder="0" applyAlignment="0" applyProtection="0"/>
    <xf numFmtId="0" fontId="33" fillId="14" borderId="0" applyNumberFormat="0" applyBorder="0" applyAlignment="0" applyProtection="0"/>
    <xf numFmtId="0" fontId="33" fillId="14" borderId="0" applyNumberFormat="0" applyBorder="0" applyAlignment="0" applyProtection="0"/>
    <xf numFmtId="0" fontId="33" fillId="14" borderId="0" applyNumberFormat="0" applyBorder="0" applyAlignment="0" applyProtection="0"/>
    <xf numFmtId="0" fontId="33" fillId="14" borderId="0" applyNumberFormat="0" applyBorder="0" applyAlignment="0" applyProtection="0"/>
    <xf numFmtId="0" fontId="33" fillId="14" borderId="0" applyNumberFormat="0" applyBorder="0" applyAlignment="0" applyProtection="0"/>
    <xf numFmtId="0" fontId="33" fillId="14" borderId="0" applyNumberFormat="0" applyBorder="0" applyAlignment="0" applyProtection="0"/>
    <xf numFmtId="0" fontId="33" fillId="14" borderId="0" applyNumberFormat="0" applyBorder="0" applyAlignment="0" applyProtection="0"/>
    <xf numFmtId="0" fontId="33" fillId="14" borderId="0" applyNumberFormat="0" applyBorder="0" applyAlignment="0" applyProtection="0"/>
    <xf numFmtId="0" fontId="33" fillId="14" borderId="0" applyNumberFormat="0" applyBorder="0" applyAlignment="0" applyProtection="0"/>
    <xf numFmtId="0" fontId="33" fillId="14" borderId="0" applyNumberFormat="0" applyBorder="0" applyAlignment="0" applyProtection="0"/>
    <xf numFmtId="0" fontId="33" fillId="14" borderId="0" applyNumberFormat="0" applyBorder="0" applyAlignment="0" applyProtection="0"/>
    <xf numFmtId="0" fontId="33" fillId="18" borderId="0" applyNumberFormat="0" applyBorder="0" applyAlignment="0" applyProtection="0"/>
    <xf numFmtId="0" fontId="33" fillId="18" borderId="0" applyNumberFormat="0" applyBorder="0" applyAlignment="0" applyProtection="0"/>
    <xf numFmtId="0" fontId="33" fillId="18" borderId="0" applyNumberFormat="0" applyBorder="0" applyAlignment="0" applyProtection="0"/>
    <xf numFmtId="0" fontId="33" fillId="18" borderId="0" applyNumberFormat="0" applyBorder="0" applyAlignment="0" applyProtection="0"/>
    <xf numFmtId="0" fontId="33" fillId="18" borderId="0" applyNumberFormat="0" applyBorder="0" applyAlignment="0" applyProtection="0"/>
    <xf numFmtId="0" fontId="33" fillId="18" borderId="0" applyNumberFormat="0" applyBorder="0" applyAlignment="0" applyProtection="0"/>
    <xf numFmtId="0" fontId="33" fillId="18" borderId="0" applyNumberFormat="0" applyBorder="0" applyAlignment="0" applyProtection="0"/>
    <xf numFmtId="0" fontId="33" fillId="18" borderId="0" applyNumberFormat="0" applyBorder="0" applyAlignment="0" applyProtection="0"/>
    <xf numFmtId="0" fontId="33" fillId="18" borderId="0" applyNumberFormat="0" applyBorder="0" applyAlignment="0" applyProtection="0"/>
    <xf numFmtId="0" fontId="33" fillId="18" borderId="0" applyNumberFormat="0" applyBorder="0" applyAlignment="0" applyProtection="0"/>
    <xf numFmtId="0" fontId="33" fillId="18" borderId="0" applyNumberFormat="0" applyBorder="0" applyAlignment="0" applyProtection="0"/>
    <xf numFmtId="0" fontId="33" fillId="18" borderId="0" applyNumberFormat="0" applyBorder="0" applyAlignment="0" applyProtection="0"/>
    <xf numFmtId="0" fontId="33" fillId="18" borderId="0" applyNumberFormat="0" applyBorder="0" applyAlignment="0" applyProtection="0"/>
    <xf numFmtId="0" fontId="33" fillId="18" borderId="0" applyNumberFormat="0" applyBorder="0" applyAlignment="0" applyProtection="0"/>
    <xf numFmtId="0" fontId="33" fillId="18" borderId="0" applyNumberFormat="0" applyBorder="0" applyAlignment="0" applyProtection="0"/>
    <xf numFmtId="0" fontId="33" fillId="18" borderId="0" applyNumberFormat="0" applyBorder="0" applyAlignment="0" applyProtection="0"/>
    <xf numFmtId="0" fontId="33" fillId="18" borderId="0" applyNumberFormat="0" applyBorder="0" applyAlignment="0" applyProtection="0"/>
    <xf numFmtId="0" fontId="33" fillId="18" borderId="0" applyNumberFormat="0" applyBorder="0" applyAlignment="0" applyProtection="0"/>
    <xf numFmtId="0" fontId="33" fillId="18" borderId="0" applyNumberFormat="0" applyBorder="0" applyAlignment="0" applyProtection="0"/>
    <xf numFmtId="0" fontId="33" fillId="18" borderId="0" applyNumberFormat="0" applyBorder="0" applyAlignment="0" applyProtection="0"/>
    <xf numFmtId="0" fontId="33" fillId="18" borderId="0" applyNumberFormat="0" applyBorder="0" applyAlignment="0" applyProtection="0"/>
    <xf numFmtId="0" fontId="33" fillId="18" borderId="0" applyNumberFormat="0" applyBorder="0" applyAlignment="0" applyProtection="0"/>
    <xf numFmtId="0" fontId="33" fillId="18" borderId="0" applyNumberFormat="0" applyBorder="0" applyAlignment="0" applyProtection="0"/>
    <xf numFmtId="0" fontId="33" fillId="18" borderId="0" applyNumberFormat="0" applyBorder="0" applyAlignment="0" applyProtection="0"/>
    <xf numFmtId="0" fontId="33" fillId="18" borderId="0" applyNumberFormat="0" applyBorder="0" applyAlignment="0" applyProtection="0"/>
    <xf numFmtId="0" fontId="33" fillId="18" borderId="0" applyNumberFormat="0" applyBorder="0" applyAlignment="0" applyProtection="0"/>
    <xf numFmtId="0" fontId="33" fillId="18" borderId="0" applyNumberFormat="0" applyBorder="0" applyAlignment="0" applyProtection="0"/>
    <xf numFmtId="0" fontId="33" fillId="18" borderId="0" applyNumberFormat="0" applyBorder="0" applyAlignment="0" applyProtection="0"/>
    <xf numFmtId="0" fontId="33" fillId="18" borderId="0" applyNumberFormat="0" applyBorder="0" applyAlignment="0" applyProtection="0"/>
    <xf numFmtId="0" fontId="33" fillId="18" borderId="0" applyNumberFormat="0" applyBorder="0" applyAlignment="0" applyProtection="0"/>
    <xf numFmtId="0" fontId="33" fillId="18" borderId="0" applyNumberFormat="0" applyBorder="0" applyAlignment="0" applyProtection="0"/>
    <xf numFmtId="0" fontId="33" fillId="18" borderId="0" applyNumberFormat="0" applyBorder="0" applyAlignment="0" applyProtection="0"/>
    <xf numFmtId="0" fontId="33" fillId="18" borderId="0" applyNumberFormat="0" applyBorder="0" applyAlignment="0" applyProtection="0"/>
    <xf numFmtId="0" fontId="33" fillId="18" borderId="0" applyNumberFormat="0" applyBorder="0" applyAlignment="0" applyProtection="0"/>
    <xf numFmtId="0" fontId="33" fillId="18" borderId="0" applyNumberFormat="0" applyBorder="0" applyAlignment="0" applyProtection="0"/>
    <xf numFmtId="0" fontId="33" fillId="22" borderId="0" applyNumberFormat="0" applyBorder="0" applyAlignment="0" applyProtection="0"/>
    <xf numFmtId="0" fontId="33" fillId="22" borderId="0" applyNumberFormat="0" applyBorder="0" applyAlignment="0" applyProtection="0"/>
    <xf numFmtId="0" fontId="33" fillId="22" borderId="0" applyNumberFormat="0" applyBorder="0" applyAlignment="0" applyProtection="0"/>
    <xf numFmtId="0" fontId="33" fillId="22" borderId="0" applyNumberFormat="0" applyBorder="0" applyAlignment="0" applyProtection="0"/>
    <xf numFmtId="0" fontId="33" fillId="22" borderId="0" applyNumberFormat="0" applyBorder="0" applyAlignment="0" applyProtection="0"/>
    <xf numFmtId="0" fontId="33" fillId="22" borderId="0" applyNumberFormat="0" applyBorder="0" applyAlignment="0" applyProtection="0"/>
    <xf numFmtId="0" fontId="33" fillId="22" borderId="0" applyNumberFormat="0" applyBorder="0" applyAlignment="0" applyProtection="0"/>
    <xf numFmtId="0" fontId="33" fillId="22" borderId="0" applyNumberFormat="0" applyBorder="0" applyAlignment="0" applyProtection="0"/>
    <xf numFmtId="0" fontId="33" fillId="22" borderId="0" applyNumberFormat="0" applyBorder="0" applyAlignment="0" applyProtection="0"/>
    <xf numFmtId="0" fontId="33" fillId="22" borderId="0" applyNumberFormat="0" applyBorder="0" applyAlignment="0" applyProtection="0"/>
    <xf numFmtId="0" fontId="33" fillId="22" borderId="0" applyNumberFormat="0" applyBorder="0" applyAlignment="0" applyProtection="0"/>
    <xf numFmtId="0" fontId="33" fillId="22" borderId="0" applyNumberFormat="0" applyBorder="0" applyAlignment="0" applyProtection="0"/>
    <xf numFmtId="0" fontId="33" fillId="22" borderId="0" applyNumberFormat="0" applyBorder="0" applyAlignment="0" applyProtection="0"/>
    <xf numFmtId="0" fontId="33" fillId="22" borderId="0" applyNumberFormat="0" applyBorder="0" applyAlignment="0" applyProtection="0"/>
    <xf numFmtId="0" fontId="33" fillId="22" borderId="0" applyNumberFormat="0" applyBorder="0" applyAlignment="0" applyProtection="0"/>
    <xf numFmtId="0" fontId="33" fillId="22" borderId="0" applyNumberFormat="0" applyBorder="0" applyAlignment="0" applyProtection="0"/>
    <xf numFmtId="0" fontId="33" fillId="22" borderId="0" applyNumberFormat="0" applyBorder="0" applyAlignment="0" applyProtection="0"/>
    <xf numFmtId="0" fontId="33" fillId="22" borderId="0" applyNumberFormat="0" applyBorder="0" applyAlignment="0" applyProtection="0"/>
    <xf numFmtId="0" fontId="33" fillId="22" borderId="0" applyNumberFormat="0" applyBorder="0" applyAlignment="0" applyProtection="0"/>
    <xf numFmtId="0" fontId="33" fillId="22" borderId="0" applyNumberFormat="0" applyBorder="0" applyAlignment="0" applyProtection="0"/>
    <xf numFmtId="0" fontId="33" fillId="22" borderId="0" applyNumberFormat="0" applyBorder="0" applyAlignment="0" applyProtection="0"/>
    <xf numFmtId="0" fontId="33" fillId="22" borderId="0" applyNumberFormat="0" applyBorder="0" applyAlignment="0" applyProtection="0"/>
    <xf numFmtId="0" fontId="33" fillId="22" borderId="0" applyNumberFormat="0" applyBorder="0" applyAlignment="0" applyProtection="0"/>
    <xf numFmtId="0" fontId="33" fillId="22" borderId="0" applyNumberFormat="0" applyBorder="0" applyAlignment="0" applyProtection="0"/>
    <xf numFmtId="0" fontId="33" fillId="22" borderId="0" applyNumberFormat="0" applyBorder="0" applyAlignment="0" applyProtection="0"/>
    <xf numFmtId="0" fontId="33" fillId="22" borderId="0" applyNumberFormat="0" applyBorder="0" applyAlignment="0" applyProtection="0"/>
    <xf numFmtId="0" fontId="33" fillId="22" borderId="0" applyNumberFormat="0" applyBorder="0" applyAlignment="0" applyProtection="0"/>
    <xf numFmtId="0" fontId="33" fillId="22" borderId="0" applyNumberFormat="0" applyBorder="0" applyAlignment="0" applyProtection="0"/>
    <xf numFmtId="0" fontId="33" fillId="22" borderId="0" applyNumberFormat="0" applyBorder="0" applyAlignment="0" applyProtection="0"/>
    <xf numFmtId="0" fontId="33" fillId="22" borderId="0" applyNumberFormat="0" applyBorder="0" applyAlignment="0" applyProtection="0"/>
    <xf numFmtId="0" fontId="33" fillId="22" borderId="0" applyNumberFormat="0" applyBorder="0" applyAlignment="0" applyProtection="0"/>
    <xf numFmtId="0" fontId="33" fillId="22" borderId="0" applyNumberFormat="0" applyBorder="0" applyAlignment="0" applyProtection="0"/>
    <xf numFmtId="0" fontId="33" fillId="22" borderId="0" applyNumberFormat="0" applyBorder="0" applyAlignment="0" applyProtection="0"/>
    <xf numFmtId="0" fontId="33" fillId="22" borderId="0" applyNumberFormat="0" applyBorder="0" applyAlignment="0" applyProtection="0"/>
    <xf numFmtId="0" fontId="33" fillId="22" borderId="0" applyNumberFormat="0" applyBorder="0" applyAlignment="0" applyProtection="0"/>
    <xf numFmtId="0" fontId="33" fillId="26" borderId="0" applyNumberFormat="0" applyBorder="0" applyAlignment="0" applyProtection="0"/>
    <xf numFmtId="0" fontId="33" fillId="26" borderId="0" applyNumberFormat="0" applyBorder="0" applyAlignment="0" applyProtection="0"/>
    <xf numFmtId="0" fontId="33" fillId="26" borderId="0" applyNumberFormat="0" applyBorder="0" applyAlignment="0" applyProtection="0"/>
    <xf numFmtId="0" fontId="33" fillId="26" borderId="0" applyNumberFormat="0" applyBorder="0" applyAlignment="0" applyProtection="0"/>
    <xf numFmtId="0" fontId="33" fillId="26" borderId="0" applyNumberFormat="0" applyBorder="0" applyAlignment="0" applyProtection="0"/>
    <xf numFmtId="0" fontId="33" fillId="26" borderId="0" applyNumberFormat="0" applyBorder="0" applyAlignment="0" applyProtection="0"/>
    <xf numFmtId="0" fontId="33" fillId="26" borderId="0" applyNumberFormat="0" applyBorder="0" applyAlignment="0" applyProtection="0"/>
    <xf numFmtId="0" fontId="33" fillId="26" borderId="0" applyNumberFormat="0" applyBorder="0" applyAlignment="0" applyProtection="0"/>
    <xf numFmtId="0" fontId="33" fillId="26" borderId="0" applyNumberFormat="0" applyBorder="0" applyAlignment="0" applyProtection="0"/>
    <xf numFmtId="0" fontId="33" fillId="26" borderId="0" applyNumberFormat="0" applyBorder="0" applyAlignment="0" applyProtection="0"/>
    <xf numFmtId="0" fontId="33" fillId="26" borderId="0" applyNumberFormat="0" applyBorder="0" applyAlignment="0" applyProtection="0"/>
    <xf numFmtId="0" fontId="33" fillId="26" borderId="0" applyNumberFormat="0" applyBorder="0" applyAlignment="0" applyProtection="0"/>
    <xf numFmtId="0" fontId="33" fillId="26" borderId="0" applyNumberFormat="0" applyBorder="0" applyAlignment="0" applyProtection="0"/>
    <xf numFmtId="0" fontId="33" fillId="26" borderId="0" applyNumberFormat="0" applyBorder="0" applyAlignment="0" applyProtection="0"/>
    <xf numFmtId="0" fontId="33" fillId="26" borderId="0" applyNumberFormat="0" applyBorder="0" applyAlignment="0" applyProtection="0"/>
    <xf numFmtId="0" fontId="33" fillId="26" borderId="0" applyNumberFormat="0" applyBorder="0" applyAlignment="0" applyProtection="0"/>
    <xf numFmtId="0" fontId="33" fillId="26" borderId="0" applyNumberFormat="0" applyBorder="0" applyAlignment="0" applyProtection="0"/>
    <xf numFmtId="0" fontId="33" fillId="26" borderId="0" applyNumberFormat="0" applyBorder="0" applyAlignment="0" applyProtection="0"/>
    <xf numFmtId="0" fontId="33" fillId="26" borderId="0" applyNumberFormat="0" applyBorder="0" applyAlignment="0" applyProtection="0"/>
    <xf numFmtId="0" fontId="33" fillId="26" borderId="0" applyNumberFormat="0" applyBorder="0" applyAlignment="0" applyProtection="0"/>
    <xf numFmtId="0" fontId="33" fillId="26" borderId="0" applyNumberFormat="0" applyBorder="0" applyAlignment="0" applyProtection="0"/>
    <xf numFmtId="0" fontId="33" fillId="26" borderId="0" applyNumberFormat="0" applyBorder="0" applyAlignment="0" applyProtection="0"/>
    <xf numFmtId="0" fontId="33" fillId="26" borderId="0" applyNumberFormat="0" applyBorder="0" applyAlignment="0" applyProtection="0"/>
    <xf numFmtId="0" fontId="33" fillId="26" borderId="0" applyNumberFormat="0" applyBorder="0" applyAlignment="0" applyProtection="0"/>
    <xf numFmtId="0" fontId="33" fillId="26" borderId="0" applyNumberFormat="0" applyBorder="0" applyAlignment="0" applyProtection="0"/>
    <xf numFmtId="0" fontId="33" fillId="26" borderId="0" applyNumberFormat="0" applyBorder="0" applyAlignment="0" applyProtection="0"/>
    <xf numFmtId="0" fontId="33" fillId="26" borderId="0" applyNumberFormat="0" applyBorder="0" applyAlignment="0" applyProtection="0"/>
    <xf numFmtId="0" fontId="33" fillId="26" borderId="0" applyNumberFormat="0" applyBorder="0" applyAlignment="0" applyProtection="0"/>
    <xf numFmtId="0" fontId="33" fillId="26" borderId="0" applyNumberFormat="0" applyBorder="0" applyAlignment="0" applyProtection="0"/>
    <xf numFmtId="0" fontId="33" fillId="26" borderId="0" applyNumberFormat="0" applyBorder="0" applyAlignment="0" applyProtection="0"/>
    <xf numFmtId="0" fontId="33" fillId="26" borderId="0" applyNumberFormat="0" applyBorder="0" applyAlignment="0" applyProtection="0"/>
    <xf numFmtId="0" fontId="33" fillId="26" borderId="0" applyNumberFormat="0" applyBorder="0" applyAlignment="0" applyProtection="0"/>
    <xf numFmtId="0" fontId="33" fillId="26" borderId="0" applyNumberFormat="0" applyBorder="0" applyAlignment="0" applyProtection="0"/>
    <xf numFmtId="0" fontId="33" fillId="26" borderId="0" applyNumberFormat="0" applyBorder="0" applyAlignment="0" applyProtection="0"/>
    <xf numFmtId="0" fontId="33" fillId="26" borderId="0" applyNumberFormat="0" applyBorder="0" applyAlignment="0" applyProtection="0"/>
    <xf numFmtId="0" fontId="33" fillId="30" borderId="0" applyNumberFormat="0" applyBorder="0" applyAlignment="0" applyProtection="0"/>
    <xf numFmtId="0" fontId="33" fillId="30" borderId="0" applyNumberFormat="0" applyBorder="0" applyAlignment="0" applyProtection="0"/>
    <xf numFmtId="0" fontId="33" fillId="30" borderId="0" applyNumberFormat="0" applyBorder="0" applyAlignment="0" applyProtection="0"/>
    <xf numFmtId="0" fontId="33" fillId="30" borderId="0" applyNumberFormat="0" applyBorder="0" applyAlignment="0" applyProtection="0"/>
    <xf numFmtId="0" fontId="33" fillId="30" borderId="0" applyNumberFormat="0" applyBorder="0" applyAlignment="0" applyProtection="0"/>
    <xf numFmtId="0" fontId="33" fillId="30" borderId="0" applyNumberFormat="0" applyBorder="0" applyAlignment="0" applyProtection="0"/>
    <xf numFmtId="0" fontId="33" fillId="30" borderId="0" applyNumberFormat="0" applyBorder="0" applyAlignment="0" applyProtection="0"/>
    <xf numFmtId="0" fontId="33" fillId="30" borderId="0" applyNumberFormat="0" applyBorder="0" applyAlignment="0" applyProtection="0"/>
    <xf numFmtId="0" fontId="33" fillId="30" borderId="0" applyNumberFormat="0" applyBorder="0" applyAlignment="0" applyProtection="0"/>
    <xf numFmtId="0" fontId="33" fillId="30" borderId="0" applyNumberFormat="0" applyBorder="0" applyAlignment="0" applyProtection="0"/>
    <xf numFmtId="0" fontId="33" fillId="30" borderId="0" applyNumberFormat="0" applyBorder="0" applyAlignment="0" applyProtection="0"/>
    <xf numFmtId="0" fontId="33" fillId="30" borderId="0" applyNumberFormat="0" applyBorder="0" applyAlignment="0" applyProtection="0"/>
    <xf numFmtId="0" fontId="33" fillId="30" borderId="0" applyNumberFormat="0" applyBorder="0" applyAlignment="0" applyProtection="0"/>
    <xf numFmtId="0" fontId="33" fillId="30" borderId="0" applyNumberFormat="0" applyBorder="0" applyAlignment="0" applyProtection="0"/>
    <xf numFmtId="0" fontId="33" fillId="30" borderId="0" applyNumberFormat="0" applyBorder="0" applyAlignment="0" applyProtection="0"/>
    <xf numFmtId="0" fontId="33" fillId="30" borderId="0" applyNumberFormat="0" applyBorder="0" applyAlignment="0" applyProtection="0"/>
    <xf numFmtId="0" fontId="33" fillId="30" borderId="0" applyNumberFormat="0" applyBorder="0" applyAlignment="0" applyProtection="0"/>
    <xf numFmtId="0" fontId="33" fillId="30" borderId="0" applyNumberFormat="0" applyBorder="0" applyAlignment="0" applyProtection="0"/>
    <xf numFmtId="0" fontId="33" fillId="30" borderId="0" applyNumberFormat="0" applyBorder="0" applyAlignment="0" applyProtection="0"/>
    <xf numFmtId="0" fontId="33" fillId="30" borderId="0" applyNumberFormat="0" applyBorder="0" applyAlignment="0" applyProtection="0"/>
    <xf numFmtId="0" fontId="33" fillId="30" borderId="0" applyNumberFormat="0" applyBorder="0" applyAlignment="0" applyProtection="0"/>
    <xf numFmtId="0" fontId="33" fillId="30" borderId="0" applyNumberFormat="0" applyBorder="0" applyAlignment="0" applyProtection="0"/>
    <xf numFmtId="0" fontId="33" fillId="30" borderId="0" applyNumberFormat="0" applyBorder="0" applyAlignment="0" applyProtection="0"/>
    <xf numFmtId="0" fontId="33" fillId="30" borderId="0" applyNumberFormat="0" applyBorder="0" applyAlignment="0" applyProtection="0"/>
    <xf numFmtId="0" fontId="33" fillId="30" borderId="0" applyNumberFormat="0" applyBorder="0" applyAlignment="0" applyProtection="0"/>
    <xf numFmtId="0" fontId="33" fillId="30" borderId="0" applyNumberFormat="0" applyBorder="0" applyAlignment="0" applyProtection="0"/>
    <xf numFmtId="0" fontId="33" fillId="30" borderId="0" applyNumberFormat="0" applyBorder="0" applyAlignment="0" applyProtection="0"/>
    <xf numFmtId="0" fontId="33" fillId="30" borderId="0" applyNumberFormat="0" applyBorder="0" applyAlignment="0" applyProtection="0"/>
    <xf numFmtId="0" fontId="33" fillId="30" borderId="0" applyNumberFormat="0" applyBorder="0" applyAlignment="0" applyProtection="0"/>
    <xf numFmtId="0" fontId="33" fillId="30" borderId="0" applyNumberFormat="0" applyBorder="0" applyAlignment="0" applyProtection="0"/>
    <xf numFmtId="0" fontId="33" fillId="30" borderId="0" applyNumberFormat="0" applyBorder="0" applyAlignment="0" applyProtection="0"/>
    <xf numFmtId="0" fontId="33" fillId="30" borderId="0" applyNumberFormat="0" applyBorder="0" applyAlignment="0" applyProtection="0"/>
    <xf numFmtId="0" fontId="33" fillId="30" borderId="0" applyNumberFormat="0" applyBorder="0" applyAlignment="0" applyProtection="0"/>
    <xf numFmtId="0" fontId="33" fillId="30" borderId="0" applyNumberFormat="0" applyBorder="0" applyAlignment="0" applyProtection="0"/>
    <xf numFmtId="0" fontId="33" fillId="30" borderId="0" applyNumberFormat="0" applyBorder="0" applyAlignment="0" applyProtection="0"/>
    <xf numFmtId="0" fontId="25" fillId="6" borderId="11" applyNumberFormat="0" applyAlignment="0" applyProtection="0"/>
    <xf numFmtId="0" fontId="25" fillId="6" borderId="11" applyNumberFormat="0" applyAlignment="0" applyProtection="0"/>
    <xf numFmtId="0" fontId="25" fillId="6" borderId="11" applyNumberFormat="0" applyAlignment="0" applyProtection="0"/>
    <xf numFmtId="0" fontId="25" fillId="6" borderId="11" applyNumberFormat="0" applyAlignment="0" applyProtection="0"/>
    <xf numFmtId="0" fontId="25" fillId="6" borderId="11" applyNumberFormat="0" applyAlignment="0" applyProtection="0"/>
    <xf numFmtId="0" fontId="25" fillId="6" borderId="11" applyNumberFormat="0" applyAlignment="0" applyProtection="0"/>
    <xf numFmtId="0" fontId="25" fillId="6" borderId="11" applyNumberFormat="0" applyAlignment="0" applyProtection="0"/>
    <xf numFmtId="0" fontId="25" fillId="6" borderId="11" applyNumberFormat="0" applyAlignment="0" applyProtection="0"/>
    <xf numFmtId="0" fontId="25" fillId="6" borderId="11" applyNumberFormat="0" applyAlignment="0" applyProtection="0"/>
    <xf numFmtId="0" fontId="25" fillId="6" borderId="11" applyNumberFormat="0" applyAlignment="0" applyProtection="0"/>
    <xf numFmtId="0" fontId="25" fillId="6" borderId="11" applyNumberFormat="0" applyAlignment="0" applyProtection="0"/>
    <xf numFmtId="0" fontId="25" fillId="6" borderId="11" applyNumberFormat="0" applyAlignment="0" applyProtection="0"/>
    <xf numFmtId="0" fontId="25" fillId="6" borderId="11" applyNumberFormat="0" applyAlignment="0" applyProtection="0"/>
    <xf numFmtId="0" fontId="25" fillId="6" borderId="11" applyNumberFormat="0" applyAlignment="0" applyProtection="0"/>
    <xf numFmtId="0" fontId="25" fillId="6" borderId="11" applyNumberFormat="0" applyAlignment="0" applyProtection="0"/>
    <xf numFmtId="0" fontId="25" fillId="6" borderId="11" applyNumberFormat="0" applyAlignment="0" applyProtection="0"/>
    <xf numFmtId="0" fontId="25" fillId="6" borderId="11" applyNumberFormat="0" applyAlignment="0" applyProtection="0"/>
    <xf numFmtId="0" fontId="25" fillId="6" borderId="11" applyNumberFormat="0" applyAlignment="0" applyProtection="0"/>
    <xf numFmtId="0" fontId="25" fillId="6" borderId="11" applyNumberFormat="0" applyAlignment="0" applyProtection="0"/>
    <xf numFmtId="0" fontId="25" fillId="6" borderId="11" applyNumberFormat="0" applyAlignment="0" applyProtection="0"/>
    <xf numFmtId="0" fontId="25" fillId="6" borderId="11" applyNumberFormat="0" applyAlignment="0" applyProtection="0"/>
    <xf numFmtId="0" fontId="25" fillId="6" borderId="11" applyNumberFormat="0" applyAlignment="0" applyProtection="0"/>
    <xf numFmtId="0" fontId="25" fillId="6" borderId="11" applyNumberFormat="0" applyAlignment="0" applyProtection="0"/>
    <xf numFmtId="0" fontId="25" fillId="6" borderId="11" applyNumberFormat="0" applyAlignment="0" applyProtection="0"/>
    <xf numFmtId="0" fontId="25" fillId="6" borderId="11" applyNumberFormat="0" applyAlignment="0" applyProtection="0"/>
    <xf numFmtId="0" fontId="25" fillId="6" borderId="11" applyNumberFormat="0" applyAlignment="0" applyProtection="0"/>
    <xf numFmtId="0" fontId="25" fillId="6" borderId="11" applyNumberFormat="0" applyAlignment="0" applyProtection="0"/>
    <xf numFmtId="0" fontId="25" fillId="6" borderId="11" applyNumberFormat="0" applyAlignment="0" applyProtection="0"/>
    <xf numFmtId="0" fontId="25" fillId="6" borderId="11" applyNumberFormat="0" applyAlignment="0" applyProtection="0"/>
    <xf numFmtId="0" fontId="25" fillId="6" borderId="11" applyNumberFormat="0" applyAlignment="0" applyProtection="0"/>
    <xf numFmtId="0" fontId="25" fillId="6" borderId="11" applyNumberFormat="0" applyAlignment="0" applyProtection="0"/>
    <xf numFmtId="0" fontId="25" fillId="6" borderId="11" applyNumberFormat="0" applyAlignment="0" applyProtection="0"/>
    <xf numFmtId="0" fontId="25" fillId="6" borderId="11" applyNumberFormat="0" applyAlignment="0" applyProtection="0"/>
    <xf numFmtId="0" fontId="25" fillId="6" borderId="11" applyNumberFormat="0" applyAlignment="0" applyProtection="0"/>
    <xf numFmtId="0" fontId="25" fillId="6" borderId="11" applyNumberFormat="0" applyAlignment="0" applyProtection="0"/>
    <xf numFmtId="0" fontId="26" fillId="7" borderId="12" applyNumberFormat="0" applyAlignment="0" applyProtection="0"/>
    <xf numFmtId="0" fontId="26" fillId="7" borderId="12" applyNumberFormat="0" applyAlignment="0" applyProtection="0"/>
    <xf numFmtId="0" fontId="26" fillId="7" borderId="12" applyNumberFormat="0" applyAlignment="0" applyProtection="0"/>
    <xf numFmtId="0" fontId="26" fillId="7" borderId="12" applyNumberFormat="0" applyAlignment="0" applyProtection="0"/>
    <xf numFmtId="0" fontId="26" fillId="7" borderId="12" applyNumberFormat="0" applyAlignment="0" applyProtection="0"/>
    <xf numFmtId="0" fontId="26" fillId="7" borderId="12" applyNumberFormat="0" applyAlignment="0" applyProtection="0"/>
    <xf numFmtId="0" fontId="26" fillId="7" borderId="12" applyNumberFormat="0" applyAlignment="0" applyProtection="0"/>
    <xf numFmtId="0" fontId="26" fillId="7" borderId="12" applyNumberFormat="0" applyAlignment="0" applyProtection="0"/>
    <xf numFmtId="0" fontId="26" fillId="7" borderId="12" applyNumberFormat="0" applyAlignment="0" applyProtection="0"/>
    <xf numFmtId="0" fontId="26" fillId="7" borderId="12" applyNumberFormat="0" applyAlignment="0" applyProtection="0"/>
    <xf numFmtId="0" fontId="26" fillId="7" borderId="12" applyNumberFormat="0" applyAlignment="0" applyProtection="0"/>
    <xf numFmtId="0" fontId="26" fillId="7" borderId="12" applyNumberFormat="0" applyAlignment="0" applyProtection="0"/>
    <xf numFmtId="0" fontId="26" fillId="7" borderId="12" applyNumberFormat="0" applyAlignment="0" applyProtection="0"/>
    <xf numFmtId="0" fontId="26" fillId="7" borderId="12" applyNumberFormat="0" applyAlignment="0" applyProtection="0"/>
    <xf numFmtId="0" fontId="26" fillId="7" borderId="12" applyNumberFormat="0" applyAlignment="0" applyProtection="0"/>
    <xf numFmtId="0" fontId="26" fillId="7" borderId="12" applyNumberFormat="0" applyAlignment="0" applyProtection="0"/>
    <xf numFmtId="0" fontId="26" fillId="7" borderId="12" applyNumberFormat="0" applyAlignment="0" applyProtection="0"/>
    <xf numFmtId="0" fontId="26" fillId="7" borderId="12" applyNumberFormat="0" applyAlignment="0" applyProtection="0"/>
    <xf numFmtId="0" fontId="26" fillId="7" borderId="12" applyNumberFormat="0" applyAlignment="0" applyProtection="0"/>
    <xf numFmtId="0" fontId="26" fillId="7" borderId="12" applyNumberFormat="0" applyAlignment="0" applyProtection="0"/>
    <xf numFmtId="0" fontId="26" fillId="7" borderId="12" applyNumberFormat="0" applyAlignment="0" applyProtection="0"/>
    <xf numFmtId="0" fontId="26" fillId="7" borderId="12" applyNumberFormat="0" applyAlignment="0" applyProtection="0"/>
    <xf numFmtId="0" fontId="26" fillId="7" borderId="12" applyNumberFormat="0" applyAlignment="0" applyProtection="0"/>
    <xf numFmtId="0" fontId="26" fillId="7" borderId="12" applyNumberFormat="0" applyAlignment="0" applyProtection="0"/>
    <xf numFmtId="0" fontId="26" fillId="7" borderId="12" applyNumberFormat="0" applyAlignment="0" applyProtection="0"/>
    <xf numFmtId="0" fontId="26" fillId="7" borderId="12" applyNumberFormat="0" applyAlignment="0" applyProtection="0"/>
    <xf numFmtId="0" fontId="26" fillId="7" borderId="12" applyNumberFormat="0" applyAlignment="0" applyProtection="0"/>
    <xf numFmtId="0" fontId="26" fillId="7" borderId="12" applyNumberFormat="0" applyAlignment="0" applyProtection="0"/>
    <xf numFmtId="0" fontId="26" fillId="7" borderId="12" applyNumberFormat="0" applyAlignment="0" applyProtection="0"/>
    <xf numFmtId="0" fontId="26" fillId="7" borderId="12" applyNumberFormat="0" applyAlignment="0" applyProtection="0"/>
    <xf numFmtId="0" fontId="26" fillId="7" borderId="12" applyNumberFormat="0" applyAlignment="0" applyProtection="0"/>
    <xf numFmtId="0" fontId="26" fillId="7" borderId="12" applyNumberFormat="0" applyAlignment="0" applyProtection="0"/>
    <xf numFmtId="0" fontId="26" fillId="7" borderId="12" applyNumberFormat="0" applyAlignment="0" applyProtection="0"/>
    <xf numFmtId="0" fontId="26" fillId="7" borderId="12" applyNumberFormat="0" applyAlignment="0" applyProtection="0"/>
    <xf numFmtId="0" fontId="26" fillId="7" borderId="12" applyNumberFormat="0" applyAlignment="0" applyProtection="0"/>
    <xf numFmtId="0" fontId="27" fillId="7" borderId="11" applyNumberFormat="0" applyAlignment="0" applyProtection="0"/>
    <xf numFmtId="0" fontId="27" fillId="7" borderId="11" applyNumberFormat="0" applyAlignment="0" applyProtection="0"/>
    <xf numFmtId="0" fontId="27" fillId="7" borderId="11" applyNumberFormat="0" applyAlignment="0" applyProtection="0"/>
    <xf numFmtId="0" fontId="27" fillId="7" borderId="11" applyNumberFormat="0" applyAlignment="0" applyProtection="0"/>
    <xf numFmtId="0" fontId="27" fillId="7" borderId="11" applyNumberFormat="0" applyAlignment="0" applyProtection="0"/>
    <xf numFmtId="0" fontId="27" fillId="7" borderId="11" applyNumberFormat="0" applyAlignment="0" applyProtection="0"/>
    <xf numFmtId="0" fontId="27" fillId="7" borderId="11" applyNumberFormat="0" applyAlignment="0" applyProtection="0"/>
    <xf numFmtId="0" fontId="27" fillId="7" borderId="11" applyNumberFormat="0" applyAlignment="0" applyProtection="0"/>
    <xf numFmtId="0" fontId="27" fillId="7" borderId="11" applyNumberFormat="0" applyAlignment="0" applyProtection="0"/>
    <xf numFmtId="0" fontId="27" fillId="7" borderId="11" applyNumberFormat="0" applyAlignment="0" applyProtection="0"/>
    <xf numFmtId="0" fontId="27" fillId="7" borderId="11" applyNumberFormat="0" applyAlignment="0" applyProtection="0"/>
    <xf numFmtId="0" fontId="27" fillId="7" borderId="11" applyNumberFormat="0" applyAlignment="0" applyProtection="0"/>
    <xf numFmtId="0" fontId="27" fillId="7" borderId="11" applyNumberFormat="0" applyAlignment="0" applyProtection="0"/>
    <xf numFmtId="0" fontId="27" fillId="7" borderId="11" applyNumberFormat="0" applyAlignment="0" applyProtection="0"/>
    <xf numFmtId="0" fontId="27" fillId="7" borderId="11" applyNumberFormat="0" applyAlignment="0" applyProtection="0"/>
    <xf numFmtId="0" fontId="27" fillId="7" borderId="11" applyNumberFormat="0" applyAlignment="0" applyProtection="0"/>
    <xf numFmtId="0" fontId="27" fillId="7" borderId="11" applyNumberFormat="0" applyAlignment="0" applyProtection="0"/>
    <xf numFmtId="0" fontId="27" fillId="7" borderId="11" applyNumberFormat="0" applyAlignment="0" applyProtection="0"/>
    <xf numFmtId="0" fontId="27" fillId="7" borderId="11" applyNumberFormat="0" applyAlignment="0" applyProtection="0"/>
    <xf numFmtId="0" fontId="27" fillId="7" borderId="11" applyNumberFormat="0" applyAlignment="0" applyProtection="0"/>
    <xf numFmtId="0" fontId="27" fillId="7" borderId="11" applyNumberFormat="0" applyAlignment="0" applyProtection="0"/>
    <xf numFmtId="0" fontId="27" fillId="7" borderId="11" applyNumberFormat="0" applyAlignment="0" applyProtection="0"/>
    <xf numFmtId="0" fontId="27" fillId="7" borderId="11" applyNumberFormat="0" applyAlignment="0" applyProtection="0"/>
    <xf numFmtId="0" fontId="27" fillId="7" borderId="11" applyNumberFormat="0" applyAlignment="0" applyProtection="0"/>
    <xf numFmtId="0" fontId="27" fillId="7" borderId="11" applyNumberFormat="0" applyAlignment="0" applyProtection="0"/>
    <xf numFmtId="0" fontId="27" fillId="7" borderId="11" applyNumberFormat="0" applyAlignment="0" applyProtection="0"/>
    <xf numFmtId="0" fontId="27" fillId="7" borderId="11" applyNumberFormat="0" applyAlignment="0" applyProtection="0"/>
    <xf numFmtId="0" fontId="27" fillId="7" borderId="11" applyNumberFormat="0" applyAlignment="0" applyProtection="0"/>
    <xf numFmtId="0" fontId="27" fillId="7" borderId="11" applyNumberFormat="0" applyAlignment="0" applyProtection="0"/>
    <xf numFmtId="0" fontId="27" fillId="7" borderId="11" applyNumberFormat="0" applyAlignment="0" applyProtection="0"/>
    <xf numFmtId="0" fontId="27" fillId="7" borderId="11" applyNumberFormat="0" applyAlignment="0" applyProtection="0"/>
    <xf numFmtId="0" fontId="27" fillId="7" borderId="11" applyNumberFormat="0" applyAlignment="0" applyProtection="0"/>
    <xf numFmtId="0" fontId="27" fillId="7" borderId="11" applyNumberFormat="0" applyAlignment="0" applyProtection="0"/>
    <xf numFmtId="0" fontId="27" fillId="7" borderId="11" applyNumberFormat="0" applyAlignment="0" applyProtection="0"/>
    <xf numFmtId="0" fontId="27" fillId="7" borderId="11" applyNumberFormat="0" applyAlignment="0" applyProtection="0"/>
    <xf numFmtId="0" fontId="19" fillId="0" borderId="8" applyNumberFormat="0" applyFill="0" applyAlignment="0" applyProtection="0"/>
    <xf numFmtId="0" fontId="19" fillId="0" borderId="8" applyNumberFormat="0" applyFill="0" applyAlignment="0" applyProtection="0"/>
    <xf numFmtId="0" fontId="19" fillId="0" borderId="8" applyNumberFormat="0" applyFill="0" applyAlignment="0" applyProtection="0"/>
    <xf numFmtId="0" fontId="19" fillId="0" borderId="8" applyNumberFormat="0" applyFill="0" applyAlignment="0" applyProtection="0"/>
    <xf numFmtId="0" fontId="19" fillId="0" borderId="8" applyNumberFormat="0" applyFill="0" applyAlignment="0" applyProtection="0"/>
    <xf numFmtId="0" fontId="19" fillId="0" borderId="8" applyNumberFormat="0" applyFill="0" applyAlignment="0" applyProtection="0"/>
    <xf numFmtId="0" fontId="19" fillId="0" borderId="8" applyNumberFormat="0" applyFill="0" applyAlignment="0" applyProtection="0"/>
    <xf numFmtId="0" fontId="19" fillId="0" borderId="8" applyNumberFormat="0" applyFill="0" applyAlignment="0" applyProtection="0"/>
    <xf numFmtId="0" fontId="19" fillId="0" borderId="8" applyNumberFormat="0" applyFill="0" applyAlignment="0" applyProtection="0"/>
    <xf numFmtId="0" fontId="19" fillId="0" borderId="8" applyNumberFormat="0" applyFill="0" applyAlignment="0" applyProtection="0"/>
    <xf numFmtId="0" fontId="19" fillId="0" borderId="8" applyNumberFormat="0" applyFill="0" applyAlignment="0" applyProtection="0"/>
    <xf numFmtId="0" fontId="19" fillId="0" borderId="8" applyNumberFormat="0" applyFill="0" applyAlignment="0" applyProtection="0"/>
    <xf numFmtId="0" fontId="19" fillId="0" borderId="8" applyNumberFormat="0" applyFill="0" applyAlignment="0" applyProtection="0"/>
    <xf numFmtId="0" fontId="19" fillId="0" borderId="8" applyNumberFormat="0" applyFill="0" applyAlignment="0" applyProtection="0"/>
    <xf numFmtId="0" fontId="19" fillId="0" borderId="8" applyNumberFormat="0" applyFill="0" applyAlignment="0" applyProtection="0"/>
    <xf numFmtId="0" fontId="19" fillId="0" borderId="8" applyNumberFormat="0" applyFill="0" applyAlignment="0" applyProtection="0"/>
    <xf numFmtId="0" fontId="19" fillId="0" borderId="8" applyNumberFormat="0" applyFill="0" applyAlignment="0" applyProtection="0"/>
    <xf numFmtId="0" fontId="19" fillId="0" borderId="8" applyNumberFormat="0" applyFill="0" applyAlignment="0" applyProtection="0"/>
    <xf numFmtId="0" fontId="19" fillId="0" borderId="8" applyNumberFormat="0" applyFill="0" applyAlignment="0" applyProtection="0"/>
    <xf numFmtId="0" fontId="19" fillId="0" borderId="8" applyNumberFormat="0" applyFill="0" applyAlignment="0" applyProtection="0"/>
    <xf numFmtId="0" fontId="19" fillId="0" borderId="8" applyNumberFormat="0" applyFill="0" applyAlignment="0" applyProtection="0"/>
    <xf numFmtId="0" fontId="19" fillId="0" borderId="8" applyNumberFormat="0" applyFill="0" applyAlignment="0" applyProtection="0"/>
    <xf numFmtId="0" fontId="19" fillId="0" borderId="8" applyNumberFormat="0" applyFill="0" applyAlignment="0" applyProtection="0"/>
    <xf numFmtId="0" fontId="19" fillId="0" borderId="8" applyNumberFormat="0" applyFill="0" applyAlignment="0" applyProtection="0"/>
    <xf numFmtId="0" fontId="19" fillId="0" borderId="8" applyNumberFormat="0" applyFill="0" applyAlignment="0" applyProtection="0"/>
    <xf numFmtId="0" fontId="19" fillId="0" borderId="8" applyNumberFormat="0" applyFill="0" applyAlignment="0" applyProtection="0"/>
    <xf numFmtId="0" fontId="19" fillId="0" borderId="8" applyNumberFormat="0" applyFill="0" applyAlignment="0" applyProtection="0"/>
    <xf numFmtId="0" fontId="19" fillId="0" borderId="8" applyNumberFormat="0" applyFill="0" applyAlignment="0" applyProtection="0"/>
    <xf numFmtId="0" fontId="19" fillId="0" borderId="8" applyNumberFormat="0" applyFill="0" applyAlignment="0" applyProtection="0"/>
    <xf numFmtId="0" fontId="19" fillId="0" borderId="8" applyNumberFormat="0" applyFill="0" applyAlignment="0" applyProtection="0"/>
    <xf numFmtId="0" fontId="19" fillId="0" borderId="8" applyNumberFormat="0" applyFill="0" applyAlignment="0" applyProtection="0"/>
    <xf numFmtId="0" fontId="19" fillId="0" borderId="8" applyNumberFormat="0" applyFill="0" applyAlignment="0" applyProtection="0"/>
    <xf numFmtId="0" fontId="19" fillId="0" borderId="8" applyNumberFormat="0" applyFill="0" applyAlignment="0" applyProtection="0"/>
    <xf numFmtId="0" fontId="19" fillId="0" borderId="8" applyNumberFormat="0" applyFill="0" applyAlignment="0" applyProtection="0"/>
    <xf numFmtId="0" fontId="19" fillId="0" borderId="8" applyNumberFormat="0" applyFill="0" applyAlignment="0" applyProtection="0"/>
    <xf numFmtId="0" fontId="20" fillId="0" borderId="9" applyNumberFormat="0" applyFill="0" applyAlignment="0" applyProtection="0"/>
    <xf numFmtId="0" fontId="20" fillId="0" borderId="9" applyNumberFormat="0" applyFill="0" applyAlignment="0" applyProtection="0"/>
    <xf numFmtId="0" fontId="20" fillId="0" borderId="9" applyNumberFormat="0" applyFill="0" applyAlignment="0" applyProtection="0"/>
    <xf numFmtId="0" fontId="20" fillId="0" borderId="9" applyNumberFormat="0" applyFill="0" applyAlignment="0" applyProtection="0"/>
    <xf numFmtId="0" fontId="20" fillId="0" borderId="9" applyNumberFormat="0" applyFill="0" applyAlignment="0" applyProtection="0"/>
    <xf numFmtId="0" fontId="20" fillId="0" borderId="9" applyNumberFormat="0" applyFill="0" applyAlignment="0" applyProtection="0"/>
    <xf numFmtId="0" fontId="20" fillId="0" borderId="9" applyNumberFormat="0" applyFill="0" applyAlignment="0" applyProtection="0"/>
    <xf numFmtId="0" fontId="20" fillId="0" borderId="9" applyNumberFormat="0" applyFill="0" applyAlignment="0" applyProtection="0"/>
    <xf numFmtId="0" fontId="20" fillId="0" borderId="9" applyNumberFormat="0" applyFill="0" applyAlignment="0" applyProtection="0"/>
    <xf numFmtId="0" fontId="20" fillId="0" borderId="9" applyNumberFormat="0" applyFill="0" applyAlignment="0" applyProtection="0"/>
    <xf numFmtId="0" fontId="20" fillId="0" borderId="9" applyNumberFormat="0" applyFill="0" applyAlignment="0" applyProtection="0"/>
    <xf numFmtId="0" fontId="20" fillId="0" borderId="9" applyNumberFormat="0" applyFill="0" applyAlignment="0" applyProtection="0"/>
    <xf numFmtId="0" fontId="20" fillId="0" borderId="9" applyNumberFormat="0" applyFill="0" applyAlignment="0" applyProtection="0"/>
    <xf numFmtId="0" fontId="20" fillId="0" borderId="9" applyNumberFormat="0" applyFill="0" applyAlignment="0" applyProtection="0"/>
    <xf numFmtId="0" fontId="20" fillId="0" borderId="9" applyNumberFormat="0" applyFill="0" applyAlignment="0" applyProtection="0"/>
    <xf numFmtId="0" fontId="20" fillId="0" borderId="9" applyNumberFormat="0" applyFill="0" applyAlignment="0" applyProtection="0"/>
    <xf numFmtId="0" fontId="20" fillId="0" borderId="9" applyNumberFormat="0" applyFill="0" applyAlignment="0" applyProtection="0"/>
    <xf numFmtId="0" fontId="20" fillId="0" borderId="9" applyNumberFormat="0" applyFill="0" applyAlignment="0" applyProtection="0"/>
    <xf numFmtId="0" fontId="20" fillId="0" borderId="9" applyNumberFormat="0" applyFill="0" applyAlignment="0" applyProtection="0"/>
    <xf numFmtId="0" fontId="20" fillId="0" borderId="9" applyNumberFormat="0" applyFill="0" applyAlignment="0" applyProtection="0"/>
    <xf numFmtId="0" fontId="20" fillId="0" borderId="9" applyNumberFormat="0" applyFill="0" applyAlignment="0" applyProtection="0"/>
    <xf numFmtId="0" fontId="20" fillId="0" borderId="9" applyNumberFormat="0" applyFill="0" applyAlignment="0" applyProtection="0"/>
    <xf numFmtId="0" fontId="20" fillId="0" borderId="9" applyNumberFormat="0" applyFill="0" applyAlignment="0" applyProtection="0"/>
    <xf numFmtId="0" fontId="20" fillId="0" borderId="9" applyNumberFormat="0" applyFill="0" applyAlignment="0" applyProtection="0"/>
    <xf numFmtId="0" fontId="20" fillId="0" borderId="9" applyNumberFormat="0" applyFill="0" applyAlignment="0" applyProtection="0"/>
    <xf numFmtId="0" fontId="20" fillId="0" borderId="9" applyNumberFormat="0" applyFill="0" applyAlignment="0" applyProtection="0"/>
    <xf numFmtId="0" fontId="20" fillId="0" borderId="9" applyNumberFormat="0" applyFill="0" applyAlignment="0" applyProtection="0"/>
    <xf numFmtId="0" fontId="20" fillId="0" borderId="9" applyNumberFormat="0" applyFill="0" applyAlignment="0" applyProtection="0"/>
    <xf numFmtId="0" fontId="20" fillId="0" borderId="9" applyNumberFormat="0" applyFill="0" applyAlignment="0" applyProtection="0"/>
    <xf numFmtId="0" fontId="20" fillId="0" borderId="9" applyNumberFormat="0" applyFill="0" applyAlignment="0" applyProtection="0"/>
    <xf numFmtId="0" fontId="20" fillId="0" borderId="9" applyNumberFormat="0" applyFill="0" applyAlignment="0" applyProtection="0"/>
    <xf numFmtId="0" fontId="20" fillId="0" borderId="9" applyNumberFormat="0" applyFill="0" applyAlignment="0" applyProtection="0"/>
    <xf numFmtId="0" fontId="20" fillId="0" borderId="9" applyNumberFormat="0" applyFill="0" applyAlignment="0" applyProtection="0"/>
    <xf numFmtId="0" fontId="20" fillId="0" borderId="9" applyNumberFormat="0" applyFill="0" applyAlignment="0" applyProtection="0"/>
    <xf numFmtId="0" fontId="20" fillId="0" borderId="9" applyNumberFormat="0" applyFill="0" applyAlignment="0" applyProtection="0"/>
    <xf numFmtId="0" fontId="21" fillId="0" borderId="10" applyNumberFormat="0" applyFill="0" applyAlignment="0" applyProtection="0"/>
    <xf numFmtId="0" fontId="21" fillId="0" borderId="10" applyNumberFormat="0" applyFill="0" applyAlignment="0" applyProtection="0"/>
    <xf numFmtId="0" fontId="21" fillId="0" borderId="10" applyNumberFormat="0" applyFill="0" applyAlignment="0" applyProtection="0"/>
    <xf numFmtId="0" fontId="21" fillId="0" borderId="10" applyNumberFormat="0" applyFill="0" applyAlignment="0" applyProtection="0"/>
    <xf numFmtId="0" fontId="21" fillId="0" borderId="10" applyNumberFormat="0" applyFill="0" applyAlignment="0" applyProtection="0"/>
    <xf numFmtId="0" fontId="21" fillId="0" borderId="10" applyNumberFormat="0" applyFill="0" applyAlignment="0" applyProtection="0"/>
    <xf numFmtId="0" fontId="21" fillId="0" borderId="10" applyNumberFormat="0" applyFill="0" applyAlignment="0" applyProtection="0"/>
    <xf numFmtId="0" fontId="21" fillId="0" borderId="10" applyNumberFormat="0" applyFill="0" applyAlignment="0" applyProtection="0"/>
    <xf numFmtId="0" fontId="21" fillId="0" borderId="10" applyNumberFormat="0" applyFill="0" applyAlignment="0" applyProtection="0"/>
    <xf numFmtId="0" fontId="21" fillId="0" borderId="10" applyNumberFormat="0" applyFill="0" applyAlignment="0" applyProtection="0"/>
    <xf numFmtId="0" fontId="21" fillId="0" borderId="10" applyNumberFormat="0" applyFill="0" applyAlignment="0" applyProtection="0"/>
    <xf numFmtId="0" fontId="21" fillId="0" borderId="10" applyNumberFormat="0" applyFill="0" applyAlignment="0" applyProtection="0"/>
    <xf numFmtId="0" fontId="21" fillId="0" borderId="10" applyNumberFormat="0" applyFill="0" applyAlignment="0" applyProtection="0"/>
    <xf numFmtId="0" fontId="21" fillId="0" borderId="10" applyNumberFormat="0" applyFill="0" applyAlignment="0" applyProtection="0"/>
    <xf numFmtId="0" fontId="21" fillId="0" borderId="10" applyNumberFormat="0" applyFill="0" applyAlignment="0" applyProtection="0"/>
    <xf numFmtId="0" fontId="21" fillId="0" borderId="10" applyNumberFormat="0" applyFill="0" applyAlignment="0" applyProtection="0"/>
    <xf numFmtId="0" fontId="21" fillId="0" borderId="10" applyNumberFormat="0" applyFill="0" applyAlignment="0" applyProtection="0"/>
    <xf numFmtId="0" fontId="21" fillId="0" borderId="10" applyNumberFormat="0" applyFill="0" applyAlignment="0" applyProtection="0"/>
    <xf numFmtId="0" fontId="21" fillId="0" borderId="10" applyNumberFormat="0" applyFill="0" applyAlignment="0" applyProtection="0"/>
    <xf numFmtId="0" fontId="21" fillId="0" borderId="10" applyNumberFormat="0" applyFill="0" applyAlignment="0" applyProtection="0"/>
    <xf numFmtId="0" fontId="21" fillId="0" borderId="10" applyNumberFormat="0" applyFill="0" applyAlignment="0" applyProtection="0"/>
    <xf numFmtId="0" fontId="21" fillId="0" borderId="10" applyNumberFormat="0" applyFill="0" applyAlignment="0" applyProtection="0"/>
    <xf numFmtId="0" fontId="21" fillId="0" borderId="10" applyNumberFormat="0" applyFill="0" applyAlignment="0" applyProtection="0"/>
    <xf numFmtId="0" fontId="21" fillId="0" borderId="10" applyNumberFormat="0" applyFill="0" applyAlignment="0" applyProtection="0"/>
    <xf numFmtId="0" fontId="21" fillId="0" borderId="10" applyNumberFormat="0" applyFill="0" applyAlignment="0" applyProtection="0"/>
    <xf numFmtId="0" fontId="21" fillId="0" borderId="10" applyNumberFormat="0" applyFill="0" applyAlignment="0" applyProtection="0"/>
    <xf numFmtId="0" fontId="21" fillId="0" borderId="10" applyNumberFormat="0" applyFill="0" applyAlignment="0" applyProtection="0"/>
    <xf numFmtId="0" fontId="21" fillId="0" borderId="10" applyNumberFormat="0" applyFill="0" applyAlignment="0" applyProtection="0"/>
    <xf numFmtId="0" fontId="21" fillId="0" borderId="10" applyNumberFormat="0" applyFill="0" applyAlignment="0" applyProtection="0"/>
    <xf numFmtId="0" fontId="21" fillId="0" borderId="10" applyNumberFormat="0" applyFill="0" applyAlignment="0" applyProtection="0"/>
    <xf numFmtId="0" fontId="21" fillId="0" borderId="10" applyNumberFormat="0" applyFill="0" applyAlignment="0" applyProtection="0"/>
    <xf numFmtId="0" fontId="21" fillId="0" borderId="10" applyNumberFormat="0" applyFill="0" applyAlignment="0" applyProtection="0"/>
    <xf numFmtId="0" fontId="21" fillId="0" borderId="10" applyNumberFormat="0" applyFill="0" applyAlignment="0" applyProtection="0"/>
    <xf numFmtId="0" fontId="21" fillId="0" borderId="10" applyNumberFormat="0" applyFill="0" applyAlignment="0" applyProtection="0"/>
    <xf numFmtId="0" fontId="21" fillId="0" borderId="10" applyNumberFormat="0" applyFill="0" applyAlignment="0" applyProtection="0"/>
    <xf numFmtId="0" fontId="21" fillId="0" borderId="0" applyNumberFormat="0" applyFill="0" applyBorder="0" applyAlignment="0" applyProtection="0"/>
    <xf numFmtId="0" fontId="21" fillId="0" borderId="0" applyNumberFormat="0" applyFill="0" applyBorder="0" applyAlignment="0" applyProtection="0"/>
    <xf numFmtId="0" fontId="21" fillId="0" borderId="0" applyNumberFormat="0" applyFill="0" applyBorder="0" applyAlignment="0" applyProtection="0"/>
    <xf numFmtId="0" fontId="21" fillId="0" borderId="0" applyNumberFormat="0" applyFill="0" applyBorder="0" applyAlignment="0" applyProtection="0"/>
    <xf numFmtId="0" fontId="21" fillId="0" borderId="0" applyNumberFormat="0" applyFill="0" applyBorder="0" applyAlignment="0" applyProtection="0"/>
    <xf numFmtId="0" fontId="21" fillId="0" borderId="0" applyNumberFormat="0" applyFill="0" applyBorder="0" applyAlignment="0" applyProtection="0"/>
    <xf numFmtId="0" fontId="21" fillId="0" borderId="0" applyNumberFormat="0" applyFill="0" applyBorder="0" applyAlignment="0" applyProtection="0"/>
    <xf numFmtId="0" fontId="21" fillId="0" borderId="0" applyNumberFormat="0" applyFill="0" applyBorder="0" applyAlignment="0" applyProtection="0"/>
    <xf numFmtId="0" fontId="21" fillId="0" borderId="0" applyNumberFormat="0" applyFill="0" applyBorder="0" applyAlignment="0" applyProtection="0"/>
    <xf numFmtId="0" fontId="21" fillId="0" borderId="0" applyNumberFormat="0" applyFill="0" applyBorder="0" applyAlignment="0" applyProtection="0"/>
    <xf numFmtId="0" fontId="21" fillId="0" borderId="0" applyNumberFormat="0" applyFill="0" applyBorder="0" applyAlignment="0" applyProtection="0"/>
    <xf numFmtId="0" fontId="21" fillId="0" borderId="0" applyNumberFormat="0" applyFill="0" applyBorder="0" applyAlignment="0" applyProtection="0"/>
    <xf numFmtId="0" fontId="21" fillId="0" borderId="0" applyNumberFormat="0" applyFill="0" applyBorder="0" applyAlignment="0" applyProtection="0"/>
    <xf numFmtId="0" fontId="21" fillId="0" borderId="0" applyNumberFormat="0" applyFill="0" applyBorder="0" applyAlignment="0" applyProtection="0"/>
    <xf numFmtId="0" fontId="21" fillId="0" borderId="0" applyNumberFormat="0" applyFill="0" applyBorder="0" applyAlignment="0" applyProtection="0"/>
    <xf numFmtId="0" fontId="21" fillId="0" borderId="0" applyNumberFormat="0" applyFill="0" applyBorder="0" applyAlignment="0" applyProtection="0"/>
    <xf numFmtId="0" fontId="21" fillId="0" borderId="0" applyNumberFormat="0" applyFill="0" applyBorder="0" applyAlignment="0" applyProtection="0"/>
    <xf numFmtId="0" fontId="21" fillId="0" borderId="0" applyNumberFormat="0" applyFill="0" applyBorder="0" applyAlignment="0" applyProtection="0"/>
    <xf numFmtId="0" fontId="21" fillId="0" borderId="0" applyNumberFormat="0" applyFill="0" applyBorder="0" applyAlignment="0" applyProtection="0"/>
    <xf numFmtId="0" fontId="21" fillId="0" borderId="0" applyNumberFormat="0" applyFill="0" applyBorder="0" applyAlignment="0" applyProtection="0"/>
    <xf numFmtId="0" fontId="21" fillId="0" borderId="0" applyNumberFormat="0" applyFill="0" applyBorder="0" applyAlignment="0" applyProtection="0"/>
    <xf numFmtId="0" fontId="21" fillId="0" borderId="0" applyNumberFormat="0" applyFill="0" applyBorder="0" applyAlignment="0" applyProtection="0"/>
    <xf numFmtId="0" fontId="21" fillId="0" borderId="0" applyNumberFormat="0" applyFill="0" applyBorder="0" applyAlignment="0" applyProtection="0"/>
    <xf numFmtId="0" fontId="21" fillId="0" borderId="0" applyNumberFormat="0" applyFill="0" applyBorder="0" applyAlignment="0" applyProtection="0"/>
    <xf numFmtId="0" fontId="21" fillId="0" borderId="0" applyNumberFormat="0" applyFill="0" applyBorder="0" applyAlignment="0" applyProtection="0"/>
    <xf numFmtId="0" fontId="21" fillId="0" borderId="0" applyNumberFormat="0" applyFill="0" applyBorder="0" applyAlignment="0" applyProtection="0"/>
    <xf numFmtId="0" fontId="21" fillId="0" borderId="0" applyNumberFormat="0" applyFill="0" applyBorder="0" applyAlignment="0" applyProtection="0"/>
    <xf numFmtId="0" fontId="21" fillId="0" borderId="0" applyNumberFormat="0" applyFill="0" applyBorder="0" applyAlignment="0" applyProtection="0"/>
    <xf numFmtId="0" fontId="21" fillId="0" borderId="0" applyNumberFormat="0" applyFill="0" applyBorder="0" applyAlignment="0" applyProtection="0"/>
    <xf numFmtId="0" fontId="21" fillId="0" borderId="0" applyNumberFormat="0" applyFill="0" applyBorder="0" applyAlignment="0" applyProtection="0"/>
    <xf numFmtId="0" fontId="21" fillId="0" borderId="0" applyNumberFormat="0" applyFill="0" applyBorder="0" applyAlignment="0" applyProtection="0"/>
    <xf numFmtId="0" fontId="21" fillId="0" borderId="0" applyNumberFormat="0" applyFill="0" applyBorder="0" applyAlignment="0" applyProtection="0"/>
    <xf numFmtId="0" fontId="21" fillId="0" borderId="0" applyNumberFormat="0" applyFill="0" applyBorder="0" applyAlignment="0" applyProtection="0"/>
    <xf numFmtId="0" fontId="21" fillId="0" borderId="0" applyNumberFormat="0" applyFill="0" applyBorder="0" applyAlignment="0" applyProtection="0"/>
    <xf numFmtId="0" fontId="21" fillId="0" borderId="0" applyNumberFormat="0" applyFill="0" applyBorder="0" applyAlignment="0" applyProtection="0"/>
    <xf numFmtId="0" fontId="32" fillId="0" borderId="16" applyNumberFormat="0" applyFill="0" applyAlignment="0" applyProtection="0"/>
    <xf numFmtId="0" fontId="32" fillId="0" borderId="16" applyNumberFormat="0" applyFill="0" applyAlignment="0" applyProtection="0"/>
    <xf numFmtId="0" fontId="32" fillId="0" borderId="16" applyNumberFormat="0" applyFill="0" applyAlignment="0" applyProtection="0"/>
    <xf numFmtId="0" fontId="32" fillId="0" borderId="16" applyNumberFormat="0" applyFill="0" applyAlignment="0" applyProtection="0"/>
    <xf numFmtId="0" fontId="32" fillId="0" borderId="16" applyNumberFormat="0" applyFill="0" applyAlignment="0" applyProtection="0"/>
    <xf numFmtId="0" fontId="32" fillId="0" borderId="16" applyNumberFormat="0" applyFill="0" applyAlignment="0" applyProtection="0"/>
    <xf numFmtId="0" fontId="32" fillId="0" borderId="16" applyNumberFormat="0" applyFill="0" applyAlignment="0" applyProtection="0"/>
    <xf numFmtId="0" fontId="32" fillId="0" borderId="16" applyNumberFormat="0" applyFill="0" applyAlignment="0" applyProtection="0"/>
    <xf numFmtId="0" fontId="32" fillId="0" borderId="16" applyNumberFormat="0" applyFill="0" applyAlignment="0" applyProtection="0"/>
    <xf numFmtId="0" fontId="32" fillId="0" borderId="16" applyNumberFormat="0" applyFill="0" applyAlignment="0" applyProtection="0"/>
    <xf numFmtId="0" fontId="32" fillId="0" borderId="16" applyNumberFormat="0" applyFill="0" applyAlignment="0" applyProtection="0"/>
    <xf numFmtId="0" fontId="32" fillId="0" borderId="16" applyNumberFormat="0" applyFill="0" applyAlignment="0" applyProtection="0"/>
    <xf numFmtId="0" fontId="32" fillId="0" borderId="16" applyNumberFormat="0" applyFill="0" applyAlignment="0" applyProtection="0"/>
    <xf numFmtId="0" fontId="32" fillId="0" borderId="16" applyNumberFormat="0" applyFill="0" applyAlignment="0" applyProtection="0"/>
    <xf numFmtId="0" fontId="32" fillId="0" borderId="16" applyNumberFormat="0" applyFill="0" applyAlignment="0" applyProtection="0"/>
    <xf numFmtId="0" fontId="32" fillId="0" borderId="16" applyNumberFormat="0" applyFill="0" applyAlignment="0" applyProtection="0"/>
    <xf numFmtId="0" fontId="32" fillId="0" borderId="16" applyNumberFormat="0" applyFill="0" applyAlignment="0" applyProtection="0"/>
    <xf numFmtId="0" fontId="32" fillId="0" borderId="16" applyNumberFormat="0" applyFill="0" applyAlignment="0" applyProtection="0"/>
    <xf numFmtId="0" fontId="32" fillId="0" borderId="16" applyNumberFormat="0" applyFill="0" applyAlignment="0" applyProtection="0"/>
    <xf numFmtId="0" fontId="32" fillId="0" borderId="16" applyNumberFormat="0" applyFill="0" applyAlignment="0" applyProtection="0"/>
    <xf numFmtId="0" fontId="32" fillId="0" borderId="16" applyNumberFormat="0" applyFill="0" applyAlignment="0" applyProtection="0"/>
    <xf numFmtId="0" fontId="32" fillId="0" borderId="16" applyNumberFormat="0" applyFill="0" applyAlignment="0" applyProtection="0"/>
    <xf numFmtId="0" fontId="32" fillId="0" borderId="16" applyNumberFormat="0" applyFill="0" applyAlignment="0" applyProtection="0"/>
    <xf numFmtId="0" fontId="32" fillId="0" borderId="16" applyNumberFormat="0" applyFill="0" applyAlignment="0" applyProtection="0"/>
    <xf numFmtId="0" fontId="32" fillId="0" borderId="16" applyNumberFormat="0" applyFill="0" applyAlignment="0" applyProtection="0"/>
    <xf numFmtId="0" fontId="32" fillId="0" borderId="16" applyNumberFormat="0" applyFill="0" applyAlignment="0" applyProtection="0"/>
    <xf numFmtId="0" fontId="32" fillId="0" borderId="16" applyNumberFormat="0" applyFill="0" applyAlignment="0" applyProtection="0"/>
    <xf numFmtId="0" fontId="32" fillId="0" borderId="16" applyNumberFormat="0" applyFill="0" applyAlignment="0" applyProtection="0"/>
    <xf numFmtId="0" fontId="32" fillId="0" borderId="16" applyNumberFormat="0" applyFill="0" applyAlignment="0" applyProtection="0"/>
    <xf numFmtId="0" fontId="32" fillId="0" borderId="16" applyNumberFormat="0" applyFill="0" applyAlignment="0" applyProtection="0"/>
    <xf numFmtId="0" fontId="32" fillId="0" borderId="16" applyNumberFormat="0" applyFill="0" applyAlignment="0" applyProtection="0"/>
    <xf numFmtId="0" fontId="32" fillId="0" borderId="16" applyNumberFormat="0" applyFill="0" applyAlignment="0" applyProtection="0"/>
    <xf numFmtId="0" fontId="32" fillId="0" borderId="16" applyNumberFormat="0" applyFill="0" applyAlignment="0" applyProtection="0"/>
    <xf numFmtId="0" fontId="32" fillId="0" borderId="16" applyNumberFormat="0" applyFill="0" applyAlignment="0" applyProtection="0"/>
    <xf numFmtId="0" fontId="32" fillId="0" borderId="16" applyNumberFormat="0" applyFill="0" applyAlignment="0" applyProtection="0"/>
    <xf numFmtId="0" fontId="29" fillId="8" borderId="14" applyNumberFormat="0" applyAlignment="0" applyProtection="0"/>
    <xf numFmtId="0" fontId="29" fillId="8" borderId="14" applyNumberFormat="0" applyAlignment="0" applyProtection="0"/>
    <xf numFmtId="0" fontId="29" fillId="8" borderId="14" applyNumberFormat="0" applyAlignment="0" applyProtection="0"/>
    <xf numFmtId="0" fontId="29" fillId="8" borderId="14" applyNumberFormat="0" applyAlignment="0" applyProtection="0"/>
    <xf numFmtId="0" fontId="29" fillId="8" borderId="14" applyNumberFormat="0" applyAlignment="0" applyProtection="0"/>
    <xf numFmtId="0" fontId="29" fillId="8" borderId="14" applyNumberFormat="0" applyAlignment="0" applyProtection="0"/>
    <xf numFmtId="0" fontId="29" fillId="8" borderId="14" applyNumberFormat="0" applyAlignment="0" applyProtection="0"/>
    <xf numFmtId="0" fontId="29" fillId="8" borderId="14" applyNumberFormat="0" applyAlignment="0" applyProtection="0"/>
    <xf numFmtId="0" fontId="29" fillId="8" borderId="14" applyNumberFormat="0" applyAlignment="0" applyProtection="0"/>
    <xf numFmtId="0" fontId="29" fillId="8" borderId="14" applyNumberFormat="0" applyAlignment="0" applyProtection="0"/>
    <xf numFmtId="0" fontId="29" fillId="8" borderId="14" applyNumberFormat="0" applyAlignment="0" applyProtection="0"/>
    <xf numFmtId="0" fontId="29" fillId="8" borderId="14" applyNumberFormat="0" applyAlignment="0" applyProtection="0"/>
    <xf numFmtId="0" fontId="29" fillId="8" borderId="14" applyNumberFormat="0" applyAlignment="0" applyProtection="0"/>
    <xf numFmtId="0" fontId="29" fillId="8" borderId="14" applyNumberFormat="0" applyAlignment="0" applyProtection="0"/>
    <xf numFmtId="0" fontId="29" fillId="8" borderId="14" applyNumberFormat="0" applyAlignment="0" applyProtection="0"/>
    <xf numFmtId="0" fontId="29" fillId="8" borderId="14" applyNumberFormat="0" applyAlignment="0" applyProtection="0"/>
    <xf numFmtId="0" fontId="29" fillId="8" borderId="14" applyNumberFormat="0" applyAlignment="0" applyProtection="0"/>
    <xf numFmtId="0" fontId="29" fillId="8" borderId="14" applyNumberFormat="0" applyAlignment="0" applyProtection="0"/>
    <xf numFmtId="0" fontId="29" fillId="8" borderId="14" applyNumberFormat="0" applyAlignment="0" applyProtection="0"/>
    <xf numFmtId="0" fontId="29" fillId="8" borderId="14" applyNumberFormat="0" applyAlignment="0" applyProtection="0"/>
    <xf numFmtId="0" fontId="29" fillId="8" borderId="14" applyNumberFormat="0" applyAlignment="0" applyProtection="0"/>
    <xf numFmtId="0" fontId="29" fillId="8" borderId="14" applyNumberFormat="0" applyAlignment="0" applyProtection="0"/>
    <xf numFmtId="0" fontId="29" fillId="8" borderId="14" applyNumberFormat="0" applyAlignment="0" applyProtection="0"/>
    <xf numFmtId="0" fontId="29" fillId="8" borderId="14" applyNumberFormat="0" applyAlignment="0" applyProtection="0"/>
    <xf numFmtId="0" fontId="29" fillId="8" borderId="14" applyNumberFormat="0" applyAlignment="0" applyProtection="0"/>
    <xf numFmtId="0" fontId="29" fillId="8" borderId="14" applyNumberFormat="0" applyAlignment="0" applyProtection="0"/>
    <xf numFmtId="0" fontId="29" fillId="8" borderId="14" applyNumberFormat="0" applyAlignment="0" applyProtection="0"/>
    <xf numFmtId="0" fontId="29" fillId="8" borderId="14" applyNumberFormat="0" applyAlignment="0" applyProtection="0"/>
    <xf numFmtId="0" fontId="29" fillId="8" borderId="14" applyNumberFormat="0" applyAlignment="0" applyProtection="0"/>
    <xf numFmtId="0" fontId="29" fillId="8" borderId="14" applyNumberFormat="0" applyAlignment="0" applyProtection="0"/>
    <xf numFmtId="0" fontId="29" fillId="8" borderId="14" applyNumberFormat="0" applyAlignment="0" applyProtection="0"/>
    <xf numFmtId="0" fontId="29" fillId="8" borderId="14" applyNumberFormat="0" applyAlignment="0" applyProtection="0"/>
    <xf numFmtId="0" fontId="29" fillId="8" borderId="14" applyNumberFormat="0" applyAlignment="0" applyProtection="0"/>
    <xf numFmtId="0" fontId="29" fillId="8" borderId="14" applyNumberFormat="0" applyAlignment="0" applyProtection="0"/>
    <xf numFmtId="0" fontId="29" fillId="8" borderId="14" applyNumberFormat="0" applyAlignment="0" applyProtection="0"/>
    <xf numFmtId="0" fontId="24" fillId="5" borderId="0" applyNumberFormat="0" applyBorder="0" applyAlignment="0" applyProtection="0"/>
    <xf numFmtId="0" fontId="24" fillId="5" borderId="0" applyNumberFormat="0" applyBorder="0" applyAlignment="0" applyProtection="0"/>
    <xf numFmtId="0" fontId="24" fillId="5" borderId="0" applyNumberFormat="0" applyBorder="0" applyAlignment="0" applyProtection="0"/>
    <xf numFmtId="0" fontId="24" fillId="5" borderId="0" applyNumberFormat="0" applyBorder="0" applyAlignment="0" applyProtection="0"/>
    <xf numFmtId="0" fontId="24" fillId="5" borderId="0" applyNumberFormat="0" applyBorder="0" applyAlignment="0" applyProtection="0"/>
    <xf numFmtId="0" fontId="24" fillId="5" borderId="0" applyNumberFormat="0" applyBorder="0" applyAlignment="0" applyProtection="0"/>
    <xf numFmtId="0" fontId="24" fillId="5" borderId="0" applyNumberFormat="0" applyBorder="0" applyAlignment="0" applyProtection="0"/>
    <xf numFmtId="0" fontId="24" fillId="5" borderId="0" applyNumberFormat="0" applyBorder="0" applyAlignment="0" applyProtection="0"/>
    <xf numFmtId="0" fontId="24" fillId="5" borderId="0" applyNumberFormat="0" applyBorder="0" applyAlignment="0" applyProtection="0"/>
    <xf numFmtId="0" fontId="24" fillId="5" borderId="0" applyNumberFormat="0" applyBorder="0" applyAlignment="0" applyProtection="0"/>
    <xf numFmtId="0" fontId="24" fillId="5" borderId="0" applyNumberFormat="0" applyBorder="0" applyAlignment="0" applyProtection="0"/>
    <xf numFmtId="0" fontId="24" fillId="5" borderId="0" applyNumberFormat="0" applyBorder="0" applyAlignment="0" applyProtection="0"/>
    <xf numFmtId="0" fontId="24" fillId="5" borderId="0" applyNumberFormat="0" applyBorder="0" applyAlignment="0" applyProtection="0"/>
    <xf numFmtId="0" fontId="24" fillId="5" borderId="0" applyNumberFormat="0" applyBorder="0" applyAlignment="0" applyProtection="0"/>
    <xf numFmtId="0" fontId="24" fillId="5" borderId="0" applyNumberFormat="0" applyBorder="0" applyAlignment="0" applyProtection="0"/>
    <xf numFmtId="0" fontId="24" fillId="5" borderId="0" applyNumberFormat="0" applyBorder="0" applyAlignment="0" applyProtection="0"/>
    <xf numFmtId="0" fontId="24" fillId="5" borderId="0" applyNumberFormat="0" applyBorder="0" applyAlignment="0" applyProtection="0"/>
    <xf numFmtId="0" fontId="24" fillId="5" borderId="0" applyNumberFormat="0" applyBorder="0" applyAlignment="0" applyProtection="0"/>
    <xf numFmtId="0" fontId="24" fillId="5" borderId="0" applyNumberFormat="0" applyBorder="0" applyAlignment="0" applyProtection="0"/>
    <xf numFmtId="0" fontId="24" fillId="5" borderId="0" applyNumberFormat="0" applyBorder="0" applyAlignment="0" applyProtection="0"/>
    <xf numFmtId="0" fontId="24" fillId="5" borderId="0" applyNumberFormat="0" applyBorder="0" applyAlignment="0" applyProtection="0"/>
    <xf numFmtId="0" fontId="24" fillId="5" borderId="0" applyNumberFormat="0" applyBorder="0" applyAlignment="0" applyProtection="0"/>
    <xf numFmtId="0" fontId="24" fillId="5" borderId="0" applyNumberFormat="0" applyBorder="0" applyAlignment="0" applyProtection="0"/>
    <xf numFmtId="0" fontId="24" fillId="5" borderId="0" applyNumberFormat="0" applyBorder="0" applyAlignment="0" applyProtection="0"/>
    <xf numFmtId="0" fontId="24" fillId="5" borderId="0" applyNumberFormat="0" applyBorder="0" applyAlignment="0" applyProtection="0"/>
    <xf numFmtId="0" fontId="24" fillId="5" borderId="0" applyNumberFormat="0" applyBorder="0" applyAlignment="0" applyProtection="0"/>
    <xf numFmtId="0" fontId="24" fillId="5" borderId="0" applyNumberFormat="0" applyBorder="0" applyAlignment="0" applyProtection="0"/>
    <xf numFmtId="0" fontId="24" fillId="5" borderId="0" applyNumberFormat="0" applyBorder="0" applyAlignment="0" applyProtection="0"/>
    <xf numFmtId="0" fontId="24" fillId="5" borderId="0" applyNumberFormat="0" applyBorder="0" applyAlignment="0" applyProtection="0"/>
    <xf numFmtId="0" fontId="24" fillId="5" borderId="0" applyNumberFormat="0" applyBorder="0" applyAlignment="0" applyProtection="0"/>
    <xf numFmtId="0" fontId="24" fillId="5" borderId="0" applyNumberFormat="0" applyBorder="0" applyAlignment="0" applyProtection="0"/>
    <xf numFmtId="0" fontId="24" fillId="5" borderId="0" applyNumberFormat="0" applyBorder="0" applyAlignment="0" applyProtection="0"/>
    <xf numFmtId="0" fontId="24" fillId="5" borderId="0" applyNumberFormat="0" applyBorder="0" applyAlignment="0" applyProtection="0"/>
    <xf numFmtId="0" fontId="24" fillId="5" borderId="0" applyNumberFormat="0" applyBorder="0" applyAlignment="0" applyProtection="0"/>
    <xf numFmtId="0" fontId="24" fillId="5" borderId="0" applyNumberFormat="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1" fillId="0" borderId="0"/>
    <xf numFmtId="0" fontId="11" fillId="0" borderId="0"/>
    <xf numFmtId="0" fontId="11" fillId="0" borderId="0"/>
    <xf numFmtId="0" fontId="11" fillId="0" borderId="0"/>
    <xf numFmtId="0" fontId="2" fillId="0" borderId="0"/>
    <xf numFmtId="0" fontId="18" fillId="0" borderId="0"/>
    <xf numFmtId="0" fontId="18" fillId="0" borderId="0"/>
    <xf numFmtId="0" fontId="18" fillId="0" borderId="0"/>
    <xf numFmtId="0" fontId="18" fillId="0" borderId="0"/>
    <xf numFmtId="0" fontId="18" fillId="0" borderId="0"/>
    <xf numFmtId="1" fontId="71" fillId="0" borderId="0"/>
    <xf numFmtId="1" fontId="71" fillId="0" borderId="0"/>
    <xf numFmtId="1" fontId="71" fillId="0" borderId="0"/>
    <xf numFmtId="1" fontId="71" fillId="0" borderId="0"/>
    <xf numFmtId="1" fontId="71" fillId="0" borderId="0"/>
    <xf numFmtId="1" fontId="71" fillId="0" borderId="0"/>
    <xf numFmtId="1" fontId="71" fillId="0" borderId="0"/>
    <xf numFmtId="1" fontId="71" fillId="0" borderId="0"/>
    <xf numFmtId="1" fontId="71" fillId="0" borderId="0"/>
    <xf numFmtId="1" fontId="71" fillId="0" borderId="0"/>
    <xf numFmtId="0" fontId="11" fillId="0" borderId="0"/>
    <xf numFmtId="1" fontId="71" fillId="0" borderId="0"/>
    <xf numFmtId="1" fontId="71" fillId="0" borderId="0"/>
    <xf numFmtId="1" fontId="71" fillId="0" borderId="0"/>
    <xf numFmtId="1" fontId="71" fillId="0" borderId="0"/>
    <xf numFmtId="1" fontId="71" fillId="0" borderId="0"/>
    <xf numFmtId="1" fontId="71" fillId="0" borderId="0"/>
    <xf numFmtId="1" fontId="71" fillId="0" borderId="0"/>
    <xf numFmtId="1" fontId="71" fillId="0" borderId="0"/>
    <xf numFmtId="1" fontId="71" fillId="0" borderId="0"/>
    <xf numFmtId="1" fontId="71" fillId="0" borderId="0"/>
    <xf numFmtId="0" fontId="11" fillId="0" borderId="0"/>
    <xf numFmtId="1" fontId="71" fillId="0" borderId="0"/>
    <xf numFmtId="1" fontId="71" fillId="0" borderId="0"/>
    <xf numFmtId="1" fontId="71" fillId="0" borderId="0"/>
    <xf numFmtId="1" fontId="71" fillId="0" borderId="0"/>
    <xf numFmtId="1" fontId="71" fillId="0" borderId="0"/>
    <xf numFmtId="1" fontId="71" fillId="0" borderId="0"/>
    <xf numFmtId="1" fontId="71" fillId="0" borderId="0"/>
    <xf numFmtId="1" fontId="71" fillId="0" borderId="0"/>
    <xf numFmtId="1" fontId="71" fillId="0" borderId="0"/>
    <xf numFmtId="1" fontId="71" fillId="0" borderId="0"/>
    <xf numFmtId="1" fontId="71" fillId="0" borderId="0"/>
    <xf numFmtId="1" fontId="71" fillId="0" borderId="0"/>
    <xf numFmtId="1" fontId="71"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2" fillId="0" borderId="0"/>
    <xf numFmtId="0" fontId="13" fillId="0" borderId="0"/>
    <xf numFmtId="0" fontId="13" fillId="0" borderId="0"/>
    <xf numFmtId="0" fontId="13" fillId="0" borderId="0"/>
    <xf numFmtId="0" fontId="13" fillId="0" borderId="0"/>
    <xf numFmtId="0" fontId="13" fillId="0" borderId="0"/>
    <xf numFmtId="0" fontId="13" fillId="0" borderId="0"/>
    <xf numFmtId="0" fontId="51" fillId="0" borderId="0"/>
    <xf numFmtId="0" fontId="13" fillId="0" borderId="0"/>
    <xf numFmtId="0" fontId="13" fillId="0" borderId="0"/>
    <xf numFmtId="0" fontId="13" fillId="0" borderId="0"/>
    <xf numFmtId="0" fontId="13" fillId="0" borderId="0"/>
    <xf numFmtId="0" fontId="13" fillId="0" borderId="0"/>
    <xf numFmtId="0" fontId="13" fillId="0" borderId="0"/>
    <xf numFmtId="0" fontId="15" fillId="0" borderId="0">
      <alignment horizontal="left" vertical="top" wrapText="1"/>
    </xf>
    <xf numFmtId="0" fontId="13" fillId="0" borderId="0"/>
    <xf numFmtId="0" fontId="13" fillId="0" borderId="0"/>
    <xf numFmtId="0" fontId="13" fillId="0" borderId="0"/>
    <xf numFmtId="0" fontId="23" fillId="4" borderId="0" applyNumberFormat="0" applyBorder="0" applyAlignment="0" applyProtection="0"/>
    <xf numFmtId="0" fontId="23" fillId="4" borderId="0" applyNumberFormat="0" applyBorder="0" applyAlignment="0" applyProtection="0"/>
    <xf numFmtId="0" fontId="23" fillId="4" borderId="0" applyNumberFormat="0" applyBorder="0" applyAlignment="0" applyProtection="0"/>
    <xf numFmtId="0" fontId="23" fillId="4" borderId="0" applyNumberFormat="0" applyBorder="0" applyAlignment="0" applyProtection="0"/>
    <xf numFmtId="0" fontId="23" fillId="4" borderId="0" applyNumberFormat="0" applyBorder="0" applyAlignment="0" applyProtection="0"/>
    <xf numFmtId="0" fontId="23" fillId="4" borderId="0" applyNumberFormat="0" applyBorder="0" applyAlignment="0" applyProtection="0"/>
    <xf numFmtId="0" fontId="23" fillId="4" borderId="0" applyNumberFormat="0" applyBorder="0" applyAlignment="0" applyProtection="0"/>
    <xf numFmtId="0" fontId="23" fillId="4" borderId="0" applyNumberFormat="0" applyBorder="0" applyAlignment="0" applyProtection="0"/>
    <xf numFmtId="0" fontId="23" fillId="4" borderId="0" applyNumberFormat="0" applyBorder="0" applyAlignment="0" applyProtection="0"/>
    <xf numFmtId="0" fontId="23" fillId="4" borderId="0" applyNumberFormat="0" applyBorder="0" applyAlignment="0" applyProtection="0"/>
    <xf numFmtId="0" fontId="23" fillId="4" borderId="0" applyNumberFormat="0" applyBorder="0" applyAlignment="0" applyProtection="0"/>
    <xf numFmtId="0" fontId="23" fillId="4" borderId="0" applyNumberFormat="0" applyBorder="0" applyAlignment="0" applyProtection="0"/>
    <xf numFmtId="0" fontId="23" fillId="4" borderId="0" applyNumberFormat="0" applyBorder="0" applyAlignment="0" applyProtection="0"/>
    <xf numFmtId="0" fontId="23" fillId="4" borderId="0" applyNumberFormat="0" applyBorder="0" applyAlignment="0" applyProtection="0"/>
    <xf numFmtId="0" fontId="23" fillId="4" borderId="0" applyNumberFormat="0" applyBorder="0" applyAlignment="0" applyProtection="0"/>
    <xf numFmtId="0" fontId="23" fillId="4" borderId="0" applyNumberFormat="0" applyBorder="0" applyAlignment="0" applyProtection="0"/>
    <xf numFmtId="0" fontId="23" fillId="4" borderId="0" applyNumberFormat="0" applyBorder="0" applyAlignment="0" applyProtection="0"/>
    <xf numFmtId="0" fontId="23" fillId="4" borderId="0" applyNumberFormat="0" applyBorder="0" applyAlignment="0" applyProtection="0"/>
    <xf numFmtId="0" fontId="23" fillId="4" borderId="0" applyNumberFormat="0" applyBorder="0" applyAlignment="0" applyProtection="0"/>
    <xf numFmtId="0" fontId="23" fillId="4" borderId="0" applyNumberFormat="0" applyBorder="0" applyAlignment="0" applyProtection="0"/>
    <xf numFmtId="0" fontId="23" fillId="4" borderId="0" applyNumberFormat="0" applyBorder="0" applyAlignment="0" applyProtection="0"/>
    <xf numFmtId="0" fontId="23" fillId="4" borderId="0" applyNumberFormat="0" applyBorder="0" applyAlignment="0" applyProtection="0"/>
    <xf numFmtId="0" fontId="23" fillId="4" borderId="0" applyNumberFormat="0" applyBorder="0" applyAlignment="0" applyProtection="0"/>
    <xf numFmtId="0" fontId="23" fillId="4" borderId="0" applyNumberFormat="0" applyBorder="0" applyAlignment="0" applyProtection="0"/>
    <xf numFmtId="0" fontId="23" fillId="4" borderId="0" applyNumberFormat="0" applyBorder="0" applyAlignment="0" applyProtection="0"/>
    <xf numFmtId="0" fontId="23" fillId="4" borderId="0" applyNumberFormat="0" applyBorder="0" applyAlignment="0" applyProtection="0"/>
    <xf numFmtId="0" fontId="23" fillId="4" borderId="0" applyNumberFormat="0" applyBorder="0" applyAlignment="0" applyProtection="0"/>
    <xf numFmtId="0" fontId="23" fillId="4" borderId="0" applyNumberFormat="0" applyBorder="0" applyAlignment="0" applyProtection="0"/>
    <xf numFmtId="0" fontId="23" fillId="4" borderId="0" applyNumberFormat="0" applyBorder="0" applyAlignment="0" applyProtection="0"/>
    <xf numFmtId="0" fontId="23" fillId="4" borderId="0" applyNumberFormat="0" applyBorder="0" applyAlignment="0" applyProtection="0"/>
    <xf numFmtId="0" fontId="23" fillId="4" borderId="0" applyNumberFormat="0" applyBorder="0" applyAlignment="0" applyProtection="0"/>
    <xf numFmtId="0" fontId="23" fillId="4" borderId="0" applyNumberFormat="0" applyBorder="0" applyAlignment="0" applyProtection="0"/>
    <xf numFmtId="0" fontId="23" fillId="4" borderId="0" applyNumberFormat="0" applyBorder="0" applyAlignment="0" applyProtection="0"/>
    <xf numFmtId="0" fontId="23" fillId="4" borderId="0" applyNumberFormat="0" applyBorder="0" applyAlignment="0" applyProtection="0"/>
    <xf numFmtId="0" fontId="23" fillId="4" borderId="0" applyNumberFormat="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13" fillId="9" borderId="15" applyNumberFormat="0" applyFont="0" applyAlignment="0" applyProtection="0"/>
    <xf numFmtId="0" fontId="13" fillId="9" borderId="15" applyNumberFormat="0" applyFont="0" applyAlignment="0" applyProtection="0"/>
    <xf numFmtId="0" fontId="13" fillId="9" borderId="15" applyNumberFormat="0" applyFont="0" applyAlignment="0" applyProtection="0"/>
    <xf numFmtId="0" fontId="13" fillId="9" borderId="15" applyNumberFormat="0" applyFont="0" applyAlignment="0" applyProtection="0"/>
    <xf numFmtId="0" fontId="13" fillId="9" borderId="15" applyNumberFormat="0" applyFont="0" applyAlignment="0" applyProtection="0"/>
    <xf numFmtId="0" fontId="13" fillId="9" borderId="15" applyNumberFormat="0" applyFont="0" applyAlignment="0" applyProtection="0"/>
    <xf numFmtId="0" fontId="13" fillId="9" borderId="15" applyNumberFormat="0" applyFont="0" applyAlignment="0" applyProtection="0"/>
    <xf numFmtId="0" fontId="13" fillId="9" borderId="15" applyNumberFormat="0" applyFont="0" applyAlignment="0" applyProtection="0"/>
    <xf numFmtId="0" fontId="13" fillId="9" borderId="15" applyNumberFormat="0" applyFont="0" applyAlignment="0" applyProtection="0"/>
    <xf numFmtId="0" fontId="13" fillId="9" borderId="15" applyNumberFormat="0" applyFont="0" applyAlignment="0" applyProtection="0"/>
    <xf numFmtId="0" fontId="13" fillId="9" borderId="15" applyNumberFormat="0" applyFont="0" applyAlignment="0" applyProtection="0"/>
    <xf numFmtId="0" fontId="13" fillId="9" borderId="15" applyNumberFormat="0" applyFont="0" applyAlignment="0" applyProtection="0"/>
    <xf numFmtId="0" fontId="13" fillId="9" borderId="15" applyNumberFormat="0" applyFont="0" applyAlignment="0" applyProtection="0"/>
    <xf numFmtId="0" fontId="13" fillId="9" borderId="15" applyNumberFormat="0" applyFont="0" applyAlignment="0" applyProtection="0"/>
    <xf numFmtId="0" fontId="13" fillId="9" borderId="15" applyNumberFormat="0" applyFont="0" applyAlignment="0" applyProtection="0"/>
    <xf numFmtId="0" fontId="13" fillId="9" borderId="15" applyNumberFormat="0" applyFont="0" applyAlignment="0" applyProtection="0"/>
    <xf numFmtId="0" fontId="13" fillId="9" borderId="15" applyNumberFormat="0" applyFont="0" applyAlignment="0" applyProtection="0"/>
    <xf numFmtId="0" fontId="13" fillId="9" borderId="15" applyNumberFormat="0" applyFont="0" applyAlignment="0" applyProtection="0"/>
    <xf numFmtId="0" fontId="13" fillId="9" borderId="15" applyNumberFormat="0" applyFont="0" applyAlignment="0" applyProtection="0"/>
    <xf numFmtId="0" fontId="13" fillId="9" borderId="15" applyNumberFormat="0" applyFont="0" applyAlignment="0" applyProtection="0"/>
    <xf numFmtId="0" fontId="13" fillId="9" borderId="15" applyNumberFormat="0" applyFont="0" applyAlignment="0" applyProtection="0"/>
    <xf numFmtId="0" fontId="13" fillId="9" borderId="15" applyNumberFormat="0" applyFont="0" applyAlignment="0" applyProtection="0"/>
    <xf numFmtId="0" fontId="13" fillId="9" borderId="15" applyNumberFormat="0" applyFont="0" applyAlignment="0" applyProtection="0"/>
    <xf numFmtId="0" fontId="13" fillId="9" borderId="15" applyNumberFormat="0" applyFont="0" applyAlignment="0" applyProtection="0"/>
    <xf numFmtId="0" fontId="13" fillId="9" borderId="15" applyNumberFormat="0" applyFont="0" applyAlignment="0" applyProtection="0"/>
    <xf numFmtId="0" fontId="13" fillId="9" borderId="15" applyNumberFormat="0" applyFont="0" applyAlignment="0" applyProtection="0"/>
    <xf numFmtId="0" fontId="13" fillId="9" borderId="15" applyNumberFormat="0" applyFont="0" applyAlignment="0" applyProtection="0"/>
    <xf numFmtId="0" fontId="13" fillId="9" borderId="15" applyNumberFormat="0" applyFont="0" applyAlignment="0" applyProtection="0"/>
    <xf numFmtId="0" fontId="13" fillId="9" borderId="15" applyNumberFormat="0" applyFont="0" applyAlignment="0" applyProtection="0"/>
    <xf numFmtId="0" fontId="13" fillId="9" borderId="15" applyNumberFormat="0" applyFont="0" applyAlignment="0" applyProtection="0"/>
    <xf numFmtId="0" fontId="13" fillId="9" borderId="15" applyNumberFormat="0" applyFont="0" applyAlignment="0" applyProtection="0"/>
    <xf numFmtId="0" fontId="13" fillId="9" borderId="15" applyNumberFormat="0" applyFont="0" applyAlignment="0" applyProtection="0"/>
    <xf numFmtId="0" fontId="13" fillId="9" borderId="15" applyNumberFormat="0" applyFont="0" applyAlignment="0" applyProtection="0"/>
    <xf numFmtId="0" fontId="13" fillId="9" borderId="15" applyNumberFormat="0" applyFont="0" applyAlignment="0" applyProtection="0"/>
    <xf numFmtId="0" fontId="13" fillId="9" borderId="15" applyNumberFormat="0" applyFont="0" applyAlignment="0" applyProtection="0"/>
    <xf numFmtId="0" fontId="28" fillId="0" borderId="13" applyNumberFormat="0" applyFill="0" applyAlignment="0" applyProtection="0"/>
    <xf numFmtId="0" fontId="28" fillId="0" borderId="13" applyNumberFormat="0" applyFill="0" applyAlignment="0" applyProtection="0"/>
    <xf numFmtId="0" fontId="28" fillId="0" borderId="13" applyNumberFormat="0" applyFill="0" applyAlignment="0" applyProtection="0"/>
    <xf numFmtId="0" fontId="28" fillId="0" borderId="13" applyNumberFormat="0" applyFill="0" applyAlignment="0" applyProtection="0"/>
    <xf numFmtId="0" fontId="28" fillId="0" borderId="13" applyNumberFormat="0" applyFill="0" applyAlignment="0" applyProtection="0"/>
    <xf numFmtId="0" fontId="28" fillId="0" borderId="13" applyNumberFormat="0" applyFill="0" applyAlignment="0" applyProtection="0"/>
    <xf numFmtId="0" fontId="28" fillId="0" borderId="13" applyNumberFormat="0" applyFill="0" applyAlignment="0" applyProtection="0"/>
    <xf numFmtId="0" fontId="28" fillId="0" borderId="13" applyNumberFormat="0" applyFill="0" applyAlignment="0" applyProtection="0"/>
    <xf numFmtId="0" fontId="28" fillId="0" borderId="13" applyNumberFormat="0" applyFill="0" applyAlignment="0" applyProtection="0"/>
    <xf numFmtId="0" fontId="28" fillId="0" borderId="13" applyNumberFormat="0" applyFill="0" applyAlignment="0" applyProtection="0"/>
    <xf numFmtId="0" fontId="28" fillId="0" borderId="13" applyNumberFormat="0" applyFill="0" applyAlignment="0" applyProtection="0"/>
    <xf numFmtId="0" fontId="28" fillId="0" borderId="13" applyNumberFormat="0" applyFill="0" applyAlignment="0" applyProtection="0"/>
    <xf numFmtId="0" fontId="28" fillId="0" borderId="13" applyNumberFormat="0" applyFill="0" applyAlignment="0" applyProtection="0"/>
    <xf numFmtId="0" fontId="28" fillId="0" borderId="13" applyNumberFormat="0" applyFill="0" applyAlignment="0" applyProtection="0"/>
    <xf numFmtId="0" fontId="28" fillId="0" borderId="13" applyNumberFormat="0" applyFill="0" applyAlignment="0" applyProtection="0"/>
    <xf numFmtId="0" fontId="28" fillId="0" borderId="13" applyNumberFormat="0" applyFill="0" applyAlignment="0" applyProtection="0"/>
    <xf numFmtId="0" fontId="28" fillId="0" borderId="13" applyNumberFormat="0" applyFill="0" applyAlignment="0" applyProtection="0"/>
    <xf numFmtId="0" fontId="28" fillId="0" borderId="13" applyNumberFormat="0" applyFill="0" applyAlignment="0" applyProtection="0"/>
    <xf numFmtId="0" fontId="28" fillId="0" borderId="13" applyNumberFormat="0" applyFill="0" applyAlignment="0" applyProtection="0"/>
    <xf numFmtId="0" fontId="28" fillId="0" borderId="13" applyNumberFormat="0" applyFill="0" applyAlignment="0" applyProtection="0"/>
    <xf numFmtId="0" fontId="28" fillId="0" borderId="13" applyNumberFormat="0" applyFill="0" applyAlignment="0" applyProtection="0"/>
    <xf numFmtId="0" fontId="28" fillId="0" borderId="13" applyNumberFormat="0" applyFill="0" applyAlignment="0" applyProtection="0"/>
    <xf numFmtId="0" fontId="28" fillId="0" borderId="13" applyNumberFormat="0" applyFill="0" applyAlignment="0" applyProtection="0"/>
    <xf numFmtId="0" fontId="28" fillId="0" borderId="13" applyNumberFormat="0" applyFill="0" applyAlignment="0" applyProtection="0"/>
    <xf numFmtId="0" fontId="28" fillId="0" borderId="13" applyNumberFormat="0" applyFill="0" applyAlignment="0" applyProtection="0"/>
    <xf numFmtId="0" fontId="28" fillId="0" borderId="13" applyNumberFormat="0" applyFill="0" applyAlignment="0" applyProtection="0"/>
    <xf numFmtId="0" fontId="28" fillId="0" borderId="13" applyNumberFormat="0" applyFill="0" applyAlignment="0" applyProtection="0"/>
    <xf numFmtId="0" fontId="28" fillId="0" borderId="13" applyNumberFormat="0" applyFill="0" applyAlignment="0" applyProtection="0"/>
    <xf numFmtId="0" fontId="28" fillId="0" borderId="13" applyNumberFormat="0" applyFill="0" applyAlignment="0" applyProtection="0"/>
    <xf numFmtId="0" fontId="28" fillId="0" borderId="13" applyNumberFormat="0" applyFill="0" applyAlignment="0" applyProtection="0"/>
    <xf numFmtId="0" fontId="28" fillId="0" borderId="13" applyNumberFormat="0" applyFill="0" applyAlignment="0" applyProtection="0"/>
    <xf numFmtId="0" fontId="28" fillId="0" borderId="13" applyNumberFormat="0" applyFill="0" applyAlignment="0" applyProtection="0"/>
    <xf numFmtId="0" fontId="28" fillId="0" borderId="13" applyNumberFormat="0" applyFill="0" applyAlignment="0" applyProtection="0"/>
    <xf numFmtId="0" fontId="28" fillId="0" borderId="13" applyNumberFormat="0" applyFill="0" applyAlignment="0" applyProtection="0"/>
    <xf numFmtId="0" fontId="28" fillId="0" borderId="13" applyNumberFormat="0" applyFill="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164" fontId="18" fillId="0" borderId="0" applyFont="0" applyFill="0" applyBorder="0" applyAlignment="0" applyProtection="0"/>
    <xf numFmtId="164" fontId="18" fillId="0" borderId="0" applyFont="0" applyFill="0" applyBorder="0" applyAlignment="0" applyProtection="0"/>
    <xf numFmtId="164" fontId="18" fillId="0" borderId="0" applyFont="0" applyFill="0" applyBorder="0" applyAlignment="0" applyProtection="0"/>
    <xf numFmtId="164" fontId="18" fillId="0" borderId="0" applyFont="0" applyFill="0" applyBorder="0" applyAlignment="0" applyProtection="0"/>
    <xf numFmtId="164" fontId="18" fillId="0" borderId="0" applyFont="0" applyFill="0" applyBorder="0" applyAlignment="0" applyProtection="0"/>
    <xf numFmtId="164" fontId="18" fillId="0" borderId="0" applyFont="0" applyFill="0" applyBorder="0" applyAlignment="0" applyProtection="0"/>
    <xf numFmtId="164" fontId="18" fillId="0" borderId="0" applyFont="0" applyFill="0" applyBorder="0" applyAlignment="0" applyProtection="0"/>
    <xf numFmtId="164" fontId="18" fillId="0" borderId="0" applyFont="0" applyFill="0" applyBorder="0" applyAlignment="0" applyProtection="0"/>
    <xf numFmtId="164" fontId="18" fillId="0" borderId="0" applyFont="0" applyFill="0" applyBorder="0" applyAlignment="0" applyProtection="0"/>
    <xf numFmtId="164" fontId="18" fillId="0" borderId="0" applyFont="0" applyFill="0" applyBorder="0" applyAlignment="0" applyProtection="0"/>
    <xf numFmtId="169" fontId="16" fillId="0" borderId="0" applyFont="0" applyFill="0" applyBorder="0" applyAlignment="0" applyProtection="0"/>
    <xf numFmtId="169" fontId="16" fillId="0" borderId="0" applyFont="0" applyFill="0" applyBorder="0" applyAlignment="0" applyProtection="0"/>
    <xf numFmtId="169" fontId="16" fillId="0" borderId="0" applyFont="0" applyFill="0" applyBorder="0" applyAlignment="0" applyProtection="0"/>
    <xf numFmtId="169" fontId="16" fillId="0" borderId="0" applyFont="0" applyFill="0" applyBorder="0" applyAlignment="0" applyProtection="0"/>
    <xf numFmtId="169" fontId="16" fillId="0" borderId="0" applyFont="0" applyFill="0" applyBorder="0" applyAlignment="0" applyProtection="0"/>
    <xf numFmtId="169" fontId="16" fillId="0" borderId="0" applyFont="0" applyFill="0" applyBorder="0" applyAlignment="0" applyProtection="0"/>
    <xf numFmtId="169" fontId="16" fillId="0" borderId="0" applyFont="0" applyFill="0" applyBorder="0" applyAlignment="0" applyProtection="0"/>
    <xf numFmtId="169" fontId="16" fillId="0" borderId="0" applyFont="0" applyFill="0" applyBorder="0" applyAlignment="0" applyProtection="0"/>
    <xf numFmtId="169" fontId="16" fillId="0" borderId="0" applyFont="0" applyFill="0" applyBorder="0" applyAlignment="0" applyProtection="0"/>
    <xf numFmtId="169" fontId="16" fillId="0" borderId="0" applyFont="0" applyFill="0" applyBorder="0" applyAlignment="0" applyProtection="0"/>
    <xf numFmtId="169" fontId="16" fillId="0" borderId="0" applyFont="0" applyFill="0" applyBorder="0" applyAlignment="0" applyProtection="0"/>
    <xf numFmtId="169" fontId="16" fillId="0" borderId="0" applyFont="0" applyFill="0" applyBorder="0" applyAlignment="0" applyProtection="0"/>
    <xf numFmtId="169" fontId="16" fillId="0" borderId="0" applyFont="0" applyFill="0" applyBorder="0" applyAlignment="0" applyProtection="0"/>
    <xf numFmtId="169" fontId="16" fillId="0" borderId="0" applyFont="0" applyFill="0" applyBorder="0" applyAlignment="0" applyProtection="0"/>
    <xf numFmtId="169" fontId="16" fillId="0" borderId="0" applyFont="0" applyFill="0" applyBorder="0" applyAlignment="0" applyProtection="0"/>
    <xf numFmtId="169" fontId="16" fillId="0" borderId="0" applyFont="0" applyFill="0" applyBorder="0" applyAlignment="0" applyProtection="0"/>
    <xf numFmtId="169" fontId="16" fillId="0" borderId="0" applyFont="0" applyFill="0" applyBorder="0" applyAlignment="0" applyProtection="0"/>
    <xf numFmtId="169" fontId="16" fillId="0" borderId="0" applyFont="0" applyFill="0" applyBorder="0" applyAlignment="0" applyProtection="0"/>
    <xf numFmtId="169" fontId="16" fillId="0" borderId="0" applyFont="0" applyFill="0" applyBorder="0" applyAlignment="0" applyProtection="0"/>
    <xf numFmtId="169" fontId="16" fillId="0" borderId="0" applyFont="0" applyFill="0" applyBorder="0" applyAlignment="0" applyProtection="0"/>
    <xf numFmtId="169" fontId="16" fillId="0" borderId="0" applyFont="0" applyFill="0" applyBorder="0" applyAlignment="0" applyProtection="0"/>
    <xf numFmtId="169" fontId="16" fillId="0" borderId="0" applyFont="0" applyFill="0" applyBorder="0" applyAlignment="0" applyProtection="0"/>
    <xf numFmtId="169" fontId="16" fillId="0" borderId="0" applyFont="0" applyFill="0" applyBorder="0" applyAlignment="0" applyProtection="0"/>
    <xf numFmtId="169" fontId="16" fillId="0" borderId="0" applyFont="0" applyFill="0" applyBorder="0" applyAlignment="0" applyProtection="0"/>
    <xf numFmtId="169" fontId="16" fillId="0" borderId="0" applyFont="0" applyFill="0" applyBorder="0" applyAlignment="0" applyProtection="0"/>
    <xf numFmtId="169" fontId="16" fillId="0" borderId="0" applyFont="0" applyFill="0" applyBorder="0" applyAlignment="0" applyProtection="0"/>
    <xf numFmtId="169" fontId="16" fillId="0" borderId="0" applyFont="0" applyFill="0" applyBorder="0" applyAlignment="0" applyProtection="0"/>
    <xf numFmtId="169" fontId="16" fillId="0" borderId="0" applyFont="0" applyFill="0" applyBorder="0" applyAlignment="0" applyProtection="0"/>
    <xf numFmtId="169" fontId="16" fillId="0" borderId="0" applyFont="0" applyFill="0" applyBorder="0" applyAlignment="0" applyProtection="0"/>
    <xf numFmtId="169" fontId="16" fillId="0" borderId="0" applyFont="0" applyFill="0" applyBorder="0" applyAlignment="0" applyProtection="0"/>
    <xf numFmtId="169" fontId="16" fillId="0" borderId="0" applyFont="0" applyFill="0" applyBorder="0" applyAlignment="0" applyProtection="0"/>
    <xf numFmtId="169" fontId="16" fillId="0" borderId="0" applyFont="0" applyFill="0" applyBorder="0" applyAlignment="0" applyProtection="0"/>
    <xf numFmtId="169" fontId="16" fillId="0" borderId="0" applyFont="0" applyFill="0" applyBorder="0" applyAlignment="0" applyProtection="0"/>
    <xf numFmtId="169" fontId="16" fillId="0" borderId="0" applyFont="0" applyFill="0" applyBorder="0" applyAlignment="0" applyProtection="0"/>
    <xf numFmtId="169" fontId="16" fillId="0" borderId="0" applyFont="0" applyFill="0" applyBorder="0" applyAlignment="0" applyProtection="0"/>
    <xf numFmtId="164" fontId="18" fillId="0" borderId="0" applyFont="0" applyFill="0" applyBorder="0" applyAlignment="0" applyProtection="0"/>
    <xf numFmtId="164" fontId="18" fillId="0" borderId="0" applyFont="0" applyFill="0" applyBorder="0" applyAlignment="0" applyProtection="0"/>
    <xf numFmtId="164" fontId="18" fillId="0" borderId="0" applyFont="0" applyFill="0" applyBorder="0" applyAlignment="0" applyProtection="0"/>
    <xf numFmtId="164" fontId="18" fillId="0" borderId="0" applyFont="0" applyFill="0" applyBorder="0" applyAlignment="0" applyProtection="0"/>
    <xf numFmtId="164" fontId="18" fillId="0" borderId="0" applyFont="0" applyFill="0" applyBorder="0" applyAlignment="0" applyProtection="0"/>
    <xf numFmtId="164" fontId="18" fillId="0" borderId="0" applyFont="0" applyFill="0" applyBorder="0" applyAlignment="0" applyProtection="0"/>
    <xf numFmtId="164" fontId="18" fillId="0" borderId="0" applyFont="0" applyFill="0" applyBorder="0" applyAlignment="0" applyProtection="0"/>
    <xf numFmtId="164" fontId="18" fillId="0" borderId="0" applyFont="0" applyFill="0" applyBorder="0" applyAlignment="0" applyProtection="0"/>
    <xf numFmtId="164" fontId="18" fillId="0" borderId="0" applyFont="0" applyFill="0" applyBorder="0" applyAlignment="0" applyProtection="0"/>
    <xf numFmtId="164" fontId="18" fillId="0" borderId="0" applyFont="0" applyFill="0" applyBorder="0" applyAlignment="0" applyProtection="0"/>
    <xf numFmtId="164" fontId="18" fillId="0" borderId="0" applyFont="0" applyFill="0" applyBorder="0" applyAlignment="0" applyProtection="0"/>
    <xf numFmtId="164" fontId="18" fillId="0" borderId="0" applyFont="0" applyFill="0" applyBorder="0" applyAlignment="0" applyProtection="0"/>
    <xf numFmtId="164" fontId="18" fillId="0" borderId="0" applyFont="0" applyFill="0" applyBorder="0" applyAlignment="0" applyProtection="0"/>
    <xf numFmtId="164" fontId="18" fillId="0" borderId="0" applyFont="0" applyFill="0" applyBorder="0" applyAlignment="0" applyProtection="0"/>
    <xf numFmtId="164" fontId="18" fillId="0" borderId="0" applyFont="0" applyFill="0" applyBorder="0" applyAlignment="0" applyProtection="0"/>
    <xf numFmtId="164" fontId="18" fillId="0" borderId="0" applyFont="0" applyFill="0" applyBorder="0" applyAlignment="0" applyProtection="0"/>
    <xf numFmtId="164" fontId="18" fillId="0" borderId="0" applyFont="0" applyFill="0" applyBorder="0" applyAlignment="0" applyProtection="0"/>
    <xf numFmtId="164" fontId="18" fillId="0" borderId="0" applyFont="0" applyFill="0" applyBorder="0" applyAlignment="0" applyProtection="0"/>
    <xf numFmtId="164" fontId="18" fillId="0" borderId="0" applyFont="0" applyFill="0" applyBorder="0" applyAlignment="0" applyProtection="0"/>
    <xf numFmtId="164" fontId="18" fillId="0" borderId="0" applyFont="0" applyFill="0" applyBorder="0" applyAlignment="0" applyProtection="0"/>
    <xf numFmtId="164" fontId="18" fillId="0" borderId="0" applyFont="0" applyFill="0" applyBorder="0" applyAlignment="0" applyProtection="0"/>
    <xf numFmtId="164" fontId="18" fillId="0" borderId="0" applyFont="0" applyFill="0" applyBorder="0" applyAlignment="0" applyProtection="0"/>
    <xf numFmtId="164" fontId="18" fillId="0" borderId="0" applyFont="0" applyFill="0" applyBorder="0" applyAlignment="0" applyProtection="0"/>
    <xf numFmtId="164" fontId="18" fillId="0" borderId="0" applyFont="0" applyFill="0" applyBorder="0" applyAlignment="0" applyProtection="0"/>
    <xf numFmtId="0" fontId="22" fillId="3" borderId="0" applyNumberFormat="0" applyBorder="0" applyAlignment="0" applyProtection="0"/>
    <xf numFmtId="0" fontId="22" fillId="3" borderId="0" applyNumberFormat="0" applyBorder="0" applyAlignment="0" applyProtection="0"/>
    <xf numFmtId="0" fontId="22" fillId="3" borderId="0" applyNumberFormat="0" applyBorder="0" applyAlignment="0" applyProtection="0"/>
    <xf numFmtId="0" fontId="22" fillId="3" borderId="0" applyNumberFormat="0" applyBorder="0" applyAlignment="0" applyProtection="0"/>
    <xf numFmtId="0" fontId="22" fillId="3" borderId="0" applyNumberFormat="0" applyBorder="0" applyAlignment="0" applyProtection="0"/>
    <xf numFmtId="0" fontId="22" fillId="3" borderId="0" applyNumberFormat="0" applyBorder="0" applyAlignment="0" applyProtection="0"/>
    <xf numFmtId="0" fontId="22" fillId="3" borderId="0" applyNumberFormat="0" applyBorder="0" applyAlignment="0" applyProtection="0"/>
    <xf numFmtId="0" fontId="22" fillId="3" borderId="0" applyNumberFormat="0" applyBorder="0" applyAlignment="0" applyProtection="0"/>
    <xf numFmtId="0" fontId="22" fillId="3" borderId="0" applyNumberFormat="0" applyBorder="0" applyAlignment="0" applyProtection="0"/>
    <xf numFmtId="0" fontId="22" fillId="3" borderId="0" applyNumberFormat="0" applyBorder="0" applyAlignment="0" applyProtection="0"/>
    <xf numFmtId="0" fontId="22" fillId="3" borderId="0" applyNumberFormat="0" applyBorder="0" applyAlignment="0" applyProtection="0"/>
    <xf numFmtId="0" fontId="22" fillId="3" borderId="0" applyNumberFormat="0" applyBorder="0" applyAlignment="0" applyProtection="0"/>
    <xf numFmtId="0" fontId="22" fillId="3" borderId="0" applyNumberFormat="0" applyBorder="0" applyAlignment="0" applyProtection="0"/>
    <xf numFmtId="0" fontId="22" fillId="3" borderId="0" applyNumberFormat="0" applyBorder="0" applyAlignment="0" applyProtection="0"/>
    <xf numFmtId="0" fontId="22" fillId="3" borderId="0" applyNumberFormat="0" applyBorder="0" applyAlignment="0" applyProtection="0"/>
    <xf numFmtId="0" fontId="22" fillId="3" borderId="0" applyNumberFormat="0" applyBorder="0" applyAlignment="0" applyProtection="0"/>
    <xf numFmtId="0" fontId="22" fillId="3" borderId="0" applyNumberFormat="0" applyBorder="0" applyAlignment="0" applyProtection="0"/>
    <xf numFmtId="0" fontId="22" fillId="3" borderId="0" applyNumberFormat="0" applyBorder="0" applyAlignment="0" applyProtection="0"/>
    <xf numFmtId="0" fontId="22" fillId="3" borderId="0" applyNumberFormat="0" applyBorder="0" applyAlignment="0" applyProtection="0"/>
    <xf numFmtId="0" fontId="22" fillId="3" borderId="0" applyNumberFormat="0" applyBorder="0" applyAlignment="0" applyProtection="0"/>
    <xf numFmtId="0" fontId="22" fillId="3" borderId="0" applyNumberFormat="0" applyBorder="0" applyAlignment="0" applyProtection="0"/>
    <xf numFmtId="0" fontId="22" fillId="3" borderId="0" applyNumberFormat="0" applyBorder="0" applyAlignment="0" applyProtection="0"/>
    <xf numFmtId="0" fontId="22" fillId="3" borderId="0" applyNumberFormat="0" applyBorder="0" applyAlignment="0" applyProtection="0"/>
    <xf numFmtId="0" fontId="22" fillId="3" borderId="0" applyNumberFormat="0" applyBorder="0" applyAlignment="0" applyProtection="0"/>
    <xf numFmtId="0" fontId="22" fillId="3" borderId="0" applyNumberFormat="0" applyBorder="0" applyAlignment="0" applyProtection="0"/>
    <xf numFmtId="0" fontId="22" fillId="3" borderId="0" applyNumberFormat="0" applyBorder="0" applyAlignment="0" applyProtection="0"/>
    <xf numFmtId="0" fontId="22" fillId="3" borderId="0" applyNumberFormat="0" applyBorder="0" applyAlignment="0" applyProtection="0"/>
    <xf numFmtId="0" fontId="22" fillId="3" borderId="0" applyNumberFormat="0" applyBorder="0" applyAlignment="0" applyProtection="0"/>
    <xf numFmtId="0" fontId="22" fillId="3" borderId="0" applyNumberFormat="0" applyBorder="0" applyAlignment="0" applyProtection="0"/>
    <xf numFmtId="0" fontId="22" fillId="3" borderId="0" applyNumberFormat="0" applyBorder="0" applyAlignment="0" applyProtection="0"/>
    <xf numFmtId="0" fontId="22" fillId="3" borderId="0" applyNumberFormat="0" applyBorder="0" applyAlignment="0" applyProtection="0"/>
    <xf numFmtId="0" fontId="22" fillId="3" borderId="0" applyNumberFormat="0" applyBorder="0" applyAlignment="0" applyProtection="0"/>
    <xf numFmtId="0" fontId="22" fillId="3" borderId="0" applyNumberFormat="0" applyBorder="0" applyAlignment="0" applyProtection="0"/>
    <xf numFmtId="0" fontId="22" fillId="3" borderId="0" applyNumberFormat="0" applyBorder="0" applyAlignment="0" applyProtection="0"/>
    <xf numFmtId="0" fontId="22" fillId="3" borderId="0" applyNumberFormat="0" applyBorder="0" applyAlignment="0" applyProtection="0"/>
    <xf numFmtId="43" fontId="15" fillId="0" borderId="0" applyFont="0" applyFill="0" applyBorder="0" applyAlignment="0" applyProtection="0"/>
    <xf numFmtId="43" fontId="16" fillId="0" borderId="0" applyFont="0" applyFill="0" applyBorder="0" applyAlignment="0" applyProtection="0"/>
    <xf numFmtId="43" fontId="18" fillId="0" borderId="0" applyFont="0" applyFill="0" applyBorder="0" applyAlignment="0" applyProtection="0"/>
    <xf numFmtId="0" fontId="15" fillId="0" borderId="0">
      <alignment horizontal="left" vertical="top" wrapText="1"/>
    </xf>
    <xf numFmtId="0" fontId="89" fillId="0" borderId="0"/>
    <xf numFmtId="43" fontId="89" fillId="0" borderId="0" applyFont="0" applyFill="0" applyBorder="0" applyAlignment="0" applyProtection="0"/>
    <xf numFmtId="171" fontId="84" fillId="0" borderId="0" applyFont="0" applyFill="0" applyBorder="0" applyAlignment="0" applyProtection="0"/>
    <xf numFmtId="0" fontId="13" fillId="0" borderId="0"/>
    <xf numFmtId="9" fontId="84" fillId="0" borderId="0" applyFont="0" applyFill="0" applyBorder="0" applyAlignment="0" applyProtection="0"/>
    <xf numFmtId="172" fontId="16" fillId="0" borderId="0" applyFont="0" applyFill="0" applyBorder="0" applyAlignment="0" applyProtection="0"/>
    <xf numFmtId="43" fontId="11" fillId="0" borderId="0" applyFont="0" applyFill="0" applyBorder="0" applyAlignment="0" applyProtection="0"/>
    <xf numFmtId="0" fontId="16" fillId="0" borderId="0"/>
    <xf numFmtId="43" fontId="16" fillId="0" borderId="0" applyFont="0" applyFill="0" applyBorder="0" applyAlignment="0" applyProtection="0"/>
    <xf numFmtId="43" fontId="16" fillId="0" borderId="0" applyFont="0" applyFill="0" applyBorder="0" applyAlignment="0" applyProtection="0"/>
    <xf numFmtId="43" fontId="11" fillId="0" borderId="0" applyFont="0" applyFill="0" applyBorder="0" applyAlignment="0" applyProtection="0"/>
    <xf numFmtId="44" fontId="1" fillId="0" borderId="0" applyFont="0" applyFill="0" applyBorder="0" applyAlignment="0" applyProtection="0"/>
    <xf numFmtId="0" fontId="11" fillId="0" borderId="0"/>
    <xf numFmtId="0" fontId="16" fillId="0" borderId="0"/>
    <xf numFmtId="0" fontId="16" fillId="0" borderId="0"/>
    <xf numFmtId="9" fontId="16" fillId="0" borderId="0" applyFont="0" applyFill="0" applyBorder="0" applyAlignment="0" applyProtection="0"/>
    <xf numFmtId="170" fontId="82" fillId="0" borderId="30">
      <protection locked="0"/>
    </xf>
    <xf numFmtId="43" fontId="13" fillId="0" borderId="0" applyFont="0" applyFill="0" applyBorder="0" applyAlignment="0" applyProtection="0"/>
    <xf numFmtId="0" fontId="84" fillId="0" borderId="0"/>
    <xf numFmtId="0" fontId="11" fillId="0" borderId="0"/>
  </cellStyleXfs>
  <cellXfs count="538">
    <xf numFmtId="0" fontId="0" fillId="0" borderId="0" xfId="0"/>
    <xf numFmtId="0" fontId="74" fillId="2" borderId="0" xfId="0" applyFont="1" applyFill="1"/>
    <xf numFmtId="0" fontId="73" fillId="2" borderId="0" xfId="0" applyFont="1" applyFill="1"/>
    <xf numFmtId="0" fontId="74" fillId="2" borderId="0" xfId="0" applyFont="1" applyFill="1" applyBorder="1"/>
    <xf numFmtId="0" fontId="73" fillId="2" borderId="32" xfId="0" applyFont="1" applyFill="1" applyBorder="1" applyAlignment="1">
      <alignment vertical="top" wrapText="1"/>
    </xf>
    <xf numFmtId="0" fontId="73" fillId="2" borderId="32" xfId="0" applyFont="1" applyFill="1" applyBorder="1" applyAlignment="1">
      <alignment horizontal="left" vertical="top" wrapText="1"/>
    </xf>
    <xf numFmtId="0" fontId="86" fillId="2" borderId="32" xfId="0" applyFont="1" applyFill="1" applyBorder="1" applyAlignment="1">
      <alignment horizontal="left" vertical="top" wrapText="1"/>
    </xf>
    <xf numFmtId="0" fontId="73" fillId="2" borderId="32" xfId="0" applyFont="1" applyFill="1" applyBorder="1"/>
    <xf numFmtId="0" fontId="17" fillId="2" borderId="32" xfId="0" applyFont="1" applyFill="1" applyBorder="1" applyAlignment="1">
      <alignment vertical="top" wrapText="1"/>
    </xf>
    <xf numFmtId="0" fontId="73" fillId="2" borderId="33" xfId="0" applyFont="1" applyFill="1" applyBorder="1" applyAlignment="1">
      <alignment horizontal="left" vertical="top" wrapText="1"/>
    </xf>
    <xf numFmtId="0" fontId="73" fillId="2" borderId="32" xfId="0" applyFont="1" applyFill="1" applyBorder="1" applyAlignment="1">
      <alignment vertical="center" wrapText="1"/>
    </xf>
    <xf numFmtId="0" fontId="87" fillId="2" borderId="32" xfId="0" applyFont="1" applyFill="1" applyBorder="1" applyAlignment="1">
      <alignment horizontal="left" vertical="top" wrapText="1"/>
    </xf>
    <xf numFmtId="0" fontId="14" fillId="2" borderId="0" xfId="0" applyFont="1" applyFill="1" applyAlignment="1">
      <alignment wrapText="1"/>
    </xf>
    <xf numFmtId="0" fontId="73" fillId="2" borderId="0" xfId="0" applyFont="1" applyFill="1" applyBorder="1"/>
    <xf numFmtId="0" fontId="73" fillId="2" borderId="0" xfId="0" applyFont="1" applyFill="1" applyAlignment="1">
      <alignment vertical="center"/>
    </xf>
    <xf numFmtId="0" fontId="74" fillId="2" borderId="0" xfId="0" applyFont="1" applyFill="1" applyAlignment="1"/>
    <xf numFmtId="0" fontId="74" fillId="2" borderId="32" xfId="0" applyFont="1" applyFill="1" applyBorder="1" applyAlignment="1">
      <alignment vertical="center" wrapText="1"/>
    </xf>
    <xf numFmtId="0" fontId="73" fillId="2" borderId="32" xfId="0" applyFont="1" applyFill="1" applyBorder="1" applyAlignment="1">
      <alignment horizontal="left" vertical="center"/>
    </xf>
    <xf numFmtId="0" fontId="73" fillId="2" borderId="32" xfId="0" applyFont="1" applyFill="1" applyBorder="1" applyAlignment="1">
      <alignment horizontal="center" vertical="top" wrapText="1"/>
    </xf>
    <xf numFmtId="0" fontId="87" fillId="0" borderId="32" xfId="0" applyFont="1" applyFill="1" applyBorder="1" applyAlignment="1">
      <alignment horizontal="left" vertical="top" wrapText="1"/>
    </xf>
    <xf numFmtId="0" fontId="90" fillId="2" borderId="41" xfId="165" applyFont="1" applyFill="1" applyBorder="1">
      <alignment horizontal="left" vertical="top" wrapText="1"/>
    </xf>
    <xf numFmtId="0" fontId="74" fillId="2" borderId="41" xfId="0" applyFont="1" applyFill="1" applyBorder="1" applyAlignment="1">
      <alignment horizontal="left" vertical="top" wrapText="1"/>
    </xf>
    <xf numFmtId="0" fontId="74" fillId="0" borderId="0" xfId="0" applyFont="1" applyFill="1"/>
    <xf numFmtId="0" fontId="74" fillId="0" borderId="0" xfId="0" applyFont="1" applyFill="1" applyAlignment="1">
      <alignment vertical="center"/>
    </xf>
    <xf numFmtId="0" fontId="14" fillId="0" borderId="0" xfId="0" applyFont="1" applyFill="1" applyAlignment="1">
      <alignment wrapText="1"/>
    </xf>
    <xf numFmtId="0" fontId="74" fillId="0" borderId="0" xfId="0" applyFont="1" applyFill="1" applyBorder="1"/>
    <xf numFmtId="0" fontId="74" fillId="0" borderId="0" xfId="0" applyFont="1" applyFill="1" applyBorder="1" applyAlignment="1">
      <alignment horizontal="center"/>
    </xf>
    <xf numFmtId="0" fontId="74" fillId="0" borderId="45" xfId="0" applyFont="1" applyFill="1" applyBorder="1" applyAlignment="1">
      <alignment vertical="top" wrapText="1"/>
    </xf>
    <xf numFmtId="0" fontId="74" fillId="0" borderId="0" xfId="0" applyFont="1" applyFill="1" applyBorder="1" applyAlignment="1"/>
    <xf numFmtId="0" fontId="90" fillId="2" borderId="41" xfId="0" applyFont="1" applyFill="1" applyBorder="1" applyAlignment="1">
      <alignment horizontal="left" vertical="top" wrapText="1"/>
    </xf>
    <xf numFmtId="0" fontId="14" fillId="2" borderId="41" xfId="0" applyFont="1" applyFill="1" applyBorder="1" applyAlignment="1">
      <alignment horizontal="left" vertical="center" wrapText="1"/>
    </xf>
    <xf numFmtId="0" fontId="74" fillId="2" borderId="41" xfId="165" applyFont="1" applyFill="1" applyBorder="1" applyAlignment="1">
      <alignment horizontal="left" vertical="top" wrapText="1"/>
    </xf>
    <xf numFmtId="168" fontId="14" fillId="2" borderId="41" xfId="0" applyNumberFormat="1" applyFont="1" applyFill="1" applyBorder="1" applyAlignment="1">
      <alignment vertical="center"/>
    </xf>
    <xf numFmtId="165" fontId="14" fillId="2" borderId="41" xfId="6" applyNumberFormat="1" applyFont="1" applyFill="1" applyBorder="1" applyAlignment="1">
      <alignment vertical="center"/>
    </xf>
    <xf numFmtId="0" fontId="74" fillId="2" borderId="0" xfId="0" applyFont="1" applyFill="1" applyAlignment="1">
      <alignment horizontal="left" vertical="top" wrapText="1"/>
    </xf>
    <xf numFmtId="0" fontId="91" fillId="2" borderId="0" xfId="0" applyFont="1" applyFill="1"/>
    <xf numFmtId="0" fontId="74" fillId="2" borderId="32" xfId="0" applyFont="1" applyFill="1" applyBorder="1" applyAlignment="1">
      <alignment horizontal="left" vertical="top" wrapText="1"/>
    </xf>
    <xf numFmtId="0" fontId="74" fillId="2" borderId="33" xfId="0" applyFont="1" applyFill="1" applyBorder="1" applyAlignment="1">
      <alignment horizontal="left" vertical="top" wrapText="1"/>
    </xf>
    <xf numFmtId="0" fontId="74" fillId="2" borderId="32" xfId="0" applyFont="1" applyFill="1" applyBorder="1" applyAlignment="1">
      <alignment vertical="top" wrapText="1"/>
    </xf>
    <xf numFmtId="0" fontId="74" fillId="2" borderId="1" xfId="0" applyFont="1" applyFill="1" applyBorder="1" applyAlignment="1">
      <alignment horizontal="center" vertical="center" wrapText="1"/>
    </xf>
    <xf numFmtId="0" fontId="74" fillId="2" borderId="26" xfId="0" applyFont="1" applyFill="1" applyBorder="1" applyAlignment="1">
      <alignment horizontal="center" vertical="center" wrapText="1"/>
    </xf>
    <xf numFmtId="0" fontId="14" fillId="2" borderId="4" xfId="0" applyFont="1" applyFill="1" applyBorder="1" applyAlignment="1">
      <alignment vertical="top" wrapText="1"/>
    </xf>
    <xf numFmtId="0" fontId="74" fillId="2" borderId="5" xfId="0" applyFont="1" applyFill="1" applyBorder="1" applyAlignment="1">
      <alignment horizontal="center" vertical="top" wrapText="1"/>
    </xf>
    <xf numFmtId="0" fontId="14" fillId="2" borderId="1" xfId="0" applyFont="1" applyFill="1" applyBorder="1" applyAlignment="1">
      <alignment horizontal="center" vertical="top" wrapText="1"/>
    </xf>
    <xf numFmtId="0" fontId="14" fillId="2" borderId="27" xfId="0" applyFont="1" applyFill="1" applyBorder="1" applyAlignment="1">
      <alignment vertical="top" wrapText="1"/>
    </xf>
    <xf numFmtId="0" fontId="74" fillId="2" borderId="1" xfId="0" applyFont="1" applyFill="1" applyBorder="1" applyAlignment="1">
      <alignment horizontal="left" vertical="top" wrapText="1"/>
    </xf>
    <xf numFmtId="0" fontId="14" fillId="2" borderId="2" xfId="0" applyFont="1" applyFill="1" applyBorder="1" applyAlignment="1">
      <alignment vertical="top"/>
    </xf>
    <xf numFmtId="0" fontId="14" fillId="2" borderId="31" xfId="0" applyFont="1" applyFill="1" applyBorder="1" applyAlignment="1">
      <alignment vertical="top" wrapText="1"/>
    </xf>
    <xf numFmtId="0" fontId="14" fillId="2" borderId="26" xfId="0" applyFont="1" applyFill="1" applyBorder="1" applyAlignment="1">
      <alignment horizontal="left" vertical="top" wrapText="1"/>
    </xf>
    <xf numFmtId="165" fontId="14" fillId="2" borderId="41" xfId="0" applyNumberFormat="1" applyFont="1" applyFill="1" applyBorder="1" applyAlignment="1">
      <alignment vertical="top" wrapText="1"/>
    </xf>
    <xf numFmtId="0" fontId="74" fillId="2" borderId="41" xfId="0" applyFont="1" applyFill="1" applyBorder="1" applyAlignment="1"/>
    <xf numFmtId="0" fontId="74" fillId="2" borderId="41" xfId="165" applyFont="1" applyFill="1" applyBorder="1" applyAlignment="1">
      <alignment vertical="top"/>
    </xf>
    <xf numFmtId="168" fontId="14" fillId="2" borderId="26" xfId="7" applyNumberFormat="1" applyFont="1" applyFill="1" applyBorder="1" applyAlignment="1">
      <alignment horizontal="right" vertical="top" wrapText="1"/>
    </xf>
    <xf numFmtId="167" fontId="74" fillId="2" borderId="26" xfId="0" applyNumberFormat="1" applyFont="1" applyFill="1" applyBorder="1" applyAlignment="1">
      <alignment horizontal="right" vertical="center" wrapText="1"/>
    </xf>
    <xf numFmtId="168" fontId="14" fillId="2" borderId="26" xfId="7" applyNumberFormat="1" applyFont="1" applyFill="1" applyBorder="1" applyAlignment="1">
      <alignment horizontal="right" vertical="center" wrapText="1"/>
    </xf>
    <xf numFmtId="0" fontId="90" fillId="0" borderId="41" xfId="0" applyFont="1" applyBorder="1" applyAlignment="1">
      <alignment horizontal="left" vertical="top" wrapText="1"/>
    </xf>
    <xf numFmtId="0" fontId="74" fillId="0" borderId="41" xfId="0" applyFont="1" applyBorder="1" applyAlignment="1">
      <alignment horizontal="left" vertical="top" wrapText="1"/>
    </xf>
    <xf numFmtId="0" fontId="74" fillId="2" borderId="44" xfId="0" applyFont="1" applyFill="1" applyBorder="1" applyAlignment="1">
      <alignment horizontal="center" vertical="center" wrapText="1"/>
    </xf>
    <xf numFmtId="0" fontId="90" fillId="2" borderId="32" xfId="0" applyFont="1" applyFill="1" applyBorder="1" applyAlignment="1">
      <alignment horizontal="left" vertical="top" wrapText="1"/>
    </xf>
    <xf numFmtId="0" fontId="90" fillId="0" borderId="32" xfId="0" applyFont="1" applyFill="1" applyBorder="1" applyAlignment="1">
      <alignment horizontal="left" vertical="top" wrapText="1"/>
    </xf>
    <xf numFmtId="0" fontId="74" fillId="2" borderId="4" xfId="0" applyFont="1" applyFill="1" applyBorder="1" applyAlignment="1">
      <alignment horizontal="center" vertical="center" wrapText="1"/>
    </xf>
    <xf numFmtId="0" fontId="74" fillId="2" borderId="0" xfId="0" applyFont="1" applyFill="1" applyAlignment="1">
      <alignment horizontal="right"/>
    </xf>
    <xf numFmtId="168" fontId="14" fillId="0" borderId="41" xfId="0" applyNumberFormat="1" applyFont="1" applyFill="1" applyBorder="1" applyAlignment="1">
      <alignment horizontal="center" vertical="center"/>
    </xf>
    <xf numFmtId="0" fontId="90" fillId="0" borderId="41" xfId="165" applyFont="1" applyFill="1" applyBorder="1">
      <alignment horizontal="left" vertical="top" wrapText="1"/>
    </xf>
    <xf numFmtId="0" fontId="14" fillId="0" borderId="41" xfId="165" applyFont="1" applyFill="1" applyBorder="1" applyAlignment="1">
      <alignment horizontal="left" vertical="top" wrapText="1"/>
    </xf>
    <xf numFmtId="0" fontId="74" fillId="0" borderId="41" xfId="0" applyFont="1" applyFill="1" applyBorder="1" applyAlignment="1">
      <alignment horizontal="center"/>
    </xf>
    <xf numFmtId="0" fontId="74" fillId="0" borderId="41" xfId="165" applyFont="1" applyFill="1" applyBorder="1" applyAlignment="1">
      <alignment horizontal="left" vertical="center" wrapText="1"/>
    </xf>
    <xf numFmtId="0" fontId="90" fillId="0" borderId="41" xfId="0" applyFont="1" applyFill="1" applyBorder="1" applyAlignment="1">
      <alignment horizontal="left" vertical="top" wrapText="1"/>
    </xf>
    <xf numFmtId="0" fontId="74" fillId="0" borderId="41" xfId="0" applyFont="1" applyFill="1" applyBorder="1" applyAlignment="1">
      <alignment horizontal="left" vertical="top" wrapText="1"/>
    </xf>
    <xf numFmtId="0" fontId="14" fillId="2" borderId="41" xfId="0" applyFont="1" applyFill="1" applyBorder="1" applyAlignment="1">
      <alignment horizontal="center" vertical="center" wrapText="1"/>
    </xf>
    <xf numFmtId="0" fontId="14" fillId="2" borderId="41" xfId="0" applyFont="1" applyFill="1" applyBorder="1" applyAlignment="1">
      <alignment horizontal="left" vertical="top" wrapText="1"/>
    </xf>
    <xf numFmtId="0" fontId="74" fillId="2" borderId="2" xfId="0" applyFont="1" applyFill="1" applyBorder="1" applyAlignment="1">
      <alignment vertical="top" wrapText="1"/>
    </xf>
    <xf numFmtId="0" fontId="74" fillId="2" borderId="41" xfId="0" applyFont="1" applyFill="1" applyBorder="1" applyAlignment="1">
      <alignment horizontal="left" vertical="center" wrapText="1"/>
    </xf>
    <xf numFmtId="0" fontId="74" fillId="0" borderId="41" xfId="0" applyFont="1" applyBorder="1" applyAlignment="1">
      <alignment horizontal="left" vertical="center" wrapText="1"/>
    </xf>
    <xf numFmtId="0" fontId="14" fillId="2" borderId="2" xfId="0" applyFont="1" applyFill="1" applyBorder="1" applyAlignment="1">
      <alignment vertical="center" wrapText="1"/>
    </xf>
    <xf numFmtId="168" fontId="14" fillId="2" borderId="41" xfId="7" applyNumberFormat="1" applyFont="1" applyFill="1" applyBorder="1" applyAlignment="1">
      <alignment horizontal="right" vertical="center" wrapText="1"/>
    </xf>
    <xf numFmtId="43" fontId="74" fillId="2" borderId="41" xfId="7" applyNumberFormat="1" applyFont="1" applyFill="1" applyBorder="1" applyAlignment="1">
      <alignment horizontal="right" vertical="center" wrapText="1"/>
    </xf>
    <xf numFmtId="166" fontId="74" fillId="2" borderId="41" xfId="7" applyNumberFormat="1" applyFont="1" applyFill="1" applyBorder="1" applyAlignment="1">
      <alignment horizontal="center" vertical="center" wrapText="1"/>
    </xf>
    <xf numFmtId="0" fontId="90" fillId="2" borderId="41" xfId="165" applyFont="1" applyFill="1" applyBorder="1" applyAlignment="1">
      <alignment horizontal="left" vertical="top" wrapText="1"/>
    </xf>
    <xf numFmtId="166" fontId="90" fillId="2" borderId="41" xfId="7" applyNumberFormat="1" applyFont="1" applyFill="1" applyBorder="1" applyAlignment="1">
      <alignment horizontal="center" vertical="center" wrapText="1"/>
    </xf>
    <xf numFmtId="166" fontId="74" fillId="2" borderId="41" xfId="7" applyNumberFormat="1" applyFont="1" applyFill="1" applyBorder="1" applyAlignment="1">
      <alignment vertical="center" wrapText="1"/>
    </xf>
    <xf numFmtId="0" fontId="74" fillId="0" borderId="32" xfId="0" applyFont="1" applyBorder="1" applyAlignment="1">
      <alignment horizontal="left" vertical="top" wrapText="1"/>
    </xf>
    <xf numFmtId="166" fontId="74" fillId="2" borderId="41" xfId="7" applyNumberFormat="1" applyFont="1" applyFill="1" applyBorder="1" applyAlignment="1">
      <alignment horizontal="right" vertical="center" wrapText="1"/>
    </xf>
    <xf numFmtId="0" fontId="14" fillId="2" borderId="27" xfId="0" applyFont="1" applyFill="1" applyBorder="1" applyAlignment="1">
      <alignment vertical="center" wrapText="1"/>
    </xf>
    <xf numFmtId="168" fontId="74" fillId="2" borderId="41" xfId="7" applyNumberFormat="1" applyFont="1" applyFill="1" applyBorder="1" applyAlignment="1">
      <alignment horizontal="right" vertical="center" wrapText="1"/>
    </xf>
    <xf numFmtId="0" fontId="74" fillId="2" borderId="0" xfId="0" applyFont="1" applyFill="1" applyBorder="1" applyAlignment="1">
      <alignment horizontal="left" vertical="top" wrapText="1"/>
    </xf>
    <xf numFmtId="0" fontId="90" fillId="2" borderId="0" xfId="0" applyFont="1" applyFill="1" applyAlignment="1">
      <alignment horizontal="left" vertical="top" wrapText="1"/>
    </xf>
    <xf numFmtId="0" fontId="90" fillId="0" borderId="41" xfId="165" applyFont="1" applyBorder="1" applyAlignment="1">
      <alignment horizontal="left" vertical="top" wrapText="1"/>
    </xf>
    <xf numFmtId="168" fontId="14" fillId="2" borderId="41" xfId="7" applyNumberFormat="1" applyFont="1" applyFill="1" applyBorder="1" applyAlignment="1">
      <alignment horizontal="right" vertical="top" wrapText="1"/>
    </xf>
    <xf numFmtId="0" fontId="92" fillId="0" borderId="0" xfId="0" applyFont="1" applyAlignment="1">
      <alignment horizontal="right" vertical="center" wrapText="1"/>
    </xf>
    <xf numFmtId="0" fontId="14" fillId="0" borderId="0" xfId="0" applyFont="1" applyFill="1" applyBorder="1" applyAlignment="1">
      <alignment horizontal="center" vertical="top" wrapText="1"/>
    </xf>
    <xf numFmtId="166" fontId="14" fillId="2" borderId="41" xfId="7" applyNumberFormat="1" applyFont="1" applyFill="1" applyBorder="1" applyAlignment="1">
      <alignment vertical="center" wrapText="1"/>
    </xf>
    <xf numFmtId="168" fontId="14" fillId="0" borderId="41" xfId="0" applyNumberFormat="1" applyFont="1" applyFill="1" applyBorder="1" applyAlignment="1">
      <alignment horizontal="right" vertical="center"/>
    </xf>
    <xf numFmtId="0" fontId="91" fillId="2" borderId="0" xfId="0" applyFont="1" applyFill="1" applyBorder="1" applyAlignment="1">
      <alignment horizontal="left" vertical="center" wrapText="1"/>
    </xf>
    <xf numFmtId="165" fontId="91" fillId="2" borderId="0" xfId="6" applyNumberFormat="1" applyFont="1" applyFill="1" applyBorder="1" applyAlignment="1">
      <alignment horizontal="right" vertical="center"/>
    </xf>
    <xf numFmtId="0" fontId="14" fillId="2" borderId="32" xfId="0" applyFont="1" applyFill="1" applyBorder="1" applyAlignment="1">
      <alignment vertical="top" wrapText="1"/>
    </xf>
    <xf numFmtId="0" fontId="74" fillId="2" borderId="32" xfId="0" applyFont="1" applyFill="1" applyBorder="1"/>
    <xf numFmtId="0" fontId="74" fillId="2" borderId="32" xfId="0" applyFont="1" applyFill="1" applyBorder="1" applyAlignment="1">
      <alignment horizontal="center" vertical="top" wrapText="1"/>
    </xf>
    <xf numFmtId="0" fontId="74" fillId="2" borderId="41" xfId="0" applyFont="1" applyFill="1" applyBorder="1" applyAlignment="1">
      <alignment vertical="top" wrapText="1"/>
    </xf>
    <xf numFmtId="0" fontId="73" fillId="2" borderId="0" xfId="0" applyFont="1" applyFill="1" applyBorder="1" applyAlignment="1">
      <alignment vertical="center"/>
    </xf>
    <xf numFmtId="0" fontId="73" fillId="2" borderId="0" xfId="0" applyFont="1" applyFill="1" applyBorder="1" applyAlignment="1">
      <alignment horizontal="left" vertical="center"/>
    </xf>
    <xf numFmtId="165" fontId="73" fillId="2" borderId="0" xfId="6" applyNumberFormat="1" applyFont="1" applyFill="1" applyBorder="1" applyAlignment="1">
      <alignment horizontal="right" vertical="center"/>
    </xf>
    <xf numFmtId="0" fontId="73" fillId="2" borderId="41" xfId="0" applyFont="1" applyFill="1" applyBorder="1" applyAlignment="1">
      <alignment horizontal="left" vertical="top" wrapText="1"/>
    </xf>
    <xf numFmtId="0" fontId="14" fillId="0" borderId="42" xfId="0" applyFont="1" applyFill="1" applyBorder="1" applyAlignment="1"/>
    <xf numFmtId="0" fontId="14" fillId="0" borderId="41" xfId="0" applyFont="1" applyFill="1" applyBorder="1" applyAlignment="1"/>
    <xf numFmtId="0" fontId="14" fillId="0" borderId="41" xfId="0" applyFont="1" applyFill="1" applyBorder="1" applyAlignment="1">
      <alignment vertical="top" wrapText="1"/>
    </xf>
    <xf numFmtId="0" fontId="74" fillId="0" borderId="38" xfId="0" applyFont="1" applyFill="1" applyBorder="1" applyAlignment="1">
      <alignment horizontal="left" vertical="top" wrapText="1"/>
    </xf>
    <xf numFmtId="0" fontId="74" fillId="0" borderId="41" xfId="0" applyFont="1" applyFill="1" applyBorder="1" applyAlignment="1">
      <alignment vertical="top" wrapText="1"/>
    </xf>
    <xf numFmtId="0" fontId="74" fillId="0" borderId="41" xfId="0" applyFont="1" applyFill="1" applyBorder="1" applyAlignment="1">
      <alignment horizontal="center" vertical="center" wrapText="1"/>
    </xf>
    <xf numFmtId="0" fontId="74" fillId="0" borderId="41" xfId="0" applyFont="1" applyFill="1" applyBorder="1" applyAlignment="1">
      <alignment vertical="center" wrapText="1"/>
    </xf>
    <xf numFmtId="0" fontId="94" fillId="2" borderId="32" xfId="0" applyFont="1" applyFill="1" applyBorder="1" applyAlignment="1">
      <alignment horizontal="left" vertical="top" wrapText="1"/>
    </xf>
    <xf numFmtId="0" fontId="94" fillId="0" borderId="32" xfId="0" applyFont="1" applyFill="1" applyBorder="1" applyAlignment="1">
      <alignment horizontal="left" vertical="top" wrapText="1"/>
    </xf>
    <xf numFmtId="0" fontId="74" fillId="0" borderId="0" xfId="0" applyFont="1" applyFill="1" applyBorder="1" applyAlignment="1">
      <alignment horizontal="left" vertical="center"/>
    </xf>
    <xf numFmtId="168" fontId="74" fillId="0" borderId="0" xfId="0" applyNumberFormat="1" applyFont="1" applyFill="1" applyBorder="1" applyAlignment="1">
      <alignment horizontal="right" vertical="center"/>
    </xf>
    <xf numFmtId="0" fontId="74" fillId="0" borderId="42" xfId="0" applyFont="1" applyFill="1" applyBorder="1" applyAlignment="1">
      <alignment horizontal="left" vertical="center" wrapText="1"/>
    </xf>
    <xf numFmtId="0" fontId="74" fillId="0" borderId="44" xfId="0" applyFont="1" applyFill="1" applyBorder="1" applyAlignment="1">
      <alignment vertical="top" wrapText="1"/>
    </xf>
    <xf numFmtId="0" fontId="74" fillId="0" borderId="41" xfId="0" applyFont="1" applyBorder="1" applyAlignment="1">
      <alignment horizontal="center" vertical="center" wrapText="1"/>
    </xf>
    <xf numFmtId="0" fontId="14" fillId="2" borderId="43" xfId="0" applyFont="1" applyFill="1" applyBorder="1" applyAlignment="1">
      <alignment vertical="top" wrapText="1"/>
    </xf>
    <xf numFmtId="0" fontId="86" fillId="0" borderId="41" xfId="0" applyFont="1" applyFill="1" applyBorder="1" applyAlignment="1">
      <alignment horizontal="left" vertical="top" wrapText="1"/>
    </xf>
    <xf numFmtId="0" fontId="73" fillId="0" borderId="41" xfId="0" applyFont="1" applyFill="1" applyBorder="1" applyAlignment="1"/>
    <xf numFmtId="0" fontId="17" fillId="0" borderId="41" xfId="0" applyFont="1" applyFill="1" applyBorder="1" applyAlignment="1">
      <alignment horizontal="left" vertical="center" wrapText="1"/>
    </xf>
    <xf numFmtId="0" fontId="73" fillId="0" borderId="41" xfId="165" applyFont="1" applyFill="1" applyBorder="1" applyAlignment="1">
      <alignment horizontal="left" vertical="top" wrapText="1"/>
    </xf>
    <xf numFmtId="0" fontId="73" fillId="0" borderId="41" xfId="165" applyFont="1" applyFill="1" applyBorder="1" applyAlignment="1">
      <alignment horizontal="left" vertical="center" wrapText="1"/>
    </xf>
    <xf numFmtId="0" fontId="73" fillId="0" borderId="27" xfId="0" applyFont="1" applyFill="1" applyBorder="1" applyAlignment="1"/>
    <xf numFmtId="0" fontId="73" fillId="0" borderId="41" xfId="165" applyFont="1" applyFill="1" applyBorder="1" applyAlignment="1">
      <alignment horizontal="center" vertical="center" wrapText="1"/>
    </xf>
    <xf numFmtId="0" fontId="17" fillId="0" borderId="41" xfId="165" applyFont="1" applyFill="1" applyBorder="1" applyAlignment="1">
      <alignment horizontal="left" vertical="center" wrapText="1"/>
    </xf>
    <xf numFmtId="168" fontId="17" fillId="0" borderId="41" xfId="0" applyNumberFormat="1" applyFont="1" applyFill="1" applyBorder="1" applyAlignment="1">
      <alignment horizontal="center" vertical="center"/>
    </xf>
    <xf numFmtId="168" fontId="73" fillId="0" borderId="41" xfId="0" applyNumberFormat="1" applyFont="1" applyFill="1" applyBorder="1" applyAlignment="1">
      <alignment horizontal="center" vertical="center"/>
    </xf>
    <xf numFmtId="0" fontId="73" fillId="0" borderId="41" xfId="8" applyFont="1" applyFill="1" applyBorder="1" applyAlignment="1">
      <alignment horizontal="left" vertical="top" wrapText="1"/>
    </xf>
    <xf numFmtId="0" fontId="74" fillId="2" borderId="0" xfId="0" applyFont="1" applyFill="1" applyAlignment="1">
      <alignment horizontal="center" vertical="center"/>
    </xf>
    <xf numFmtId="165" fontId="17" fillId="0" borderId="41" xfId="0" applyNumberFormat="1" applyFont="1" applyFill="1" applyBorder="1" applyAlignment="1">
      <alignment horizontal="right" vertical="top" wrapText="1"/>
    </xf>
    <xf numFmtId="0" fontId="14" fillId="2" borderId="27" xfId="0" applyFont="1" applyFill="1" applyBorder="1" applyAlignment="1">
      <alignment horizontal="center" vertical="top"/>
    </xf>
    <xf numFmtId="0" fontId="14" fillId="2" borderId="2" xfId="0" applyFont="1" applyFill="1" applyBorder="1" applyAlignment="1">
      <alignment horizontal="center" vertical="top"/>
    </xf>
    <xf numFmtId="0" fontId="14" fillId="2" borderId="3" xfId="0" applyFont="1" applyFill="1" applyBorder="1" applyAlignment="1">
      <alignment horizontal="center" vertical="top"/>
    </xf>
    <xf numFmtId="0" fontId="14" fillId="0" borderId="41" xfId="0" applyFont="1" applyFill="1" applyBorder="1" applyAlignment="1">
      <alignment horizontal="left" vertical="top" wrapText="1"/>
    </xf>
    <xf numFmtId="168" fontId="17" fillId="2" borderId="41" xfId="7" applyNumberFormat="1" applyFont="1" applyFill="1" applyBorder="1" applyAlignment="1">
      <alignment horizontal="right" vertical="center" wrapText="1"/>
    </xf>
    <xf numFmtId="0" fontId="17" fillId="0" borderId="41" xfId="165" applyFont="1" applyFill="1" applyBorder="1" applyAlignment="1">
      <alignment horizontal="left" vertical="top" wrapText="1"/>
    </xf>
    <xf numFmtId="165" fontId="95" fillId="2" borderId="41" xfId="6" applyNumberFormat="1" applyFont="1" applyFill="1" applyBorder="1" applyAlignment="1">
      <alignment vertical="center"/>
    </xf>
    <xf numFmtId="165" fontId="95" fillId="2" borderId="41" xfId="0" applyNumberFormat="1" applyFont="1" applyFill="1" applyBorder="1" applyAlignment="1">
      <alignment vertical="top" wrapText="1"/>
    </xf>
    <xf numFmtId="0" fontId="91" fillId="2" borderId="41" xfId="0" applyFont="1" applyFill="1" applyBorder="1" applyAlignment="1"/>
    <xf numFmtId="168" fontId="91" fillId="0" borderId="41" xfId="0" applyNumberFormat="1" applyFont="1" applyFill="1" applyBorder="1" applyAlignment="1">
      <alignment horizontal="center" vertical="center"/>
    </xf>
    <xf numFmtId="168" fontId="17" fillId="0" borderId="41" xfId="0" applyNumberFormat="1" applyFont="1" applyFill="1" applyBorder="1" applyAlignment="1">
      <alignment horizontal="right" vertical="center"/>
    </xf>
    <xf numFmtId="0" fontId="14" fillId="0" borderId="41" xfId="0" applyFont="1" applyFill="1" applyBorder="1" applyAlignment="1">
      <alignment horizontal="right"/>
    </xf>
    <xf numFmtId="0" fontId="96" fillId="0" borderId="41" xfId="165" applyFont="1" applyFill="1" applyBorder="1" applyAlignment="1">
      <alignment horizontal="left" vertical="center" wrapText="1"/>
    </xf>
    <xf numFmtId="0" fontId="86" fillId="2" borderId="41" xfId="165" applyFont="1" applyFill="1" applyBorder="1" applyAlignment="1">
      <alignment horizontal="left" vertical="center" wrapText="1"/>
    </xf>
    <xf numFmtId="0" fontId="86" fillId="2" borderId="41" xfId="165" applyFont="1" applyFill="1" applyBorder="1">
      <alignment horizontal="left" vertical="top" wrapText="1"/>
    </xf>
    <xf numFmtId="0" fontId="87" fillId="0" borderId="41" xfId="0" applyFont="1" applyBorder="1" applyAlignment="1">
      <alignment horizontal="left" vertical="top" wrapText="1"/>
    </xf>
    <xf numFmtId="0" fontId="17" fillId="0" borderId="41" xfId="0" applyFont="1" applyBorder="1" applyAlignment="1">
      <alignment horizontal="left" vertical="top" wrapText="1"/>
    </xf>
    <xf numFmtId="0" fontId="97" fillId="0" borderId="41" xfId="0" applyFont="1" applyBorder="1" applyAlignment="1">
      <alignment horizontal="left" vertical="top" wrapText="1"/>
    </xf>
    <xf numFmtId="0" fontId="73" fillId="0" borderId="41" xfId="165" applyFont="1" applyFill="1" applyBorder="1" applyAlignment="1">
      <alignment horizontal="center" vertical="top"/>
    </xf>
    <xf numFmtId="168" fontId="17" fillId="2" borderId="41" xfId="0" applyNumberFormat="1" applyFont="1" applyFill="1" applyBorder="1" applyAlignment="1">
      <alignment horizontal="right" vertical="center"/>
    </xf>
    <xf numFmtId="0" fontId="14" fillId="2" borderId="41" xfId="0" applyFont="1" applyFill="1" applyBorder="1" applyAlignment="1"/>
    <xf numFmtId="0" fontId="14" fillId="2" borderId="41" xfId="0" applyFont="1" applyFill="1" applyBorder="1" applyAlignment="1">
      <alignment vertical="center" wrapText="1"/>
    </xf>
    <xf numFmtId="0" fontId="14" fillId="2" borderId="42" xfId="0" applyFont="1" applyFill="1" applyBorder="1" applyAlignment="1">
      <alignment horizontal="center" vertical="top"/>
    </xf>
    <xf numFmtId="0" fontId="73" fillId="0" borderId="41" xfId="0" applyFont="1" applyBorder="1" applyAlignment="1">
      <alignment horizontal="left" vertical="top" wrapText="1"/>
    </xf>
    <xf numFmtId="0" fontId="86" fillId="0" borderId="41" xfId="165" applyFont="1" applyBorder="1" applyAlignment="1">
      <alignment horizontal="left" vertical="top" wrapText="1"/>
    </xf>
    <xf numFmtId="168" fontId="17" fillId="0" borderId="47" xfId="7" applyNumberFormat="1" applyFont="1" applyFill="1" applyBorder="1" applyAlignment="1">
      <alignment horizontal="right" vertical="center" wrapText="1"/>
    </xf>
    <xf numFmtId="168" fontId="73" fillId="2" borderId="47" xfId="7" applyNumberFormat="1" applyFont="1" applyFill="1" applyBorder="1" applyAlignment="1">
      <alignment horizontal="right" vertical="center" wrapText="1"/>
    </xf>
    <xf numFmtId="168" fontId="86" fillId="2" borderId="47" xfId="7" applyNumberFormat="1" applyFont="1" applyFill="1" applyBorder="1" applyAlignment="1">
      <alignment horizontal="right" vertical="center" wrapText="1"/>
    </xf>
    <xf numFmtId="165" fontId="73" fillId="0" borderId="48" xfId="6" applyNumberFormat="1" applyFont="1" applyFill="1" applyBorder="1" applyAlignment="1">
      <alignment horizontal="right" vertical="center"/>
    </xf>
    <xf numFmtId="0" fontId="17" fillId="2" borderId="41" xfId="165" applyFont="1" applyFill="1" applyBorder="1" applyAlignment="1">
      <alignment horizontal="left" vertical="top" wrapText="1"/>
    </xf>
    <xf numFmtId="0" fontId="86" fillId="2" borderId="41" xfId="165" applyFont="1" applyFill="1" applyBorder="1" applyAlignment="1">
      <alignment horizontal="left" vertical="top" wrapText="1"/>
    </xf>
    <xf numFmtId="0" fontId="73" fillId="2" borderId="41" xfId="0" applyFont="1" applyFill="1" applyBorder="1" applyAlignment="1">
      <alignment horizontal="center" vertical="top" wrapText="1"/>
    </xf>
    <xf numFmtId="166" fontId="73" fillId="2" borderId="41" xfId="7" applyNumberFormat="1" applyFont="1" applyFill="1" applyBorder="1" applyAlignment="1">
      <alignment horizontal="right" vertical="center" wrapText="1"/>
    </xf>
    <xf numFmtId="166" fontId="86" fillId="2" borderId="41" xfId="7" applyNumberFormat="1" applyFont="1" applyFill="1" applyBorder="1" applyAlignment="1">
      <alignment horizontal="right" vertical="center" wrapText="1"/>
    </xf>
    <xf numFmtId="168" fontId="73" fillId="2" borderId="41" xfId="7" applyNumberFormat="1" applyFont="1" applyFill="1" applyBorder="1" applyAlignment="1">
      <alignment horizontal="right" vertical="center" wrapText="1"/>
    </xf>
    <xf numFmtId="168" fontId="73" fillId="2" borderId="41" xfId="0" applyNumberFormat="1" applyFont="1" applyFill="1" applyBorder="1" applyAlignment="1">
      <alignment horizontal="right" vertical="center"/>
    </xf>
    <xf numFmtId="0" fontId="14" fillId="2" borderId="41" xfId="0" applyFont="1" applyFill="1" applyBorder="1" applyAlignment="1">
      <alignment horizontal="center" vertical="top"/>
    </xf>
    <xf numFmtId="168" fontId="17" fillId="2" borderId="47" xfId="7" applyNumberFormat="1" applyFont="1" applyFill="1" applyBorder="1" applyAlignment="1">
      <alignment horizontal="right" vertical="center" wrapText="1"/>
    </xf>
    <xf numFmtId="166" fontId="73" fillId="2" borderId="47" xfId="7" applyNumberFormat="1" applyFont="1" applyFill="1" applyBorder="1" applyAlignment="1">
      <alignment horizontal="right" vertical="center" wrapText="1"/>
    </xf>
    <xf numFmtId="168" fontId="73" fillId="0" borderId="47" xfId="0" applyNumberFormat="1" applyFont="1" applyFill="1" applyBorder="1" applyAlignment="1">
      <alignment horizontal="right" vertical="center"/>
    </xf>
    <xf numFmtId="0" fontId="17" fillId="0" borderId="41" xfId="0" applyFont="1" applyBorder="1" applyAlignment="1">
      <alignment horizontal="left" wrapText="1"/>
    </xf>
    <xf numFmtId="0" fontId="74" fillId="2" borderId="44" xfId="2043" applyFont="1" applyFill="1" applyBorder="1" applyAlignment="1">
      <alignment horizontal="left" vertical="center" wrapText="1"/>
    </xf>
    <xf numFmtId="168" fontId="74" fillId="0" borderId="41" xfId="2043" applyNumberFormat="1" applyFont="1" applyBorder="1" applyAlignment="1">
      <alignment horizontal="right"/>
    </xf>
    <xf numFmtId="0" fontId="17" fillId="0" borderId="3" xfId="2043" applyFont="1" applyFill="1" applyBorder="1" applyAlignment="1">
      <alignment horizontal="center" vertical="center"/>
    </xf>
    <xf numFmtId="0" fontId="17" fillId="0" borderId="41" xfId="0" applyFont="1" applyFill="1" applyBorder="1" applyAlignment="1">
      <alignment horizontal="left" vertical="top" wrapText="1"/>
    </xf>
    <xf numFmtId="0" fontId="73" fillId="0" borderId="41" xfId="0" applyFont="1" applyFill="1" applyBorder="1" applyAlignment="1">
      <alignment horizontal="left" vertical="top" wrapText="1"/>
    </xf>
    <xf numFmtId="0" fontId="73" fillId="0" borderId="44" xfId="0" applyFont="1" applyFill="1" applyBorder="1" applyAlignment="1">
      <alignment horizontal="left" wrapText="1"/>
    </xf>
    <xf numFmtId="168" fontId="17" fillId="2" borderId="41" xfId="0" applyNumberFormat="1" applyFont="1" applyFill="1" applyBorder="1" applyAlignment="1">
      <alignment horizontal="right" vertical="center" wrapText="1"/>
    </xf>
    <xf numFmtId="168" fontId="14" fillId="0" borderId="41" xfId="2043" applyNumberFormat="1" applyFont="1" applyFill="1" applyBorder="1" applyAlignment="1">
      <alignment horizontal="right" vertical="center"/>
    </xf>
    <xf numFmtId="168" fontId="74" fillId="0" borderId="41" xfId="2043" applyNumberFormat="1" applyFont="1" applyFill="1" applyBorder="1" applyAlignment="1">
      <alignment horizontal="right"/>
    </xf>
    <xf numFmtId="168" fontId="74" fillId="0" borderId="41" xfId="2043" applyNumberFormat="1" applyFont="1" applyFill="1" applyBorder="1" applyAlignment="1">
      <alignment horizontal="right" vertical="center"/>
    </xf>
    <xf numFmtId="168" fontId="73" fillId="0" borderId="41" xfId="7" applyNumberFormat="1" applyFont="1" applyFill="1" applyBorder="1" applyAlignment="1">
      <alignment horizontal="right" vertical="center" wrapText="1"/>
    </xf>
    <xf numFmtId="0" fontId="17" fillId="0" borderId="41" xfId="2043" applyFont="1" applyFill="1" applyBorder="1" applyAlignment="1">
      <alignment vertical="center"/>
    </xf>
    <xf numFmtId="168" fontId="17" fillId="2" borderId="41" xfId="7" applyNumberFormat="1" applyFont="1" applyFill="1" applyBorder="1" applyAlignment="1">
      <alignment horizontal="center" vertical="center" wrapText="1"/>
    </xf>
    <xf numFmtId="168" fontId="17" fillId="2" borderId="41" xfId="0" applyNumberFormat="1" applyFont="1" applyFill="1" applyBorder="1" applyAlignment="1">
      <alignment horizontal="right" vertical="top" wrapText="1"/>
    </xf>
    <xf numFmtId="49" fontId="17" fillId="0" borderId="41" xfId="8" applyNumberFormat="1" applyFont="1" applyFill="1" applyBorder="1" applyAlignment="1">
      <alignment wrapText="1"/>
    </xf>
    <xf numFmtId="0" fontId="14" fillId="0" borderId="41" xfId="0" applyFont="1" applyFill="1" applyBorder="1" applyAlignment="1">
      <alignment horizontal="center" vertical="top"/>
    </xf>
    <xf numFmtId="0" fontId="17" fillId="0" borderId="41" xfId="2043" applyFont="1" applyFill="1" applyBorder="1" applyAlignment="1">
      <alignment horizontal="center" vertical="top"/>
    </xf>
    <xf numFmtId="0" fontId="97" fillId="0" borderId="41" xfId="0" applyFont="1" applyFill="1" applyBorder="1" applyAlignment="1">
      <alignment horizontal="left" vertical="top" wrapText="1"/>
    </xf>
    <xf numFmtId="173" fontId="98" fillId="2" borderId="1" xfId="98" applyNumberFormat="1" applyFont="1" applyFill="1" applyBorder="1" applyAlignment="1">
      <alignment horizontal="left" vertical="center" wrapText="1"/>
    </xf>
    <xf numFmtId="0" fontId="86" fillId="0" borderId="1" xfId="0" applyFont="1" applyFill="1" applyBorder="1" applyAlignment="1">
      <alignment horizontal="left" vertical="center" wrapText="1"/>
    </xf>
    <xf numFmtId="0" fontId="73" fillId="2" borderId="0" xfId="0" applyFont="1" applyFill="1" applyBorder="1" applyAlignment="1">
      <alignment horizontal="left" vertical="center" wrapText="1"/>
    </xf>
    <xf numFmtId="168" fontId="73" fillId="2" borderId="0" xfId="7" applyNumberFormat="1" applyFont="1" applyFill="1" applyBorder="1" applyAlignment="1">
      <alignment horizontal="right" vertical="center" wrapText="1"/>
    </xf>
    <xf numFmtId="0" fontId="90" fillId="0" borderId="41" xfId="165" applyFont="1" applyFill="1" applyBorder="1" applyAlignment="1">
      <alignment horizontal="left" vertical="center" wrapText="1"/>
    </xf>
    <xf numFmtId="0" fontId="73" fillId="0" borderId="1" xfId="0" applyFont="1" applyFill="1" applyBorder="1" applyAlignment="1">
      <alignment vertical="top" wrapText="1"/>
    </xf>
    <xf numFmtId="0" fontId="86" fillId="0" borderId="1" xfId="0" applyFont="1" applyFill="1" applyBorder="1" applyAlignment="1">
      <alignment horizontal="left" vertical="top" wrapText="1"/>
    </xf>
    <xf numFmtId="0" fontId="73" fillId="0" borderId="1" xfId="0" applyFont="1" applyFill="1" applyBorder="1" applyAlignment="1">
      <alignment horizontal="center" vertical="top" wrapText="1"/>
    </xf>
    <xf numFmtId="0" fontId="73" fillId="0" borderId="1" xfId="0" applyFont="1" applyFill="1" applyBorder="1" applyAlignment="1">
      <alignment horizontal="left" vertical="top" wrapText="1"/>
    </xf>
    <xf numFmtId="175" fontId="86" fillId="0" borderId="3" xfId="0" applyNumberFormat="1" applyFont="1" applyFill="1" applyBorder="1" applyAlignment="1">
      <alignment horizontal="right" vertical="top" wrapText="1"/>
    </xf>
    <xf numFmtId="0" fontId="73" fillId="0" borderId="1" xfId="0" applyFont="1" applyFill="1" applyBorder="1" applyAlignment="1">
      <alignment horizontal="center" vertical="center" wrapText="1"/>
    </xf>
    <xf numFmtId="0" fontId="73" fillId="2" borderId="1" xfId="0" applyFont="1" applyFill="1" applyBorder="1" applyAlignment="1">
      <alignment vertical="top" wrapText="1"/>
    </xf>
    <xf numFmtId="0" fontId="86" fillId="2" borderId="1" xfId="0" applyFont="1" applyFill="1" applyBorder="1" applyAlignment="1">
      <alignment horizontal="left" vertical="top" wrapText="1"/>
    </xf>
    <xf numFmtId="0" fontId="73" fillId="2" borderId="1" xfId="0" applyFont="1" applyFill="1" applyBorder="1" applyAlignment="1">
      <alignment horizontal="center" vertical="top" wrapText="1"/>
    </xf>
    <xf numFmtId="0" fontId="73" fillId="2" borderId="1" xfId="0" applyFont="1" applyFill="1" applyBorder="1" applyAlignment="1">
      <alignment vertical="center" wrapText="1"/>
    </xf>
    <xf numFmtId="0" fontId="86" fillId="2" borderId="3" xfId="0" applyFont="1" applyFill="1" applyBorder="1" applyAlignment="1">
      <alignment horizontal="right" vertical="top" wrapText="1"/>
    </xf>
    <xf numFmtId="0" fontId="73" fillId="0" borderId="1" xfId="0" applyFont="1" applyFill="1" applyBorder="1" applyAlignment="1">
      <alignment horizontal="left" vertical="top"/>
    </xf>
    <xf numFmtId="0" fontId="73" fillId="2" borderId="1" xfId="0" applyFont="1" applyFill="1" applyBorder="1" applyAlignment="1">
      <alignment horizontal="center" vertical="center" wrapText="1"/>
    </xf>
    <xf numFmtId="0" fontId="73" fillId="0" borderId="1" xfId="0" applyFont="1" applyFill="1" applyBorder="1" applyAlignment="1">
      <alignment vertical="center" wrapText="1"/>
    </xf>
    <xf numFmtId="0" fontId="73" fillId="0" borderId="1" xfId="165" applyFont="1" applyFill="1" applyBorder="1" applyAlignment="1">
      <alignment horizontal="left" vertical="center" wrapText="1"/>
    </xf>
    <xf numFmtId="0" fontId="73" fillId="0" borderId="1" xfId="0" applyFont="1" applyBorder="1" applyAlignment="1">
      <alignment horizontal="center" vertical="top" wrapText="1"/>
    </xf>
    <xf numFmtId="176" fontId="86" fillId="0" borderId="1" xfId="6" applyNumberFormat="1" applyFont="1" applyFill="1" applyBorder="1" applyAlignment="1">
      <alignment horizontal="right" vertical="center"/>
    </xf>
    <xf numFmtId="168" fontId="86" fillId="2" borderId="41" xfId="7" applyNumberFormat="1" applyFont="1" applyFill="1" applyBorder="1" applyAlignment="1">
      <alignment horizontal="right" vertical="center" wrapText="1"/>
    </xf>
    <xf numFmtId="0" fontId="87" fillId="0" borderId="0" xfId="0" applyFont="1" applyAlignment="1">
      <alignment horizontal="left" vertical="top" wrapText="1"/>
    </xf>
    <xf numFmtId="0" fontId="100" fillId="0" borderId="1" xfId="0" applyFont="1" applyBorder="1" applyAlignment="1">
      <alignment horizontal="left" vertical="center" wrapText="1"/>
    </xf>
    <xf numFmtId="0" fontId="87" fillId="0" borderId="27" xfId="0" applyFont="1" applyBorder="1" applyAlignment="1">
      <alignment horizontal="left" vertical="top" wrapText="1"/>
    </xf>
    <xf numFmtId="0" fontId="87" fillId="0" borderId="3" xfId="0" applyFont="1" applyBorder="1" applyAlignment="1">
      <alignment vertical="top" wrapText="1"/>
    </xf>
    <xf numFmtId="0" fontId="97" fillId="0" borderId="1" xfId="0" applyFont="1" applyBorder="1" applyAlignment="1">
      <alignment horizontal="left" vertical="top" wrapText="1"/>
    </xf>
    <xf numFmtId="0" fontId="100" fillId="0" borderId="1" xfId="0" applyFont="1" applyBorder="1" applyAlignment="1">
      <alignment vertical="top" wrapText="1"/>
    </xf>
    <xf numFmtId="0" fontId="97" fillId="0" borderId="3" xfId="0" applyFont="1" applyBorder="1" applyAlignment="1">
      <alignment horizontal="left" vertical="top" wrapText="1"/>
    </xf>
    <xf numFmtId="0" fontId="87" fillId="0" borderId="3" xfId="0" applyFont="1" applyBorder="1" applyAlignment="1">
      <alignment horizontal="left" vertical="top" wrapText="1"/>
    </xf>
    <xf numFmtId="0" fontId="73" fillId="0" borderId="3" xfId="0" applyFont="1" applyFill="1" applyBorder="1" applyAlignment="1">
      <alignment horizontal="center" vertical="center" wrapText="1"/>
    </xf>
    <xf numFmtId="0" fontId="87" fillId="0" borderId="1" xfId="0" applyFont="1" applyBorder="1" applyAlignment="1">
      <alignment horizontal="left" vertical="top" wrapText="1"/>
    </xf>
    <xf numFmtId="0" fontId="97" fillId="0" borderId="1" xfId="0" applyFont="1" applyBorder="1" applyAlignment="1">
      <alignment horizontal="center" vertical="top" wrapText="1"/>
    </xf>
    <xf numFmtId="165" fontId="86" fillId="0" borderId="1" xfId="6" applyNumberFormat="1" applyFont="1" applyFill="1" applyBorder="1" applyAlignment="1">
      <alignment horizontal="right" vertical="center"/>
    </xf>
    <xf numFmtId="0" fontId="87" fillId="0" borderId="1" xfId="0" applyFont="1" applyBorder="1" applyAlignment="1">
      <alignment vertical="top" wrapText="1"/>
    </xf>
    <xf numFmtId="168" fontId="90" fillId="0" borderId="41" xfId="0" applyNumberFormat="1" applyFont="1" applyFill="1" applyBorder="1" applyAlignment="1">
      <alignment horizontal="right" vertical="center"/>
    </xf>
    <xf numFmtId="165" fontId="86" fillId="0" borderId="1" xfId="6" applyNumberFormat="1" applyFont="1" applyFill="1" applyBorder="1" applyAlignment="1">
      <alignment horizontal="right" vertical="top"/>
    </xf>
    <xf numFmtId="165" fontId="86" fillId="2" borderId="1" xfId="6" applyNumberFormat="1" applyFont="1" applyFill="1" applyBorder="1" applyAlignment="1">
      <alignment horizontal="right" vertical="center"/>
    </xf>
    <xf numFmtId="168" fontId="86" fillId="0" borderId="44" xfId="0" applyNumberFormat="1" applyFont="1" applyFill="1" applyBorder="1" applyAlignment="1">
      <alignment horizontal="right" vertical="center"/>
    </xf>
    <xf numFmtId="0" fontId="74" fillId="2" borderId="0" xfId="0" applyFont="1" applyFill="1" applyBorder="1" applyAlignment="1">
      <alignment horizontal="left" vertical="center" wrapText="1"/>
    </xf>
    <xf numFmtId="168" fontId="86" fillId="2" borderId="0" xfId="7" applyNumberFormat="1" applyFont="1" applyFill="1" applyBorder="1" applyAlignment="1">
      <alignment horizontal="right" vertical="center" wrapText="1"/>
    </xf>
    <xf numFmtId="168" fontId="74" fillId="0" borderId="1" xfId="2043" applyNumberFormat="1" applyFont="1" applyFill="1" applyBorder="1" applyAlignment="1">
      <alignment horizontal="right"/>
    </xf>
    <xf numFmtId="168" fontId="14" fillId="0" borderId="1" xfId="2043" applyNumberFormat="1" applyFont="1" applyFill="1" applyBorder="1" applyAlignment="1">
      <alignment horizontal="right" vertical="center"/>
    </xf>
    <xf numFmtId="168" fontId="90" fillId="57" borderId="1" xfId="2043" applyNumberFormat="1" applyFont="1" applyFill="1" applyBorder="1" applyAlignment="1">
      <alignment horizontal="right" vertical="center"/>
    </xf>
    <xf numFmtId="168" fontId="74" fillId="0" borderId="1" xfId="2043" applyNumberFormat="1" applyFont="1" applyFill="1" applyBorder="1" applyAlignment="1">
      <alignment horizontal="right" vertical="center"/>
    </xf>
    <xf numFmtId="168" fontId="73" fillId="0" borderId="1" xfId="7" applyNumberFormat="1" applyFont="1" applyFill="1" applyBorder="1" applyAlignment="1">
      <alignment horizontal="right" vertical="center" wrapText="1"/>
    </xf>
    <xf numFmtId="168" fontId="74" fillId="57" borderId="1" xfId="2043" applyNumberFormat="1" applyFont="1" applyFill="1" applyBorder="1" applyAlignment="1">
      <alignment horizontal="right" vertical="center"/>
    </xf>
    <xf numFmtId="0" fontId="97" fillId="0" borderId="1" xfId="0" applyFont="1" applyBorder="1" applyAlignment="1">
      <alignment horizontal="left" vertical="top" wrapText="1"/>
    </xf>
    <xf numFmtId="0" fontId="97" fillId="0" borderId="1" xfId="0" applyFont="1" applyBorder="1" applyAlignment="1">
      <alignment horizontal="center" vertical="top" wrapText="1"/>
    </xf>
    <xf numFmtId="0" fontId="87" fillId="0" borderId="1" xfId="0" applyFont="1" applyBorder="1" applyAlignment="1">
      <alignment horizontal="left" vertical="top" wrapText="1"/>
    </xf>
    <xf numFmtId="0" fontId="17" fillId="2" borderId="42" xfId="0" applyFont="1" applyFill="1" applyBorder="1" applyAlignment="1">
      <alignment horizontal="left" vertical="center" wrapText="1"/>
    </xf>
    <xf numFmtId="0" fontId="100" fillId="0" borderId="0" xfId="0" applyFont="1" applyBorder="1" applyAlignment="1">
      <alignment vertical="top" wrapText="1"/>
    </xf>
    <xf numFmtId="0" fontId="100" fillId="0" borderId="41" xfId="0" applyFont="1" applyBorder="1" applyAlignment="1">
      <alignment horizontal="left" vertical="center" wrapText="1"/>
    </xf>
    <xf numFmtId="0" fontId="97" fillId="0" borderId="41" xfId="0" applyFont="1" applyFill="1" applyBorder="1" applyAlignment="1">
      <alignment vertical="center" wrapText="1"/>
    </xf>
    <xf numFmtId="0" fontId="100" fillId="0" borderId="41" xfId="0" applyFont="1" applyBorder="1" applyAlignment="1">
      <alignment vertical="top" wrapText="1"/>
    </xf>
    <xf numFmtId="0" fontId="97" fillId="0" borderId="3" xfId="0" applyFont="1" applyFill="1" applyBorder="1" applyAlignment="1">
      <alignment horizontal="center" vertical="center" wrapText="1"/>
    </xf>
    <xf numFmtId="0" fontId="97" fillId="0" borderId="41" xfId="0" applyFont="1" applyBorder="1" applyAlignment="1">
      <alignment horizontal="center" vertical="top" wrapText="1"/>
    </xf>
    <xf numFmtId="176" fontId="87" fillId="0" borderId="41" xfId="6" applyNumberFormat="1" applyFont="1" applyFill="1" applyBorder="1" applyAlignment="1">
      <alignment horizontal="right" vertical="center"/>
    </xf>
    <xf numFmtId="165" fontId="87" fillId="0" borderId="41" xfId="6" applyNumberFormat="1" applyFont="1" applyFill="1" applyBorder="1" applyAlignment="1">
      <alignment horizontal="right" vertical="center"/>
    </xf>
    <xf numFmtId="0" fontId="100" fillId="0" borderId="0" xfId="0" applyFont="1" applyBorder="1" applyAlignment="1">
      <alignment vertical="center"/>
    </xf>
    <xf numFmtId="0" fontId="97" fillId="0" borderId="0" xfId="0" applyFont="1" applyFill="1" applyAlignment="1">
      <alignment horizontal="left" vertical="top" wrapText="1"/>
    </xf>
    <xf numFmtId="0" fontId="97" fillId="0" borderId="0" xfId="0" applyFont="1" applyFill="1" applyBorder="1" applyAlignment="1">
      <alignment horizontal="left" vertical="top" wrapText="1"/>
    </xf>
    <xf numFmtId="165" fontId="87" fillId="0" borderId="0" xfId="6" applyNumberFormat="1" applyFont="1" applyFill="1" applyBorder="1" applyAlignment="1">
      <alignment horizontal="center" vertical="center"/>
    </xf>
    <xf numFmtId="0" fontId="97" fillId="0" borderId="0" xfId="0" applyFont="1" applyBorder="1" applyAlignment="1">
      <alignment horizontal="left" vertical="top" wrapText="1"/>
    </xf>
    <xf numFmtId="176" fontId="87" fillId="0" borderId="27" xfId="6" applyNumberFormat="1" applyFont="1" applyFill="1" applyBorder="1" applyAlignment="1">
      <alignment horizontal="right" vertical="center"/>
    </xf>
    <xf numFmtId="0" fontId="86" fillId="57" borderId="1" xfId="0" applyFont="1" applyFill="1" applyBorder="1" applyAlignment="1">
      <alignment horizontal="left" vertical="top" wrapText="1"/>
    </xf>
    <xf numFmtId="0" fontId="86" fillId="57" borderId="44" xfId="0" applyFont="1" applyFill="1" applyBorder="1" applyAlignment="1">
      <alignment horizontal="left" vertical="top" wrapText="1"/>
    </xf>
    <xf numFmtId="0" fontId="99" fillId="0" borderId="41" xfId="0" applyFont="1" applyBorder="1" applyAlignment="1">
      <alignment vertical="center" wrapText="1"/>
    </xf>
    <xf numFmtId="0" fontId="100" fillId="0" borderId="41" xfId="0" applyFont="1" applyBorder="1" applyAlignment="1">
      <alignment horizontal="left" vertical="top" wrapText="1"/>
    </xf>
    <xf numFmtId="0" fontId="99" fillId="0" borderId="3" xfId="0" applyFont="1" applyBorder="1" applyAlignment="1">
      <alignment vertical="center" wrapText="1"/>
    </xf>
    <xf numFmtId="0" fontId="14" fillId="2" borderId="0" xfId="0" applyFont="1" applyFill="1" applyAlignment="1">
      <alignment horizontal="center" wrapText="1"/>
    </xf>
    <xf numFmtId="0" fontId="74" fillId="2" borderId="32" xfId="8" applyFont="1" applyFill="1" applyBorder="1" applyAlignment="1">
      <alignment horizontal="center" vertical="center" wrapText="1"/>
    </xf>
    <xf numFmtId="0" fontId="74" fillId="2" borderId="41" xfId="8" applyFont="1" applyFill="1" applyBorder="1" applyAlignment="1">
      <alignment horizontal="center" vertical="center" wrapText="1"/>
    </xf>
    <xf numFmtId="0" fontId="74" fillId="2" borderId="0" xfId="8" applyFont="1" applyFill="1">
      <alignment horizontal="left" vertical="top" wrapText="1"/>
    </xf>
    <xf numFmtId="0" fontId="74" fillId="2" borderId="0" xfId="8" applyFont="1" applyFill="1" applyAlignment="1">
      <alignment horizontal="left" vertical="center" wrapText="1"/>
    </xf>
    <xf numFmtId="165" fontId="14" fillId="2" borderId="32" xfId="6" applyNumberFormat="1" applyFont="1" applyFill="1" applyBorder="1" applyAlignment="1">
      <alignment horizontal="center" vertical="center"/>
    </xf>
    <xf numFmtId="165" fontId="74" fillId="2" borderId="0" xfId="8" applyNumberFormat="1" applyFont="1" applyFill="1" applyAlignment="1">
      <alignment horizontal="left" vertical="center" wrapText="1"/>
    </xf>
    <xf numFmtId="0" fontId="14" fillId="2" borderId="42" xfId="0" applyFont="1" applyFill="1" applyBorder="1" applyAlignment="1">
      <alignment horizontal="center" vertical="center" wrapText="1"/>
    </xf>
    <xf numFmtId="0" fontId="14" fillId="2" borderId="43" xfId="0" applyFont="1" applyFill="1" applyBorder="1" applyAlignment="1">
      <alignment horizontal="center" vertical="center" wrapText="1"/>
    </xf>
    <xf numFmtId="0" fontId="14" fillId="2" borderId="44" xfId="0" applyFont="1" applyFill="1" applyBorder="1" applyAlignment="1">
      <alignment horizontal="center" vertical="center" wrapText="1"/>
    </xf>
    <xf numFmtId="165" fontId="14" fillId="2" borderId="44" xfId="6" applyNumberFormat="1" applyFont="1" applyFill="1" applyBorder="1" applyAlignment="1">
      <alignment horizontal="center" vertical="center"/>
    </xf>
    <xf numFmtId="0" fontId="14" fillId="2" borderId="32" xfId="0" applyFont="1" applyFill="1" applyBorder="1" applyAlignment="1">
      <alignment horizontal="center" vertical="center"/>
    </xf>
    <xf numFmtId="165" fontId="14" fillId="2" borderId="28" xfId="0" applyNumberFormat="1" applyFont="1" applyFill="1" applyBorder="1" applyAlignment="1">
      <alignment horizontal="center" vertical="center" wrapText="1"/>
    </xf>
    <xf numFmtId="0" fontId="74" fillId="2" borderId="32" xfId="8" applyFont="1" applyFill="1" applyBorder="1">
      <alignment horizontal="left" vertical="top" wrapText="1"/>
    </xf>
    <xf numFmtId="0" fontId="17" fillId="2" borderId="44" xfId="0" applyFont="1" applyFill="1" applyBorder="1" applyAlignment="1">
      <alignment horizontal="center" vertical="center"/>
    </xf>
    <xf numFmtId="174" fontId="17" fillId="2" borderId="1" xfId="0" applyNumberFormat="1" applyFont="1" applyFill="1" applyBorder="1" applyAlignment="1">
      <alignment horizontal="center" vertical="center" wrapText="1"/>
    </xf>
    <xf numFmtId="168" fontId="14" fillId="2" borderId="28" xfId="8" applyNumberFormat="1" applyFont="1" applyFill="1" applyBorder="1" applyAlignment="1">
      <alignment horizontal="center" vertical="center" wrapText="1"/>
    </xf>
    <xf numFmtId="0" fontId="73" fillId="2" borderId="44" xfId="0" applyFont="1" applyFill="1" applyBorder="1" applyAlignment="1">
      <alignment horizontal="center" vertical="center"/>
    </xf>
    <xf numFmtId="0" fontId="73" fillId="2" borderId="1" xfId="0" applyFont="1" applyFill="1" applyBorder="1" applyAlignment="1">
      <alignment horizontal="left" vertical="center" wrapText="1"/>
    </xf>
    <xf numFmtId="173" fontId="73" fillId="2" borderId="1" xfId="98" applyNumberFormat="1" applyFont="1" applyFill="1" applyBorder="1" applyAlignment="1">
      <alignment horizontal="left" vertical="center" wrapText="1"/>
    </xf>
    <xf numFmtId="0" fontId="17" fillId="2" borderId="1" xfId="0" applyFont="1" applyFill="1" applyBorder="1" applyAlignment="1">
      <alignment horizontal="center" vertical="center" wrapText="1"/>
    </xf>
    <xf numFmtId="0" fontId="74" fillId="2" borderId="41" xfId="8" applyFont="1" applyFill="1" applyBorder="1">
      <alignment horizontal="left" vertical="top" wrapText="1"/>
    </xf>
    <xf numFmtId="0" fontId="17" fillId="2" borderId="1" xfId="0" applyFont="1" applyFill="1" applyBorder="1" applyAlignment="1">
      <alignment horizontal="left" vertical="center"/>
    </xf>
    <xf numFmtId="0" fontId="73" fillId="2" borderId="1" xfId="249" applyFont="1" applyFill="1" applyBorder="1" applyAlignment="1">
      <alignment horizontal="left" vertical="center" wrapText="1"/>
    </xf>
    <xf numFmtId="0" fontId="86" fillId="2" borderId="3" xfId="0" applyFont="1" applyFill="1" applyBorder="1" applyAlignment="1">
      <alignment horizontal="left" vertical="center" wrapText="1"/>
    </xf>
    <xf numFmtId="168" fontId="90" fillId="2" borderId="28" xfId="8" applyNumberFormat="1" applyFont="1" applyFill="1" applyBorder="1" applyAlignment="1">
      <alignment horizontal="center" vertical="center" wrapText="1"/>
    </xf>
    <xf numFmtId="0" fontId="74" fillId="2" borderId="1" xfId="8" applyFont="1" applyFill="1" applyBorder="1">
      <alignment horizontal="left" vertical="top" wrapText="1"/>
    </xf>
    <xf numFmtId="0" fontId="86" fillId="2" borderId="1" xfId="0" applyFont="1" applyFill="1" applyBorder="1" applyAlignment="1">
      <alignment horizontal="left" vertical="center" wrapText="1"/>
    </xf>
    <xf numFmtId="0" fontId="14" fillId="2" borderId="41" xfId="0" applyFont="1" applyFill="1" applyBorder="1" applyAlignment="1">
      <alignment horizontal="center" vertical="center"/>
    </xf>
    <xf numFmtId="0" fontId="74" fillId="2" borderId="41" xfId="0" applyFont="1" applyFill="1" applyBorder="1" applyAlignment="1">
      <alignment vertical="center" wrapText="1"/>
    </xf>
    <xf numFmtId="4" fontId="74" fillId="2" borderId="41" xfId="8" applyNumberFormat="1" applyFont="1" applyFill="1" applyBorder="1" applyAlignment="1">
      <alignment horizontal="left" vertical="center" wrapText="1"/>
    </xf>
    <xf numFmtId="0" fontId="90" fillId="2" borderId="37" xfId="0" applyFont="1" applyFill="1" applyBorder="1" applyAlignment="1">
      <alignment horizontal="left" vertical="center" wrapText="1"/>
    </xf>
    <xf numFmtId="168" fontId="90" fillId="2" borderId="44" xfId="0" applyNumberFormat="1" applyFont="1" applyFill="1" applyBorder="1" applyAlignment="1">
      <alignment horizontal="center" vertical="center" wrapText="1"/>
    </xf>
    <xf numFmtId="0" fontId="17" fillId="0" borderId="1" xfId="0" applyFont="1" applyFill="1" applyBorder="1" applyAlignment="1">
      <alignment horizontal="center" vertical="center" wrapText="1"/>
    </xf>
    <xf numFmtId="49" fontId="17" fillId="2" borderId="1" xfId="0" applyNumberFormat="1" applyFont="1" applyFill="1" applyBorder="1" applyAlignment="1">
      <alignment horizontal="center" vertical="center" wrapText="1"/>
    </xf>
    <xf numFmtId="0" fontId="86" fillId="0" borderId="1" xfId="0" applyFont="1" applyFill="1" applyBorder="1" applyAlignment="1">
      <alignment horizontal="center" vertical="center" wrapText="1"/>
    </xf>
    <xf numFmtId="0" fontId="17" fillId="0" borderId="1" xfId="0" applyFont="1" applyFill="1" applyBorder="1" applyAlignment="1">
      <alignment horizontal="center" vertical="center"/>
    </xf>
    <xf numFmtId="0" fontId="17" fillId="2" borderId="1" xfId="0" applyFont="1" applyFill="1" applyBorder="1" applyAlignment="1">
      <alignment horizontal="left" vertical="center" wrapText="1"/>
    </xf>
    <xf numFmtId="173" fontId="86" fillId="2" borderId="1" xfId="98" applyNumberFormat="1" applyFont="1" applyFill="1" applyBorder="1" applyAlignment="1">
      <alignment horizontal="left" vertical="center" wrapText="1"/>
    </xf>
    <xf numFmtId="0" fontId="74" fillId="0" borderId="1" xfId="0" applyFont="1" applyFill="1" applyBorder="1" applyAlignment="1">
      <alignment vertical="center"/>
    </xf>
    <xf numFmtId="0" fontId="74" fillId="2" borderId="1" xfId="8" applyFont="1" applyFill="1" applyBorder="1" applyAlignment="1">
      <alignment horizontal="left" vertical="top" wrapText="1"/>
    </xf>
    <xf numFmtId="0" fontId="17" fillId="0" borderId="1" xfId="165" applyFont="1" applyFill="1" applyBorder="1" applyAlignment="1">
      <alignment horizontal="left" vertical="top" wrapText="1"/>
    </xf>
    <xf numFmtId="165" fontId="17" fillId="2" borderId="1" xfId="6" applyNumberFormat="1" applyFont="1" applyFill="1" applyBorder="1" applyAlignment="1">
      <alignment horizontal="center" vertical="center"/>
    </xf>
    <xf numFmtId="4" fontId="17" fillId="0" borderId="44" xfId="8" applyNumberFormat="1" applyFont="1" applyFill="1" applyBorder="1" applyAlignment="1">
      <alignment horizontal="center" vertical="center" wrapText="1"/>
    </xf>
    <xf numFmtId="0" fontId="73" fillId="0" borderId="1" xfId="0" applyFont="1" applyFill="1" applyBorder="1" applyAlignment="1">
      <alignment horizontal="left" vertical="center" wrapText="1"/>
    </xf>
    <xf numFmtId="165" fontId="86" fillId="2" borderId="1" xfId="6" applyNumberFormat="1" applyFont="1" applyFill="1" applyBorder="1" applyAlignment="1">
      <alignment horizontal="center" vertical="center"/>
    </xf>
    <xf numFmtId="4" fontId="17" fillId="2" borderId="1" xfId="8" applyNumberFormat="1" applyFont="1" applyFill="1" applyBorder="1" applyAlignment="1">
      <alignment horizontal="center" vertical="center" wrapText="1"/>
    </xf>
    <xf numFmtId="4" fontId="17" fillId="0" borderId="1" xfId="8" applyNumberFormat="1" applyFont="1" applyFill="1" applyBorder="1" applyAlignment="1">
      <alignment horizontal="center" vertical="center" wrapText="1"/>
    </xf>
    <xf numFmtId="174" fontId="90" fillId="0" borderId="1" xfId="0" applyNumberFormat="1" applyFont="1" applyFill="1" applyBorder="1" applyAlignment="1">
      <alignment horizontal="center" vertical="center" wrapText="1"/>
    </xf>
    <xf numFmtId="0" fontId="86" fillId="2" borderId="1" xfId="8" applyFont="1" applyFill="1" applyBorder="1" applyAlignment="1">
      <alignment horizontal="left" vertical="center" wrapText="1"/>
    </xf>
    <xf numFmtId="167" fontId="86" fillId="0" borderId="1" xfId="0" applyNumberFormat="1" applyFont="1" applyFill="1" applyBorder="1" applyAlignment="1">
      <alignment horizontal="center" vertical="center" wrapText="1"/>
    </xf>
    <xf numFmtId="0" fontId="17" fillId="2" borderId="1" xfId="0" applyFont="1" applyFill="1" applyBorder="1" applyAlignment="1">
      <alignment vertical="center"/>
    </xf>
    <xf numFmtId="165" fontId="17" fillId="2" borderId="1" xfId="0" applyNumberFormat="1" applyFont="1" applyFill="1" applyBorder="1" applyAlignment="1">
      <alignment horizontal="center" vertical="center" wrapText="1"/>
    </xf>
    <xf numFmtId="0" fontId="86" fillId="2" borderId="1" xfId="0" applyFont="1" applyFill="1" applyBorder="1" applyAlignment="1">
      <alignment horizontal="center" vertical="center" wrapText="1"/>
    </xf>
    <xf numFmtId="165" fontId="73" fillId="2" borderId="1" xfId="0" applyNumberFormat="1" applyFont="1" applyFill="1" applyBorder="1" applyAlignment="1">
      <alignment horizontal="center" vertical="center" wrapText="1"/>
    </xf>
    <xf numFmtId="0" fontId="17" fillId="2" borderId="1" xfId="0" applyFont="1" applyFill="1" applyBorder="1" applyAlignment="1">
      <alignment horizontal="center" vertical="center"/>
    </xf>
    <xf numFmtId="168" fontId="17" fillId="2" borderId="1" xfId="7" applyNumberFormat="1" applyFont="1" applyFill="1" applyBorder="1" applyAlignment="1">
      <alignment horizontal="center" vertical="center" wrapText="1"/>
    </xf>
    <xf numFmtId="0" fontId="74" fillId="2" borderId="44" xfId="8" applyFont="1" applyFill="1" applyBorder="1">
      <alignment horizontal="left" vertical="top" wrapText="1"/>
    </xf>
    <xf numFmtId="0" fontId="74" fillId="2" borderId="1" xfId="2044" applyFont="1" applyFill="1" applyBorder="1" applyAlignment="1">
      <alignment horizontal="left" vertical="center" wrapText="1"/>
    </xf>
    <xf numFmtId="168" fontId="73" fillId="2" borderId="1" xfId="7" applyNumberFormat="1" applyFont="1" applyFill="1" applyBorder="1" applyAlignment="1">
      <alignment horizontal="center" vertical="center" wrapText="1"/>
    </xf>
    <xf numFmtId="0" fontId="73" fillId="2" borderId="1" xfId="2044" applyFont="1" applyFill="1" applyBorder="1" applyAlignment="1">
      <alignment horizontal="left" vertical="center" wrapText="1"/>
    </xf>
    <xf numFmtId="0" fontId="14" fillId="2" borderId="1" xfId="0" applyFont="1" applyFill="1" applyBorder="1" applyAlignment="1">
      <alignment horizontal="center" vertical="center" wrapText="1"/>
    </xf>
    <xf numFmtId="0" fontId="90" fillId="2" borderId="1" xfId="0" applyFont="1" applyFill="1" applyBorder="1" applyAlignment="1">
      <alignment horizontal="left" vertical="center" wrapText="1"/>
    </xf>
    <xf numFmtId="173" fontId="17" fillId="2" borderId="1" xfId="98" applyNumberFormat="1" applyFont="1" applyFill="1" applyBorder="1" applyAlignment="1">
      <alignment horizontal="center" vertical="center" wrapText="1"/>
    </xf>
    <xf numFmtId="0" fontId="74" fillId="2" borderId="1" xfId="0" applyFont="1" applyFill="1" applyBorder="1" applyAlignment="1">
      <alignment vertical="center"/>
    </xf>
    <xf numFmtId="174" fontId="73" fillId="2" borderId="1" xfId="0" applyNumberFormat="1" applyFont="1" applyFill="1" applyBorder="1" applyAlignment="1">
      <alignment horizontal="left" vertical="center" wrapText="1"/>
    </xf>
    <xf numFmtId="0" fontId="73" fillId="2" borderId="1" xfId="0" applyFont="1" applyFill="1" applyBorder="1" applyAlignment="1">
      <alignment vertical="center"/>
    </xf>
    <xf numFmtId="174" fontId="86" fillId="2" borderId="27" xfId="2044" applyNumberFormat="1" applyFont="1" applyFill="1" applyBorder="1" applyAlignment="1">
      <alignment horizontal="center" vertical="center" wrapText="1"/>
    </xf>
    <xf numFmtId="174" fontId="86" fillId="2" borderId="1" xfId="2044" applyNumberFormat="1" applyFont="1" applyFill="1" applyBorder="1" applyAlignment="1">
      <alignment horizontal="left" vertical="center" wrapText="1"/>
    </xf>
    <xf numFmtId="0" fontId="17" fillId="2" borderId="36" xfId="0" applyFont="1" applyFill="1" applyBorder="1" applyAlignment="1">
      <alignment horizontal="center" vertical="center"/>
    </xf>
    <xf numFmtId="168" fontId="17" fillId="0" borderId="1" xfId="7" applyNumberFormat="1" applyFont="1" applyFill="1" applyBorder="1" applyAlignment="1">
      <alignment horizontal="center" vertical="center" wrapText="1"/>
    </xf>
    <xf numFmtId="174" fontId="86" fillId="2" borderId="1" xfId="0" applyNumberFormat="1" applyFont="1" applyFill="1" applyBorder="1" applyAlignment="1">
      <alignment horizontal="center" vertical="center"/>
    </xf>
    <xf numFmtId="173" fontId="86" fillId="2" borderId="42" xfId="98" applyNumberFormat="1" applyFont="1" applyFill="1" applyBorder="1" applyAlignment="1">
      <alignment horizontal="left" vertical="center" wrapText="1"/>
    </xf>
    <xf numFmtId="0" fontId="86" fillId="2" borderId="1" xfId="0" applyFont="1" applyFill="1" applyBorder="1" applyAlignment="1">
      <alignment horizontal="left" vertical="center"/>
    </xf>
    <xf numFmtId="168" fontId="73" fillId="0" borderId="1" xfId="7" applyNumberFormat="1" applyFont="1" applyFill="1" applyBorder="1" applyAlignment="1">
      <alignment horizontal="center" vertical="center" wrapText="1"/>
    </xf>
    <xf numFmtId="0" fontId="101" fillId="2" borderId="1" xfId="0" applyFont="1" applyFill="1" applyBorder="1" applyAlignment="1">
      <alignment horizontal="left" vertical="center" wrapText="1"/>
    </xf>
    <xf numFmtId="168" fontId="73" fillId="0" borderId="1" xfId="0" applyNumberFormat="1" applyFont="1" applyFill="1" applyBorder="1" applyAlignment="1">
      <alignment horizontal="center" vertical="center"/>
    </xf>
    <xf numFmtId="0" fontId="74" fillId="2" borderId="0" xfId="8" applyFont="1" applyFill="1" applyAlignment="1">
      <alignment horizontal="left" vertical="top" wrapText="1"/>
    </xf>
    <xf numFmtId="165" fontId="14" fillId="2" borderId="51" xfId="0" applyNumberFormat="1" applyFont="1" applyFill="1" applyBorder="1" applyAlignment="1">
      <alignment horizontal="center" vertical="center" wrapText="1"/>
    </xf>
    <xf numFmtId="0" fontId="17" fillId="0" borderId="3" xfId="0" applyFont="1" applyFill="1" applyBorder="1" applyAlignment="1">
      <alignment horizontal="center" vertical="center"/>
    </xf>
    <xf numFmtId="0" fontId="74" fillId="2" borderId="3" xfId="8" applyFont="1" applyFill="1" applyBorder="1">
      <alignment horizontal="left" vertical="top" wrapText="1"/>
    </xf>
    <xf numFmtId="0" fontId="74" fillId="2" borderId="3" xfId="8" applyFont="1" applyFill="1" applyBorder="1" applyAlignment="1">
      <alignment horizontal="left" vertical="top" wrapText="1"/>
    </xf>
    <xf numFmtId="0" fontId="17" fillId="0" borderId="3" xfId="165" applyFont="1" applyFill="1" applyBorder="1" applyAlignment="1">
      <alignment horizontal="left" vertical="top" wrapText="1"/>
    </xf>
    <xf numFmtId="4" fontId="17" fillId="2" borderId="37" xfId="8" applyNumberFormat="1" applyFont="1" applyFill="1" applyBorder="1" applyAlignment="1">
      <alignment horizontal="center" vertical="center" wrapText="1"/>
    </xf>
    <xf numFmtId="165" fontId="17" fillId="2" borderId="3" xfId="6" applyNumberFormat="1" applyFont="1" applyFill="1" applyBorder="1" applyAlignment="1">
      <alignment horizontal="center" vertical="center"/>
    </xf>
    <xf numFmtId="165" fontId="73" fillId="2" borderId="1" xfId="6" applyNumberFormat="1" applyFont="1" applyFill="1" applyBorder="1" applyAlignment="1">
      <alignment horizontal="center" vertical="center"/>
    </xf>
    <xf numFmtId="174" fontId="73" fillId="2" borderId="1" xfId="0" applyNumberFormat="1" applyFont="1" applyFill="1" applyBorder="1" applyAlignment="1">
      <alignment horizontal="center" vertical="center"/>
    </xf>
    <xf numFmtId="174" fontId="74" fillId="0" borderId="1" xfId="0" applyNumberFormat="1" applyFont="1" applyFill="1" applyBorder="1" applyAlignment="1">
      <alignment horizontal="center" vertical="center"/>
    </xf>
    <xf numFmtId="173" fontId="73" fillId="2" borderId="1" xfId="98" applyNumberFormat="1" applyFont="1" applyFill="1" applyBorder="1" applyAlignment="1">
      <alignment horizontal="center" vertical="center" wrapText="1"/>
    </xf>
    <xf numFmtId="165" fontId="98" fillId="2" borderId="1" xfId="6" applyNumberFormat="1" applyFont="1" applyFill="1" applyBorder="1" applyAlignment="1">
      <alignment horizontal="center" vertical="center"/>
    </xf>
    <xf numFmtId="0" fontId="86" fillId="0" borderId="1" xfId="0" applyFont="1" applyFill="1" applyBorder="1" applyAlignment="1">
      <alignment vertical="center" wrapText="1"/>
    </xf>
    <xf numFmtId="0" fontId="73" fillId="2" borderId="1" xfId="8" applyFont="1" applyFill="1" applyBorder="1" applyAlignment="1">
      <alignment horizontal="left" vertical="center" wrapText="1"/>
    </xf>
    <xf numFmtId="0" fontId="86" fillId="0" borderId="27" xfId="0" applyFont="1" applyFill="1" applyBorder="1" applyAlignment="1">
      <alignment vertical="center" wrapText="1"/>
    </xf>
    <xf numFmtId="0" fontId="86" fillId="0" borderId="27" xfId="0" applyFont="1" applyFill="1" applyBorder="1" applyAlignment="1">
      <alignment horizontal="left" vertical="center" wrapText="1"/>
    </xf>
    <xf numFmtId="176" fontId="86" fillId="2" borderId="44" xfId="6" applyNumberFormat="1" applyFont="1" applyFill="1" applyBorder="1" applyAlignment="1">
      <alignment horizontal="right" vertical="center"/>
    </xf>
    <xf numFmtId="0" fontId="73" fillId="0" borderId="0" xfId="0" applyFont="1" applyFill="1" applyBorder="1" applyAlignment="1">
      <alignment horizontal="left" vertical="center" wrapText="1"/>
    </xf>
    <xf numFmtId="0" fontId="99" fillId="0" borderId="0" xfId="0" applyFont="1" applyBorder="1" applyAlignment="1">
      <alignment horizontal="left" vertical="center" wrapText="1"/>
    </xf>
    <xf numFmtId="165" fontId="86" fillId="0" borderId="0" xfId="6" applyNumberFormat="1" applyFont="1" applyFill="1" applyBorder="1" applyAlignment="1">
      <alignment horizontal="right" vertical="center"/>
    </xf>
    <xf numFmtId="0" fontId="87" fillId="0" borderId="41" xfId="0" applyFont="1" applyBorder="1" applyAlignment="1">
      <alignment horizontal="left" vertical="top" wrapText="1"/>
    </xf>
    <xf numFmtId="0" fontId="97" fillId="0" borderId="41" xfId="0" applyFont="1" applyBorder="1" applyAlignment="1">
      <alignment horizontal="left" vertical="top" wrapText="1"/>
    </xf>
    <xf numFmtId="0" fontId="73" fillId="2" borderId="41" xfId="0" applyFont="1" applyFill="1" applyBorder="1" applyAlignment="1"/>
    <xf numFmtId="174" fontId="74" fillId="2" borderId="0" xfId="0" applyNumberFormat="1" applyFont="1" applyFill="1"/>
    <xf numFmtId="174" fontId="74" fillId="0" borderId="0" xfId="0" applyNumberFormat="1" applyFont="1" applyFill="1"/>
    <xf numFmtId="0" fontId="14" fillId="2" borderId="41" xfId="0" applyFont="1" applyFill="1" applyBorder="1" applyAlignment="1">
      <alignment horizontal="center" vertical="top" wrapText="1"/>
    </xf>
    <xf numFmtId="0" fontId="74" fillId="2" borderId="0" xfId="0" applyFont="1" applyFill="1" applyAlignment="1">
      <alignment horizontal="right"/>
    </xf>
    <xf numFmtId="0" fontId="74" fillId="2" borderId="0" xfId="0" applyFont="1" applyFill="1" applyAlignment="1">
      <alignment horizontal="right" vertical="top"/>
    </xf>
    <xf numFmtId="0" fontId="74" fillId="2" borderId="27" xfId="0" applyFont="1" applyFill="1" applyBorder="1" applyAlignment="1">
      <alignment vertical="top" wrapText="1"/>
    </xf>
    <xf numFmtId="0" fontId="14" fillId="2" borderId="2" xfId="0" applyFont="1" applyFill="1" applyBorder="1" applyAlignment="1">
      <alignment horizontal="center" vertical="top" wrapText="1"/>
    </xf>
    <xf numFmtId="0" fontId="74" fillId="2" borderId="41" xfId="0" applyFont="1" applyFill="1" applyBorder="1" applyAlignment="1">
      <alignment horizontal="center" vertical="center" wrapText="1"/>
    </xf>
    <xf numFmtId="0" fontId="74" fillId="2" borderId="2" xfId="0" applyFont="1" applyFill="1" applyBorder="1" applyAlignment="1">
      <alignment horizontal="center" vertical="top" wrapText="1"/>
    </xf>
    <xf numFmtId="0" fontId="73" fillId="0" borderId="44" xfId="0" applyFont="1" applyFill="1" applyBorder="1" applyAlignment="1">
      <alignment horizontal="left" vertical="top" wrapText="1"/>
    </xf>
    <xf numFmtId="0" fontId="14" fillId="0" borderId="41" xfId="0" applyFont="1" applyFill="1" applyBorder="1" applyAlignment="1">
      <alignment horizontal="left" vertical="top" wrapText="1"/>
    </xf>
    <xf numFmtId="0" fontId="14" fillId="2" borderId="27" xfId="0" applyFont="1" applyFill="1" applyBorder="1" applyAlignment="1">
      <alignment horizontal="center" vertical="top" wrapText="1"/>
    </xf>
    <xf numFmtId="0" fontId="0" fillId="0" borderId="2" xfId="0" applyBorder="1" applyAlignment="1">
      <alignment wrapText="1"/>
    </xf>
    <xf numFmtId="0" fontId="0" fillId="0" borderId="3" xfId="0" applyBorder="1" applyAlignment="1">
      <alignment wrapText="1"/>
    </xf>
    <xf numFmtId="0" fontId="17" fillId="0" borderId="41" xfId="0" applyFont="1" applyFill="1" applyBorder="1" applyAlignment="1">
      <alignment horizontal="center" vertical="top" wrapText="1"/>
    </xf>
    <xf numFmtId="0" fontId="0" fillId="0" borderId="41" xfId="0" applyBorder="1" applyAlignment="1">
      <alignment horizontal="center" vertical="top" wrapText="1"/>
    </xf>
    <xf numFmtId="0" fontId="17" fillId="2" borderId="41" xfId="0" applyFont="1" applyFill="1" applyBorder="1" applyAlignment="1">
      <alignment horizontal="center" vertical="top" wrapText="1"/>
    </xf>
    <xf numFmtId="0" fontId="0" fillId="0" borderId="2" xfId="0" applyBorder="1" applyAlignment="1">
      <alignment horizontal="center" vertical="top" wrapText="1"/>
    </xf>
    <xf numFmtId="0" fontId="0" fillId="0" borderId="3" xfId="0" applyBorder="1" applyAlignment="1">
      <alignment horizontal="center" vertical="top" wrapText="1"/>
    </xf>
    <xf numFmtId="0" fontId="14" fillId="0" borderId="41" xfId="0" applyFont="1" applyBorder="1" applyAlignment="1">
      <alignment horizontal="center" vertical="top" wrapText="1"/>
    </xf>
    <xf numFmtId="0" fontId="14" fillId="2" borderId="41" xfId="0" applyFont="1" applyFill="1" applyBorder="1" applyAlignment="1">
      <alignment horizontal="center" vertical="top" wrapText="1"/>
    </xf>
    <xf numFmtId="0" fontId="14" fillId="2" borderId="0" xfId="0" applyFont="1" applyFill="1" applyBorder="1" applyAlignment="1">
      <alignment horizontal="center" wrapText="1"/>
    </xf>
    <xf numFmtId="0" fontId="74" fillId="2" borderId="4" xfId="0" applyFont="1" applyFill="1" applyBorder="1" applyAlignment="1">
      <alignment horizontal="center" vertical="center" wrapText="1"/>
    </xf>
    <xf numFmtId="0" fontId="74" fillId="2" borderId="5" xfId="0" applyFont="1" applyFill="1" applyBorder="1" applyAlignment="1">
      <alignment horizontal="center" vertical="center" wrapText="1"/>
    </xf>
    <xf numFmtId="0" fontId="74" fillId="2" borderId="6" xfId="0" applyFont="1" applyFill="1" applyBorder="1" applyAlignment="1">
      <alignment horizontal="center" vertical="center" wrapText="1"/>
    </xf>
    <xf numFmtId="0" fontId="74" fillId="2" borderId="3" xfId="0" applyFont="1" applyFill="1" applyBorder="1" applyAlignment="1">
      <alignment horizontal="center" vertical="center" wrapText="1"/>
    </xf>
    <xf numFmtId="0" fontId="74" fillId="2" borderId="0" xfId="0" applyFont="1" applyFill="1" applyAlignment="1">
      <alignment horizontal="right"/>
    </xf>
    <xf numFmtId="0" fontId="74" fillId="2" borderId="0" xfId="0" applyFont="1" applyFill="1" applyAlignment="1">
      <alignment horizontal="right" vertical="top"/>
    </xf>
    <xf numFmtId="49" fontId="14" fillId="2" borderId="27" xfId="0" applyNumberFormat="1" applyFont="1" applyFill="1" applyBorder="1" applyAlignment="1">
      <alignment horizontal="center" vertical="top" wrapText="1"/>
    </xf>
    <xf numFmtId="49" fontId="14" fillId="2" borderId="2" xfId="0" applyNumberFormat="1" applyFont="1" applyFill="1" applyBorder="1" applyAlignment="1">
      <alignment horizontal="center" vertical="top" wrapText="1"/>
    </xf>
    <xf numFmtId="0" fontId="99" fillId="0" borderId="2" xfId="0" applyFont="1" applyBorder="1" applyAlignment="1">
      <alignment wrapText="1"/>
    </xf>
    <xf numFmtId="0" fontId="74" fillId="2" borderId="27" xfId="0" applyNumberFormat="1" applyFont="1" applyFill="1" applyBorder="1" applyAlignment="1">
      <alignment horizontal="center" vertical="top" wrapText="1"/>
    </xf>
    <xf numFmtId="0" fontId="74" fillId="2" borderId="3" xfId="0" applyNumberFormat="1" applyFont="1" applyFill="1" applyBorder="1" applyAlignment="1">
      <alignment horizontal="center" vertical="top" wrapText="1"/>
    </xf>
    <xf numFmtId="0" fontId="74" fillId="2" borderId="27" xfId="0" applyFont="1" applyFill="1" applyBorder="1" applyAlignment="1">
      <alignment horizontal="center" vertical="top" wrapText="1"/>
    </xf>
    <xf numFmtId="0" fontId="74" fillId="2" borderId="2" xfId="0" applyFont="1" applyFill="1" applyBorder="1" applyAlignment="1">
      <alignment horizontal="center" vertical="top" wrapText="1"/>
    </xf>
    <xf numFmtId="0" fontId="74" fillId="2" borderId="3" xfId="0" applyFont="1" applyFill="1" applyBorder="1" applyAlignment="1">
      <alignment horizontal="center" vertical="top" wrapText="1"/>
    </xf>
    <xf numFmtId="49" fontId="17" fillId="0" borderId="27" xfId="8" applyNumberFormat="1" applyFont="1" applyFill="1" applyBorder="1" applyAlignment="1">
      <alignment horizontal="center" vertical="top" wrapText="1"/>
    </xf>
    <xf numFmtId="0" fontId="99" fillId="0" borderId="2" xfId="0" applyFont="1" applyBorder="1" applyAlignment="1">
      <alignment vertical="top" wrapText="1"/>
    </xf>
    <xf numFmtId="0" fontId="99" fillId="0" borderId="3" xfId="0" applyFont="1" applyBorder="1" applyAlignment="1">
      <alignment vertical="top" wrapText="1"/>
    </xf>
    <xf numFmtId="0" fontId="17" fillId="0" borderId="27" xfId="8" applyFont="1" applyFill="1" applyBorder="1" applyAlignment="1">
      <alignment horizontal="center" vertical="top" wrapText="1"/>
    </xf>
    <xf numFmtId="0" fontId="99" fillId="0" borderId="2" xfId="0" applyFont="1" applyBorder="1" applyAlignment="1">
      <alignment horizontal="center" wrapText="1"/>
    </xf>
    <xf numFmtId="0" fontId="99" fillId="0" borderId="3" xfId="0" applyFont="1" applyBorder="1" applyAlignment="1">
      <alignment horizontal="center" wrapText="1"/>
    </xf>
    <xf numFmtId="0" fontId="99" fillId="0" borderId="27" xfId="0" applyFont="1" applyBorder="1" applyAlignment="1">
      <alignment vertical="top" wrapText="1"/>
    </xf>
    <xf numFmtId="0" fontId="14" fillId="2" borderId="42" xfId="0" applyFont="1" applyFill="1" applyBorder="1" applyAlignment="1">
      <alignment horizontal="left" vertical="top" wrapText="1"/>
    </xf>
    <xf numFmtId="0" fontId="14" fillId="2" borderId="44" xfId="0" applyFont="1" applyFill="1" applyBorder="1" applyAlignment="1">
      <alignment horizontal="left" vertical="top" wrapText="1"/>
    </xf>
    <xf numFmtId="0" fontId="74" fillId="2" borderId="41" xfId="0" applyFont="1" applyFill="1" applyBorder="1" applyAlignment="1">
      <alignment horizontal="center" vertical="top" wrapText="1"/>
    </xf>
    <xf numFmtId="0" fontId="14" fillId="2" borderId="2" xfId="0" applyFont="1" applyFill="1" applyBorder="1" applyAlignment="1">
      <alignment horizontal="center" vertical="top" wrapText="1"/>
    </xf>
    <xf numFmtId="0" fontId="99" fillId="0" borderId="3" xfId="0" applyFont="1" applyBorder="1" applyAlignment="1">
      <alignment wrapText="1"/>
    </xf>
    <xf numFmtId="0" fontId="14" fillId="2" borderId="27" xfId="0" applyFont="1" applyFill="1" applyBorder="1" applyAlignment="1">
      <alignment horizontal="center" vertical="center" wrapText="1"/>
    </xf>
    <xf numFmtId="0" fontId="74" fillId="2" borderId="27" xfId="0" applyFont="1" applyFill="1" applyBorder="1" applyAlignment="1">
      <alignment vertical="top" wrapText="1"/>
    </xf>
    <xf numFmtId="0" fontId="14" fillId="0" borderId="27" xfId="0" applyFont="1" applyFill="1" applyBorder="1" applyAlignment="1">
      <alignment horizontal="center" vertical="top" wrapText="1"/>
    </xf>
    <xf numFmtId="0" fontId="99" fillId="0" borderId="2" xfId="0" applyFont="1" applyBorder="1" applyAlignment="1">
      <alignment horizontal="center" vertical="top" wrapText="1"/>
    </xf>
    <xf numFmtId="0" fontId="99" fillId="0" borderId="3" xfId="0" applyFont="1" applyBorder="1" applyAlignment="1">
      <alignment horizontal="center" vertical="top" wrapText="1"/>
    </xf>
    <xf numFmtId="0" fontId="99" fillId="0" borderId="27" xfId="0" applyFont="1" applyBorder="1" applyAlignment="1">
      <alignment wrapText="1"/>
    </xf>
    <xf numFmtId="0" fontId="17" fillId="0" borderId="41" xfId="8" applyFont="1" applyFill="1" applyBorder="1" applyAlignment="1">
      <alignment horizontal="center" vertical="top" wrapText="1"/>
    </xf>
    <xf numFmtId="0" fontId="99" fillId="0" borderId="41" xfId="0" applyFont="1" applyBorder="1" applyAlignment="1">
      <alignment horizontal="center" vertical="top" wrapText="1"/>
    </xf>
    <xf numFmtId="0" fontId="99" fillId="0" borderId="1" xfId="0" applyFont="1" applyBorder="1" applyAlignment="1">
      <alignment horizontal="center" vertical="top" wrapText="1"/>
    </xf>
    <xf numFmtId="0" fontId="74" fillId="0" borderId="27" xfId="2043" applyFont="1" applyBorder="1" applyAlignment="1">
      <alignment vertical="top" wrapText="1"/>
    </xf>
    <xf numFmtId="0" fontId="74" fillId="0" borderId="2" xfId="2043" applyFont="1" applyBorder="1" applyAlignment="1">
      <alignment vertical="top" wrapText="1"/>
    </xf>
    <xf numFmtId="0" fontId="74" fillId="2" borderId="41" xfId="0" applyFont="1" applyFill="1" applyBorder="1" applyAlignment="1">
      <alignment horizontal="center" vertical="center" wrapText="1"/>
    </xf>
    <xf numFmtId="0" fontId="14" fillId="2" borderId="39" xfId="0" applyFont="1" applyFill="1" applyBorder="1" applyAlignment="1">
      <alignment horizontal="center" vertical="top" wrapText="1"/>
    </xf>
    <xf numFmtId="0" fontId="99" fillId="0" borderId="46" xfId="0" applyFont="1" applyBorder="1" applyAlignment="1">
      <alignment vertical="top" wrapText="1"/>
    </xf>
    <xf numFmtId="0" fontId="99" fillId="0" borderId="37" xfId="0" applyFont="1" applyBorder="1" applyAlignment="1">
      <alignment vertical="top" wrapText="1"/>
    </xf>
    <xf numFmtId="174" fontId="86" fillId="2" borderId="27" xfId="2044" applyNumberFormat="1" applyFont="1" applyFill="1" applyBorder="1" applyAlignment="1">
      <alignment horizontal="left" vertical="center" wrapText="1"/>
    </xf>
    <xf numFmtId="0" fontId="99" fillId="0" borderId="3" xfId="0" applyFont="1" applyBorder="1" applyAlignment="1">
      <alignment horizontal="left" vertical="center" wrapText="1"/>
    </xf>
    <xf numFmtId="49" fontId="17" fillId="2" borderId="42" xfId="0" applyNumberFormat="1" applyFont="1" applyFill="1" applyBorder="1" applyAlignment="1">
      <alignment horizontal="center" vertical="center" wrapText="1"/>
    </xf>
    <xf numFmtId="49" fontId="17" fillId="2" borderId="43" xfId="0" applyNumberFormat="1" applyFont="1" applyFill="1" applyBorder="1" applyAlignment="1">
      <alignment horizontal="center" vertical="center" wrapText="1"/>
    </xf>
    <xf numFmtId="49" fontId="17" fillId="2" borderId="44" xfId="0" applyNumberFormat="1" applyFont="1" applyFill="1" applyBorder="1" applyAlignment="1">
      <alignment horizontal="center" vertical="center" wrapText="1"/>
    </xf>
    <xf numFmtId="0" fontId="17" fillId="2" borderId="1" xfId="0" applyFont="1" applyFill="1" applyBorder="1" applyAlignment="1">
      <alignment horizontal="left" vertical="center" wrapText="1"/>
    </xf>
    <xf numFmtId="173" fontId="86" fillId="2" borderId="42" xfId="98" applyNumberFormat="1" applyFont="1" applyFill="1" applyBorder="1" applyAlignment="1">
      <alignment horizontal="left" vertical="center" wrapText="1"/>
    </xf>
    <xf numFmtId="173" fontId="86" fillId="2" borderId="44" xfId="98" applyNumberFormat="1" applyFont="1" applyFill="1" applyBorder="1" applyAlignment="1">
      <alignment horizontal="left" vertical="center" wrapText="1"/>
    </xf>
    <xf numFmtId="0" fontId="17" fillId="0" borderId="1" xfId="0" applyFont="1" applyFill="1" applyBorder="1" applyAlignment="1">
      <alignment horizontal="left" vertical="center" wrapText="1"/>
    </xf>
    <xf numFmtId="0" fontId="74" fillId="2" borderId="27" xfId="8" applyFont="1" applyFill="1" applyBorder="1" applyAlignment="1">
      <alignment horizontal="left" vertical="center" wrapText="1"/>
    </xf>
    <xf numFmtId="0" fontId="99" fillId="0" borderId="2" xfId="0" applyFont="1" applyBorder="1" applyAlignment="1">
      <alignment horizontal="left" vertical="center" wrapText="1"/>
    </xf>
    <xf numFmtId="174" fontId="90" fillId="2" borderId="1" xfId="2044" applyNumberFormat="1" applyFont="1" applyFill="1" applyBorder="1" applyAlignment="1">
      <alignment horizontal="left" vertical="center" wrapText="1"/>
    </xf>
    <xf numFmtId="0" fontId="90" fillId="2" borderId="27" xfId="0" applyFont="1" applyFill="1" applyBorder="1" applyAlignment="1">
      <alignment horizontal="left" vertical="center" wrapText="1"/>
    </xf>
    <xf numFmtId="0" fontId="90" fillId="2" borderId="2" xfId="0" applyFont="1" applyFill="1" applyBorder="1" applyAlignment="1">
      <alignment horizontal="left" vertical="center" wrapText="1"/>
    </xf>
    <xf numFmtId="0" fontId="90" fillId="2" borderId="3" xfId="0" applyFont="1" applyFill="1" applyBorder="1" applyAlignment="1">
      <alignment horizontal="left" vertical="center" wrapText="1"/>
    </xf>
    <xf numFmtId="0" fontId="86" fillId="2" borderId="2" xfId="0" applyFont="1" applyFill="1" applyBorder="1" applyAlignment="1">
      <alignment horizontal="left" vertical="center" wrapText="1"/>
    </xf>
    <xf numFmtId="0" fontId="86" fillId="2" borderId="3" xfId="0" applyFont="1" applyFill="1" applyBorder="1" applyAlignment="1">
      <alignment horizontal="left" vertical="center" wrapText="1"/>
    </xf>
    <xf numFmtId="168" fontId="17" fillId="2" borderId="1" xfId="7" applyNumberFormat="1" applyFont="1" applyFill="1" applyBorder="1" applyAlignment="1">
      <alignment horizontal="center" vertical="center" wrapText="1"/>
    </xf>
    <xf numFmtId="0" fontId="99" fillId="0" borderId="1" xfId="0" applyFont="1" applyBorder="1" applyAlignment="1">
      <alignment wrapText="1"/>
    </xf>
    <xf numFmtId="173" fontId="86" fillId="2" borderId="1" xfId="98" applyNumberFormat="1" applyFont="1" applyFill="1" applyBorder="1" applyAlignment="1">
      <alignment horizontal="left" vertical="center" wrapText="1"/>
    </xf>
    <xf numFmtId="10" fontId="17" fillId="2" borderId="1" xfId="0" applyNumberFormat="1" applyFont="1" applyFill="1" applyBorder="1" applyAlignment="1">
      <alignment horizontal="center" vertical="center" wrapText="1"/>
    </xf>
    <xf numFmtId="10" fontId="99" fillId="0" borderId="1" xfId="0" applyNumberFormat="1" applyFont="1" applyBorder="1" applyAlignment="1">
      <alignment horizontal="center" vertical="center" wrapText="1"/>
    </xf>
    <xf numFmtId="0" fontId="14" fillId="2" borderId="1" xfId="0" applyFont="1" applyFill="1" applyBorder="1" applyAlignment="1">
      <alignment horizontal="center" vertical="center"/>
    </xf>
    <xf numFmtId="0" fontId="14" fillId="2" borderId="42" xfId="0" applyFont="1" applyFill="1" applyBorder="1" applyAlignment="1">
      <alignment horizontal="left" vertical="center" wrapText="1"/>
    </xf>
    <xf numFmtId="0" fontId="14" fillId="2" borderId="43" xfId="0" applyFont="1" applyFill="1" applyBorder="1" applyAlignment="1">
      <alignment horizontal="left" vertical="center" wrapText="1"/>
    </xf>
    <xf numFmtId="0" fontId="14" fillId="2" borderId="44" xfId="0" applyFont="1" applyFill="1" applyBorder="1" applyAlignment="1">
      <alignment horizontal="left" vertical="center" wrapText="1"/>
    </xf>
    <xf numFmtId="0" fontId="17" fillId="0" borderId="1" xfId="0" applyFont="1" applyFill="1" applyBorder="1" applyAlignment="1">
      <alignment horizontal="center" vertical="center" wrapText="1"/>
    </xf>
    <xf numFmtId="0" fontId="99" fillId="0" borderId="1" xfId="0" applyFont="1" applyBorder="1" applyAlignment="1">
      <alignment horizontal="center" vertical="center" wrapText="1"/>
    </xf>
    <xf numFmtId="0" fontId="14" fillId="2" borderId="49" xfId="0" applyFont="1" applyFill="1" applyBorder="1" applyAlignment="1">
      <alignment horizontal="center" vertical="center"/>
    </xf>
    <xf numFmtId="0" fontId="14" fillId="2" borderId="50" xfId="0" applyFont="1" applyFill="1" applyBorder="1" applyAlignment="1">
      <alignment horizontal="center" vertical="center"/>
    </xf>
    <xf numFmtId="0" fontId="14" fillId="2" borderId="51" xfId="0" applyFont="1" applyFill="1" applyBorder="1" applyAlignment="1">
      <alignment horizontal="center" vertical="center"/>
    </xf>
    <xf numFmtId="0" fontId="74" fillId="2" borderId="0" xfId="0" applyFont="1" applyFill="1" applyAlignment="1">
      <alignment horizontal="right" vertical="center"/>
    </xf>
    <xf numFmtId="0" fontId="14" fillId="2" borderId="33" xfId="0" applyFont="1" applyFill="1" applyBorder="1" applyAlignment="1">
      <alignment horizontal="center" vertical="center" wrapText="1"/>
    </xf>
    <xf numFmtId="0" fontId="14" fillId="2" borderId="34" xfId="0" applyFont="1" applyFill="1" applyBorder="1" applyAlignment="1">
      <alignment horizontal="center" vertical="center" wrapText="1"/>
    </xf>
    <xf numFmtId="0" fontId="14" fillId="2" borderId="35" xfId="0" applyFont="1" applyFill="1" applyBorder="1" applyAlignment="1">
      <alignment horizontal="center" vertical="center" wrapText="1"/>
    </xf>
    <xf numFmtId="0" fontId="14" fillId="2" borderId="0" xfId="0" applyFont="1" applyFill="1" applyAlignment="1">
      <alignment horizontal="center" vertical="center" wrapText="1"/>
    </xf>
    <xf numFmtId="0" fontId="14" fillId="2" borderId="36" xfId="0" applyFont="1" applyFill="1" applyBorder="1" applyAlignment="1">
      <alignment horizontal="right" wrapText="1"/>
    </xf>
    <xf numFmtId="0" fontId="74" fillId="2" borderId="32" xfId="8" applyFont="1" applyFill="1" applyBorder="1" applyAlignment="1">
      <alignment horizontal="center" vertical="center" wrapText="1"/>
    </xf>
    <xf numFmtId="0" fontId="74" fillId="2" borderId="38" xfId="8" applyFont="1" applyFill="1" applyBorder="1" applyAlignment="1">
      <alignment horizontal="center" vertical="center" wrapText="1"/>
    </xf>
    <xf numFmtId="0" fontId="74" fillId="2" borderId="39" xfId="8" applyFont="1" applyFill="1" applyBorder="1" applyAlignment="1">
      <alignment horizontal="center" vertical="center" wrapText="1"/>
    </xf>
    <xf numFmtId="0" fontId="74" fillId="2" borderId="7" xfId="8" applyFont="1" applyFill="1" applyBorder="1" applyAlignment="1">
      <alignment horizontal="center" vertical="center" wrapText="1"/>
    </xf>
    <xf numFmtId="0" fontId="74" fillId="2" borderId="37" xfId="8" applyFont="1" applyFill="1" applyBorder="1" applyAlignment="1">
      <alignment horizontal="center" vertical="center" wrapText="1"/>
    </xf>
    <xf numFmtId="0" fontId="74" fillId="2" borderId="27" xfId="8" applyFont="1" applyFill="1" applyBorder="1" applyAlignment="1">
      <alignment horizontal="center" vertical="center" wrapText="1"/>
    </xf>
    <xf numFmtId="0" fontId="74" fillId="2" borderId="3" xfId="8" applyFont="1" applyFill="1" applyBorder="1" applyAlignment="1">
      <alignment horizontal="center" vertical="center" wrapText="1"/>
    </xf>
    <xf numFmtId="0" fontId="14" fillId="2" borderId="33" xfId="0" applyFont="1" applyFill="1" applyBorder="1" applyAlignment="1">
      <alignment horizontal="center" vertical="center"/>
    </xf>
    <xf numFmtId="0" fontId="14" fillId="2" borderId="40" xfId="0" applyFont="1" applyFill="1" applyBorder="1" applyAlignment="1">
      <alignment horizontal="center" vertical="center"/>
    </xf>
    <xf numFmtId="0" fontId="14" fillId="2" borderId="28" xfId="0" applyFont="1" applyFill="1" applyBorder="1" applyAlignment="1">
      <alignment horizontal="center" vertical="center"/>
    </xf>
    <xf numFmtId="0" fontId="97" fillId="0" borderId="42" xfId="0" applyFont="1" applyBorder="1" applyAlignment="1">
      <alignment horizontal="left" vertical="top" wrapText="1"/>
    </xf>
    <xf numFmtId="0" fontId="0" fillId="0" borderId="44" xfId="0" applyBorder="1" applyAlignment="1">
      <alignment horizontal="left" vertical="top" wrapText="1"/>
    </xf>
    <xf numFmtId="0" fontId="97" fillId="0" borderId="1" xfId="0" applyFont="1" applyBorder="1" applyAlignment="1">
      <alignment horizontal="left" vertical="top" wrapText="1"/>
    </xf>
    <xf numFmtId="0" fontId="74" fillId="0" borderId="42" xfId="0" applyFont="1" applyFill="1" applyBorder="1" applyAlignment="1">
      <alignment horizontal="center" vertical="top" wrapText="1"/>
    </xf>
    <xf numFmtId="0" fontId="74" fillId="0" borderId="44" xfId="0" applyFont="1" applyFill="1" applyBorder="1" applyAlignment="1">
      <alignment horizontal="center" vertical="top" wrapText="1"/>
    </xf>
    <xf numFmtId="0" fontId="86" fillId="0" borderId="42" xfId="0" applyFont="1" applyFill="1" applyBorder="1" applyAlignment="1">
      <alignment horizontal="left" vertical="top" wrapText="1"/>
    </xf>
    <xf numFmtId="0" fontId="86" fillId="0" borderId="44" xfId="0" applyFont="1" applyFill="1" applyBorder="1" applyAlignment="1">
      <alignment horizontal="left" vertical="top" wrapText="1"/>
    </xf>
    <xf numFmtId="0" fontId="74" fillId="0" borderId="42" xfId="0" applyFont="1" applyFill="1" applyBorder="1" applyAlignment="1">
      <alignment horizontal="left" vertical="top" wrapText="1"/>
    </xf>
    <xf numFmtId="0" fontId="74" fillId="0" borderId="44" xfId="0" applyFont="1" applyFill="1" applyBorder="1" applyAlignment="1">
      <alignment horizontal="left" vertical="top" wrapText="1"/>
    </xf>
    <xf numFmtId="0" fontId="73" fillId="0" borderId="42" xfId="0" applyFont="1" applyFill="1" applyBorder="1" applyAlignment="1">
      <alignment horizontal="left" vertical="center" wrapText="1"/>
    </xf>
    <xf numFmtId="0" fontId="99" fillId="0" borderId="44" xfId="0" applyFont="1" applyBorder="1" applyAlignment="1">
      <alignment horizontal="left" vertical="center" wrapText="1"/>
    </xf>
    <xf numFmtId="0" fontId="97" fillId="0" borderId="1" xfId="0" applyFont="1" applyBorder="1" applyAlignment="1">
      <alignment horizontal="center" vertical="top" wrapText="1"/>
    </xf>
    <xf numFmtId="0" fontId="87" fillId="0" borderId="1" xfId="0" applyFont="1" applyBorder="1" applyAlignment="1">
      <alignment horizontal="left" vertical="top" wrapText="1"/>
    </xf>
    <xf numFmtId="0" fontId="73" fillId="0" borderId="27" xfId="0" applyFont="1" applyFill="1" applyBorder="1" applyAlignment="1">
      <alignment horizontal="center" vertical="top" wrapText="1"/>
    </xf>
    <xf numFmtId="0" fontId="73" fillId="0" borderId="2" xfId="0" applyFont="1" applyFill="1" applyBorder="1" applyAlignment="1">
      <alignment horizontal="center" vertical="top" wrapText="1"/>
    </xf>
    <xf numFmtId="0" fontId="73" fillId="0" borderId="3" xfId="0" applyFont="1" applyFill="1" applyBorder="1" applyAlignment="1">
      <alignment horizontal="center" vertical="top" wrapText="1"/>
    </xf>
    <xf numFmtId="0" fontId="73" fillId="0" borderId="42" xfId="0" applyFont="1" applyFill="1" applyBorder="1" applyAlignment="1">
      <alignment horizontal="left" vertical="top" wrapText="1"/>
    </xf>
    <xf numFmtId="0" fontId="73" fillId="0" borderId="44" xfId="0" applyFont="1" applyFill="1" applyBorder="1" applyAlignment="1">
      <alignment horizontal="left" vertical="top" wrapText="1"/>
    </xf>
    <xf numFmtId="0" fontId="86" fillId="0" borderId="42" xfId="0" applyFont="1" applyFill="1" applyBorder="1" applyAlignment="1">
      <alignment horizontal="left" vertical="center" wrapText="1"/>
    </xf>
    <xf numFmtId="0" fontId="74" fillId="0" borderId="44" xfId="0" applyFont="1" applyFill="1" applyBorder="1" applyAlignment="1">
      <alignment horizontal="left" vertical="center" wrapText="1"/>
    </xf>
    <xf numFmtId="0" fontId="99" fillId="0" borderId="44" xfId="0" applyFont="1" applyBorder="1" applyAlignment="1">
      <alignment horizontal="left" vertical="top" wrapText="1"/>
    </xf>
    <xf numFmtId="0" fontId="73" fillId="2" borderId="27" xfId="0" applyFont="1" applyFill="1" applyBorder="1" applyAlignment="1">
      <alignment horizontal="center" vertical="top" wrapText="1"/>
    </xf>
    <xf numFmtId="0" fontId="73" fillId="2" borderId="2" xfId="0" applyFont="1" applyFill="1" applyBorder="1" applyAlignment="1">
      <alignment horizontal="center" vertical="top" wrapText="1"/>
    </xf>
    <xf numFmtId="0" fontId="73" fillId="2" borderId="3" xfId="0" applyFont="1" applyFill="1" applyBorder="1" applyAlignment="1">
      <alignment horizontal="center" vertical="top" wrapText="1"/>
    </xf>
    <xf numFmtId="0" fontId="86" fillId="0" borderId="27" xfId="0" applyFont="1" applyFill="1" applyBorder="1" applyAlignment="1">
      <alignment horizontal="center" vertical="top" wrapText="1"/>
    </xf>
    <xf numFmtId="0" fontId="86" fillId="0" borderId="2" xfId="0" applyFont="1" applyFill="1" applyBorder="1" applyAlignment="1">
      <alignment horizontal="center" vertical="top" wrapText="1"/>
    </xf>
    <xf numFmtId="0" fontId="86" fillId="0" borderId="3" xfId="0" applyFont="1" applyFill="1" applyBorder="1" applyAlignment="1">
      <alignment horizontal="center" vertical="top" wrapText="1"/>
    </xf>
    <xf numFmtId="0" fontId="73" fillId="2" borderId="33" xfId="0" applyFont="1" applyFill="1" applyBorder="1" applyAlignment="1">
      <alignment horizontal="center" vertical="top" wrapText="1"/>
    </xf>
    <xf numFmtId="0" fontId="73" fillId="2" borderId="28" xfId="0" applyFont="1" applyFill="1" applyBorder="1" applyAlignment="1">
      <alignment horizontal="center" vertical="top" wrapText="1"/>
    </xf>
    <xf numFmtId="0" fontId="17" fillId="2" borderId="42" xfId="0" applyFont="1" applyFill="1" applyBorder="1" applyAlignment="1">
      <alignment horizontal="left" vertical="center" wrapText="1"/>
    </xf>
    <xf numFmtId="0" fontId="17" fillId="2" borderId="44" xfId="0" applyFont="1" applyFill="1" applyBorder="1" applyAlignment="1">
      <alignment horizontal="left" vertical="center" wrapText="1"/>
    </xf>
    <xf numFmtId="0" fontId="17" fillId="2" borderId="33" xfId="0" applyFont="1" applyFill="1" applyBorder="1" applyAlignment="1">
      <alignment horizontal="left" vertical="center" wrapText="1"/>
    </xf>
    <xf numFmtId="0" fontId="85" fillId="2" borderId="28" xfId="0" applyFont="1" applyFill="1" applyBorder="1" applyAlignment="1">
      <alignment vertical="center" wrapText="1"/>
    </xf>
    <xf numFmtId="0" fontId="73" fillId="2" borderId="42" xfId="0" applyFont="1" applyFill="1" applyBorder="1" applyAlignment="1">
      <alignment horizontal="center" vertical="top" wrapText="1"/>
    </xf>
    <xf numFmtId="0" fontId="73" fillId="2" borderId="44" xfId="0" applyFont="1" applyFill="1" applyBorder="1" applyAlignment="1">
      <alignment horizontal="center" vertical="top" wrapText="1"/>
    </xf>
    <xf numFmtId="0" fontId="73" fillId="2" borderId="42" xfId="0" applyFont="1" applyFill="1" applyBorder="1" applyAlignment="1">
      <alignment horizontal="left" vertical="center" wrapText="1"/>
    </xf>
    <xf numFmtId="0" fontId="73" fillId="2" borderId="44" xfId="0" applyFont="1" applyFill="1" applyBorder="1" applyAlignment="1">
      <alignment horizontal="left" vertical="center" wrapText="1"/>
    </xf>
    <xf numFmtId="0" fontId="14" fillId="2" borderId="36" xfId="0" applyFont="1" applyFill="1" applyBorder="1" applyAlignment="1">
      <alignment horizontal="left" vertical="top" wrapText="1"/>
    </xf>
    <xf numFmtId="0" fontId="14" fillId="2" borderId="41" xfId="0" applyFont="1" applyFill="1" applyBorder="1" applyAlignment="1">
      <alignment horizontal="left"/>
    </xf>
    <xf numFmtId="168" fontId="73" fillId="2" borderId="0" xfId="96" applyNumberFormat="1" applyFont="1" applyFill="1" applyAlignment="1">
      <alignment horizontal="right" vertical="top" wrapText="1"/>
    </xf>
    <xf numFmtId="168" fontId="73" fillId="2" borderId="0" xfId="96" applyNumberFormat="1" applyFont="1" applyFill="1" applyAlignment="1">
      <alignment horizontal="right" vertical="center" wrapText="1"/>
    </xf>
    <xf numFmtId="0" fontId="88" fillId="2" borderId="0" xfId="0" applyFont="1" applyFill="1" applyBorder="1" applyAlignment="1">
      <alignment horizontal="right" vertical="top" wrapText="1"/>
    </xf>
    <xf numFmtId="0" fontId="14" fillId="2" borderId="32" xfId="0" applyFont="1" applyFill="1" applyBorder="1" applyAlignment="1">
      <alignment horizontal="center" vertical="center" wrapText="1"/>
    </xf>
    <xf numFmtId="0" fontId="97" fillId="0" borderId="41" xfId="0" applyFont="1" applyBorder="1" applyAlignment="1">
      <alignment horizontal="center" vertical="top" wrapText="1"/>
    </xf>
    <xf numFmtId="0" fontId="87" fillId="0" borderId="41" xfId="0" applyFont="1" applyBorder="1" applyAlignment="1">
      <alignment horizontal="left" vertical="top" wrapText="1"/>
    </xf>
    <xf numFmtId="0" fontId="97" fillId="0" borderId="41" xfId="0" applyFont="1" applyBorder="1" applyAlignment="1">
      <alignment horizontal="left" vertical="top" wrapText="1"/>
    </xf>
    <xf numFmtId="0" fontId="100" fillId="0" borderId="0" xfId="0" applyFont="1" applyBorder="1" applyAlignment="1">
      <alignment horizontal="center" vertical="center"/>
    </xf>
    <xf numFmtId="0" fontId="100" fillId="0" borderId="0" xfId="0" applyFont="1" applyBorder="1" applyAlignment="1">
      <alignment horizontal="left" vertical="center"/>
    </xf>
    <xf numFmtId="0" fontId="87" fillId="0" borderId="27" xfId="0" applyFont="1" applyBorder="1" applyAlignment="1">
      <alignment horizontal="left" vertical="top" wrapText="1"/>
    </xf>
    <xf numFmtId="0" fontId="74" fillId="0" borderId="0" xfId="0" applyFont="1" applyFill="1" applyAlignment="1">
      <alignment horizontal="right" vertical="center" wrapText="1"/>
    </xf>
    <xf numFmtId="0" fontId="92" fillId="0" borderId="0" xfId="0" applyFont="1" applyAlignment="1">
      <alignment horizontal="right" vertical="center" wrapText="1"/>
    </xf>
    <xf numFmtId="0" fontId="14" fillId="0" borderId="0" xfId="0" applyFont="1" applyFill="1" applyBorder="1" applyAlignment="1">
      <alignment horizontal="center" vertical="top" wrapText="1"/>
    </xf>
    <xf numFmtId="0" fontId="88" fillId="0" borderId="0" xfId="0" applyFont="1" applyFill="1" applyBorder="1" applyAlignment="1">
      <alignment horizontal="right" vertical="top" wrapText="1"/>
    </xf>
    <xf numFmtId="0" fontId="14" fillId="0" borderId="41" xfId="0" applyFont="1" applyFill="1" applyBorder="1" applyAlignment="1">
      <alignment horizontal="left" vertical="top" wrapText="1"/>
    </xf>
    <xf numFmtId="0" fontId="74" fillId="0" borderId="27" xfId="0" applyFont="1" applyFill="1" applyBorder="1" applyAlignment="1">
      <alignment horizontal="center" vertical="center"/>
    </xf>
    <xf numFmtId="0" fontId="74" fillId="0" borderId="2" xfId="0" applyFont="1" applyFill="1" applyBorder="1" applyAlignment="1">
      <alignment horizontal="center" vertical="center"/>
    </xf>
    <xf numFmtId="0" fontId="74" fillId="0" borderId="3" xfId="0" applyFont="1" applyFill="1" applyBorder="1" applyAlignment="1">
      <alignment horizontal="center" vertical="center"/>
    </xf>
    <xf numFmtId="0" fontId="74" fillId="0" borderId="41" xfId="0" applyFont="1" applyFill="1" applyBorder="1" applyAlignment="1">
      <alignment horizontal="left" vertical="center"/>
    </xf>
    <xf numFmtId="0" fontId="14" fillId="0" borderId="0" xfId="0" applyFont="1" applyFill="1" applyAlignment="1">
      <alignment horizontal="center" vertical="center" wrapText="1"/>
    </xf>
    <xf numFmtId="0" fontId="0" fillId="0" borderId="0" xfId="0" applyFont="1" applyAlignment="1">
      <alignment vertical="center" wrapText="1"/>
    </xf>
    <xf numFmtId="0" fontId="74" fillId="2" borderId="33" xfId="0" applyFont="1" applyFill="1" applyBorder="1" applyAlignment="1">
      <alignment horizontal="center" vertical="top" wrapText="1"/>
    </xf>
    <xf numFmtId="0" fontId="74" fillId="2" borderId="28" xfId="0" applyFont="1" applyFill="1" applyBorder="1" applyAlignment="1">
      <alignment horizontal="center" vertical="top" wrapText="1"/>
    </xf>
    <xf numFmtId="0" fontId="74" fillId="2" borderId="42" xfId="0" applyFont="1" applyFill="1" applyBorder="1" applyAlignment="1">
      <alignment horizontal="left" vertical="center" wrapText="1"/>
    </xf>
    <xf numFmtId="0" fontId="74" fillId="2" borderId="44" xfId="0" applyFont="1" applyFill="1" applyBorder="1" applyAlignment="1">
      <alignment horizontal="left" vertical="center" wrapText="1"/>
    </xf>
    <xf numFmtId="0" fontId="14" fillId="2" borderId="33" xfId="0" applyFont="1" applyFill="1" applyBorder="1" applyAlignment="1">
      <alignment horizontal="left" vertical="center" wrapText="1"/>
    </xf>
    <xf numFmtId="0" fontId="93" fillId="2" borderId="28" xfId="0" applyFont="1" applyFill="1" applyBorder="1" applyAlignment="1">
      <alignment vertical="center" wrapText="1"/>
    </xf>
  </cellXfs>
  <cellStyles count="2045">
    <cellStyle name="20% - Accent1" xfId="29" builtinId="30" customBuiltin="1"/>
    <cellStyle name="20% - Accent1 2" xfId="69"/>
    <cellStyle name="20% - Accent1 2 2" xfId="108"/>
    <cellStyle name="20% - Accent1 3" xfId="167"/>
    <cellStyle name="20% - Accent1 4" xfId="191"/>
    <cellStyle name="20% - Accent2" xfId="33" builtinId="34" customBuiltin="1"/>
    <cellStyle name="20% - Accent2 2" xfId="72"/>
    <cellStyle name="20% - Accent2 2 2" xfId="109"/>
    <cellStyle name="20% - Accent2 3" xfId="169"/>
    <cellStyle name="20% - Accent2 4" xfId="193"/>
    <cellStyle name="20% - Accent3" xfId="37" builtinId="38" customBuiltin="1"/>
    <cellStyle name="20% - Accent3 2" xfId="71"/>
    <cellStyle name="20% - Accent3 2 2" xfId="110"/>
    <cellStyle name="20% - Accent3 3" xfId="171"/>
    <cellStyle name="20% - Accent3 4" xfId="195"/>
    <cellStyle name="20% - Accent4" xfId="41" builtinId="42" customBuiltin="1"/>
    <cellStyle name="20% - Accent4 2" xfId="88"/>
    <cellStyle name="20% - Accent4 2 2" xfId="111"/>
    <cellStyle name="20% - Accent4 3" xfId="173"/>
    <cellStyle name="20% - Accent4 4" xfId="197"/>
    <cellStyle name="20% - Accent5" xfId="45" builtinId="46" customBuiltin="1"/>
    <cellStyle name="20% - Accent5 2" xfId="91"/>
    <cellStyle name="20% - Accent5 2 2" xfId="112"/>
    <cellStyle name="20% - Accent5 3" xfId="175"/>
    <cellStyle name="20% - Accent5 4" xfId="199"/>
    <cellStyle name="20% - Accent6" xfId="49" builtinId="50" customBuiltin="1"/>
    <cellStyle name="20% - Accent6 2" xfId="59"/>
    <cellStyle name="20% - Accent6 2 2" xfId="113"/>
    <cellStyle name="20% - Accent6 3" xfId="177"/>
    <cellStyle name="20% - Accent6 4" xfId="201"/>
    <cellStyle name="20% - Акцент1 10" xfId="301"/>
    <cellStyle name="20% - Акцент1 11" xfId="302"/>
    <cellStyle name="20% - Акцент1 12" xfId="303"/>
    <cellStyle name="20% - Акцент1 13" xfId="304"/>
    <cellStyle name="20% - Акцент1 14" xfId="305"/>
    <cellStyle name="20% - Акцент1 15" xfId="306"/>
    <cellStyle name="20% - Акцент1 16" xfId="307"/>
    <cellStyle name="20% - Акцент1 17" xfId="308"/>
    <cellStyle name="20% - Акцент1 18" xfId="309"/>
    <cellStyle name="20% - Акцент1 19" xfId="310"/>
    <cellStyle name="20% - Акцент1 2" xfId="311"/>
    <cellStyle name="20% - Акцент1 20" xfId="312"/>
    <cellStyle name="20% - Акцент1 21" xfId="313"/>
    <cellStyle name="20% - Акцент1 22" xfId="314"/>
    <cellStyle name="20% - Акцент1 23" xfId="315"/>
    <cellStyle name="20% - Акцент1 24" xfId="316"/>
    <cellStyle name="20% - Акцент1 25" xfId="317"/>
    <cellStyle name="20% - Акцент1 26" xfId="318"/>
    <cellStyle name="20% - Акцент1 27" xfId="319"/>
    <cellStyle name="20% - Акцент1 28" xfId="320"/>
    <cellStyle name="20% - Акцент1 29" xfId="321"/>
    <cellStyle name="20% - Акцент1 3" xfId="322"/>
    <cellStyle name="20% - Акцент1 30" xfId="323"/>
    <cellStyle name="20% - Акцент1 31" xfId="324"/>
    <cellStyle name="20% - Акцент1 32" xfId="325"/>
    <cellStyle name="20% - Акцент1 33" xfId="326"/>
    <cellStyle name="20% - Акцент1 34" xfId="327"/>
    <cellStyle name="20% - Акцент1 35" xfId="328"/>
    <cellStyle name="20% - Акцент1 36" xfId="329"/>
    <cellStyle name="20% - Акцент1 4" xfId="330"/>
    <cellStyle name="20% - Акцент1 5" xfId="331"/>
    <cellStyle name="20% - Акцент1 6" xfId="332"/>
    <cellStyle name="20% - Акцент1 7" xfId="333"/>
    <cellStyle name="20% - Акцент1 8" xfId="334"/>
    <cellStyle name="20% - Акцент1 9" xfId="335"/>
    <cellStyle name="20% - Акцент2 10" xfId="336"/>
    <cellStyle name="20% - Акцент2 11" xfId="337"/>
    <cellStyle name="20% - Акцент2 12" xfId="338"/>
    <cellStyle name="20% - Акцент2 13" xfId="339"/>
    <cellStyle name="20% - Акцент2 14" xfId="340"/>
    <cellStyle name="20% - Акцент2 15" xfId="341"/>
    <cellStyle name="20% - Акцент2 16" xfId="342"/>
    <cellStyle name="20% - Акцент2 17" xfId="343"/>
    <cellStyle name="20% - Акцент2 18" xfId="344"/>
    <cellStyle name="20% - Акцент2 19" xfId="345"/>
    <cellStyle name="20% - Акцент2 2" xfId="346"/>
    <cellStyle name="20% - Акцент2 20" xfId="347"/>
    <cellStyle name="20% - Акцент2 21" xfId="348"/>
    <cellStyle name="20% - Акцент2 22" xfId="349"/>
    <cellStyle name="20% - Акцент2 23" xfId="350"/>
    <cellStyle name="20% - Акцент2 24" xfId="351"/>
    <cellStyle name="20% - Акцент2 25" xfId="352"/>
    <cellStyle name="20% - Акцент2 26" xfId="353"/>
    <cellStyle name="20% - Акцент2 27" xfId="354"/>
    <cellStyle name="20% - Акцент2 28" xfId="355"/>
    <cellStyle name="20% - Акцент2 29" xfId="356"/>
    <cellStyle name="20% - Акцент2 3" xfId="357"/>
    <cellStyle name="20% - Акцент2 30" xfId="358"/>
    <cellStyle name="20% - Акцент2 31" xfId="359"/>
    <cellStyle name="20% - Акцент2 32" xfId="360"/>
    <cellStyle name="20% - Акцент2 33" xfId="361"/>
    <cellStyle name="20% - Акцент2 34" xfId="362"/>
    <cellStyle name="20% - Акцент2 35" xfId="363"/>
    <cellStyle name="20% - Акцент2 36" xfId="364"/>
    <cellStyle name="20% - Акцент2 4" xfId="365"/>
    <cellStyle name="20% - Акцент2 5" xfId="366"/>
    <cellStyle name="20% - Акцент2 6" xfId="367"/>
    <cellStyle name="20% - Акцент2 7" xfId="368"/>
    <cellStyle name="20% - Акцент2 8" xfId="369"/>
    <cellStyle name="20% - Акцент2 9" xfId="370"/>
    <cellStyle name="20% - Акцент3 10" xfId="371"/>
    <cellStyle name="20% - Акцент3 11" xfId="372"/>
    <cellStyle name="20% - Акцент3 12" xfId="373"/>
    <cellStyle name="20% - Акцент3 13" xfId="374"/>
    <cellStyle name="20% - Акцент3 14" xfId="375"/>
    <cellStyle name="20% - Акцент3 15" xfId="376"/>
    <cellStyle name="20% - Акцент3 16" xfId="377"/>
    <cellStyle name="20% - Акцент3 17" xfId="378"/>
    <cellStyle name="20% - Акцент3 18" xfId="379"/>
    <cellStyle name="20% - Акцент3 19" xfId="380"/>
    <cellStyle name="20% - Акцент3 2" xfId="381"/>
    <cellStyle name="20% - Акцент3 20" xfId="382"/>
    <cellStyle name="20% - Акцент3 21" xfId="383"/>
    <cellStyle name="20% - Акцент3 22" xfId="384"/>
    <cellStyle name="20% - Акцент3 23" xfId="385"/>
    <cellStyle name="20% - Акцент3 24" xfId="386"/>
    <cellStyle name="20% - Акцент3 25" xfId="387"/>
    <cellStyle name="20% - Акцент3 26" xfId="388"/>
    <cellStyle name="20% - Акцент3 27" xfId="389"/>
    <cellStyle name="20% - Акцент3 28" xfId="390"/>
    <cellStyle name="20% - Акцент3 29" xfId="391"/>
    <cellStyle name="20% - Акцент3 3" xfId="392"/>
    <cellStyle name="20% - Акцент3 30" xfId="393"/>
    <cellStyle name="20% - Акцент3 31" xfId="394"/>
    <cellStyle name="20% - Акцент3 32" xfId="395"/>
    <cellStyle name="20% - Акцент3 33" xfId="396"/>
    <cellStyle name="20% - Акцент3 34" xfId="397"/>
    <cellStyle name="20% - Акцент3 35" xfId="398"/>
    <cellStyle name="20% - Акцент3 36" xfId="399"/>
    <cellStyle name="20% - Акцент3 4" xfId="400"/>
    <cellStyle name="20% - Акцент3 5" xfId="401"/>
    <cellStyle name="20% - Акцент3 6" xfId="402"/>
    <cellStyle name="20% - Акцент3 7" xfId="403"/>
    <cellStyle name="20% - Акцент3 8" xfId="404"/>
    <cellStyle name="20% - Акцент3 9" xfId="405"/>
    <cellStyle name="20% - Акцент4 10" xfId="406"/>
    <cellStyle name="20% - Акцент4 11" xfId="407"/>
    <cellStyle name="20% - Акцент4 12" xfId="408"/>
    <cellStyle name="20% - Акцент4 13" xfId="409"/>
    <cellStyle name="20% - Акцент4 14" xfId="410"/>
    <cellStyle name="20% - Акцент4 15" xfId="411"/>
    <cellStyle name="20% - Акцент4 16" xfId="412"/>
    <cellStyle name="20% - Акцент4 17" xfId="413"/>
    <cellStyle name="20% - Акцент4 18" xfId="414"/>
    <cellStyle name="20% - Акцент4 19" xfId="415"/>
    <cellStyle name="20% - Акцент4 2" xfId="416"/>
    <cellStyle name="20% - Акцент4 20" xfId="417"/>
    <cellStyle name="20% - Акцент4 21" xfId="418"/>
    <cellStyle name="20% - Акцент4 22" xfId="419"/>
    <cellStyle name="20% - Акцент4 23" xfId="420"/>
    <cellStyle name="20% - Акцент4 24" xfId="421"/>
    <cellStyle name="20% - Акцент4 25" xfId="422"/>
    <cellStyle name="20% - Акцент4 26" xfId="423"/>
    <cellStyle name="20% - Акцент4 27" xfId="424"/>
    <cellStyle name="20% - Акцент4 28" xfId="425"/>
    <cellStyle name="20% - Акцент4 29" xfId="426"/>
    <cellStyle name="20% - Акцент4 3" xfId="427"/>
    <cellStyle name="20% - Акцент4 30" xfId="428"/>
    <cellStyle name="20% - Акцент4 31" xfId="429"/>
    <cellStyle name="20% - Акцент4 32" xfId="430"/>
    <cellStyle name="20% - Акцент4 33" xfId="431"/>
    <cellStyle name="20% - Акцент4 34" xfId="432"/>
    <cellStyle name="20% - Акцент4 35" xfId="433"/>
    <cellStyle name="20% - Акцент4 36" xfId="434"/>
    <cellStyle name="20% - Акцент4 4" xfId="435"/>
    <cellStyle name="20% - Акцент4 5" xfId="436"/>
    <cellStyle name="20% - Акцент4 6" xfId="437"/>
    <cellStyle name="20% - Акцент4 7" xfId="438"/>
    <cellStyle name="20% - Акцент4 8" xfId="439"/>
    <cellStyle name="20% - Акцент4 9" xfId="440"/>
    <cellStyle name="20% - Акцент5 10" xfId="441"/>
    <cellStyle name="20% - Акцент5 11" xfId="442"/>
    <cellStyle name="20% - Акцент5 12" xfId="443"/>
    <cellStyle name="20% - Акцент5 13" xfId="444"/>
    <cellStyle name="20% - Акцент5 14" xfId="445"/>
    <cellStyle name="20% - Акцент5 15" xfId="446"/>
    <cellStyle name="20% - Акцент5 16" xfId="447"/>
    <cellStyle name="20% - Акцент5 17" xfId="448"/>
    <cellStyle name="20% - Акцент5 18" xfId="449"/>
    <cellStyle name="20% - Акцент5 19" xfId="450"/>
    <cellStyle name="20% - Акцент5 2" xfId="451"/>
    <cellStyle name="20% - Акцент5 20" xfId="452"/>
    <cellStyle name="20% - Акцент5 21" xfId="453"/>
    <cellStyle name="20% - Акцент5 22" xfId="454"/>
    <cellStyle name="20% - Акцент5 23" xfId="455"/>
    <cellStyle name="20% - Акцент5 24" xfId="456"/>
    <cellStyle name="20% - Акцент5 25" xfId="457"/>
    <cellStyle name="20% - Акцент5 26" xfId="458"/>
    <cellStyle name="20% - Акцент5 27" xfId="459"/>
    <cellStyle name="20% - Акцент5 28" xfId="460"/>
    <cellStyle name="20% - Акцент5 29" xfId="461"/>
    <cellStyle name="20% - Акцент5 3" xfId="462"/>
    <cellStyle name="20% - Акцент5 30" xfId="463"/>
    <cellStyle name="20% - Акцент5 31" xfId="464"/>
    <cellStyle name="20% - Акцент5 32" xfId="465"/>
    <cellStyle name="20% - Акцент5 33" xfId="466"/>
    <cellStyle name="20% - Акцент5 34" xfId="467"/>
    <cellStyle name="20% - Акцент5 35" xfId="468"/>
    <cellStyle name="20% - Акцент5 36" xfId="469"/>
    <cellStyle name="20% - Акцент5 4" xfId="470"/>
    <cellStyle name="20% - Акцент5 5" xfId="471"/>
    <cellStyle name="20% - Акцент5 6" xfId="472"/>
    <cellStyle name="20% - Акцент5 7" xfId="473"/>
    <cellStyle name="20% - Акцент5 8" xfId="474"/>
    <cellStyle name="20% - Акцент5 9" xfId="475"/>
    <cellStyle name="20% - Акцент6 10" xfId="476"/>
    <cellStyle name="20% - Акцент6 11" xfId="477"/>
    <cellStyle name="20% - Акцент6 12" xfId="478"/>
    <cellStyle name="20% - Акцент6 13" xfId="479"/>
    <cellStyle name="20% - Акцент6 14" xfId="480"/>
    <cellStyle name="20% - Акцент6 15" xfId="481"/>
    <cellStyle name="20% - Акцент6 16" xfId="482"/>
    <cellStyle name="20% - Акцент6 17" xfId="483"/>
    <cellStyle name="20% - Акцент6 18" xfId="484"/>
    <cellStyle name="20% - Акцент6 19" xfId="485"/>
    <cellStyle name="20% - Акцент6 2" xfId="486"/>
    <cellStyle name="20% - Акцент6 20" xfId="487"/>
    <cellStyle name="20% - Акцент6 21" xfId="488"/>
    <cellStyle name="20% - Акцент6 22" xfId="489"/>
    <cellStyle name="20% - Акцент6 23" xfId="490"/>
    <cellStyle name="20% - Акцент6 24" xfId="491"/>
    <cellStyle name="20% - Акцент6 25" xfId="492"/>
    <cellStyle name="20% - Акцент6 26" xfId="493"/>
    <cellStyle name="20% - Акцент6 27" xfId="494"/>
    <cellStyle name="20% - Акцент6 28" xfId="495"/>
    <cellStyle name="20% - Акцент6 29" xfId="496"/>
    <cellStyle name="20% - Акцент6 3" xfId="497"/>
    <cellStyle name="20% - Акцент6 30" xfId="498"/>
    <cellStyle name="20% - Акцент6 31" xfId="499"/>
    <cellStyle name="20% - Акцент6 32" xfId="500"/>
    <cellStyle name="20% - Акцент6 33" xfId="501"/>
    <cellStyle name="20% - Акцент6 34" xfId="502"/>
    <cellStyle name="20% - Акцент6 35" xfId="503"/>
    <cellStyle name="20% - Акцент6 36" xfId="504"/>
    <cellStyle name="20% - Акцент6 4" xfId="505"/>
    <cellStyle name="20% - Акцент6 5" xfId="506"/>
    <cellStyle name="20% - Акцент6 6" xfId="507"/>
    <cellStyle name="20% - Акцент6 7" xfId="508"/>
    <cellStyle name="20% - Акцент6 8" xfId="509"/>
    <cellStyle name="20% - Акцент6 9" xfId="510"/>
    <cellStyle name="40% - Accent1" xfId="30" builtinId="31" customBuiltin="1"/>
    <cellStyle name="40% - Accent1 2" xfId="93"/>
    <cellStyle name="40% - Accent1 2 2" xfId="114"/>
    <cellStyle name="40% - Accent1 3" xfId="168"/>
    <cellStyle name="40% - Accent1 4" xfId="192"/>
    <cellStyle name="40% - Accent2" xfId="34" builtinId="35" customBuiltin="1"/>
    <cellStyle name="40% - Accent2 2" xfId="61"/>
    <cellStyle name="40% - Accent2 2 2" xfId="115"/>
    <cellStyle name="40% - Accent2 3" xfId="170"/>
    <cellStyle name="40% - Accent2 4" xfId="194"/>
    <cellStyle name="40% - Accent3" xfId="38" builtinId="39" customBuiltin="1"/>
    <cellStyle name="40% - Accent3 2" xfId="87"/>
    <cellStyle name="40% - Accent3 2 2" xfId="116"/>
    <cellStyle name="40% - Accent3 3" xfId="172"/>
    <cellStyle name="40% - Accent3 4" xfId="196"/>
    <cellStyle name="40% - Accent4" xfId="42" builtinId="43" customBuiltin="1"/>
    <cellStyle name="40% - Accent4 2" xfId="78"/>
    <cellStyle name="40% - Accent4 2 2" xfId="117"/>
    <cellStyle name="40% - Accent4 3" xfId="174"/>
    <cellStyle name="40% - Accent4 4" xfId="198"/>
    <cellStyle name="40% - Accent5" xfId="46" builtinId="47" customBuiltin="1"/>
    <cellStyle name="40% - Accent5 2" xfId="77"/>
    <cellStyle name="40% - Accent5 2 2" xfId="118"/>
    <cellStyle name="40% - Accent5 3" xfId="176"/>
    <cellStyle name="40% - Accent5 4" xfId="200"/>
    <cellStyle name="40% - Accent6" xfId="50" builtinId="51" customBuiltin="1"/>
    <cellStyle name="40% - Accent6 2" xfId="60"/>
    <cellStyle name="40% - Accent6 2 2" xfId="119"/>
    <cellStyle name="40% - Accent6 3" xfId="178"/>
    <cellStyle name="40% - Accent6 4" xfId="202"/>
    <cellStyle name="40% - Акцент1 10" xfId="511"/>
    <cellStyle name="40% - Акцент1 11" xfId="512"/>
    <cellStyle name="40% - Акцент1 12" xfId="513"/>
    <cellStyle name="40% - Акцент1 13" xfId="514"/>
    <cellStyle name="40% - Акцент1 14" xfId="515"/>
    <cellStyle name="40% - Акцент1 15" xfId="516"/>
    <cellStyle name="40% - Акцент1 16" xfId="517"/>
    <cellStyle name="40% - Акцент1 17" xfId="518"/>
    <cellStyle name="40% - Акцент1 18" xfId="519"/>
    <cellStyle name="40% - Акцент1 19" xfId="520"/>
    <cellStyle name="40% - Акцент1 2" xfId="521"/>
    <cellStyle name="40% - Акцент1 20" xfId="522"/>
    <cellStyle name="40% - Акцент1 21" xfId="523"/>
    <cellStyle name="40% - Акцент1 22" xfId="524"/>
    <cellStyle name="40% - Акцент1 23" xfId="525"/>
    <cellStyle name="40% - Акцент1 24" xfId="526"/>
    <cellStyle name="40% - Акцент1 25" xfId="527"/>
    <cellStyle name="40% - Акцент1 26" xfId="528"/>
    <cellStyle name="40% - Акцент1 27" xfId="529"/>
    <cellStyle name="40% - Акцент1 28" xfId="530"/>
    <cellStyle name="40% - Акцент1 29" xfId="531"/>
    <cellStyle name="40% - Акцент1 3" xfId="532"/>
    <cellStyle name="40% - Акцент1 30" xfId="533"/>
    <cellStyle name="40% - Акцент1 31" xfId="534"/>
    <cellStyle name="40% - Акцент1 32" xfId="535"/>
    <cellStyle name="40% - Акцент1 33" xfId="536"/>
    <cellStyle name="40% - Акцент1 34" xfId="537"/>
    <cellStyle name="40% - Акцент1 35" xfId="538"/>
    <cellStyle name="40% - Акцент1 36" xfId="539"/>
    <cellStyle name="40% - Акцент1 4" xfId="540"/>
    <cellStyle name="40% - Акцент1 5" xfId="541"/>
    <cellStyle name="40% - Акцент1 6" xfId="542"/>
    <cellStyle name="40% - Акцент1 7" xfId="543"/>
    <cellStyle name="40% - Акцент1 8" xfId="544"/>
    <cellStyle name="40% - Акцент1 9" xfId="545"/>
    <cellStyle name="40% - Акцент2 10" xfId="546"/>
    <cellStyle name="40% - Акцент2 11" xfId="547"/>
    <cellStyle name="40% - Акцент2 12" xfId="548"/>
    <cellStyle name="40% - Акцент2 13" xfId="549"/>
    <cellStyle name="40% - Акцент2 14" xfId="550"/>
    <cellStyle name="40% - Акцент2 15" xfId="551"/>
    <cellStyle name="40% - Акцент2 16" xfId="552"/>
    <cellStyle name="40% - Акцент2 17" xfId="553"/>
    <cellStyle name="40% - Акцент2 18" xfId="554"/>
    <cellStyle name="40% - Акцент2 19" xfId="555"/>
    <cellStyle name="40% - Акцент2 2" xfId="556"/>
    <cellStyle name="40% - Акцент2 20" xfId="557"/>
    <cellStyle name="40% - Акцент2 21" xfId="558"/>
    <cellStyle name="40% - Акцент2 22" xfId="559"/>
    <cellStyle name="40% - Акцент2 23" xfId="560"/>
    <cellStyle name="40% - Акцент2 24" xfId="561"/>
    <cellStyle name="40% - Акцент2 25" xfId="562"/>
    <cellStyle name="40% - Акцент2 26" xfId="563"/>
    <cellStyle name="40% - Акцент2 27" xfId="564"/>
    <cellStyle name="40% - Акцент2 28" xfId="565"/>
    <cellStyle name="40% - Акцент2 29" xfId="566"/>
    <cellStyle name="40% - Акцент2 3" xfId="567"/>
    <cellStyle name="40% - Акцент2 30" xfId="568"/>
    <cellStyle name="40% - Акцент2 31" xfId="569"/>
    <cellStyle name="40% - Акцент2 32" xfId="570"/>
    <cellStyle name="40% - Акцент2 33" xfId="571"/>
    <cellStyle name="40% - Акцент2 34" xfId="572"/>
    <cellStyle name="40% - Акцент2 35" xfId="573"/>
    <cellStyle name="40% - Акцент2 36" xfId="574"/>
    <cellStyle name="40% - Акцент2 4" xfId="575"/>
    <cellStyle name="40% - Акцент2 5" xfId="576"/>
    <cellStyle name="40% - Акцент2 6" xfId="577"/>
    <cellStyle name="40% - Акцент2 7" xfId="578"/>
    <cellStyle name="40% - Акцент2 8" xfId="579"/>
    <cellStyle name="40% - Акцент2 9" xfId="580"/>
    <cellStyle name="40% - Акцент3 10" xfId="581"/>
    <cellStyle name="40% - Акцент3 11" xfId="582"/>
    <cellStyle name="40% - Акцент3 12" xfId="583"/>
    <cellStyle name="40% - Акцент3 13" xfId="584"/>
    <cellStyle name="40% - Акцент3 14" xfId="585"/>
    <cellStyle name="40% - Акцент3 15" xfId="586"/>
    <cellStyle name="40% - Акцент3 16" xfId="587"/>
    <cellStyle name="40% - Акцент3 17" xfId="588"/>
    <cellStyle name="40% - Акцент3 18" xfId="589"/>
    <cellStyle name="40% - Акцент3 19" xfId="590"/>
    <cellStyle name="40% - Акцент3 2" xfId="591"/>
    <cellStyle name="40% - Акцент3 20" xfId="592"/>
    <cellStyle name="40% - Акцент3 21" xfId="593"/>
    <cellStyle name="40% - Акцент3 22" xfId="594"/>
    <cellStyle name="40% - Акцент3 23" xfId="595"/>
    <cellStyle name="40% - Акцент3 24" xfId="596"/>
    <cellStyle name="40% - Акцент3 25" xfId="597"/>
    <cellStyle name="40% - Акцент3 26" xfId="598"/>
    <cellStyle name="40% - Акцент3 27" xfId="599"/>
    <cellStyle name="40% - Акцент3 28" xfId="600"/>
    <cellStyle name="40% - Акцент3 29" xfId="601"/>
    <cellStyle name="40% - Акцент3 3" xfId="602"/>
    <cellStyle name="40% - Акцент3 30" xfId="603"/>
    <cellStyle name="40% - Акцент3 31" xfId="604"/>
    <cellStyle name="40% - Акцент3 32" xfId="605"/>
    <cellStyle name="40% - Акцент3 33" xfId="606"/>
    <cellStyle name="40% - Акцент3 34" xfId="607"/>
    <cellStyle name="40% - Акцент3 35" xfId="608"/>
    <cellStyle name="40% - Акцент3 36" xfId="609"/>
    <cellStyle name="40% - Акцент3 4" xfId="610"/>
    <cellStyle name="40% - Акцент3 5" xfId="611"/>
    <cellStyle name="40% - Акцент3 6" xfId="612"/>
    <cellStyle name="40% - Акцент3 7" xfId="613"/>
    <cellStyle name="40% - Акцент3 8" xfId="614"/>
    <cellStyle name="40% - Акцент3 9" xfId="615"/>
    <cellStyle name="40% - Акцент4 10" xfId="616"/>
    <cellStyle name="40% - Акцент4 11" xfId="617"/>
    <cellStyle name="40% - Акцент4 12" xfId="618"/>
    <cellStyle name="40% - Акцент4 13" xfId="619"/>
    <cellStyle name="40% - Акцент4 14" xfId="620"/>
    <cellStyle name="40% - Акцент4 15" xfId="621"/>
    <cellStyle name="40% - Акцент4 16" xfId="622"/>
    <cellStyle name="40% - Акцент4 17" xfId="623"/>
    <cellStyle name="40% - Акцент4 18" xfId="624"/>
    <cellStyle name="40% - Акцент4 19" xfId="625"/>
    <cellStyle name="40% - Акцент4 2" xfId="626"/>
    <cellStyle name="40% - Акцент4 20" xfId="627"/>
    <cellStyle name="40% - Акцент4 21" xfId="628"/>
    <cellStyle name="40% - Акцент4 22" xfId="629"/>
    <cellStyle name="40% - Акцент4 23" xfId="630"/>
    <cellStyle name="40% - Акцент4 24" xfId="631"/>
    <cellStyle name="40% - Акцент4 25" xfId="632"/>
    <cellStyle name="40% - Акцент4 26" xfId="633"/>
    <cellStyle name="40% - Акцент4 27" xfId="634"/>
    <cellStyle name="40% - Акцент4 28" xfId="635"/>
    <cellStyle name="40% - Акцент4 29" xfId="636"/>
    <cellStyle name="40% - Акцент4 3" xfId="637"/>
    <cellStyle name="40% - Акцент4 30" xfId="638"/>
    <cellStyle name="40% - Акцент4 31" xfId="639"/>
    <cellStyle name="40% - Акцент4 32" xfId="640"/>
    <cellStyle name="40% - Акцент4 33" xfId="641"/>
    <cellStyle name="40% - Акцент4 34" xfId="642"/>
    <cellStyle name="40% - Акцент4 35" xfId="643"/>
    <cellStyle name="40% - Акцент4 36" xfId="644"/>
    <cellStyle name="40% - Акцент4 4" xfId="645"/>
    <cellStyle name="40% - Акцент4 5" xfId="646"/>
    <cellStyle name="40% - Акцент4 6" xfId="647"/>
    <cellStyle name="40% - Акцент4 7" xfId="648"/>
    <cellStyle name="40% - Акцент4 8" xfId="649"/>
    <cellStyle name="40% - Акцент4 9" xfId="650"/>
    <cellStyle name="40% - Акцент5 10" xfId="651"/>
    <cellStyle name="40% - Акцент5 11" xfId="652"/>
    <cellStyle name="40% - Акцент5 12" xfId="653"/>
    <cellStyle name="40% - Акцент5 13" xfId="654"/>
    <cellStyle name="40% - Акцент5 14" xfId="655"/>
    <cellStyle name="40% - Акцент5 15" xfId="656"/>
    <cellStyle name="40% - Акцент5 16" xfId="657"/>
    <cellStyle name="40% - Акцент5 17" xfId="658"/>
    <cellStyle name="40% - Акцент5 18" xfId="659"/>
    <cellStyle name="40% - Акцент5 19" xfId="660"/>
    <cellStyle name="40% - Акцент5 2" xfId="661"/>
    <cellStyle name="40% - Акцент5 20" xfId="662"/>
    <cellStyle name="40% - Акцент5 21" xfId="663"/>
    <cellStyle name="40% - Акцент5 22" xfId="664"/>
    <cellStyle name="40% - Акцент5 23" xfId="665"/>
    <cellStyle name="40% - Акцент5 24" xfId="666"/>
    <cellStyle name="40% - Акцент5 25" xfId="667"/>
    <cellStyle name="40% - Акцент5 26" xfId="668"/>
    <cellStyle name="40% - Акцент5 27" xfId="669"/>
    <cellStyle name="40% - Акцент5 28" xfId="670"/>
    <cellStyle name="40% - Акцент5 29" xfId="671"/>
    <cellStyle name="40% - Акцент5 3" xfId="672"/>
    <cellStyle name="40% - Акцент5 30" xfId="673"/>
    <cellStyle name="40% - Акцент5 31" xfId="674"/>
    <cellStyle name="40% - Акцент5 32" xfId="675"/>
    <cellStyle name="40% - Акцент5 33" xfId="676"/>
    <cellStyle name="40% - Акцент5 34" xfId="677"/>
    <cellStyle name="40% - Акцент5 35" xfId="678"/>
    <cellStyle name="40% - Акцент5 36" xfId="679"/>
    <cellStyle name="40% - Акцент5 4" xfId="680"/>
    <cellStyle name="40% - Акцент5 5" xfId="681"/>
    <cellStyle name="40% - Акцент5 6" xfId="682"/>
    <cellStyle name="40% - Акцент5 7" xfId="683"/>
    <cellStyle name="40% - Акцент5 8" xfId="684"/>
    <cellStyle name="40% - Акцент5 9" xfId="685"/>
    <cellStyle name="40% - Акцент6 10" xfId="686"/>
    <cellStyle name="40% - Акцент6 11" xfId="687"/>
    <cellStyle name="40% - Акцент6 12" xfId="688"/>
    <cellStyle name="40% - Акцент6 13" xfId="689"/>
    <cellStyle name="40% - Акцент6 14" xfId="690"/>
    <cellStyle name="40% - Акцент6 15" xfId="691"/>
    <cellStyle name="40% - Акцент6 16" xfId="692"/>
    <cellStyle name="40% - Акцент6 17" xfId="693"/>
    <cellStyle name="40% - Акцент6 18" xfId="694"/>
    <cellStyle name="40% - Акцент6 19" xfId="695"/>
    <cellStyle name="40% - Акцент6 2" xfId="696"/>
    <cellStyle name="40% - Акцент6 20" xfId="697"/>
    <cellStyle name="40% - Акцент6 21" xfId="698"/>
    <cellStyle name="40% - Акцент6 22" xfId="699"/>
    <cellStyle name="40% - Акцент6 23" xfId="700"/>
    <cellStyle name="40% - Акцент6 24" xfId="701"/>
    <cellStyle name="40% - Акцент6 25" xfId="702"/>
    <cellStyle name="40% - Акцент6 26" xfId="703"/>
    <cellStyle name="40% - Акцент6 27" xfId="704"/>
    <cellStyle name="40% - Акцент6 28" xfId="705"/>
    <cellStyle name="40% - Акцент6 29" xfId="706"/>
    <cellStyle name="40% - Акцент6 3" xfId="707"/>
    <cellStyle name="40% - Акцент6 30" xfId="708"/>
    <cellStyle name="40% - Акцент6 31" xfId="709"/>
    <cellStyle name="40% - Акцент6 32" xfId="710"/>
    <cellStyle name="40% - Акцент6 33" xfId="711"/>
    <cellStyle name="40% - Акцент6 34" xfId="712"/>
    <cellStyle name="40% - Акцент6 35" xfId="713"/>
    <cellStyle name="40% - Акцент6 36" xfId="714"/>
    <cellStyle name="40% - Акцент6 4" xfId="715"/>
    <cellStyle name="40% - Акцент6 5" xfId="716"/>
    <cellStyle name="40% - Акцент6 6" xfId="717"/>
    <cellStyle name="40% - Акцент6 7" xfId="718"/>
    <cellStyle name="40% - Акцент6 8" xfId="719"/>
    <cellStyle name="40% - Акцент6 9" xfId="720"/>
    <cellStyle name="60% - Accent1" xfId="31" builtinId="32" customBuiltin="1"/>
    <cellStyle name="60% - Accent1 2" xfId="64"/>
    <cellStyle name="60% - Accent1 2 2" xfId="120"/>
    <cellStyle name="60% - Accent2" xfId="35" builtinId="36" customBuiltin="1"/>
    <cellStyle name="60% - Accent2 2" xfId="62"/>
    <cellStyle name="60% - Accent2 2 2" xfId="121"/>
    <cellStyle name="60% - Accent3" xfId="39" builtinId="40" customBuiltin="1"/>
    <cellStyle name="60% - Accent3 2" xfId="56"/>
    <cellStyle name="60% - Accent3 2 2" xfId="122"/>
    <cellStyle name="60% - Accent4" xfId="43" builtinId="44" customBuiltin="1"/>
    <cellStyle name="60% - Accent4 2" xfId="66"/>
    <cellStyle name="60% - Accent4 2 2" xfId="123"/>
    <cellStyle name="60% - Accent5" xfId="47" builtinId="48" customBuiltin="1"/>
    <cellStyle name="60% - Accent5 2" xfId="73"/>
    <cellStyle name="60% - Accent5 2 2" xfId="124"/>
    <cellStyle name="60% - Accent6" xfId="51" builtinId="52" customBuiltin="1"/>
    <cellStyle name="60% - Accent6 2" xfId="55"/>
    <cellStyle name="60% - Accent6 2 2" xfId="125"/>
    <cellStyle name="60% - Акцент1 10" xfId="721"/>
    <cellStyle name="60% - Акцент1 11" xfId="722"/>
    <cellStyle name="60% - Акцент1 12" xfId="723"/>
    <cellStyle name="60% - Акцент1 13" xfId="724"/>
    <cellStyle name="60% - Акцент1 14" xfId="725"/>
    <cellStyle name="60% - Акцент1 15" xfId="726"/>
    <cellStyle name="60% - Акцент1 16" xfId="727"/>
    <cellStyle name="60% - Акцент1 17" xfId="728"/>
    <cellStyle name="60% - Акцент1 18" xfId="729"/>
    <cellStyle name="60% - Акцент1 19" xfId="730"/>
    <cellStyle name="60% - Акцент1 2" xfId="731"/>
    <cellStyle name="60% - Акцент1 20" xfId="732"/>
    <cellStyle name="60% - Акцент1 21" xfId="733"/>
    <cellStyle name="60% - Акцент1 22" xfId="734"/>
    <cellStyle name="60% - Акцент1 23" xfId="735"/>
    <cellStyle name="60% - Акцент1 24" xfId="736"/>
    <cellStyle name="60% - Акцент1 25" xfId="737"/>
    <cellStyle name="60% - Акцент1 26" xfId="738"/>
    <cellStyle name="60% - Акцент1 27" xfId="739"/>
    <cellStyle name="60% - Акцент1 28" xfId="740"/>
    <cellStyle name="60% - Акцент1 29" xfId="741"/>
    <cellStyle name="60% - Акцент1 3" xfId="742"/>
    <cellStyle name="60% - Акцент1 30" xfId="743"/>
    <cellStyle name="60% - Акцент1 31" xfId="744"/>
    <cellStyle name="60% - Акцент1 32" xfId="745"/>
    <cellStyle name="60% - Акцент1 33" xfId="746"/>
    <cellStyle name="60% - Акцент1 34" xfId="747"/>
    <cellStyle name="60% - Акцент1 35" xfId="748"/>
    <cellStyle name="60% - Акцент1 36" xfId="749"/>
    <cellStyle name="60% - Акцент1 4" xfId="750"/>
    <cellStyle name="60% - Акцент1 5" xfId="751"/>
    <cellStyle name="60% - Акцент1 6" xfId="752"/>
    <cellStyle name="60% - Акцент1 7" xfId="753"/>
    <cellStyle name="60% - Акцент1 8" xfId="754"/>
    <cellStyle name="60% - Акцент1 9" xfId="755"/>
    <cellStyle name="60% - Акцент2 10" xfId="756"/>
    <cellStyle name="60% - Акцент2 11" xfId="757"/>
    <cellStyle name="60% - Акцент2 12" xfId="758"/>
    <cellStyle name="60% - Акцент2 13" xfId="759"/>
    <cellStyle name="60% - Акцент2 14" xfId="760"/>
    <cellStyle name="60% - Акцент2 15" xfId="761"/>
    <cellStyle name="60% - Акцент2 16" xfId="762"/>
    <cellStyle name="60% - Акцент2 17" xfId="763"/>
    <cellStyle name="60% - Акцент2 18" xfId="764"/>
    <cellStyle name="60% - Акцент2 19" xfId="765"/>
    <cellStyle name="60% - Акцент2 2" xfId="766"/>
    <cellStyle name="60% - Акцент2 20" xfId="767"/>
    <cellStyle name="60% - Акцент2 21" xfId="768"/>
    <cellStyle name="60% - Акцент2 22" xfId="769"/>
    <cellStyle name="60% - Акцент2 23" xfId="770"/>
    <cellStyle name="60% - Акцент2 24" xfId="771"/>
    <cellStyle name="60% - Акцент2 25" xfId="772"/>
    <cellStyle name="60% - Акцент2 26" xfId="773"/>
    <cellStyle name="60% - Акцент2 27" xfId="774"/>
    <cellStyle name="60% - Акцент2 28" xfId="775"/>
    <cellStyle name="60% - Акцент2 29" xfId="776"/>
    <cellStyle name="60% - Акцент2 3" xfId="777"/>
    <cellStyle name="60% - Акцент2 30" xfId="778"/>
    <cellStyle name="60% - Акцент2 31" xfId="779"/>
    <cellStyle name="60% - Акцент2 32" xfId="780"/>
    <cellStyle name="60% - Акцент2 33" xfId="781"/>
    <cellStyle name="60% - Акцент2 34" xfId="782"/>
    <cellStyle name="60% - Акцент2 35" xfId="783"/>
    <cellStyle name="60% - Акцент2 36" xfId="784"/>
    <cellStyle name="60% - Акцент2 4" xfId="785"/>
    <cellStyle name="60% - Акцент2 5" xfId="786"/>
    <cellStyle name="60% - Акцент2 6" xfId="787"/>
    <cellStyle name="60% - Акцент2 7" xfId="788"/>
    <cellStyle name="60% - Акцент2 8" xfId="789"/>
    <cellStyle name="60% - Акцент2 9" xfId="790"/>
    <cellStyle name="60% - Акцент3 10" xfId="791"/>
    <cellStyle name="60% - Акцент3 11" xfId="792"/>
    <cellStyle name="60% - Акцент3 12" xfId="793"/>
    <cellStyle name="60% - Акцент3 13" xfId="794"/>
    <cellStyle name="60% - Акцент3 14" xfId="795"/>
    <cellStyle name="60% - Акцент3 15" xfId="796"/>
    <cellStyle name="60% - Акцент3 16" xfId="797"/>
    <cellStyle name="60% - Акцент3 17" xfId="798"/>
    <cellStyle name="60% - Акцент3 18" xfId="799"/>
    <cellStyle name="60% - Акцент3 19" xfId="800"/>
    <cellStyle name="60% - Акцент3 2" xfId="801"/>
    <cellStyle name="60% - Акцент3 20" xfId="802"/>
    <cellStyle name="60% - Акцент3 21" xfId="803"/>
    <cellStyle name="60% - Акцент3 22" xfId="804"/>
    <cellStyle name="60% - Акцент3 23" xfId="805"/>
    <cellStyle name="60% - Акцент3 24" xfId="806"/>
    <cellStyle name="60% - Акцент3 25" xfId="807"/>
    <cellStyle name="60% - Акцент3 26" xfId="808"/>
    <cellStyle name="60% - Акцент3 27" xfId="809"/>
    <cellStyle name="60% - Акцент3 28" xfId="810"/>
    <cellStyle name="60% - Акцент3 29" xfId="811"/>
    <cellStyle name="60% - Акцент3 3" xfId="812"/>
    <cellStyle name="60% - Акцент3 30" xfId="813"/>
    <cellStyle name="60% - Акцент3 31" xfId="814"/>
    <cellStyle name="60% - Акцент3 32" xfId="815"/>
    <cellStyle name="60% - Акцент3 33" xfId="816"/>
    <cellStyle name="60% - Акцент3 34" xfId="817"/>
    <cellStyle name="60% - Акцент3 35" xfId="818"/>
    <cellStyle name="60% - Акцент3 36" xfId="819"/>
    <cellStyle name="60% - Акцент3 4" xfId="820"/>
    <cellStyle name="60% - Акцент3 5" xfId="821"/>
    <cellStyle name="60% - Акцент3 6" xfId="822"/>
    <cellStyle name="60% - Акцент3 7" xfId="823"/>
    <cellStyle name="60% - Акцент3 8" xfId="824"/>
    <cellStyle name="60% - Акцент3 9" xfId="825"/>
    <cellStyle name="60% - Акцент4 10" xfId="826"/>
    <cellStyle name="60% - Акцент4 11" xfId="827"/>
    <cellStyle name="60% - Акцент4 12" xfId="828"/>
    <cellStyle name="60% - Акцент4 13" xfId="829"/>
    <cellStyle name="60% - Акцент4 14" xfId="830"/>
    <cellStyle name="60% - Акцент4 15" xfId="831"/>
    <cellStyle name="60% - Акцент4 16" xfId="832"/>
    <cellStyle name="60% - Акцент4 17" xfId="833"/>
    <cellStyle name="60% - Акцент4 18" xfId="834"/>
    <cellStyle name="60% - Акцент4 19" xfId="835"/>
    <cellStyle name="60% - Акцент4 2" xfId="836"/>
    <cellStyle name="60% - Акцент4 20" xfId="837"/>
    <cellStyle name="60% - Акцент4 21" xfId="838"/>
    <cellStyle name="60% - Акцент4 22" xfId="839"/>
    <cellStyle name="60% - Акцент4 23" xfId="840"/>
    <cellStyle name="60% - Акцент4 24" xfId="841"/>
    <cellStyle name="60% - Акцент4 25" xfId="842"/>
    <cellStyle name="60% - Акцент4 26" xfId="843"/>
    <cellStyle name="60% - Акцент4 27" xfId="844"/>
    <cellStyle name="60% - Акцент4 28" xfId="845"/>
    <cellStyle name="60% - Акцент4 29" xfId="846"/>
    <cellStyle name="60% - Акцент4 3" xfId="847"/>
    <cellStyle name="60% - Акцент4 30" xfId="848"/>
    <cellStyle name="60% - Акцент4 31" xfId="849"/>
    <cellStyle name="60% - Акцент4 32" xfId="850"/>
    <cellStyle name="60% - Акцент4 33" xfId="851"/>
    <cellStyle name="60% - Акцент4 34" xfId="852"/>
    <cellStyle name="60% - Акцент4 35" xfId="853"/>
    <cellStyle name="60% - Акцент4 36" xfId="854"/>
    <cellStyle name="60% - Акцент4 4" xfId="855"/>
    <cellStyle name="60% - Акцент4 5" xfId="856"/>
    <cellStyle name="60% - Акцент4 6" xfId="857"/>
    <cellStyle name="60% - Акцент4 7" xfId="858"/>
    <cellStyle name="60% - Акцент4 8" xfId="859"/>
    <cellStyle name="60% - Акцент4 9" xfId="860"/>
    <cellStyle name="60% - Акцент5 10" xfId="861"/>
    <cellStyle name="60% - Акцент5 11" xfId="862"/>
    <cellStyle name="60% - Акцент5 12" xfId="863"/>
    <cellStyle name="60% - Акцент5 13" xfId="864"/>
    <cellStyle name="60% - Акцент5 14" xfId="865"/>
    <cellStyle name="60% - Акцент5 15" xfId="866"/>
    <cellStyle name="60% - Акцент5 16" xfId="867"/>
    <cellStyle name="60% - Акцент5 17" xfId="868"/>
    <cellStyle name="60% - Акцент5 18" xfId="869"/>
    <cellStyle name="60% - Акцент5 19" xfId="870"/>
    <cellStyle name="60% - Акцент5 2" xfId="871"/>
    <cellStyle name="60% - Акцент5 20" xfId="872"/>
    <cellStyle name="60% - Акцент5 21" xfId="873"/>
    <cellStyle name="60% - Акцент5 22" xfId="874"/>
    <cellStyle name="60% - Акцент5 23" xfId="875"/>
    <cellStyle name="60% - Акцент5 24" xfId="876"/>
    <cellStyle name="60% - Акцент5 25" xfId="877"/>
    <cellStyle name="60% - Акцент5 26" xfId="878"/>
    <cellStyle name="60% - Акцент5 27" xfId="879"/>
    <cellStyle name="60% - Акцент5 28" xfId="880"/>
    <cellStyle name="60% - Акцент5 29" xfId="881"/>
    <cellStyle name="60% - Акцент5 3" xfId="882"/>
    <cellStyle name="60% - Акцент5 30" xfId="883"/>
    <cellStyle name="60% - Акцент5 31" xfId="884"/>
    <cellStyle name="60% - Акцент5 32" xfId="885"/>
    <cellStyle name="60% - Акцент5 33" xfId="886"/>
    <cellStyle name="60% - Акцент5 34" xfId="887"/>
    <cellStyle name="60% - Акцент5 35" xfId="888"/>
    <cellStyle name="60% - Акцент5 36" xfId="889"/>
    <cellStyle name="60% - Акцент5 4" xfId="890"/>
    <cellStyle name="60% - Акцент5 5" xfId="891"/>
    <cellStyle name="60% - Акцент5 6" xfId="892"/>
    <cellStyle name="60% - Акцент5 7" xfId="893"/>
    <cellStyle name="60% - Акцент5 8" xfId="894"/>
    <cellStyle name="60% - Акцент5 9" xfId="895"/>
    <cellStyle name="60% - Акцент6 10" xfId="896"/>
    <cellStyle name="60% - Акцент6 11" xfId="897"/>
    <cellStyle name="60% - Акцент6 12" xfId="898"/>
    <cellStyle name="60% - Акцент6 13" xfId="899"/>
    <cellStyle name="60% - Акцент6 14" xfId="900"/>
    <cellStyle name="60% - Акцент6 15" xfId="901"/>
    <cellStyle name="60% - Акцент6 16" xfId="902"/>
    <cellStyle name="60% - Акцент6 17" xfId="903"/>
    <cellStyle name="60% - Акцент6 18" xfId="904"/>
    <cellStyle name="60% - Акцент6 19" xfId="905"/>
    <cellStyle name="60% - Акцент6 2" xfId="906"/>
    <cellStyle name="60% - Акцент6 20" xfId="907"/>
    <cellStyle name="60% - Акцент6 21" xfId="908"/>
    <cellStyle name="60% - Акцент6 22" xfId="909"/>
    <cellStyle name="60% - Акцент6 23" xfId="910"/>
    <cellStyle name="60% - Акцент6 24" xfId="911"/>
    <cellStyle name="60% - Акцент6 25" xfId="912"/>
    <cellStyle name="60% - Акцент6 26" xfId="913"/>
    <cellStyle name="60% - Акцент6 27" xfId="914"/>
    <cellStyle name="60% - Акцент6 28" xfId="915"/>
    <cellStyle name="60% - Акцент6 29" xfId="916"/>
    <cellStyle name="60% - Акцент6 3" xfId="917"/>
    <cellStyle name="60% - Акцент6 30" xfId="918"/>
    <cellStyle name="60% - Акцент6 31" xfId="919"/>
    <cellStyle name="60% - Акцент6 32" xfId="920"/>
    <cellStyle name="60% - Акцент6 33" xfId="921"/>
    <cellStyle name="60% - Акцент6 34" xfId="922"/>
    <cellStyle name="60% - Акцент6 35" xfId="923"/>
    <cellStyle name="60% - Акцент6 36" xfId="924"/>
    <cellStyle name="60% - Акцент6 4" xfId="925"/>
    <cellStyle name="60% - Акцент6 5" xfId="926"/>
    <cellStyle name="60% - Акцент6 6" xfId="927"/>
    <cellStyle name="60% - Акцент6 7" xfId="928"/>
    <cellStyle name="60% - Акцент6 8" xfId="929"/>
    <cellStyle name="60% - Акцент6 9" xfId="930"/>
    <cellStyle name="Accent1" xfId="28" builtinId="29" customBuiltin="1"/>
    <cellStyle name="Accent1 2" xfId="57"/>
    <cellStyle name="Accent1 2 2" xfId="126"/>
    <cellStyle name="Accent2" xfId="32" builtinId="33" customBuiltin="1"/>
    <cellStyle name="Accent2 2" xfId="53"/>
    <cellStyle name="Accent2 2 2" xfId="127"/>
    <cellStyle name="Accent3" xfId="36" builtinId="37" customBuiltin="1"/>
    <cellStyle name="Accent3 2" xfId="90"/>
    <cellStyle name="Accent3 2 2" xfId="128"/>
    <cellStyle name="Accent4" xfId="40" builtinId="41" customBuiltin="1"/>
    <cellStyle name="Accent4 2" xfId="75"/>
    <cellStyle name="Accent4 2 2" xfId="129"/>
    <cellStyle name="Accent5" xfId="44" builtinId="45" customBuiltin="1"/>
    <cellStyle name="Accent5 2" xfId="85"/>
    <cellStyle name="Accent5 2 2" xfId="130"/>
    <cellStyle name="Accent6" xfId="48" builtinId="49" customBuiltin="1"/>
    <cellStyle name="Accent6 2" xfId="58"/>
    <cellStyle name="Accent6 2 2" xfId="131"/>
    <cellStyle name="Bad" xfId="17" builtinId="27" customBuiltin="1"/>
    <cellStyle name="Bad 2" xfId="92"/>
    <cellStyle name="Bad 2 2" xfId="132"/>
    <cellStyle name="Calculation" xfId="21" builtinId="22" customBuiltin="1"/>
    <cellStyle name="Calculation 2" xfId="79"/>
    <cellStyle name="Calculation 2 2" xfId="133"/>
    <cellStyle name="Calculation 2 2 10" xfId="931"/>
    <cellStyle name="Calculation 2 2 11" xfId="932"/>
    <cellStyle name="Calculation 2 2 12" xfId="933"/>
    <cellStyle name="Calculation 2 2 13" xfId="934"/>
    <cellStyle name="Calculation 2 2 14" xfId="935"/>
    <cellStyle name="Calculation 2 2 15" xfId="936"/>
    <cellStyle name="Calculation 2 2 16" xfId="937"/>
    <cellStyle name="Calculation 2 2 17" xfId="938"/>
    <cellStyle name="Calculation 2 2 18" xfId="939"/>
    <cellStyle name="Calculation 2 2 19" xfId="940"/>
    <cellStyle name="Calculation 2 2 2" xfId="941"/>
    <cellStyle name="Calculation 2 2 20" xfId="942"/>
    <cellStyle name="Calculation 2 2 21" xfId="943"/>
    <cellStyle name="Calculation 2 2 22" xfId="944"/>
    <cellStyle name="Calculation 2 2 23" xfId="945"/>
    <cellStyle name="Calculation 2 2 24" xfId="946"/>
    <cellStyle name="Calculation 2 2 25" xfId="947"/>
    <cellStyle name="Calculation 2 2 26" xfId="948"/>
    <cellStyle name="Calculation 2 2 27" xfId="949"/>
    <cellStyle name="Calculation 2 2 28" xfId="950"/>
    <cellStyle name="Calculation 2 2 29" xfId="951"/>
    <cellStyle name="Calculation 2 2 3" xfId="952"/>
    <cellStyle name="Calculation 2 2 30" xfId="953"/>
    <cellStyle name="Calculation 2 2 31" xfId="954"/>
    <cellStyle name="Calculation 2 2 32" xfId="955"/>
    <cellStyle name="Calculation 2 2 33" xfId="956"/>
    <cellStyle name="Calculation 2 2 4" xfId="957"/>
    <cellStyle name="Calculation 2 2 5" xfId="958"/>
    <cellStyle name="Calculation 2 2 6" xfId="959"/>
    <cellStyle name="Calculation 2 2 7" xfId="960"/>
    <cellStyle name="Calculation 2 2 8" xfId="961"/>
    <cellStyle name="Calculation 2 2 9" xfId="962"/>
    <cellStyle name="Check Cell" xfId="23" builtinId="23" customBuiltin="1"/>
    <cellStyle name="Check Cell 2" xfId="86"/>
    <cellStyle name="Check Cell 2 2" xfId="134"/>
    <cellStyle name="Comma" xfId="7" builtinId="3"/>
    <cellStyle name="Comma 10" xfId="217"/>
    <cellStyle name="Comma 11" xfId="2021"/>
    <cellStyle name="Comma 12" xfId="2027"/>
    <cellStyle name="Comma 15" xfId="2022"/>
    <cellStyle name="Comma 19" xfId="2042"/>
    <cellStyle name="Comma 2" xfId="10"/>
    <cellStyle name="Comma 2 2" xfId="100"/>
    <cellStyle name="Comma 2 2 2" xfId="135"/>
    <cellStyle name="Comma 2 2 2 2" xfId="218"/>
    <cellStyle name="Comma 2 2 2 3" xfId="2031"/>
    <cellStyle name="Comma 2 2 3" xfId="219"/>
    <cellStyle name="Comma 2 2 4" xfId="2033"/>
    <cellStyle name="Comma 2 3" xfId="103"/>
    <cellStyle name="Comma 2 3 2" xfId="220"/>
    <cellStyle name="Comma 2 3 3" xfId="221"/>
    <cellStyle name="Comma 2 4" xfId="222"/>
    <cellStyle name="Comma 2 5" xfId="223"/>
    <cellStyle name="Comma 3" xfId="99"/>
    <cellStyle name="Comma 3 2" xfId="136"/>
    <cellStyle name="Comma 3 2 2" xfId="188"/>
    <cellStyle name="Comma 3 2 2 2" xfId="211"/>
    <cellStyle name="Comma 3 2 3" xfId="181"/>
    <cellStyle name="Comma 3 2 4" xfId="205"/>
    <cellStyle name="Comma 3 3" xfId="224"/>
    <cellStyle name="Comma 3 3 2" xfId="2034"/>
    <cellStyle name="Comma 3 6" xfId="2030"/>
    <cellStyle name="Comma 4" xfId="102"/>
    <cellStyle name="Comma 4 2" xfId="225"/>
    <cellStyle name="Comma 4 2 2" xfId="2023"/>
    <cellStyle name="Comma 4 3" xfId="226"/>
    <cellStyle name="Comma 5" xfId="95"/>
    <cellStyle name="Comma 5 2" xfId="180"/>
    <cellStyle name="Comma 5 3" xfId="204"/>
    <cellStyle name="Comma 6" xfId="187"/>
    <cellStyle name="Comma 6 2" xfId="210"/>
    <cellStyle name="Comma 6 3" xfId="227"/>
    <cellStyle name="Comma 7" xfId="228"/>
    <cellStyle name="Comma 7 2" xfId="229"/>
    <cellStyle name="Comma 7 2 2" xfId="230"/>
    <cellStyle name="Comma 7 3" xfId="231"/>
    <cellStyle name="Comma 8" xfId="232"/>
    <cellStyle name="Comma 9" xfId="233"/>
    <cellStyle name="Comma 9 2" xfId="2035"/>
    <cellStyle name="Currency 2" xfId="2036"/>
    <cellStyle name="Explanatory Text" xfId="26" builtinId="53" customBuiltin="1"/>
    <cellStyle name="Explanatory Text 2" xfId="74"/>
    <cellStyle name="Explanatory Text 2 2" xfId="137"/>
    <cellStyle name="Good" xfId="16" builtinId="26" customBuiltin="1"/>
    <cellStyle name="Good 2" xfId="80"/>
    <cellStyle name="Good 2 2" xfId="138"/>
    <cellStyle name="Heading 1" xfId="12" builtinId="16" customBuiltin="1"/>
    <cellStyle name="Heading 1 2" xfId="65"/>
    <cellStyle name="Heading 1 2 2" xfId="139"/>
    <cellStyle name="Heading 2" xfId="13" builtinId="17" customBuiltin="1"/>
    <cellStyle name="Heading 2 2" xfId="83"/>
    <cellStyle name="Heading 2 2 2" xfId="140"/>
    <cellStyle name="Heading 3" xfId="14" builtinId="18" customBuiltin="1"/>
    <cellStyle name="Heading 3 2" xfId="67"/>
    <cellStyle name="Heading 3 2 2" xfId="141"/>
    <cellStyle name="Heading 4" xfId="15" builtinId="19" customBuiltin="1"/>
    <cellStyle name="Heading 4 2" xfId="63"/>
    <cellStyle name="Heading 4 2 2" xfId="142"/>
    <cellStyle name="Input" xfId="19" builtinId="20" customBuiltin="1"/>
    <cellStyle name="Input 2" xfId="82"/>
    <cellStyle name="Input 2 2" xfId="143"/>
    <cellStyle name="Input 2 2 10" xfId="963"/>
    <cellStyle name="Input 2 2 11" xfId="964"/>
    <cellStyle name="Input 2 2 12" xfId="965"/>
    <cellStyle name="Input 2 2 13" xfId="966"/>
    <cellStyle name="Input 2 2 14" xfId="967"/>
    <cellStyle name="Input 2 2 15" xfId="968"/>
    <cellStyle name="Input 2 2 16" xfId="969"/>
    <cellStyle name="Input 2 2 17" xfId="970"/>
    <cellStyle name="Input 2 2 18" xfId="971"/>
    <cellStyle name="Input 2 2 19" xfId="972"/>
    <cellStyle name="Input 2 2 2" xfId="973"/>
    <cellStyle name="Input 2 2 20" xfId="974"/>
    <cellStyle name="Input 2 2 21" xfId="975"/>
    <cellStyle name="Input 2 2 22" xfId="976"/>
    <cellStyle name="Input 2 2 23" xfId="977"/>
    <cellStyle name="Input 2 2 24" xfId="978"/>
    <cellStyle name="Input 2 2 25" xfId="979"/>
    <cellStyle name="Input 2 2 26" xfId="980"/>
    <cellStyle name="Input 2 2 27" xfId="981"/>
    <cellStyle name="Input 2 2 28" xfId="982"/>
    <cellStyle name="Input 2 2 29" xfId="983"/>
    <cellStyle name="Input 2 2 3" xfId="984"/>
    <cellStyle name="Input 2 2 30" xfId="985"/>
    <cellStyle name="Input 2 2 31" xfId="986"/>
    <cellStyle name="Input 2 2 32" xfId="987"/>
    <cellStyle name="Input 2 2 33" xfId="988"/>
    <cellStyle name="Input 2 2 4" xfId="989"/>
    <cellStyle name="Input 2 2 5" xfId="990"/>
    <cellStyle name="Input 2 2 6" xfId="991"/>
    <cellStyle name="Input 2 2 7" xfId="992"/>
    <cellStyle name="Input 2 2 8" xfId="993"/>
    <cellStyle name="Input 2 2 9" xfId="994"/>
    <cellStyle name="KPMG Heading 1" xfId="234"/>
    <cellStyle name="KPMG Heading 2" xfId="235"/>
    <cellStyle name="KPMG Heading 3" xfId="236"/>
    <cellStyle name="KPMG Heading 4" xfId="237"/>
    <cellStyle name="KPMG Normal" xfId="238"/>
    <cellStyle name="KPMG Normal Text" xfId="239"/>
    <cellStyle name="KPMG Normal_123" xfId="240"/>
    <cellStyle name="Linked Cell" xfId="22" builtinId="24" customBuiltin="1"/>
    <cellStyle name="Linked Cell 2" xfId="70"/>
    <cellStyle name="Linked Cell 2 2" xfId="144"/>
    <cellStyle name="Neutral" xfId="18" builtinId="28" customBuiltin="1"/>
    <cellStyle name="Neutral 2" xfId="76"/>
    <cellStyle name="Neutral 2 2" xfId="105"/>
    <cellStyle name="Neutral 3" xfId="145"/>
    <cellStyle name="Normal" xfId="0" builtinId="0"/>
    <cellStyle name="Normal 10" xfId="4"/>
    <cellStyle name="Normal 10 2" xfId="185"/>
    <cellStyle name="Normal 10 3" xfId="208"/>
    <cellStyle name="Normal 11" xfId="164"/>
    <cellStyle name="Normal 11 2" xfId="186"/>
    <cellStyle name="Normal 11 3" xfId="209"/>
    <cellStyle name="Normal 12" xfId="165"/>
    <cellStyle name="Normal 12 2" xfId="241"/>
    <cellStyle name="Normal 12 3" xfId="2024"/>
    <cellStyle name="Normal 13" xfId="242"/>
    <cellStyle name="Normal 14" xfId="243"/>
    <cellStyle name="Normal 14 2" xfId="244"/>
    <cellStyle name="Normal 15" xfId="245"/>
    <cellStyle name="Normal 16" xfId="246"/>
    <cellStyle name="Normal 16 2" xfId="2037"/>
    <cellStyle name="Normal 17" xfId="247"/>
    <cellStyle name="Normal 18" xfId="299"/>
    <cellStyle name="Normal 18 2" xfId="2043"/>
    <cellStyle name="Normal 2" xfId="1"/>
    <cellStyle name="Normal 2 2" xfId="146"/>
    <cellStyle name="Normal 2 2 2" xfId="163"/>
    <cellStyle name="Normal 2 2 3" xfId="248"/>
    <cellStyle name="Normal 2 3" xfId="147"/>
    <cellStyle name="Normal 2 3 2" xfId="249"/>
    <cellStyle name="Normal 2 3 2 2" xfId="2038"/>
    <cellStyle name="Normal 2 3 3" xfId="250"/>
    <cellStyle name="Normal 2 4" xfId="96"/>
    <cellStyle name="Normal 2 4 2" xfId="251"/>
    <cellStyle name="Normal 2 5" xfId="252"/>
    <cellStyle name="Normal 2 6" xfId="253"/>
    <cellStyle name="Normal 3" xfId="3"/>
    <cellStyle name="Normal 3 2" xfId="104"/>
    <cellStyle name="Normal 3 2 2" xfId="148"/>
    <cellStyle name="Normal 3 2 3" xfId="254"/>
    <cellStyle name="Normal 3 3" xfId="98"/>
    <cellStyle name="Normal 3 4" xfId="255"/>
    <cellStyle name="Normal 3 4 2" xfId="2039"/>
    <cellStyle name="Normal 3 5" xfId="256"/>
    <cellStyle name="Normal 3_HavelvacN2axjusakN3" xfId="106"/>
    <cellStyle name="Normal 4" xfId="5"/>
    <cellStyle name="Normal 4 2" xfId="9"/>
    <cellStyle name="Normal 4 3" xfId="101"/>
    <cellStyle name="Normal 5" xfId="107"/>
    <cellStyle name="Normal 5 2" xfId="149"/>
    <cellStyle name="Normal 5 2 2" xfId="189"/>
    <cellStyle name="Normal 5 2 2 2" xfId="212"/>
    <cellStyle name="Normal 5 2 3" xfId="182"/>
    <cellStyle name="Normal 5 2 4" xfId="206"/>
    <cellStyle name="Normal 5 2 5" xfId="2032"/>
    <cellStyle name="Normal 5 3" xfId="257"/>
    <cellStyle name="Normal 6" xfId="150"/>
    <cellStyle name="Normal 6 2" xfId="213"/>
    <cellStyle name="Normal 6 3" xfId="258"/>
    <cellStyle name="Normal 7" xfId="151"/>
    <cellStyle name="Normal 7 2" xfId="259"/>
    <cellStyle name="Normal 8" xfId="8"/>
    <cellStyle name="Normal 8 2" xfId="162"/>
    <cellStyle name="Normal 8 3" xfId="179"/>
    <cellStyle name="Normal 8 4" xfId="203"/>
    <cellStyle name="Normal 9" xfId="94"/>
    <cellStyle name="Normal 9 2" xfId="184"/>
    <cellStyle name="Normal 9 3" xfId="207"/>
    <cellStyle name="Normal_2006 migocarumner" xfId="2044"/>
    <cellStyle name="Note" xfId="25" builtinId="10" customBuiltin="1"/>
    <cellStyle name="Note 2" xfId="54"/>
    <cellStyle name="Note 2 2" xfId="152"/>
    <cellStyle name="Note 2 2 10" xfId="995"/>
    <cellStyle name="Note 2 2 11" xfId="996"/>
    <cellStyle name="Note 2 2 12" xfId="997"/>
    <cellStyle name="Note 2 2 13" xfId="998"/>
    <cellStyle name="Note 2 2 14" xfId="999"/>
    <cellStyle name="Note 2 2 15" xfId="1000"/>
    <cellStyle name="Note 2 2 16" xfId="1001"/>
    <cellStyle name="Note 2 2 17" xfId="1002"/>
    <cellStyle name="Note 2 2 18" xfId="1003"/>
    <cellStyle name="Note 2 2 19" xfId="1004"/>
    <cellStyle name="Note 2 2 2" xfId="1005"/>
    <cellStyle name="Note 2 2 20" xfId="1006"/>
    <cellStyle name="Note 2 2 21" xfId="1007"/>
    <cellStyle name="Note 2 2 22" xfId="1008"/>
    <cellStyle name="Note 2 2 23" xfId="1009"/>
    <cellStyle name="Note 2 2 24" xfId="1010"/>
    <cellStyle name="Note 2 2 25" xfId="1011"/>
    <cellStyle name="Note 2 2 26" xfId="1012"/>
    <cellStyle name="Note 2 2 27" xfId="1013"/>
    <cellStyle name="Note 2 2 28" xfId="1014"/>
    <cellStyle name="Note 2 2 29" xfId="1015"/>
    <cellStyle name="Note 2 2 3" xfId="1016"/>
    <cellStyle name="Note 2 2 30" xfId="1017"/>
    <cellStyle name="Note 2 2 31" xfId="1018"/>
    <cellStyle name="Note 2 2 32" xfId="1019"/>
    <cellStyle name="Note 2 2 33" xfId="1020"/>
    <cellStyle name="Note 2 2 34" xfId="1021"/>
    <cellStyle name="Note 2 2 4" xfId="1022"/>
    <cellStyle name="Note 2 2 5" xfId="1023"/>
    <cellStyle name="Note 2 2 6" xfId="1024"/>
    <cellStyle name="Note 2 2 7" xfId="1025"/>
    <cellStyle name="Note 2 2 8" xfId="1026"/>
    <cellStyle name="Note 2 2 9" xfId="1027"/>
    <cellStyle name="Note 2 3" xfId="260"/>
    <cellStyle name="Note 3" xfId="166"/>
    <cellStyle name="Note 4" xfId="190"/>
    <cellStyle name="Output" xfId="20" builtinId="21" customBuiltin="1"/>
    <cellStyle name="Output 2" xfId="81"/>
    <cellStyle name="Output 2 2" xfId="153"/>
    <cellStyle name="Output 2 2 10" xfId="1028"/>
    <cellStyle name="Output 2 2 11" xfId="1029"/>
    <cellStyle name="Output 2 2 12" xfId="1030"/>
    <cellStyle name="Output 2 2 13" xfId="1031"/>
    <cellStyle name="Output 2 2 14" xfId="1032"/>
    <cellStyle name="Output 2 2 15" xfId="1033"/>
    <cellStyle name="Output 2 2 16" xfId="1034"/>
    <cellStyle name="Output 2 2 17" xfId="1035"/>
    <cellStyle name="Output 2 2 18" xfId="1036"/>
    <cellStyle name="Output 2 2 19" xfId="1037"/>
    <cellStyle name="Output 2 2 2" xfId="1038"/>
    <cellStyle name="Output 2 2 20" xfId="1039"/>
    <cellStyle name="Output 2 2 21" xfId="1040"/>
    <cellStyle name="Output 2 2 22" xfId="1041"/>
    <cellStyle name="Output 2 2 23" xfId="1042"/>
    <cellStyle name="Output 2 2 24" xfId="1043"/>
    <cellStyle name="Output 2 2 25" xfId="1044"/>
    <cellStyle name="Output 2 2 26" xfId="1045"/>
    <cellStyle name="Output 2 2 27" xfId="1046"/>
    <cellStyle name="Output 2 2 28" xfId="1047"/>
    <cellStyle name="Output 2 2 29" xfId="1048"/>
    <cellStyle name="Output 2 2 3" xfId="1049"/>
    <cellStyle name="Output 2 2 30" xfId="1050"/>
    <cellStyle name="Output 2 2 31" xfId="1051"/>
    <cellStyle name="Output 2 2 32" xfId="1052"/>
    <cellStyle name="Output 2 2 33" xfId="1053"/>
    <cellStyle name="Output 2 2 34" xfId="1054"/>
    <cellStyle name="Output 2 2 4" xfId="1055"/>
    <cellStyle name="Output 2 2 5" xfId="1056"/>
    <cellStyle name="Output 2 2 6" xfId="1057"/>
    <cellStyle name="Output 2 2 7" xfId="1058"/>
    <cellStyle name="Output 2 2 8" xfId="1059"/>
    <cellStyle name="Output 2 2 9" xfId="1060"/>
    <cellStyle name="Percent 2" xfId="2"/>
    <cellStyle name="Percent 2 2" xfId="97"/>
    <cellStyle name="Percent 2 2 2" xfId="261"/>
    <cellStyle name="Percent 2 3" xfId="262"/>
    <cellStyle name="Percent 2 3 2" xfId="2040"/>
    <cellStyle name="Percent 2 4" xfId="263"/>
    <cellStyle name="Percent 3" xfId="264"/>
    <cellStyle name="Percent 3 2" xfId="265"/>
    <cellStyle name="Percent 4" xfId="266"/>
    <cellStyle name="Percent 4 2" xfId="267"/>
    <cellStyle name="Percent 5" xfId="268"/>
    <cellStyle name="Percent 5 2" xfId="269"/>
    <cellStyle name="Percent 5 2 2" xfId="270"/>
    <cellStyle name="Percent 5 3" xfId="271"/>
    <cellStyle name="Percent 6" xfId="2029"/>
    <cellStyle name="SN_241" xfId="6"/>
    <cellStyle name="Style 1" xfId="154"/>
    <cellStyle name="Style 1 2" xfId="155"/>
    <cellStyle name="Style 1 2 2" xfId="183"/>
    <cellStyle name="Style 1_verchnakan_ax21-25_2018" xfId="156"/>
    <cellStyle name="Title 2" xfId="52"/>
    <cellStyle name="Title 2 2" xfId="157"/>
    <cellStyle name="Title 3" xfId="84"/>
    <cellStyle name="Total" xfId="27" builtinId="25" customBuiltin="1"/>
    <cellStyle name="Total 2" xfId="89"/>
    <cellStyle name="Total 2 2" xfId="158"/>
    <cellStyle name="Total 2 2 10" xfId="1061"/>
    <cellStyle name="Total 2 2 11" xfId="1062"/>
    <cellStyle name="Total 2 2 12" xfId="1063"/>
    <cellStyle name="Total 2 2 13" xfId="1064"/>
    <cellStyle name="Total 2 2 14" xfId="1065"/>
    <cellStyle name="Total 2 2 15" xfId="1066"/>
    <cellStyle name="Total 2 2 16" xfId="1067"/>
    <cellStyle name="Total 2 2 17" xfId="1068"/>
    <cellStyle name="Total 2 2 18" xfId="1069"/>
    <cellStyle name="Total 2 2 19" xfId="1070"/>
    <cellStyle name="Total 2 2 2" xfId="1071"/>
    <cellStyle name="Total 2 2 20" xfId="1072"/>
    <cellStyle name="Total 2 2 21" xfId="1073"/>
    <cellStyle name="Total 2 2 22" xfId="1074"/>
    <cellStyle name="Total 2 2 23" xfId="1075"/>
    <cellStyle name="Total 2 2 24" xfId="1076"/>
    <cellStyle name="Total 2 2 25" xfId="1077"/>
    <cellStyle name="Total 2 2 26" xfId="1078"/>
    <cellStyle name="Total 2 2 27" xfId="1079"/>
    <cellStyle name="Total 2 2 28" xfId="1080"/>
    <cellStyle name="Total 2 2 29" xfId="1081"/>
    <cellStyle name="Total 2 2 3" xfId="1082"/>
    <cellStyle name="Total 2 2 30" xfId="1083"/>
    <cellStyle name="Total 2 2 31" xfId="1084"/>
    <cellStyle name="Total 2 2 32" xfId="1085"/>
    <cellStyle name="Total 2 2 33" xfId="1086"/>
    <cellStyle name="Total 2 2 34" xfId="1087"/>
    <cellStyle name="Total 2 2 4" xfId="1088"/>
    <cellStyle name="Total 2 2 5" xfId="1089"/>
    <cellStyle name="Total 2 2 6" xfId="1090"/>
    <cellStyle name="Total 2 2 7" xfId="1091"/>
    <cellStyle name="Total 2 2 8" xfId="1092"/>
    <cellStyle name="Total 2 2 9" xfId="1093"/>
    <cellStyle name="Warning Text" xfId="24" builtinId="11" customBuiltin="1"/>
    <cellStyle name="Warning Text 2" xfId="68"/>
    <cellStyle name="Warning Text 2 2" xfId="159"/>
    <cellStyle name="Акцент1 10" xfId="1094"/>
    <cellStyle name="Акцент1 11" xfId="1095"/>
    <cellStyle name="Акцент1 12" xfId="1096"/>
    <cellStyle name="Акцент1 13" xfId="1097"/>
    <cellStyle name="Акцент1 14" xfId="1098"/>
    <cellStyle name="Акцент1 15" xfId="1099"/>
    <cellStyle name="Акцент1 16" xfId="1100"/>
    <cellStyle name="Акцент1 17" xfId="1101"/>
    <cellStyle name="Акцент1 18" xfId="1102"/>
    <cellStyle name="Акцент1 19" xfId="1103"/>
    <cellStyle name="Акцент1 2" xfId="1104"/>
    <cellStyle name="Акцент1 20" xfId="1105"/>
    <cellStyle name="Акцент1 21" xfId="1106"/>
    <cellStyle name="Акцент1 22" xfId="1107"/>
    <cellStyle name="Акцент1 23" xfId="1108"/>
    <cellStyle name="Акцент1 24" xfId="1109"/>
    <cellStyle name="Акцент1 25" xfId="1110"/>
    <cellStyle name="Акцент1 26" xfId="1111"/>
    <cellStyle name="Акцент1 27" xfId="1112"/>
    <cellStyle name="Акцент1 28" xfId="1113"/>
    <cellStyle name="Акцент1 29" xfId="1114"/>
    <cellStyle name="Акцент1 3" xfId="1115"/>
    <cellStyle name="Акцент1 30" xfId="1116"/>
    <cellStyle name="Акцент1 31" xfId="1117"/>
    <cellStyle name="Акцент1 32" xfId="1118"/>
    <cellStyle name="Акцент1 33" xfId="1119"/>
    <cellStyle name="Акцент1 34" xfId="1120"/>
    <cellStyle name="Акцент1 35" xfId="1121"/>
    <cellStyle name="Акцент1 36" xfId="1122"/>
    <cellStyle name="Акцент1 4" xfId="1123"/>
    <cellStyle name="Акцент1 5" xfId="1124"/>
    <cellStyle name="Акцент1 6" xfId="1125"/>
    <cellStyle name="Акцент1 7" xfId="1126"/>
    <cellStyle name="Акцент1 8" xfId="1127"/>
    <cellStyle name="Акцент1 9" xfId="1128"/>
    <cellStyle name="Акцент2 10" xfId="1129"/>
    <cellStyle name="Акцент2 11" xfId="1130"/>
    <cellStyle name="Акцент2 12" xfId="1131"/>
    <cellStyle name="Акцент2 13" xfId="1132"/>
    <cellStyle name="Акцент2 14" xfId="1133"/>
    <cellStyle name="Акцент2 15" xfId="1134"/>
    <cellStyle name="Акцент2 16" xfId="1135"/>
    <cellStyle name="Акцент2 17" xfId="1136"/>
    <cellStyle name="Акцент2 18" xfId="1137"/>
    <cellStyle name="Акцент2 19" xfId="1138"/>
    <cellStyle name="Акцент2 2" xfId="1139"/>
    <cellStyle name="Акцент2 20" xfId="1140"/>
    <cellStyle name="Акцент2 21" xfId="1141"/>
    <cellStyle name="Акцент2 22" xfId="1142"/>
    <cellStyle name="Акцент2 23" xfId="1143"/>
    <cellStyle name="Акцент2 24" xfId="1144"/>
    <cellStyle name="Акцент2 25" xfId="1145"/>
    <cellStyle name="Акцент2 26" xfId="1146"/>
    <cellStyle name="Акцент2 27" xfId="1147"/>
    <cellStyle name="Акцент2 28" xfId="1148"/>
    <cellStyle name="Акцент2 29" xfId="1149"/>
    <cellStyle name="Акцент2 3" xfId="1150"/>
    <cellStyle name="Акцент2 30" xfId="1151"/>
    <cellStyle name="Акцент2 31" xfId="1152"/>
    <cellStyle name="Акцент2 32" xfId="1153"/>
    <cellStyle name="Акцент2 33" xfId="1154"/>
    <cellStyle name="Акцент2 34" xfId="1155"/>
    <cellStyle name="Акцент2 35" xfId="1156"/>
    <cellStyle name="Акцент2 36" xfId="1157"/>
    <cellStyle name="Акцент2 4" xfId="1158"/>
    <cellStyle name="Акцент2 5" xfId="1159"/>
    <cellStyle name="Акцент2 6" xfId="1160"/>
    <cellStyle name="Акцент2 7" xfId="1161"/>
    <cellStyle name="Акцент2 8" xfId="1162"/>
    <cellStyle name="Акцент2 9" xfId="1163"/>
    <cellStyle name="Акцент3 10" xfId="1164"/>
    <cellStyle name="Акцент3 11" xfId="1165"/>
    <cellStyle name="Акцент3 12" xfId="1166"/>
    <cellStyle name="Акцент3 13" xfId="1167"/>
    <cellStyle name="Акцент3 14" xfId="1168"/>
    <cellStyle name="Акцент3 15" xfId="1169"/>
    <cellStyle name="Акцент3 16" xfId="1170"/>
    <cellStyle name="Акцент3 17" xfId="1171"/>
    <cellStyle name="Акцент3 18" xfId="1172"/>
    <cellStyle name="Акцент3 19" xfId="1173"/>
    <cellStyle name="Акцент3 2" xfId="1174"/>
    <cellStyle name="Акцент3 20" xfId="1175"/>
    <cellStyle name="Акцент3 21" xfId="1176"/>
    <cellStyle name="Акцент3 22" xfId="1177"/>
    <cellStyle name="Акцент3 23" xfId="1178"/>
    <cellStyle name="Акцент3 24" xfId="1179"/>
    <cellStyle name="Акцент3 25" xfId="1180"/>
    <cellStyle name="Акцент3 26" xfId="1181"/>
    <cellStyle name="Акцент3 27" xfId="1182"/>
    <cellStyle name="Акцент3 28" xfId="1183"/>
    <cellStyle name="Акцент3 29" xfId="1184"/>
    <cellStyle name="Акцент3 3" xfId="1185"/>
    <cellStyle name="Акцент3 30" xfId="1186"/>
    <cellStyle name="Акцент3 31" xfId="1187"/>
    <cellStyle name="Акцент3 32" xfId="1188"/>
    <cellStyle name="Акцент3 33" xfId="1189"/>
    <cellStyle name="Акцент3 34" xfId="1190"/>
    <cellStyle name="Акцент3 35" xfId="1191"/>
    <cellStyle name="Акцент3 36" xfId="1192"/>
    <cellStyle name="Акцент3 4" xfId="1193"/>
    <cellStyle name="Акцент3 5" xfId="1194"/>
    <cellStyle name="Акцент3 6" xfId="1195"/>
    <cellStyle name="Акцент3 7" xfId="1196"/>
    <cellStyle name="Акцент3 8" xfId="1197"/>
    <cellStyle name="Акцент3 9" xfId="1198"/>
    <cellStyle name="Акцент4 10" xfId="1199"/>
    <cellStyle name="Акцент4 11" xfId="1200"/>
    <cellStyle name="Акцент4 12" xfId="1201"/>
    <cellStyle name="Акцент4 13" xfId="1202"/>
    <cellStyle name="Акцент4 14" xfId="1203"/>
    <cellStyle name="Акцент4 15" xfId="1204"/>
    <cellStyle name="Акцент4 16" xfId="1205"/>
    <cellStyle name="Акцент4 17" xfId="1206"/>
    <cellStyle name="Акцент4 18" xfId="1207"/>
    <cellStyle name="Акцент4 19" xfId="1208"/>
    <cellStyle name="Акцент4 2" xfId="1209"/>
    <cellStyle name="Акцент4 20" xfId="1210"/>
    <cellStyle name="Акцент4 21" xfId="1211"/>
    <cellStyle name="Акцент4 22" xfId="1212"/>
    <cellStyle name="Акцент4 23" xfId="1213"/>
    <cellStyle name="Акцент4 24" xfId="1214"/>
    <cellStyle name="Акцент4 25" xfId="1215"/>
    <cellStyle name="Акцент4 26" xfId="1216"/>
    <cellStyle name="Акцент4 27" xfId="1217"/>
    <cellStyle name="Акцент4 28" xfId="1218"/>
    <cellStyle name="Акцент4 29" xfId="1219"/>
    <cellStyle name="Акцент4 3" xfId="1220"/>
    <cellStyle name="Акцент4 30" xfId="1221"/>
    <cellStyle name="Акцент4 31" xfId="1222"/>
    <cellStyle name="Акцент4 32" xfId="1223"/>
    <cellStyle name="Акцент4 33" xfId="1224"/>
    <cellStyle name="Акцент4 34" xfId="1225"/>
    <cellStyle name="Акцент4 35" xfId="1226"/>
    <cellStyle name="Акцент4 36" xfId="1227"/>
    <cellStyle name="Акцент4 4" xfId="1228"/>
    <cellStyle name="Акцент4 5" xfId="1229"/>
    <cellStyle name="Акцент4 6" xfId="1230"/>
    <cellStyle name="Акцент4 7" xfId="1231"/>
    <cellStyle name="Акцент4 8" xfId="1232"/>
    <cellStyle name="Акцент4 9" xfId="1233"/>
    <cellStyle name="Акцент5 10" xfId="1234"/>
    <cellStyle name="Акцент5 11" xfId="1235"/>
    <cellStyle name="Акцент5 12" xfId="1236"/>
    <cellStyle name="Акцент5 13" xfId="1237"/>
    <cellStyle name="Акцент5 14" xfId="1238"/>
    <cellStyle name="Акцент5 15" xfId="1239"/>
    <cellStyle name="Акцент5 16" xfId="1240"/>
    <cellStyle name="Акцент5 17" xfId="1241"/>
    <cellStyle name="Акцент5 18" xfId="1242"/>
    <cellStyle name="Акцент5 19" xfId="1243"/>
    <cellStyle name="Акцент5 2" xfId="1244"/>
    <cellStyle name="Акцент5 20" xfId="1245"/>
    <cellStyle name="Акцент5 21" xfId="1246"/>
    <cellStyle name="Акцент5 22" xfId="1247"/>
    <cellStyle name="Акцент5 23" xfId="1248"/>
    <cellStyle name="Акцент5 24" xfId="1249"/>
    <cellStyle name="Акцент5 25" xfId="1250"/>
    <cellStyle name="Акцент5 26" xfId="1251"/>
    <cellStyle name="Акцент5 27" xfId="1252"/>
    <cellStyle name="Акцент5 28" xfId="1253"/>
    <cellStyle name="Акцент5 29" xfId="1254"/>
    <cellStyle name="Акцент5 3" xfId="1255"/>
    <cellStyle name="Акцент5 30" xfId="1256"/>
    <cellStyle name="Акцент5 31" xfId="1257"/>
    <cellStyle name="Акцент5 32" xfId="1258"/>
    <cellStyle name="Акцент5 33" xfId="1259"/>
    <cellStyle name="Акцент5 34" xfId="1260"/>
    <cellStyle name="Акцент5 35" xfId="1261"/>
    <cellStyle name="Акцент5 36" xfId="1262"/>
    <cellStyle name="Акцент5 4" xfId="1263"/>
    <cellStyle name="Акцент5 5" xfId="1264"/>
    <cellStyle name="Акцент5 6" xfId="1265"/>
    <cellStyle name="Акцент5 7" xfId="1266"/>
    <cellStyle name="Акцент5 8" xfId="1267"/>
    <cellStyle name="Акцент5 9" xfId="1268"/>
    <cellStyle name="Акцент6 10" xfId="1269"/>
    <cellStyle name="Акцент6 11" xfId="1270"/>
    <cellStyle name="Акцент6 12" xfId="1271"/>
    <cellStyle name="Акцент6 13" xfId="1272"/>
    <cellStyle name="Акцент6 14" xfId="1273"/>
    <cellStyle name="Акцент6 15" xfId="1274"/>
    <cellStyle name="Акцент6 16" xfId="1275"/>
    <cellStyle name="Акцент6 17" xfId="1276"/>
    <cellStyle name="Акцент6 18" xfId="1277"/>
    <cellStyle name="Акцент6 19" xfId="1278"/>
    <cellStyle name="Акцент6 2" xfId="1279"/>
    <cellStyle name="Акцент6 20" xfId="1280"/>
    <cellStyle name="Акцент6 21" xfId="1281"/>
    <cellStyle name="Акцент6 22" xfId="1282"/>
    <cellStyle name="Акцент6 23" xfId="1283"/>
    <cellStyle name="Акцент6 24" xfId="1284"/>
    <cellStyle name="Акцент6 25" xfId="1285"/>
    <cellStyle name="Акцент6 26" xfId="1286"/>
    <cellStyle name="Акцент6 27" xfId="1287"/>
    <cellStyle name="Акцент6 28" xfId="1288"/>
    <cellStyle name="Акцент6 29" xfId="1289"/>
    <cellStyle name="Акцент6 3" xfId="1290"/>
    <cellStyle name="Акцент6 30" xfId="1291"/>
    <cellStyle name="Акцент6 31" xfId="1292"/>
    <cellStyle name="Акцент6 32" xfId="1293"/>
    <cellStyle name="Акцент6 33" xfId="1294"/>
    <cellStyle name="Акцент6 34" xfId="1295"/>
    <cellStyle name="Акцент6 35" xfId="1296"/>
    <cellStyle name="Акцент6 36" xfId="1297"/>
    <cellStyle name="Акцент6 4" xfId="1298"/>
    <cellStyle name="Акцент6 5" xfId="1299"/>
    <cellStyle name="Акцент6 6" xfId="1300"/>
    <cellStyle name="Акцент6 7" xfId="1301"/>
    <cellStyle name="Акцент6 8" xfId="1302"/>
    <cellStyle name="Акцент6 9" xfId="1303"/>
    <cellStyle name="Беззащитный" xfId="272"/>
    <cellStyle name="Беззащитный 2" xfId="2041"/>
    <cellStyle name="Ввод  10" xfId="1304"/>
    <cellStyle name="Ввод  11" xfId="1305"/>
    <cellStyle name="Ввод  12" xfId="1306"/>
    <cellStyle name="Ввод  13" xfId="1307"/>
    <cellStyle name="Ввод  14" xfId="1308"/>
    <cellStyle name="Ввод  15" xfId="1309"/>
    <cellStyle name="Ввод  16" xfId="1310"/>
    <cellStyle name="Ввод  17" xfId="1311"/>
    <cellStyle name="Ввод  18" xfId="1312"/>
    <cellStyle name="Ввод  19" xfId="1313"/>
    <cellStyle name="Ввод  2" xfId="1314"/>
    <cellStyle name="Ввод  20" xfId="1315"/>
    <cellStyle name="Ввод  21" xfId="1316"/>
    <cellStyle name="Ввод  22" xfId="1317"/>
    <cellStyle name="Ввод  23" xfId="1318"/>
    <cellStyle name="Ввод  24" xfId="1319"/>
    <cellStyle name="Ввод  25" xfId="1320"/>
    <cellStyle name="Ввод  26" xfId="1321"/>
    <cellStyle name="Ввод  27" xfId="1322"/>
    <cellStyle name="Ввод  28" xfId="1323"/>
    <cellStyle name="Ввод  29" xfId="1324"/>
    <cellStyle name="Ввод  3" xfId="1325"/>
    <cellStyle name="Ввод  30" xfId="1326"/>
    <cellStyle name="Ввод  31" xfId="1327"/>
    <cellStyle name="Ввод  32" xfId="1328"/>
    <cellStyle name="Ввод  33" xfId="1329"/>
    <cellStyle name="Ввод  34" xfId="1330"/>
    <cellStyle name="Ввод  35" xfId="1331"/>
    <cellStyle name="Ввод  36" xfId="1332"/>
    <cellStyle name="Ввод  4" xfId="1333"/>
    <cellStyle name="Ввод  5" xfId="1334"/>
    <cellStyle name="Ввод  6" xfId="1335"/>
    <cellStyle name="Ввод  7" xfId="1336"/>
    <cellStyle name="Ввод  8" xfId="1337"/>
    <cellStyle name="Ввод  9" xfId="1338"/>
    <cellStyle name="Вывод 10" xfId="1339"/>
    <cellStyle name="Вывод 11" xfId="1340"/>
    <cellStyle name="Вывод 12" xfId="1341"/>
    <cellStyle name="Вывод 13" xfId="1342"/>
    <cellStyle name="Вывод 14" xfId="1343"/>
    <cellStyle name="Вывод 15" xfId="1344"/>
    <cellStyle name="Вывод 16" xfId="1345"/>
    <cellStyle name="Вывод 17" xfId="1346"/>
    <cellStyle name="Вывод 18" xfId="1347"/>
    <cellStyle name="Вывод 19" xfId="1348"/>
    <cellStyle name="Вывод 2" xfId="1349"/>
    <cellStyle name="Вывод 20" xfId="1350"/>
    <cellStyle name="Вывод 21" xfId="1351"/>
    <cellStyle name="Вывод 22" xfId="1352"/>
    <cellStyle name="Вывод 23" xfId="1353"/>
    <cellStyle name="Вывод 24" xfId="1354"/>
    <cellStyle name="Вывод 25" xfId="1355"/>
    <cellStyle name="Вывод 26" xfId="1356"/>
    <cellStyle name="Вывод 27" xfId="1357"/>
    <cellStyle name="Вывод 28" xfId="1358"/>
    <cellStyle name="Вывод 29" xfId="1359"/>
    <cellStyle name="Вывод 3" xfId="1360"/>
    <cellStyle name="Вывод 30" xfId="1361"/>
    <cellStyle name="Вывод 31" xfId="1362"/>
    <cellStyle name="Вывод 32" xfId="1363"/>
    <cellStyle name="Вывод 33" xfId="1364"/>
    <cellStyle name="Вывод 34" xfId="1365"/>
    <cellStyle name="Вывод 35" xfId="1366"/>
    <cellStyle name="Вывод 36" xfId="1367"/>
    <cellStyle name="Вывод 4" xfId="1368"/>
    <cellStyle name="Вывод 5" xfId="1369"/>
    <cellStyle name="Вывод 6" xfId="1370"/>
    <cellStyle name="Вывод 7" xfId="1371"/>
    <cellStyle name="Вывод 8" xfId="1372"/>
    <cellStyle name="Вывод 9" xfId="1373"/>
    <cellStyle name="Вычисление 10" xfId="1374"/>
    <cellStyle name="Вычисление 11" xfId="1375"/>
    <cellStyle name="Вычисление 12" xfId="1376"/>
    <cellStyle name="Вычисление 13" xfId="1377"/>
    <cellStyle name="Вычисление 14" xfId="1378"/>
    <cellStyle name="Вычисление 15" xfId="1379"/>
    <cellStyle name="Вычисление 16" xfId="1380"/>
    <cellStyle name="Вычисление 17" xfId="1381"/>
    <cellStyle name="Вычисление 18" xfId="1382"/>
    <cellStyle name="Вычисление 19" xfId="1383"/>
    <cellStyle name="Вычисление 2" xfId="1384"/>
    <cellStyle name="Вычисление 20" xfId="1385"/>
    <cellStyle name="Вычисление 21" xfId="1386"/>
    <cellStyle name="Вычисление 22" xfId="1387"/>
    <cellStyle name="Вычисление 23" xfId="1388"/>
    <cellStyle name="Вычисление 24" xfId="1389"/>
    <cellStyle name="Вычисление 25" xfId="1390"/>
    <cellStyle name="Вычисление 26" xfId="1391"/>
    <cellStyle name="Вычисление 27" xfId="1392"/>
    <cellStyle name="Вычисление 28" xfId="1393"/>
    <cellStyle name="Вычисление 29" xfId="1394"/>
    <cellStyle name="Вычисление 3" xfId="1395"/>
    <cellStyle name="Вычисление 30" xfId="1396"/>
    <cellStyle name="Вычисление 31" xfId="1397"/>
    <cellStyle name="Вычисление 32" xfId="1398"/>
    <cellStyle name="Вычисление 33" xfId="1399"/>
    <cellStyle name="Вычисление 34" xfId="1400"/>
    <cellStyle name="Вычисление 35" xfId="1401"/>
    <cellStyle name="Вычисление 36" xfId="1402"/>
    <cellStyle name="Вычисление 4" xfId="1403"/>
    <cellStyle name="Вычисление 5" xfId="1404"/>
    <cellStyle name="Вычисление 6" xfId="1405"/>
    <cellStyle name="Вычисление 7" xfId="1406"/>
    <cellStyle name="Вычисление 8" xfId="1407"/>
    <cellStyle name="Вычисление 9" xfId="1408"/>
    <cellStyle name="Заголовок 1 10" xfId="1409"/>
    <cellStyle name="Заголовок 1 11" xfId="1410"/>
    <cellStyle name="Заголовок 1 12" xfId="1411"/>
    <cellStyle name="Заголовок 1 13" xfId="1412"/>
    <cellStyle name="Заголовок 1 14" xfId="1413"/>
    <cellStyle name="Заголовок 1 15" xfId="1414"/>
    <cellStyle name="Заголовок 1 16" xfId="1415"/>
    <cellStyle name="Заголовок 1 17" xfId="1416"/>
    <cellStyle name="Заголовок 1 18" xfId="1417"/>
    <cellStyle name="Заголовок 1 19" xfId="1418"/>
    <cellStyle name="Заголовок 1 2" xfId="1419"/>
    <cellStyle name="Заголовок 1 20" xfId="1420"/>
    <cellStyle name="Заголовок 1 21" xfId="1421"/>
    <cellStyle name="Заголовок 1 22" xfId="1422"/>
    <cellStyle name="Заголовок 1 23" xfId="1423"/>
    <cellStyle name="Заголовок 1 24" xfId="1424"/>
    <cellStyle name="Заголовок 1 25" xfId="1425"/>
    <cellStyle name="Заголовок 1 26" xfId="1426"/>
    <cellStyle name="Заголовок 1 27" xfId="1427"/>
    <cellStyle name="Заголовок 1 28" xfId="1428"/>
    <cellStyle name="Заголовок 1 29" xfId="1429"/>
    <cellStyle name="Заголовок 1 3" xfId="1430"/>
    <cellStyle name="Заголовок 1 30" xfId="1431"/>
    <cellStyle name="Заголовок 1 31" xfId="1432"/>
    <cellStyle name="Заголовок 1 32" xfId="1433"/>
    <cellStyle name="Заголовок 1 33" xfId="1434"/>
    <cellStyle name="Заголовок 1 34" xfId="1435"/>
    <cellStyle name="Заголовок 1 35" xfId="1436"/>
    <cellStyle name="Заголовок 1 36" xfId="1437"/>
    <cellStyle name="Заголовок 1 4" xfId="1438"/>
    <cellStyle name="Заголовок 1 5" xfId="1439"/>
    <cellStyle name="Заголовок 1 6" xfId="1440"/>
    <cellStyle name="Заголовок 1 7" xfId="1441"/>
    <cellStyle name="Заголовок 1 8" xfId="1442"/>
    <cellStyle name="Заголовок 1 9" xfId="1443"/>
    <cellStyle name="Заголовок 2 10" xfId="1444"/>
    <cellStyle name="Заголовок 2 11" xfId="1445"/>
    <cellStyle name="Заголовок 2 12" xfId="1446"/>
    <cellStyle name="Заголовок 2 13" xfId="1447"/>
    <cellStyle name="Заголовок 2 14" xfId="1448"/>
    <cellStyle name="Заголовок 2 15" xfId="1449"/>
    <cellStyle name="Заголовок 2 16" xfId="1450"/>
    <cellStyle name="Заголовок 2 17" xfId="1451"/>
    <cellStyle name="Заголовок 2 18" xfId="1452"/>
    <cellStyle name="Заголовок 2 19" xfId="1453"/>
    <cellStyle name="Заголовок 2 2" xfId="1454"/>
    <cellStyle name="Заголовок 2 20" xfId="1455"/>
    <cellStyle name="Заголовок 2 21" xfId="1456"/>
    <cellStyle name="Заголовок 2 22" xfId="1457"/>
    <cellStyle name="Заголовок 2 23" xfId="1458"/>
    <cellStyle name="Заголовок 2 24" xfId="1459"/>
    <cellStyle name="Заголовок 2 25" xfId="1460"/>
    <cellStyle name="Заголовок 2 26" xfId="1461"/>
    <cellStyle name="Заголовок 2 27" xfId="1462"/>
    <cellStyle name="Заголовок 2 28" xfId="1463"/>
    <cellStyle name="Заголовок 2 29" xfId="1464"/>
    <cellStyle name="Заголовок 2 3" xfId="1465"/>
    <cellStyle name="Заголовок 2 30" xfId="1466"/>
    <cellStyle name="Заголовок 2 31" xfId="1467"/>
    <cellStyle name="Заголовок 2 32" xfId="1468"/>
    <cellStyle name="Заголовок 2 33" xfId="1469"/>
    <cellStyle name="Заголовок 2 34" xfId="1470"/>
    <cellStyle name="Заголовок 2 35" xfId="1471"/>
    <cellStyle name="Заголовок 2 36" xfId="1472"/>
    <cellStyle name="Заголовок 2 4" xfId="1473"/>
    <cellStyle name="Заголовок 2 5" xfId="1474"/>
    <cellStyle name="Заголовок 2 6" xfId="1475"/>
    <cellStyle name="Заголовок 2 7" xfId="1476"/>
    <cellStyle name="Заголовок 2 8" xfId="1477"/>
    <cellStyle name="Заголовок 2 9" xfId="1478"/>
    <cellStyle name="Заголовок 3 10" xfId="1479"/>
    <cellStyle name="Заголовок 3 11" xfId="1480"/>
    <cellStyle name="Заголовок 3 12" xfId="1481"/>
    <cellStyle name="Заголовок 3 13" xfId="1482"/>
    <cellStyle name="Заголовок 3 14" xfId="1483"/>
    <cellStyle name="Заголовок 3 15" xfId="1484"/>
    <cellStyle name="Заголовок 3 16" xfId="1485"/>
    <cellStyle name="Заголовок 3 17" xfId="1486"/>
    <cellStyle name="Заголовок 3 18" xfId="1487"/>
    <cellStyle name="Заголовок 3 19" xfId="1488"/>
    <cellStyle name="Заголовок 3 2" xfId="1489"/>
    <cellStyle name="Заголовок 3 20" xfId="1490"/>
    <cellStyle name="Заголовок 3 21" xfId="1491"/>
    <cellStyle name="Заголовок 3 22" xfId="1492"/>
    <cellStyle name="Заголовок 3 23" xfId="1493"/>
    <cellStyle name="Заголовок 3 24" xfId="1494"/>
    <cellStyle name="Заголовок 3 25" xfId="1495"/>
    <cellStyle name="Заголовок 3 26" xfId="1496"/>
    <cellStyle name="Заголовок 3 27" xfId="1497"/>
    <cellStyle name="Заголовок 3 28" xfId="1498"/>
    <cellStyle name="Заголовок 3 29" xfId="1499"/>
    <cellStyle name="Заголовок 3 3" xfId="1500"/>
    <cellStyle name="Заголовок 3 30" xfId="1501"/>
    <cellStyle name="Заголовок 3 31" xfId="1502"/>
    <cellStyle name="Заголовок 3 32" xfId="1503"/>
    <cellStyle name="Заголовок 3 33" xfId="1504"/>
    <cellStyle name="Заголовок 3 34" xfId="1505"/>
    <cellStyle name="Заголовок 3 35" xfId="1506"/>
    <cellStyle name="Заголовок 3 36" xfId="1507"/>
    <cellStyle name="Заголовок 3 4" xfId="1508"/>
    <cellStyle name="Заголовок 3 5" xfId="1509"/>
    <cellStyle name="Заголовок 3 6" xfId="1510"/>
    <cellStyle name="Заголовок 3 7" xfId="1511"/>
    <cellStyle name="Заголовок 3 8" xfId="1512"/>
    <cellStyle name="Заголовок 3 9" xfId="1513"/>
    <cellStyle name="Заголовок 4 10" xfId="1514"/>
    <cellStyle name="Заголовок 4 11" xfId="1515"/>
    <cellStyle name="Заголовок 4 12" xfId="1516"/>
    <cellStyle name="Заголовок 4 13" xfId="1517"/>
    <cellStyle name="Заголовок 4 14" xfId="1518"/>
    <cellStyle name="Заголовок 4 15" xfId="1519"/>
    <cellStyle name="Заголовок 4 16" xfId="1520"/>
    <cellStyle name="Заголовок 4 17" xfId="1521"/>
    <cellStyle name="Заголовок 4 18" xfId="1522"/>
    <cellStyle name="Заголовок 4 19" xfId="1523"/>
    <cellStyle name="Заголовок 4 2" xfId="1524"/>
    <cellStyle name="Заголовок 4 20" xfId="1525"/>
    <cellStyle name="Заголовок 4 21" xfId="1526"/>
    <cellStyle name="Заголовок 4 22" xfId="1527"/>
    <cellStyle name="Заголовок 4 23" xfId="1528"/>
    <cellStyle name="Заголовок 4 24" xfId="1529"/>
    <cellStyle name="Заголовок 4 25" xfId="1530"/>
    <cellStyle name="Заголовок 4 26" xfId="1531"/>
    <cellStyle name="Заголовок 4 27" xfId="1532"/>
    <cellStyle name="Заголовок 4 28" xfId="1533"/>
    <cellStyle name="Заголовок 4 29" xfId="1534"/>
    <cellStyle name="Заголовок 4 3" xfId="1535"/>
    <cellStyle name="Заголовок 4 30" xfId="1536"/>
    <cellStyle name="Заголовок 4 31" xfId="1537"/>
    <cellStyle name="Заголовок 4 32" xfId="1538"/>
    <cellStyle name="Заголовок 4 33" xfId="1539"/>
    <cellStyle name="Заголовок 4 34" xfId="1540"/>
    <cellStyle name="Заголовок 4 35" xfId="1541"/>
    <cellStyle name="Заголовок 4 36" xfId="1542"/>
    <cellStyle name="Заголовок 4 4" xfId="1543"/>
    <cellStyle name="Заголовок 4 5" xfId="1544"/>
    <cellStyle name="Заголовок 4 6" xfId="1545"/>
    <cellStyle name="Заголовок 4 7" xfId="1546"/>
    <cellStyle name="Заголовок 4 8" xfId="1547"/>
    <cellStyle name="Заголовок 4 9" xfId="1548"/>
    <cellStyle name="Защитный" xfId="273"/>
    <cellStyle name="Итог 10" xfId="1549"/>
    <cellStyle name="Итог 11" xfId="1550"/>
    <cellStyle name="Итог 12" xfId="1551"/>
    <cellStyle name="Итог 13" xfId="1552"/>
    <cellStyle name="Итог 14" xfId="1553"/>
    <cellStyle name="Итог 15" xfId="1554"/>
    <cellStyle name="Итог 16" xfId="1555"/>
    <cellStyle name="Итог 17" xfId="1556"/>
    <cellStyle name="Итог 18" xfId="1557"/>
    <cellStyle name="Итог 19" xfId="1558"/>
    <cellStyle name="Итог 2" xfId="1559"/>
    <cellStyle name="Итог 20" xfId="1560"/>
    <cellStyle name="Итог 21" xfId="1561"/>
    <cellStyle name="Итог 22" xfId="1562"/>
    <cellStyle name="Итог 23" xfId="1563"/>
    <cellStyle name="Итог 24" xfId="1564"/>
    <cellStyle name="Итог 25" xfId="1565"/>
    <cellStyle name="Итог 26" xfId="1566"/>
    <cellStyle name="Итог 27" xfId="1567"/>
    <cellStyle name="Итог 28" xfId="1568"/>
    <cellStyle name="Итог 29" xfId="1569"/>
    <cellStyle name="Итог 3" xfId="1570"/>
    <cellStyle name="Итог 30" xfId="1571"/>
    <cellStyle name="Итог 31" xfId="1572"/>
    <cellStyle name="Итог 32" xfId="1573"/>
    <cellStyle name="Итог 33" xfId="1574"/>
    <cellStyle name="Итог 34" xfId="1575"/>
    <cellStyle name="Итог 35" xfId="1576"/>
    <cellStyle name="Итог 36" xfId="1577"/>
    <cellStyle name="Итог 4" xfId="1578"/>
    <cellStyle name="Итог 5" xfId="1579"/>
    <cellStyle name="Итог 6" xfId="1580"/>
    <cellStyle name="Итог 7" xfId="1581"/>
    <cellStyle name="Итог 8" xfId="1582"/>
    <cellStyle name="Итог 9" xfId="1583"/>
    <cellStyle name="Контрольная ячейка 10" xfId="1584"/>
    <cellStyle name="Контрольная ячейка 11" xfId="1585"/>
    <cellStyle name="Контрольная ячейка 12" xfId="1586"/>
    <cellStyle name="Контрольная ячейка 13" xfId="1587"/>
    <cellStyle name="Контрольная ячейка 14" xfId="1588"/>
    <cellStyle name="Контрольная ячейка 15" xfId="1589"/>
    <cellStyle name="Контрольная ячейка 16" xfId="1590"/>
    <cellStyle name="Контрольная ячейка 17" xfId="1591"/>
    <cellStyle name="Контрольная ячейка 18" xfId="1592"/>
    <cellStyle name="Контрольная ячейка 19" xfId="1593"/>
    <cellStyle name="Контрольная ячейка 2" xfId="1594"/>
    <cellStyle name="Контрольная ячейка 20" xfId="1595"/>
    <cellStyle name="Контрольная ячейка 21" xfId="1596"/>
    <cellStyle name="Контрольная ячейка 22" xfId="1597"/>
    <cellStyle name="Контрольная ячейка 23" xfId="1598"/>
    <cellStyle name="Контрольная ячейка 24" xfId="1599"/>
    <cellStyle name="Контрольная ячейка 25" xfId="1600"/>
    <cellStyle name="Контрольная ячейка 26" xfId="1601"/>
    <cellStyle name="Контрольная ячейка 27" xfId="1602"/>
    <cellStyle name="Контрольная ячейка 28" xfId="1603"/>
    <cellStyle name="Контрольная ячейка 29" xfId="1604"/>
    <cellStyle name="Контрольная ячейка 3" xfId="1605"/>
    <cellStyle name="Контрольная ячейка 30" xfId="1606"/>
    <cellStyle name="Контрольная ячейка 31" xfId="1607"/>
    <cellStyle name="Контрольная ячейка 32" xfId="1608"/>
    <cellStyle name="Контрольная ячейка 33" xfId="1609"/>
    <cellStyle name="Контрольная ячейка 34" xfId="1610"/>
    <cellStyle name="Контрольная ячейка 35" xfId="1611"/>
    <cellStyle name="Контрольная ячейка 36" xfId="1612"/>
    <cellStyle name="Контрольная ячейка 4" xfId="1613"/>
    <cellStyle name="Контрольная ячейка 5" xfId="1614"/>
    <cellStyle name="Контрольная ячейка 6" xfId="1615"/>
    <cellStyle name="Контрольная ячейка 7" xfId="1616"/>
    <cellStyle name="Контрольная ячейка 8" xfId="1617"/>
    <cellStyle name="Контрольная ячейка 9" xfId="1618"/>
    <cellStyle name="Нейтральный 10" xfId="1619"/>
    <cellStyle name="Нейтральный 11" xfId="1620"/>
    <cellStyle name="Нейтральный 12" xfId="1621"/>
    <cellStyle name="Нейтральный 13" xfId="1622"/>
    <cellStyle name="Нейтральный 14" xfId="1623"/>
    <cellStyle name="Нейтральный 15" xfId="1624"/>
    <cellStyle name="Нейтральный 16" xfId="1625"/>
    <cellStyle name="Нейтральный 17" xfId="1626"/>
    <cellStyle name="Нейтральный 18" xfId="1627"/>
    <cellStyle name="Нейтральный 19" xfId="1628"/>
    <cellStyle name="Нейтральный 2" xfId="1629"/>
    <cellStyle name="Нейтральный 20" xfId="1630"/>
    <cellStyle name="Нейтральный 21" xfId="1631"/>
    <cellStyle name="Нейтральный 22" xfId="1632"/>
    <cellStyle name="Нейтральный 23" xfId="1633"/>
    <cellStyle name="Нейтральный 24" xfId="1634"/>
    <cellStyle name="Нейтральный 25" xfId="1635"/>
    <cellStyle name="Нейтральный 26" xfId="1636"/>
    <cellStyle name="Нейтральный 27" xfId="1637"/>
    <cellStyle name="Нейтральный 28" xfId="1638"/>
    <cellStyle name="Нейтральный 29" xfId="1639"/>
    <cellStyle name="Нейтральный 3" xfId="1640"/>
    <cellStyle name="Нейтральный 30" xfId="1641"/>
    <cellStyle name="Нейтральный 31" xfId="1642"/>
    <cellStyle name="Нейтральный 32" xfId="1643"/>
    <cellStyle name="Нейтральный 33" xfId="1644"/>
    <cellStyle name="Нейтральный 34" xfId="1645"/>
    <cellStyle name="Нейтральный 35" xfId="1646"/>
    <cellStyle name="Нейтральный 36" xfId="1647"/>
    <cellStyle name="Нейтральный 4" xfId="1648"/>
    <cellStyle name="Нейтральный 5" xfId="1649"/>
    <cellStyle name="Нейтральный 6" xfId="1650"/>
    <cellStyle name="Нейтральный 7" xfId="1651"/>
    <cellStyle name="Нейтральный 8" xfId="1652"/>
    <cellStyle name="Нейтральный 9" xfId="1653"/>
    <cellStyle name="Обычный 13" xfId="1654"/>
    <cellStyle name="Обычный 14" xfId="1655"/>
    <cellStyle name="Обычный 15" xfId="1656"/>
    <cellStyle name="Обычный 16" xfId="1657"/>
    <cellStyle name="Обычный 17" xfId="1658"/>
    <cellStyle name="Обычный 18" xfId="1659"/>
    <cellStyle name="Обычный 19" xfId="1660"/>
    <cellStyle name="Обычный 2" xfId="11"/>
    <cellStyle name="Обычный 2 10" xfId="274"/>
    <cellStyle name="Обычный 2 10 2" xfId="1661"/>
    <cellStyle name="Обычный 2 11" xfId="275"/>
    <cellStyle name="Обычный 2 11 2" xfId="1662"/>
    <cellStyle name="Обычный 2 12" xfId="276"/>
    <cellStyle name="Обычный 2 12 2" xfId="1663"/>
    <cellStyle name="Обычный 2 13" xfId="277"/>
    <cellStyle name="Обычный 2 13 2" xfId="1664"/>
    <cellStyle name="Обычный 2 14" xfId="278"/>
    <cellStyle name="Обычный 2 14 2" xfId="1665"/>
    <cellStyle name="Обычный 2 15" xfId="1666"/>
    <cellStyle name="Обычный 2 16" xfId="1667"/>
    <cellStyle name="Обычный 2 17" xfId="1668"/>
    <cellStyle name="Обычный 2 18" xfId="1669"/>
    <cellStyle name="Обычный 2 19" xfId="1670"/>
    <cellStyle name="Обычный 2 2" xfId="161"/>
    <cellStyle name="Обычный 2 2 10" xfId="1671"/>
    <cellStyle name="Обычный 2 2 11" xfId="1672"/>
    <cellStyle name="Обычный 2 2 12" xfId="1673"/>
    <cellStyle name="Обычный 2 2 13" xfId="1674"/>
    <cellStyle name="Обычный 2 2 14" xfId="1675"/>
    <cellStyle name="Обычный 2 2 15" xfId="1676"/>
    <cellStyle name="Обычный 2 2 16" xfId="1677"/>
    <cellStyle name="Обычный 2 2 17" xfId="1678"/>
    <cellStyle name="Обычный 2 2 18" xfId="1679"/>
    <cellStyle name="Обычный 2 2 19" xfId="1680"/>
    <cellStyle name="Обычный 2 2 2" xfId="279"/>
    <cellStyle name="Обычный 2 2 2 2" xfId="1681"/>
    <cellStyle name="Обычный 2 2 20" xfId="1682"/>
    <cellStyle name="Обычный 2 2 21" xfId="1683"/>
    <cellStyle name="Обычный 2 2 22" xfId="1684"/>
    <cellStyle name="Обычный 2 2 23" xfId="1685"/>
    <cellStyle name="Обычный 2 2 24" xfId="1686"/>
    <cellStyle name="Обычный 2 2 25" xfId="1687"/>
    <cellStyle name="Обычный 2 2 26" xfId="1688"/>
    <cellStyle name="Обычный 2 2 27" xfId="1689"/>
    <cellStyle name="Обычный 2 2 28" xfId="1690"/>
    <cellStyle name="Обычный 2 2 29" xfId="1691"/>
    <cellStyle name="Обычный 2 2 3" xfId="280"/>
    <cellStyle name="Обычный 2 2 3 2" xfId="1692"/>
    <cellStyle name="Обычный 2 2 30" xfId="1693"/>
    <cellStyle name="Обычный 2 2 31" xfId="1694"/>
    <cellStyle name="Обычный 2 2 32" xfId="1695"/>
    <cellStyle name="Обычный 2 2 33" xfId="1696"/>
    <cellStyle name="Обычный 2 2 34" xfId="1697"/>
    <cellStyle name="Обычный 2 2 35" xfId="1698"/>
    <cellStyle name="Обычный 2 2 36" xfId="1699"/>
    <cellStyle name="Обычный 2 2 4" xfId="1700"/>
    <cellStyle name="Обычный 2 2 5" xfId="1701"/>
    <cellStyle name="Обычный 2 2 6" xfId="1702"/>
    <cellStyle name="Обычный 2 2 7" xfId="1703"/>
    <cellStyle name="Обычный 2 2 8" xfId="1704"/>
    <cellStyle name="Обычный 2 2 9" xfId="1705"/>
    <cellStyle name="Обычный 2 20" xfId="1706"/>
    <cellStyle name="Обычный 2 21" xfId="1707"/>
    <cellStyle name="Обычный 2 22" xfId="1708"/>
    <cellStyle name="Обычный 2 23" xfId="1709"/>
    <cellStyle name="Обычный 2 24" xfId="1710"/>
    <cellStyle name="Обычный 2 25" xfId="1711"/>
    <cellStyle name="Обычный 2 26" xfId="1712"/>
    <cellStyle name="Обычный 2 27" xfId="1713"/>
    <cellStyle name="Обычный 2 28" xfId="1714"/>
    <cellStyle name="Обычный 2 29" xfId="1715"/>
    <cellStyle name="Обычный 2 3" xfId="160"/>
    <cellStyle name="Обычный 2 30" xfId="1716"/>
    <cellStyle name="Обычный 2 31" xfId="1717"/>
    <cellStyle name="Обычный 2 32" xfId="1718"/>
    <cellStyle name="Обычный 2 33" xfId="1719"/>
    <cellStyle name="Обычный 2 34" xfId="1720"/>
    <cellStyle name="Обычный 2 35" xfId="1721"/>
    <cellStyle name="Обычный 2 36" xfId="1722"/>
    <cellStyle name="Обычный 2 37" xfId="1723"/>
    <cellStyle name="Обычный 2 4" xfId="281"/>
    <cellStyle name="Обычный 2 4 2" xfId="282"/>
    <cellStyle name="Обычный 2 5" xfId="283"/>
    <cellStyle name="Обычный 2 5 2" xfId="284"/>
    <cellStyle name="Обычный 2 6" xfId="285"/>
    <cellStyle name="Обычный 2 6 2" xfId="286"/>
    <cellStyle name="Обычный 2 7" xfId="287"/>
    <cellStyle name="Обычный 2 7 2" xfId="288"/>
    <cellStyle name="Обычный 2 8" xfId="289"/>
    <cellStyle name="Обычный 2 8 2" xfId="290"/>
    <cellStyle name="Обычный 2 9" xfId="291"/>
    <cellStyle name="Обычный 2 9 2" xfId="1724"/>
    <cellStyle name="Обычный 2_900005052015" xfId="292"/>
    <cellStyle name="Обычный 23" xfId="1725"/>
    <cellStyle name="Обычный 24" xfId="1726"/>
    <cellStyle name="Обычный 25" xfId="1727"/>
    <cellStyle name="Обычный 27" xfId="1728"/>
    <cellStyle name="Обычный 28" xfId="1729"/>
    <cellStyle name="Обычный 29" xfId="1730"/>
    <cellStyle name="Обычный 3" xfId="293"/>
    <cellStyle name="Обычный 3 2" xfId="294"/>
    <cellStyle name="Обычный 3 2 2" xfId="1731"/>
    <cellStyle name="Обычный 3 3" xfId="2028"/>
    <cellStyle name="Обычный 30" xfId="1732"/>
    <cellStyle name="Обычный 31" xfId="1733"/>
    <cellStyle name="Обычный 32" xfId="1734"/>
    <cellStyle name="Обычный 34" xfId="1735"/>
    <cellStyle name="Обычный 35" xfId="1736"/>
    <cellStyle name="Обычный 36" xfId="1737"/>
    <cellStyle name="Обычный 4" xfId="295"/>
    <cellStyle name="Обычный 4 2" xfId="1738"/>
    <cellStyle name="Обычный 5" xfId="1739"/>
    <cellStyle name="Обычный 6" xfId="1740"/>
    <cellStyle name="Обычный 7" xfId="1741"/>
    <cellStyle name="Обычный 8" xfId="2025"/>
    <cellStyle name="Плохой 10" xfId="1742"/>
    <cellStyle name="Плохой 11" xfId="1743"/>
    <cellStyle name="Плохой 12" xfId="1744"/>
    <cellStyle name="Плохой 13" xfId="1745"/>
    <cellStyle name="Плохой 14" xfId="1746"/>
    <cellStyle name="Плохой 15" xfId="1747"/>
    <cellStyle name="Плохой 16" xfId="1748"/>
    <cellStyle name="Плохой 17" xfId="1749"/>
    <cellStyle name="Плохой 18" xfId="1750"/>
    <cellStyle name="Плохой 19" xfId="1751"/>
    <cellStyle name="Плохой 2" xfId="1752"/>
    <cellStyle name="Плохой 20" xfId="1753"/>
    <cellStyle name="Плохой 21" xfId="1754"/>
    <cellStyle name="Плохой 22" xfId="1755"/>
    <cellStyle name="Плохой 23" xfId="1756"/>
    <cellStyle name="Плохой 24" xfId="1757"/>
    <cellStyle name="Плохой 25" xfId="1758"/>
    <cellStyle name="Плохой 26" xfId="1759"/>
    <cellStyle name="Плохой 27" xfId="1760"/>
    <cellStyle name="Плохой 28" xfId="1761"/>
    <cellStyle name="Плохой 29" xfId="1762"/>
    <cellStyle name="Плохой 3" xfId="1763"/>
    <cellStyle name="Плохой 30" xfId="1764"/>
    <cellStyle name="Плохой 31" xfId="1765"/>
    <cellStyle name="Плохой 32" xfId="1766"/>
    <cellStyle name="Плохой 33" xfId="1767"/>
    <cellStyle name="Плохой 34" xfId="1768"/>
    <cellStyle name="Плохой 35" xfId="1769"/>
    <cellStyle name="Плохой 36" xfId="1770"/>
    <cellStyle name="Плохой 4" xfId="1771"/>
    <cellStyle name="Плохой 5" xfId="1772"/>
    <cellStyle name="Плохой 6" xfId="1773"/>
    <cellStyle name="Плохой 7" xfId="1774"/>
    <cellStyle name="Плохой 8" xfId="1775"/>
    <cellStyle name="Плохой 9" xfId="1776"/>
    <cellStyle name="Пояснение 10" xfId="1777"/>
    <cellStyle name="Пояснение 11" xfId="1778"/>
    <cellStyle name="Пояснение 12" xfId="1779"/>
    <cellStyle name="Пояснение 13" xfId="1780"/>
    <cellStyle name="Пояснение 14" xfId="1781"/>
    <cellStyle name="Пояснение 15" xfId="1782"/>
    <cellStyle name="Пояснение 16" xfId="1783"/>
    <cellStyle name="Пояснение 17" xfId="1784"/>
    <cellStyle name="Пояснение 18" xfId="1785"/>
    <cellStyle name="Пояснение 19" xfId="1786"/>
    <cellStyle name="Пояснение 2" xfId="1787"/>
    <cellStyle name="Пояснение 20" xfId="1788"/>
    <cellStyle name="Пояснение 21" xfId="1789"/>
    <cellStyle name="Пояснение 22" xfId="1790"/>
    <cellStyle name="Пояснение 23" xfId="1791"/>
    <cellStyle name="Пояснение 24" xfId="1792"/>
    <cellStyle name="Пояснение 25" xfId="1793"/>
    <cellStyle name="Пояснение 26" xfId="1794"/>
    <cellStyle name="Пояснение 27" xfId="1795"/>
    <cellStyle name="Пояснение 28" xfId="1796"/>
    <cellStyle name="Пояснение 29" xfId="1797"/>
    <cellStyle name="Пояснение 3" xfId="1798"/>
    <cellStyle name="Пояснение 30" xfId="1799"/>
    <cellStyle name="Пояснение 31" xfId="1800"/>
    <cellStyle name="Пояснение 32" xfId="1801"/>
    <cellStyle name="Пояснение 33" xfId="1802"/>
    <cellStyle name="Пояснение 34" xfId="1803"/>
    <cellStyle name="Пояснение 35" xfId="1804"/>
    <cellStyle name="Пояснение 36" xfId="1805"/>
    <cellStyle name="Пояснение 4" xfId="1806"/>
    <cellStyle name="Пояснение 5" xfId="1807"/>
    <cellStyle name="Пояснение 6" xfId="1808"/>
    <cellStyle name="Пояснение 7" xfId="1809"/>
    <cellStyle name="Пояснение 8" xfId="1810"/>
    <cellStyle name="Пояснение 9" xfId="1811"/>
    <cellStyle name="Примечание 10" xfId="1812"/>
    <cellStyle name="Примечание 11" xfId="1813"/>
    <cellStyle name="Примечание 12" xfId="1814"/>
    <cellStyle name="Примечание 13" xfId="1815"/>
    <cellStyle name="Примечание 14" xfId="1816"/>
    <cellStyle name="Примечание 15" xfId="1817"/>
    <cellStyle name="Примечание 16" xfId="1818"/>
    <cellStyle name="Примечание 17" xfId="1819"/>
    <cellStyle name="Примечание 18" xfId="1820"/>
    <cellStyle name="Примечание 19" xfId="1821"/>
    <cellStyle name="Примечание 2" xfId="1822"/>
    <cellStyle name="Примечание 20" xfId="1823"/>
    <cellStyle name="Примечание 21" xfId="1824"/>
    <cellStyle name="Примечание 22" xfId="1825"/>
    <cellStyle name="Примечание 23" xfId="1826"/>
    <cellStyle name="Примечание 24" xfId="1827"/>
    <cellStyle name="Примечание 25" xfId="1828"/>
    <cellStyle name="Примечание 26" xfId="1829"/>
    <cellStyle name="Примечание 27" xfId="1830"/>
    <cellStyle name="Примечание 28" xfId="1831"/>
    <cellStyle name="Примечание 29" xfId="1832"/>
    <cellStyle name="Примечание 3" xfId="1833"/>
    <cellStyle name="Примечание 30" xfId="1834"/>
    <cellStyle name="Примечание 31" xfId="1835"/>
    <cellStyle name="Примечание 32" xfId="1836"/>
    <cellStyle name="Примечание 33" xfId="1837"/>
    <cellStyle name="Примечание 34" xfId="1838"/>
    <cellStyle name="Примечание 35" xfId="1839"/>
    <cellStyle name="Примечание 36" xfId="1840"/>
    <cellStyle name="Примечание 4" xfId="1841"/>
    <cellStyle name="Примечание 5" xfId="1842"/>
    <cellStyle name="Примечание 6" xfId="1843"/>
    <cellStyle name="Примечание 7" xfId="1844"/>
    <cellStyle name="Примечание 8" xfId="1845"/>
    <cellStyle name="Примечание 9" xfId="1846"/>
    <cellStyle name="Связанная ячейка 10" xfId="1847"/>
    <cellStyle name="Связанная ячейка 11" xfId="1848"/>
    <cellStyle name="Связанная ячейка 12" xfId="1849"/>
    <cellStyle name="Связанная ячейка 13" xfId="1850"/>
    <cellStyle name="Связанная ячейка 14" xfId="1851"/>
    <cellStyle name="Связанная ячейка 15" xfId="1852"/>
    <cellStyle name="Связанная ячейка 16" xfId="1853"/>
    <cellStyle name="Связанная ячейка 17" xfId="1854"/>
    <cellStyle name="Связанная ячейка 18" xfId="1855"/>
    <cellStyle name="Связанная ячейка 19" xfId="1856"/>
    <cellStyle name="Связанная ячейка 2" xfId="1857"/>
    <cellStyle name="Связанная ячейка 20" xfId="1858"/>
    <cellStyle name="Связанная ячейка 21" xfId="1859"/>
    <cellStyle name="Связанная ячейка 22" xfId="1860"/>
    <cellStyle name="Связанная ячейка 23" xfId="1861"/>
    <cellStyle name="Связанная ячейка 24" xfId="1862"/>
    <cellStyle name="Связанная ячейка 25" xfId="1863"/>
    <cellStyle name="Связанная ячейка 26" xfId="1864"/>
    <cellStyle name="Связанная ячейка 27" xfId="1865"/>
    <cellStyle name="Связанная ячейка 28" xfId="1866"/>
    <cellStyle name="Связанная ячейка 29" xfId="1867"/>
    <cellStyle name="Связанная ячейка 3" xfId="1868"/>
    <cellStyle name="Связанная ячейка 30" xfId="1869"/>
    <cellStyle name="Связанная ячейка 31" xfId="1870"/>
    <cellStyle name="Связанная ячейка 32" xfId="1871"/>
    <cellStyle name="Связанная ячейка 33" xfId="1872"/>
    <cellStyle name="Связанная ячейка 34" xfId="1873"/>
    <cellStyle name="Связанная ячейка 35" xfId="1874"/>
    <cellStyle name="Связанная ячейка 36" xfId="1875"/>
    <cellStyle name="Связанная ячейка 4" xfId="1876"/>
    <cellStyle name="Связанная ячейка 5" xfId="1877"/>
    <cellStyle name="Связанная ячейка 6" xfId="1878"/>
    <cellStyle name="Связанная ячейка 7" xfId="1879"/>
    <cellStyle name="Связанная ячейка 8" xfId="1880"/>
    <cellStyle name="Связанная ячейка 9" xfId="1881"/>
    <cellStyle name="Стиль 1" xfId="296"/>
    <cellStyle name="Текст предупреждения 10" xfId="1882"/>
    <cellStyle name="Текст предупреждения 11" xfId="1883"/>
    <cellStyle name="Текст предупреждения 12" xfId="1884"/>
    <cellStyle name="Текст предупреждения 13" xfId="1885"/>
    <cellStyle name="Текст предупреждения 14" xfId="1886"/>
    <cellStyle name="Текст предупреждения 15" xfId="1887"/>
    <cellStyle name="Текст предупреждения 16" xfId="1888"/>
    <cellStyle name="Текст предупреждения 17" xfId="1889"/>
    <cellStyle name="Текст предупреждения 18" xfId="1890"/>
    <cellStyle name="Текст предупреждения 19" xfId="1891"/>
    <cellStyle name="Текст предупреждения 2" xfId="1892"/>
    <cellStyle name="Текст предупреждения 20" xfId="1893"/>
    <cellStyle name="Текст предупреждения 21" xfId="1894"/>
    <cellStyle name="Текст предупреждения 22" xfId="1895"/>
    <cellStyle name="Текст предупреждения 23" xfId="1896"/>
    <cellStyle name="Текст предупреждения 24" xfId="1897"/>
    <cellStyle name="Текст предупреждения 25" xfId="1898"/>
    <cellStyle name="Текст предупреждения 26" xfId="1899"/>
    <cellStyle name="Текст предупреждения 27" xfId="1900"/>
    <cellStyle name="Текст предупреждения 28" xfId="1901"/>
    <cellStyle name="Текст предупреждения 29" xfId="1902"/>
    <cellStyle name="Текст предупреждения 3" xfId="1903"/>
    <cellStyle name="Текст предупреждения 30" xfId="1904"/>
    <cellStyle name="Текст предупреждения 31" xfId="1905"/>
    <cellStyle name="Текст предупреждения 32" xfId="1906"/>
    <cellStyle name="Текст предупреждения 33" xfId="1907"/>
    <cellStyle name="Текст предупреждения 34" xfId="1908"/>
    <cellStyle name="Текст предупреждения 35" xfId="1909"/>
    <cellStyle name="Текст предупреждения 36" xfId="1910"/>
    <cellStyle name="Текст предупреждения 4" xfId="1911"/>
    <cellStyle name="Текст предупреждения 5" xfId="1912"/>
    <cellStyle name="Текст предупреждения 6" xfId="1913"/>
    <cellStyle name="Текст предупреждения 7" xfId="1914"/>
    <cellStyle name="Текст предупреждения 8" xfId="1915"/>
    <cellStyle name="Текст предупреждения 9" xfId="1916"/>
    <cellStyle name="Финансовый 16" xfId="300"/>
    <cellStyle name="Финансовый 2" xfId="214"/>
    <cellStyle name="Финансовый 2 10" xfId="1917"/>
    <cellStyle name="Финансовый 2 11" xfId="1918"/>
    <cellStyle name="Финансовый 2 12" xfId="1919"/>
    <cellStyle name="Финансовый 2 13" xfId="1920"/>
    <cellStyle name="Финансовый 2 14" xfId="1921"/>
    <cellStyle name="Финансовый 2 15" xfId="1922"/>
    <cellStyle name="Финансовый 2 16" xfId="1923"/>
    <cellStyle name="Финансовый 2 17" xfId="1924"/>
    <cellStyle name="Финансовый 2 18" xfId="1925"/>
    <cellStyle name="Финансовый 2 19" xfId="1926"/>
    <cellStyle name="Финансовый 2 2" xfId="215"/>
    <cellStyle name="Финансовый 2 2 10" xfId="1927"/>
    <cellStyle name="Финансовый 2 2 11" xfId="1928"/>
    <cellStyle name="Финансовый 2 2 12" xfId="1929"/>
    <cellStyle name="Финансовый 2 2 13" xfId="1930"/>
    <cellStyle name="Финансовый 2 2 14" xfId="1931"/>
    <cellStyle name="Финансовый 2 2 15" xfId="1932"/>
    <cellStyle name="Финансовый 2 2 16" xfId="1933"/>
    <cellStyle name="Финансовый 2 2 17" xfId="1934"/>
    <cellStyle name="Финансовый 2 2 18" xfId="1935"/>
    <cellStyle name="Финансовый 2 2 19" xfId="1936"/>
    <cellStyle name="Финансовый 2 2 2" xfId="1937"/>
    <cellStyle name="Финансовый 2 2 20" xfId="1938"/>
    <cellStyle name="Финансовый 2 2 21" xfId="1939"/>
    <cellStyle name="Финансовый 2 2 22" xfId="1940"/>
    <cellStyle name="Финансовый 2 2 23" xfId="1941"/>
    <cellStyle name="Финансовый 2 2 24" xfId="1942"/>
    <cellStyle name="Финансовый 2 2 25" xfId="1943"/>
    <cellStyle name="Финансовый 2 2 26" xfId="1944"/>
    <cellStyle name="Финансовый 2 2 27" xfId="1945"/>
    <cellStyle name="Финансовый 2 2 28" xfId="1946"/>
    <cellStyle name="Финансовый 2 2 29" xfId="1947"/>
    <cellStyle name="Финансовый 2 2 3" xfId="1948"/>
    <cellStyle name="Финансовый 2 2 30" xfId="1949"/>
    <cellStyle name="Финансовый 2 2 31" xfId="1950"/>
    <cellStyle name="Финансовый 2 2 32" xfId="1951"/>
    <cellStyle name="Финансовый 2 2 33" xfId="1952"/>
    <cellStyle name="Финансовый 2 2 34" xfId="1953"/>
    <cellStyle name="Финансовый 2 2 35" xfId="1954"/>
    <cellStyle name="Финансовый 2 2 36" xfId="1955"/>
    <cellStyle name="Финансовый 2 2 4" xfId="1956"/>
    <cellStyle name="Финансовый 2 2 5" xfId="1957"/>
    <cellStyle name="Финансовый 2 2 6" xfId="1958"/>
    <cellStyle name="Финансовый 2 2 7" xfId="1959"/>
    <cellStyle name="Финансовый 2 2 8" xfId="1960"/>
    <cellStyle name="Финансовый 2 2 9" xfId="1961"/>
    <cellStyle name="Финансовый 2 20" xfId="1962"/>
    <cellStyle name="Финансовый 2 21" xfId="1963"/>
    <cellStyle name="Финансовый 2 22" xfId="1964"/>
    <cellStyle name="Финансовый 2 23" xfId="1965"/>
    <cellStyle name="Финансовый 2 24" xfId="1966"/>
    <cellStyle name="Финансовый 2 25" xfId="1967"/>
    <cellStyle name="Финансовый 2 26" xfId="1968"/>
    <cellStyle name="Финансовый 2 27" xfId="1969"/>
    <cellStyle name="Финансовый 2 28" xfId="1970"/>
    <cellStyle name="Финансовый 2 29" xfId="1971"/>
    <cellStyle name="Финансовый 2 3" xfId="1972"/>
    <cellStyle name="Финансовый 2 30" xfId="1973"/>
    <cellStyle name="Финансовый 2 31" xfId="1974"/>
    <cellStyle name="Финансовый 2 32" xfId="1975"/>
    <cellStyle name="Финансовый 2 33" xfId="1976"/>
    <cellStyle name="Финансовый 2 34" xfId="1977"/>
    <cellStyle name="Финансовый 2 35" xfId="1978"/>
    <cellStyle name="Финансовый 2 36" xfId="1979"/>
    <cellStyle name="Финансовый 2 4" xfId="1980"/>
    <cellStyle name="Финансовый 2 5" xfId="1981"/>
    <cellStyle name="Финансовый 2 6" xfId="1982"/>
    <cellStyle name="Финансовый 2 7" xfId="1983"/>
    <cellStyle name="Финансовый 2 8" xfId="1984"/>
    <cellStyle name="Финансовый 2 9" xfId="1985"/>
    <cellStyle name="Финансовый 3" xfId="216"/>
    <cellStyle name="Финансовый 4" xfId="297"/>
    <cellStyle name="Финансовый 4 2" xfId="298"/>
    <cellStyle name="Финансовый 5" xfId="2026"/>
    <cellStyle name="Хороший 10" xfId="1986"/>
    <cellStyle name="Хороший 11" xfId="1987"/>
    <cellStyle name="Хороший 12" xfId="1988"/>
    <cellStyle name="Хороший 13" xfId="1989"/>
    <cellStyle name="Хороший 14" xfId="1990"/>
    <cellStyle name="Хороший 15" xfId="1991"/>
    <cellStyle name="Хороший 16" xfId="1992"/>
    <cellStyle name="Хороший 17" xfId="1993"/>
    <cellStyle name="Хороший 18" xfId="1994"/>
    <cellStyle name="Хороший 19" xfId="1995"/>
    <cellStyle name="Хороший 2" xfId="1996"/>
    <cellStyle name="Хороший 20" xfId="1997"/>
    <cellStyle name="Хороший 21" xfId="1998"/>
    <cellStyle name="Хороший 22" xfId="1999"/>
    <cellStyle name="Хороший 23" xfId="2000"/>
    <cellStyle name="Хороший 24" xfId="2001"/>
    <cellStyle name="Хороший 25" xfId="2002"/>
    <cellStyle name="Хороший 26" xfId="2003"/>
    <cellStyle name="Хороший 27" xfId="2004"/>
    <cellStyle name="Хороший 28" xfId="2005"/>
    <cellStyle name="Хороший 29" xfId="2006"/>
    <cellStyle name="Хороший 3" xfId="2007"/>
    <cellStyle name="Хороший 30" xfId="2008"/>
    <cellStyle name="Хороший 31" xfId="2009"/>
    <cellStyle name="Хороший 32" xfId="2010"/>
    <cellStyle name="Хороший 33" xfId="2011"/>
    <cellStyle name="Хороший 34" xfId="2012"/>
    <cellStyle name="Хороший 35" xfId="2013"/>
    <cellStyle name="Хороший 36" xfId="2014"/>
    <cellStyle name="Хороший 4" xfId="2015"/>
    <cellStyle name="Хороший 5" xfId="2016"/>
    <cellStyle name="Хороший 6" xfId="2017"/>
    <cellStyle name="Хороший 7" xfId="2018"/>
    <cellStyle name="Хороший 8" xfId="2019"/>
    <cellStyle name="Хороший 9" xfId="202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N105"/>
  <sheetViews>
    <sheetView topLeftCell="A22" zoomScaleNormal="100" zoomScaleSheetLayoutView="100" workbookViewId="0">
      <selection activeCell="D12" sqref="D12"/>
    </sheetView>
  </sheetViews>
  <sheetFormatPr defaultColWidth="9.140625" defaultRowHeight="17.25"/>
  <cols>
    <col min="1" max="1" width="11.42578125" style="1" customWidth="1"/>
    <col min="2" max="2" width="24.7109375" style="1" customWidth="1"/>
    <col min="3" max="3" width="64.42578125" style="1" customWidth="1"/>
    <col min="4" max="4" width="29.85546875" style="1" customWidth="1"/>
    <col min="5" max="6" width="12.140625" style="1" customWidth="1"/>
    <col min="7" max="16384" width="9.140625" style="1"/>
  </cols>
  <sheetData>
    <row r="1" spans="1:40" ht="22.15" customHeight="1">
      <c r="C1" s="389" t="s">
        <v>34</v>
      </c>
      <c r="D1" s="389"/>
      <c r="Y1" s="388"/>
      <c r="Z1" s="388"/>
      <c r="AA1" s="388"/>
    </row>
    <row r="2" spans="1:40">
      <c r="A2" s="15"/>
      <c r="B2" s="15"/>
      <c r="C2" s="388" t="s">
        <v>58</v>
      </c>
      <c r="D2" s="388"/>
      <c r="V2" s="15"/>
      <c r="W2" s="15"/>
      <c r="X2" s="388"/>
      <c r="Y2" s="388"/>
      <c r="Z2" s="388"/>
      <c r="AA2" s="388"/>
      <c r="AB2" s="3"/>
      <c r="AC2" s="3"/>
      <c r="AD2" s="3"/>
      <c r="AE2" s="3"/>
      <c r="AF2" s="3"/>
      <c r="AG2" s="3"/>
      <c r="AH2" s="3"/>
      <c r="AI2" s="3"/>
      <c r="AJ2" s="3"/>
      <c r="AK2" s="3"/>
      <c r="AL2" s="3"/>
      <c r="AM2" s="3"/>
      <c r="AN2" s="3"/>
    </row>
    <row r="3" spans="1:40" ht="18.600000000000001" customHeight="1">
      <c r="A3" s="15"/>
      <c r="B3" s="15"/>
      <c r="C3" s="388" t="s">
        <v>5</v>
      </c>
      <c r="D3" s="388"/>
      <c r="V3" s="388"/>
      <c r="W3" s="388"/>
      <c r="X3" s="388"/>
      <c r="Y3" s="388"/>
      <c r="Z3" s="388"/>
      <c r="AA3" s="388"/>
      <c r="AB3" s="3"/>
      <c r="AC3" s="3"/>
      <c r="AD3" s="3"/>
      <c r="AE3" s="3"/>
      <c r="AF3" s="3"/>
      <c r="AG3" s="3"/>
      <c r="AH3" s="3"/>
      <c r="AI3" s="3"/>
      <c r="AJ3" s="3"/>
      <c r="AK3" s="3"/>
      <c r="AL3" s="3"/>
      <c r="AM3" s="3"/>
      <c r="AN3" s="3"/>
    </row>
    <row r="4" spans="1:40" ht="75.95" customHeight="1">
      <c r="A4" s="383" t="s">
        <v>66</v>
      </c>
      <c r="B4" s="383"/>
      <c r="C4" s="383"/>
      <c r="D4" s="383"/>
    </row>
    <row r="5" spans="1:40">
      <c r="D5" s="129" t="s">
        <v>16</v>
      </c>
    </row>
    <row r="6" spans="1:40" ht="0.75" customHeight="1">
      <c r="D6" s="61" t="s">
        <v>16</v>
      </c>
    </row>
    <row r="7" spans="1:40" s="34" customFormat="1" ht="108.75" customHeight="1">
      <c r="A7" s="384" t="s">
        <v>7</v>
      </c>
      <c r="B7" s="385"/>
      <c r="C7" s="386" t="s">
        <v>8</v>
      </c>
      <c r="D7" s="57" t="s">
        <v>61</v>
      </c>
    </row>
    <row r="8" spans="1:40" s="34" customFormat="1" ht="36" customHeight="1">
      <c r="A8" s="39" t="s">
        <v>30</v>
      </c>
      <c r="B8" s="60" t="s">
        <v>11</v>
      </c>
      <c r="C8" s="387"/>
      <c r="D8" s="40" t="s">
        <v>9</v>
      </c>
    </row>
    <row r="9" spans="1:40" s="34" customFormat="1" ht="22.5" customHeight="1">
      <c r="A9" s="41" t="s">
        <v>29</v>
      </c>
      <c r="B9" s="42"/>
      <c r="C9" s="43" t="s">
        <v>15</v>
      </c>
      <c r="D9" s="52">
        <f>+D11</f>
        <v>0</v>
      </c>
    </row>
    <row r="10" spans="1:40" s="34" customFormat="1" ht="18" customHeight="1">
      <c r="A10" s="44"/>
      <c r="B10" s="42"/>
      <c r="C10" s="45" t="s">
        <v>25</v>
      </c>
      <c r="D10" s="53"/>
    </row>
    <row r="11" spans="1:40" s="34" customFormat="1" ht="34.5">
      <c r="A11" s="46"/>
      <c r="B11" s="47"/>
      <c r="C11" s="48" t="s">
        <v>33</v>
      </c>
      <c r="D11" s="54">
        <f>D12+D31+D74+D87</f>
        <v>0</v>
      </c>
    </row>
    <row r="12" spans="1:40" s="34" customFormat="1">
      <c r="A12" s="373">
        <v>1075</v>
      </c>
      <c r="B12" s="117"/>
      <c r="C12" s="55" t="s">
        <v>19</v>
      </c>
      <c r="D12" s="130">
        <f>D19+D25</f>
        <v>9886.9000000000015</v>
      </c>
    </row>
    <row r="13" spans="1:40" s="34" customFormat="1">
      <c r="A13" s="379"/>
      <c r="B13" s="119"/>
      <c r="C13" s="120" t="s">
        <v>86</v>
      </c>
      <c r="D13" s="75"/>
    </row>
    <row r="14" spans="1:40" s="34" customFormat="1">
      <c r="A14" s="379"/>
      <c r="B14" s="119"/>
      <c r="C14" s="118" t="s">
        <v>20</v>
      </c>
      <c r="D14" s="75"/>
    </row>
    <row r="15" spans="1:40" s="34" customFormat="1" ht="34.5">
      <c r="A15" s="379"/>
      <c r="B15" s="119"/>
      <c r="C15" s="121" t="s">
        <v>95</v>
      </c>
      <c r="D15" s="75"/>
    </row>
    <row r="16" spans="1:40" s="34" customFormat="1">
      <c r="A16" s="379"/>
      <c r="B16" s="119"/>
      <c r="C16" s="118" t="s">
        <v>21</v>
      </c>
      <c r="D16" s="75"/>
    </row>
    <row r="17" spans="1:4" s="34" customFormat="1" ht="51.75">
      <c r="A17" s="379"/>
      <c r="B17" s="119"/>
      <c r="C17" s="122" t="s">
        <v>106</v>
      </c>
      <c r="D17" s="75"/>
    </row>
    <row r="18" spans="1:4" s="34" customFormat="1">
      <c r="A18" s="379"/>
      <c r="B18" s="123"/>
      <c r="C18" s="124" t="s">
        <v>107</v>
      </c>
      <c r="D18" s="75"/>
    </row>
    <row r="19" spans="1:4" s="34" customFormat="1">
      <c r="A19" s="379"/>
      <c r="B19" s="131">
        <v>11004</v>
      </c>
      <c r="C19" s="118" t="s">
        <v>22</v>
      </c>
      <c r="D19" s="135">
        <f>-10072.5-1553</f>
        <v>-11625.5</v>
      </c>
    </row>
    <row r="20" spans="1:4" s="34" customFormat="1">
      <c r="A20" s="379"/>
      <c r="B20" s="132"/>
      <c r="C20" s="125" t="s">
        <v>89</v>
      </c>
      <c r="D20" s="126"/>
    </row>
    <row r="21" spans="1:4" s="34" customFormat="1">
      <c r="A21" s="379"/>
      <c r="B21" s="132"/>
      <c r="C21" s="118" t="s">
        <v>23</v>
      </c>
      <c r="D21" s="127"/>
    </row>
    <row r="22" spans="1:4" s="34" customFormat="1" ht="51.75">
      <c r="A22" s="379"/>
      <c r="B22" s="132"/>
      <c r="C22" s="122" t="s">
        <v>91</v>
      </c>
      <c r="D22" s="127"/>
    </row>
    <row r="23" spans="1:4" s="34" customFormat="1">
      <c r="A23" s="379"/>
      <c r="B23" s="132"/>
      <c r="C23" s="118" t="s">
        <v>24</v>
      </c>
      <c r="D23" s="127"/>
    </row>
    <row r="24" spans="1:4" s="34" customFormat="1">
      <c r="A24" s="379"/>
      <c r="B24" s="133"/>
      <c r="C24" s="128" t="s">
        <v>79</v>
      </c>
      <c r="D24" s="127"/>
    </row>
    <row r="25" spans="1:4" s="34" customFormat="1">
      <c r="A25" s="379"/>
      <c r="B25" s="373">
        <v>11010</v>
      </c>
      <c r="C25" s="118" t="s">
        <v>22</v>
      </c>
      <c r="D25" s="141">
        <v>21512.400000000001</v>
      </c>
    </row>
    <row r="26" spans="1:4" s="34" customFormat="1">
      <c r="A26" s="379"/>
      <c r="B26" s="379"/>
      <c r="C26" s="134" t="s">
        <v>113</v>
      </c>
      <c r="D26" s="127"/>
    </row>
    <row r="27" spans="1:4" s="34" customFormat="1">
      <c r="A27" s="379"/>
      <c r="B27" s="379"/>
      <c r="C27" s="118" t="s">
        <v>23</v>
      </c>
      <c r="D27" s="127"/>
    </row>
    <row r="28" spans="1:4" s="34" customFormat="1" ht="103.5">
      <c r="A28" s="379"/>
      <c r="B28" s="379"/>
      <c r="C28" s="56" t="s">
        <v>114</v>
      </c>
      <c r="D28" s="127"/>
    </row>
    <row r="29" spans="1:4" s="34" customFormat="1">
      <c r="A29" s="379"/>
      <c r="B29" s="379"/>
      <c r="C29" s="118" t="s">
        <v>24</v>
      </c>
      <c r="D29" s="127"/>
    </row>
    <row r="30" spans="1:4" s="34" customFormat="1">
      <c r="A30" s="380"/>
      <c r="B30" s="380"/>
      <c r="C30" s="128" t="s">
        <v>79</v>
      </c>
      <c r="D30" s="127"/>
    </row>
    <row r="31" spans="1:4" s="34" customFormat="1">
      <c r="A31" s="382">
        <v>1168</v>
      </c>
      <c r="B31" s="119"/>
      <c r="C31" s="29" t="s">
        <v>19</v>
      </c>
      <c r="D31" s="32">
        <f>+D38+D44+D50+D56+D62+D68</f>
        <v>-103182</v>
      </c>
    </row>
    <row r="32" spans="1:4" s="34" customFormat="1">
      <c r="A32" s="377"/>
      <c r="B32" s="119"/>
      <c r="C32" s="30" t="s">
        <v>63</v>
      </c>
      <c r="D32" s="33"/>
    </row>
    <row r="33" spans="1:4" s="34" customFormat="1">
      <c r="A33" s="377"/>
      <c r="B33" s="119"/>
      <c r="C33" s="20" t="s">
        <v>20</v>
      </c>
      <c r="D33" s="49"/>
    </row>
    <row r="34" spans="1:4" s="34" customFormat="1" ht="51.75">
      <c r="A34" s="377"/>
      <c r="B34" s="119"/>
      <c r="C34" s="31" t="s">
        <v>64</v>
      </c>
      <c r="D34" s="50"/>
    </row>
    <row r="35" spans="1:4" s="34" customFormat="1">
      <c r="A35" s="377"/>
      <c r="B35" s="119"/>
      <c r="C35" s="20" t="s">
        <v>21</v>
      </c>
      <c r="D35" s="50"/>
    </row>
    <row r="36" spans="1:4" s="34" customFormat="1" ht="69">
      <c r="A36" s="377"/>
      <c r="B36" s="119"/>
      <c r="C36" s="31" t="s">
        <v>65</v>
      </c>
      <c r="D36" s="50"/>
    </row>
    <row r="37" spans="1:4" s="34" customFormat="1">
      <c r="A37" s="377"/>
      <c r="B37" s="119"/>
      <c r="C37" s="124" t="s">
        <v>107</v>
      </c>
      <c r="D37" s="50"/>
    </row>
    <row r="38" spans="1:4" s="34" customFormat="1">
      <c r="A38" s="377"/>
      <c r="B38" s="382">
        <v>11003</v>
      </c>
      <c r="C38" s="63" t="s">
        <v>22</v>
      </c>
      <c r="D38" s="92">
        <v>-6460.7</v>
      </c>
    </row>
    <row r="39" spans="1:4" s="34" customFormat="1">
      <c r="A39" s="377"/>
      <c r="B39" s="382"/>
      <c r="C39" s="64" t="s">
        <v>96</v>
      </c>
      <c r="D39" s="62"/>
    </row>
    <row r="40" spans="1:4" s="34" customFormat="1">
      <c r="A40" s="377"/>
      <c r="B40" s="382"/>
      <c r="C40" s="63" t="s">
        <v>23</v>
      </c>
      <c r="D40" s="65"/>
    </row>
    <row r="41" spans="1:4" s="34" customFormat="1" ht="34.5">
      <c r="A41" s="377"/>
      <c r="B41" s="382"/>
      <c r="C41" s="66" t="s">
        <v>103</v>
      </c>
      <c r="D41" s="65"/>
    </row>
    <row r="42" spans="1:4" s="34" customFormat="1">
      <c r="A42" s="377"/>
      <c r="B42" s="382"/>
      <c r="C42" s="63" t="s">
        <v>24</v>
      </c>
      <c r="D42" s="65"/>
    </row>
    <row r="43" spans="1:4" s="34" customFormat="1">
      <c r="A43" s="377"/>
      <c r="B43" s="382"/>
      <c r="C43" s="66" t="s">
        <v>79</v>
      </c>
      <c r="D43" s="65"/>
    </row>
    <row r="44" spans="1:4" s="34" customFormat="1">
      <c r="A44" s="377"/>
      <c r="B44" s="69">
        <v>11004</v>
      </c>
      <c r="C44" s="63" t="s">
        <v>22</v>
      </c>
      <c r="D44" s="92">
        <v>-12662.9</v>
      </c>
    </row>
    <row r="45" spans="1:4" s="34" customFormat="1">
      <c r="A45" s="377"/>
      <c r="B45" s="69"/>
      <c r="C45" s="136" t="s">
        <v>108</v>
      </c>
      <c r="D45" s="65"/>
    </row>
    <row r="46" spans="1:4" s="34" customFormat="1">
      <c r="A46" s="377"/>
      <c r="B46" s="69"/>
      <c r="C46" s="63" t="s">
        <v>23</v>
      </c>
      <c r="D46" s="65"/>
    </row>
    <row r="47" spans="1:4" s="34" customFormat="1" ht="51.75">
      <c r="A47" s="377"/>
      <c r="B47" s="69"/>
      <c r="C47" s="66" t="s">
        <v>109</v>
      </c>
      <c r="D47" s="65"/>
    </row>
    <row r="48" spans="1:4" s="34" customFormat="1">
      <c r="A48" s="377"/>
      <c r="B48" s="69"/>
      <c r="C48" s="63" t="s">
        <v>24</v>
      </c>
      <c r="D48" s="65"/>
    </row>
    <row r="49" spans="1:4" s="34" customFormat="1">
      <c r="A49" s="377"/>
      <c r="B49" s="69"/>
      <c r="C49" s="66" t="s">
        <v>79</v>
      </c>
      <c r="D49" s="65"/>
    </row>
    <row r="50" spans="1:4" s="34" customFormat="1">
      <c r="A50" s="377"/>
      <c r="B50" s="382">
        <v>11005</v>
      </c>
      <c r="C50" s="63" t="s">
        <v>22</v>
      </c>
      <c r="D50" s="142">
        <v>31410.9</v>
      </c>
    </row>
    <row r="51" spans="1:4" s="34" customFormat="1">
      <c r="A51" s="377"/>
      <c r="B51" s="377"/>
      <c r="C51" s="136" t="s">
        <v>118</v>
      </c>
      <c r="D51" s="65"/>
    </row>
    <row r="52" spans="1:4" s="34" customFormat="1">
      <c r="A52" s="377"/>
      <c r="B52" s="377"/>
      <c r="C52" s="63" t="s">
        <v>23</v>
      </c>
      <c r="D52" s="65"/>
    </row>
    <row r="53" spans="1:4" s="34" customFormat="1" ht="34.5">
      <c r="A53" s="377"/>
      <c r="B53" s="377"/>
      <c r="C53" s="66" t="s">
        <v>115</v>
      </c>
      <c r="D53" s="65"/>
    </row>
    <row r="54" spans="1:4" s="34" customFormat="1">
      <c r="A54" s="377"/>
      <c r="B54" s="377"/>
      <c r="C54" s="63" t="s">
        <v>24</v>
      </c>
      <c r="D54" s="65"/>
    </row>
    <row r="55" spans="1:4" s="34" customFormat="1">
      <c r="A55" s="377"/>
      <c r="B55" s="377"/>
      <c r="C55" s="66" t="s">
        <v>79</v>
      </c>
      <c r="D55" s="65"/>
    </row>
    <row r="56" spans="1:4" s="34" customFormat="1">
      <c r="A56" s="377"/>
      <c r="B56" s="382">
        <v>11026</v>
      </c>
      <c r="C56" s="63" t="s">
        <v>22</v>
      </c>
      <c r="D56" s="92">
        <v>-66787.100000000006</v>
      </c>
    </row>
    <row r="57" spans="1:4" s="34" customFormat="1" ht="34.5">
      <c r="A57" s="377"/>
      <c r="B57" s="377"/>
      <c r="C57" s="136" t="s">
        <v>116</v>
      </c>
      <c r="D57" s="65"/>
    </row>
    <row r="58" spans="1:4" s="34" customFormat="1">
      <c r="A58" s="377"/>
      <c r="B58" s="377"/>
      <c r="C58" s="63" t="s">
        <v>23</v>
      </c>
      <c r="D58" s="65"/>
    </row>
    <row r="59" spans="1:4" s="34" customFormat="1" ht="51.75">
      <c r="A59" s="377"/>
      <c r="B59" s="377"/>
      <c r="C59" s="122" t="s">
        <v>117</v>
      </c>
      <c r="D59" s="65"/>
    </row>
    <row r="60" spans="1:4" s="34" customFormat="1">
      <c r="A60" s="377"/>
      <c r="B60" s="377"/>
      <c r="C60" s="63" t="s">
        <v>24</v>
      </c>
      <c r="D60" s="65"/>
    </row>
    <row r="61" spans="1:4" s="34" customFormat="1">
      <c r="A61" s="377"/>
      <c r="B61" s="377"/>
      <c r="C61" s="66" t="s">
        <v>79</v>
      </c>
      <c r="D61" s="65"/>
    </row>
    <row r="62" spans="1:4" s="34" customFormat="1">
      <c r="A62" s="377"/>
      <c r="B62" s="382">
        <v>11028</v>
      </c>
      <c r="C62" s="63" t="s">
        <v>22</v>
      </c>
      <c r="D62" s="92">
        <v>-69845.399999999994</v>
      </c>
    </row>
    <row r="63" spans="1:4" s="34" customFormat="1" ht="34.5">
      <c r="A63" s="377"/>
      <c r="B63" s="377"/>
      <c r="C63" s="136" t="s">
        <v>110</v>
      </c>
      <c r="D63" s="65"/>
    </row>
    <row r="64" spans="1:4" s="34" customFormat="1">
      <c r="A64" s="377"/>
      <c r="B64" s="377"/>
      <c r="C64" s="63" t="s">
        <v>23</v>
      </c>
      <c r="D64" s="65"/>
    </row>
    <row r="65" spans="1:4" s="34" customFormat="1" ht="86.25">
      <c r="A65" s="377"/>
      <c r="B65" s="377"/>
      <c r="C65" s="66" t="s">
        <v>111</v>
      </c>
      <c r="D65" s="65"/>
    </row>
    <row r="66" spans="1:4" s="34" customFormat="1">
      <c r="A66" s="377"/>
      <c r="B66" s="377"/>
      <c r="C66" s="63" t="s">
        <v>24</v>
      </c>
      <c r="D66" s="65"/>
    </row>
    <row r="67" spans="1:4" s="34" customFormat="1">
      <c r="A67" s="377"/>
      <c r="B67" s="377"/>
      <c r="C67" s="66" t="s">
        <v>79</v>
      </c>
      <c r="D67" s="65"/>
    </row>
    <row r="68" spans="1:4" s="34" customFormat="1">
      <c r="A68" s="377"/>
      <c r="B68" s="381">
        <v>12002</v>
      </c>
      <c r="C68" s="145" t="s">
        <v>22</v>
      </c>
      <c r="D68" s="150">
        <v>21163.200000000001</v>
      </c>
    </row>
    <row r="69" spans="1:4" s="34" customFormat="1" ht="66">
      <c r="A69" s="377"/>
      <c r="B69" s="377"/>
      <c r="C69" s="143" t="s">
        <v>119</v>
      </c>
      <c r="D69" s="126"/>
    </row>
    <row r="70" spans="1:4" s="34" customFormat="1">
      <c r="A70" s="377"/>
      <c r="B70" s="377"/>
      <c r="C70" s="144" t="s">
        <v>23</v>
      </c>
      <c r="D70" s="361"/>
    </row>
    <row r="71" spans="1:4" s="34" customFormat="1" ht="103.5">
      <c r="A71" s="377"/>
      <c r="B71" s="377"/>
      <c r="C71" s="122" t="s">
        <v>120</v>
      </c>
      <c r="D71" s="361"/>
    </row>
    <row r="72" spans="1:4" s="34" customFormat="1">
      <c r="A72" s="377"/>
      <c r="B72" s="377"/>
      <c r="C72" s="145" t="s">
        <v>24</v>
      </c>
      <c r="D72" s="361"/>
    </row>
    <row r="73" spans="1:4" s="34" customFormat="1">
      <c r="A73" s="377"/>
      <c r="B73" s="377"/>
      <c r="C73" s="121" t="s">
        <v>121</v>
      </c>
      <c r="D73" s="361"/>
    </row>
    <row r="74" spans="1:4" s="34" customFormat="1">
      <c r="A74" s="378">
        <v>1196</v>
      </c>
      <c r="B74" s="119"/>
      <c r="C74" s="359" t="s">
        <v>19</v>
      </c>
      <c r="D74" s="150">
        <f>+D81</f>
        <v>-23722.400000000001</v>
      </c>
    </row>
    <row r="75" spans="1:4" s="34" customFormat="1">
      <c r="A75" s="377"/>
      <c r="B75" s="119"/>
      <c r="C75" s="147" t="s">
        <v>122</v>
      </c>
      <c r="D75" s="137"/>
    </row>
    <row r="76" spans="1:4" s="34" customFormat="1">
      <c r="A76" s="377"/>
      <c r="B76" s="119"/>
      <c r="C76" s="359" t="s">
        <v>20</v>
      </c>
      <c r="D76" s="138"/>
    </row>
    <row r="77" spans="1:4" s="34" customFormat="1" ht="34.5">
      <c r="A77" s="377"/>
      <c r="B77" s="119"/>
      <c r="C77" s="360" t="s">
        <v>123</v>
      </c>
      <c r="D77" s="139"/>
    </row>
    <row r="78" spans="1:4" s="34" customFormat="1">
      <c r="A78" s="377"/>
      <c r="B78" s="119"/>
      <c r="C78" s="359" t="s">
        <v>21</v>
      </c>
      <c r="D78" s="139"/>
    </row>
    <row r="79" spans="1:4" s="34" customFormat="1" ht="51.75">
      <c r="A79" s="377"/>
      <c r="B79" s="119"/>
      <c r="C79" s="360" t="s">
        <v>124</v>
      </c>
      <c r="D79" s="139"/>
    </row>
    <row r="80" spans="1:4" s="34" customFormat="1">
      <c r="A80" s="377"/>
      <c r="B80" s="119"/>
      <c r="C80" s="149" t="s">
        <v>28</v>
      </c>
      <c r="D80" s="139"/>
    </row>
    <row r="81" spans="1:4" s="34" customFormat="1">
      <c r="A81" s="377"/>
      <c r="B81" s="376">
        <v>11001</v>
      </c>
      <c r="C81" s="359" t="s">
        <v>22</v>
      </c>
      <c r="D81" s="92">
        <f>-25275.4+1553</f>
        <v>-23722.400000000001</v>
      </c>
    </row>
    <row r="82" spans="1:4" s="34" customFormat="1" ht="34.5">
      <c r="A82" s="377"/>
      <c r="B82" s="377"/>
      <c r="C82" s="147" t="s">
        <v>125</v>
      </c>
      <c r="D82" s="140"/>
    </row>
    <row r="83" spans="1:4" s="34" customFormat="1">
      <c r="A83" s="377"/>
      <c r="B83" s="377"/>
      <c r="C83" s="359" t="s">
        <v>23</v>
      </c>
      <c r="D83" s="140"/>
    </row>
    <row r="84" spans="1:4" s="34" customFormat="1" ht="34.5">
      <c r="A84" s="377"/>
      <c r="B84" s="377"/>
      <c r="C84" s="360" t="s">
        <v>126</v>
      </c>
      <c r="D84" s="140"/>
    </row>
    <row r="85" spans="1:4" s="34" customFormat="1">
      <c r="A85" s="377"/>
      <c r="B85" s="377"/>
      <c r="C85" s="359" t="s">
        <v>24</v>
      </c>
      <c r="D85" s="140"/>
    </row>
    <row r="86" spans="1:4" s="34" customFormat="1">
      <c r="A86" s="377"/>
      <c r="B86" s="377"/>
      <c r="C86" s="360" t="s">
        <v>79</v>
      </c>
      <c r="D86" s="140"/>
    </row>
    <row r="87" spans="1:4" s="34" customFormat="1">
      <c r="A87" s="373">
        <v>1198</v>
      </c>
      <c r="B87" s="119"/>
      <c r="C87" s="146" t="s">
        <v>19</v>
      </c>
      <c r="D87" s="150">
        <f>D94+D100</f>
        <v>117017.5</v>
      </c>
    </row>
    <row r="88" spans="1:4" s="34" customFormat="1" ht="34.5">
      <c r="A88" s="374"/>
      <c r="B88" s="117"/>
      <c r="C88" s="147" t="s">
        <v>132</v>
      </c>
      <c r="D88" s="75"/>
    </row>
    <row r="89" spans="1:4" s="34" customFormat="1" ht="15.75" customHeight="1">
      <c r="A89" s="374"/>
      <c r="B89" s="50"/>
      <c r="C89" s="146" t="s">
        <v>20</v>
      </c>
      <c r="D89" s="51"/>
    </row>
    <row r="90" spans="1:4" s="34" customFormat="1" ht="35.450000000000003" customHeight="1">
      <c r="A90" s="374"/>
      <c r="B90" s="119"/>
      <c r="C90" s="148" t="s">
        <v>140</v>
      </c>
      <c r="D90" s="32"/>
    </row>
    <row r="91" spans="1:4" s="34" customFormat="1" ht="21" customHeight="1">
      <c r="A91" s="374"/>
      <c r="B91" s="117"/>
      <c r="C91" s="146" t="s">
        <v>21</v>
      </c>
      <c r="D91" s="32"/>
    </row>
    <row r="92" spans="1:4" s="34" customFormat="1" ht="35.450000000000003" customHeight="1">
      <c r="A92" s="374"/>
      <c r="B92" s="50"/>
      <c r="C92" s="148" t="s">
        <v>141</v>
      </c>
      <c r="D92" s="50"/>
    </row>
    <row r="93" spans="1:4" s="34" customFormat="1" ht="17.45" customHeight="1">
      <c r="A93" s="374"/>
      <c r="B93" s="119"/>
      <c r="C93" s="149" t="s">
        <v>28</v>
      </c>
      <c r="D93" s="50"/>
    </row>
    <row r="94" spans="1:4" s="34" customFormat="1" ht="17.45" customHeight="1">
      <c r="A94" s="374"/>
      <c r="B94" s="373">
        <v>11008</v>
      </c>
      <c r="C94" s="146" t="s">
        <v>22</v>
      </c>
      <c r="D94" s="92">
        <v>-10000</v>
      </c>
    </row>
    <row r="95" spans="1:4" s="34" customFormat="1" ht="17.45" customHeight="1">
      <c r="A95" s="374"/>
      <c r="B95" s="374"/>
      <c r="C95" s="147" t="s">
        <v>143</v>
      </c>
      <c r="D95" s="50"/>
    </row>
    <row r="96" spans="1:4" s="34" customFormat="1">
      <c r="A96" s="374"/>
      <c r="B96" s="374"/>
      <c r="C96" s="146" t="s">
        <v>23</v>
      </c>
      <c r="D96" s="32"/>
    </row>
    <row r="97" spans="1:4" s="34" customFormat="1" ht="51.75">
      <c r="A97" s="374"/>
      <c r="B97" s="374"/>
      <c r="C97" s="148" t="s">
        <v>144</v>
      </c>
      <c r="D97" s="32"/>
    </row>
    <row r="98" spans="1:4" s="34" customFormat="1" ht="17.45" customHeight="1">
      <c r="A98" s="374"/>
      <c r="B98" s="374"/>
      <c r="C98" s="146" t="s">
        <v>24</v>
      </c>
      <c r="D98" s="50"/>
    </row>
    <row r="99" spans="1:4" s="34" customFormat="1" ht="17.45" customHeight="1">
      <c r="A99" s="374"/>
      <c r="B99" s="375"/>
      <c r="C99" s="189" t="s">
        <v>79</v>
      </c>
      <c r="D99" s="50"/>
    </row>
    <row r="100" spans="1:4">
      <c r="A100" s="374"/>
      <c r="B100" s="373">
        <v>11009</v>
      </c>
      <c r="C100" s="146" t="s">
        <v>22</v>
      </c>
      <c r="D100" s="151">
        <v>127017.5</v>
      </c>
    </row>
    <row r="101" spans="1:4" ht="34.5">
      <c r="A101" s="374"/>
      <c r="B101" s="374"/>
      <c r="C101" s="147" t="s">
        <v>134</v>
      </c>
      <c r="D101" s="50"/>
    </row>
    <row r="102" spans="1:4">
      <c r="A102" s="374"/>
      <c r="B102" s="374"/>
      <c r="C102" s="146" t="s">
        <v>23</v>
      </c>
      <c r="D102" s="32"/>
    </row>
    <row r="103" spans="1:4" ht="86.25">
      <c r="A103" s="374"/>
      <c r="B103" s="374"/>
      <c r="C103" s="148" t="s">
        <v>142</v>
      </c>
      <c r="D103" s="32"/>
    </row>
    <row r="104" spans="1:4">
      <c r="A104" s="374"/>
      <c r="B104" s="374"/>
      <c r="C104" s="146" t="s">
        <v>24</v>
      </c>
      <c r="D104" s="50"/>
    </row>
    <row r="105" spans="1:4">
      <c r="A105" s="375"/>
      <c r="B105" s="375"/>
      <c r="C105" s="189" t="s">
        <v>79</v>
      </c>
      <c r="D105" s="50"/>
    </row>
  </sheetData>
  <mergeCells count="22">
    <mergeCell ref="A4:D4"/>
    <mergeCell ref="A7:B7"/>
    <mergeCell ref="C7:C8"/>
    <mergeCell ref="Y1:AA1"/>
    <mergeCell ref="X2:AA2"/>
    <mergeCell ref="C3:D3"/>
    <mergeCell ref="V3:AA3"/>
    <mergeCell ref="C1:D1"/>
    <mergeCell ref="C2:D2"/>
    <mergeCell ref="A12:A30"/>
    <mergeCell ref="B25:B30"/>
    <mergeCell ref="B68:B73"/>
    <mergeCell ref="B56:B61"/>
    <mergeCell ref="B62:B67"/>
    <mergeCell ref="B50:B55"/>
    <mergeCell ref="A31:A73"/>
    <mergeCell ref="B38:B43"/>
    <mergeCell ref="A87:A105"/>
    <mergeCell ref="B94:B99"/>
    <mergeCell ref="B100:B105"/>
    <mergeCell ref="B81:B86"/>
    <mergeCell ref="A74:A86"/>
  </mergeCells>
  <pageMargins left="0" right="0" top="0" bottom="0" header="0.31496062992125984" footer="0.31496062992125984"/>
  <pageSetup paperSize="9" scale="75" fitToHeight="0"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198"/>
  <sheetViews>
    <sheetView topLeftCell="A8" zoomScaleNormal="100" workbookViewId="0">
      <selection activeCell="F17" sqref="F17"/>
    </sheetView>
  </sheetViews>
  <sheetFormatPr defaultColWidth="9.140625" defaultRowHeight="17.25"/>
  <cols>
    <col min="1" max="3" width="8.140625" style="1" customWidth="1"/>
    <col min="4" max="4" width="11.5703125" style="1" customWidth="1"/>
    <col min="5" max="5" width="13.85546875" style="1" customWidth="1"/>
    <col min="6" max="6" width="62.140625" style="1" customWidth="1"/>
    <col min="7" max="7" width="39.5703125" style="1" customWidth="1"/>
    <col min="8" max="16384" width="9.140625" style="1"/>
  </cols>
  <sheetData>
    <row r="1" spans="1:7" s="366" customFormat="1">
      <c r="F1" s="389" t="s">
        <v>35</v>
      </c>
      <c r="G1" s="389"/>
    </row>
    <row r="2" spans="1:7" s="365" customFormat="1">
      <c r="F2" s="388" t="s">
        <v>58</v>
      </c>
      <c r="G2" s="388"/>
    </row>
    <row r="3" spans="1:7" s="365" customFormat="1">
      <c r="F3" s="388" t="s">
        <v>5</v>
      </c>
      <c r="G3" s="388"/>
    </row>
    <row r="6" spans="1:7" ht="39" customHeight="1">
      <c r="A6" s="383" t="s">
        <v>85</v>
      </c>
      <c r="B6" s="383"/>
      <c r="C6" s="383"/>
      <c r="D6" s="383"/>
      <c r="E6" s="383"/>
      <c r="F6" s="383"/>
      <c r="G6" s="383"/>
    </row>
    <row r="8" spans="1:7">
      <c r="G8" s="365" t="s">
        <v>16</v>
      </c>
    </row>
    <row r="9" spans="1:7" s="34" customFormat="1" ht="68.25" customHeight="1">
      <c r="A9" s="421" t="s">
        <v>17</v>
      </c>
      <c r="B9" s="421"/>
      <c r="C9" s="421"/>
      <c r="D9" s="421" t="s">
        <v>7</v>
      </c>
      <c r="E9" s="421"/>
      <c r="F9" s="421" t="s">
        <v>12</v>
      </c>
      <c r="G9" s="57" t="s">
        <v>61</v>
      </c>
    </row>
    <row r="10" spans="1:7" s="34" customFormat="1" ht="34.5">
      <c r="A10" s="369" t="s">
        <v>41</v>
      </c>
      <c r="B10" s="369" t="s">
        <v>42</v>
      </c>
      <c r="C10" s="369" t="s">
        <v>18</v>
      </c>
      <c r="D10" s="369" t="s">
        <v>10</v>
      </c>
      <c r="E10" s="369" t="s">
        <v>31</v>
      </c>
      <c r="F10" s="421"/>
      <c r="G10" s="369" t="s">
        <v>9</v>
      </c>
    </row>
    <row r="11" spans="1:7" s="34" customFormat="1">
      <c r="A11" s="21"/>
      <c r="B11" s="21"/>
      <c r="C11" s="21"/>
      <c r="D11" s="369"/>
      <c r="E11" s="369"/>
      <c r="F11" s="364" t="s">
        <v>15</v>
      </c>
      <c r="G11" s="88">
        <f>+G13+G173</f>
        <v>0</v>
      </c>
    </row>
    <row r="12" spans="1:7" s="34" customFormat="1">
      <c r="A12" s="21"/>
      <c r="B12" s="21"/>
      <c r="C12" s="21"/>
      <c r="D12" s="369"/>
      <c r="E12" s="369"/>
      <c r="F12" s="21" t="s">
        <v>25</v>
      </c>
      <c r="G12" s="75"/>
    </row>
    <row r="13" spans="1:7" s="34" customFormat="1" ht="34.5">
      <c r="A13" s="21"/>
      <c r="B13" s="21"/>
      <c r="C13" s="21"/>
      <c r="D13" s="369"/>
      <c r="E13" s="369"/>
      <c r="F13" s="70" t="s">
        <v>33</v>
      </c>
      <c r="G13" s="75">
        <f>+G14</f>
        <v>-117017.5</v>
      </c>
    </row>
    <row r="14" spans="1:7" s="34" customFormat="1">
      <c r="A14" s="390" t="s">
        <v>38</v>
      </c>
      <c r="B14" s="393"/>
      <c r="C14" s="395"/>
      <c r="D14" s="83"/>
      <c r="E14" s="367"/>
      <c r="F14" s="70" t="s">
        <v>39</v>
      </c>
      <c r="G14" s="75">
        <f>G16</f>
        <v>-117017.5</v>
      </c>
    </row>
    <row r="15" spans="1:7" s="34" customFormat="1">
      <c r="A15" s="391"/>
      <c r="B15" s="394"/>
      <c r="C15" s="396"/>
      <c r="D15" s="74"/>
      <c r="E15" s="71"/>
      <c r="F15" s="21" t="s">
        <v>13</v>
      </c>
      <c r="G15" s="82"/>
    </row>
    <row r="16" spans="1:7" s="34" customFormat="1">
      <c r="A16" s="391"/>
      <c r="B16" s="390" t="s">
        <v>78</v>
      </c>
      <c r="C16" s="396"/>
      <c r="D16" s="74"/>
      <c r="E16" s="71"/>
      <c r="F16" s="70" t="s">
        <v>82</v>
      </c>
      <c r="G16" s="84">
        <f>G18+G42</f>
        <v>-117017.5</v>
      </c>
    </row>
    <row r="17" spans="1:12" s="34" customFormat="1" ht="16.899999999999999" customHeight="1">
      <c r="A17" s="391"/>
      <c r="B17" s="391"/>
      <c r="C17" s="397"/>
      <c r="D17" s="74"/>
      <c r="E17" s="71"/>
      <c r="F17" s="21" t="s">
        <v>13</v>
      </c>
      <c r="G17" s="82"/>
    </row>
    <row r="18" spans="1:12" s="34" customFormat="1">
      <c r="A18" s="391"/>
      <c r="B18" s="391"/>
      <c r="C18" s="390" t="s">
        <v>78</v>
      </c>
      <c r="D18" s="74"/>
      <c r="E18" s="71"/>
      <c r="F18" s="372" t="s">
        <v>92</v>
      </c>
      <c r="G18" s="135">
        <f t="shared" ref="G18" si="0">+G20</f>
        <v>9886.9000000000015</v>
      </c>
      <c r="H18" s="85"/>
      <c r="I18" s="85"/>
      <c r="J18" s="85"/>
      <c r="K18" s="85"/>
      <c r="L18" s="85"/>
    </row>
    <row r="19" spans="1:12" s="34" customFormat="1" ht="16.899999999999999" customHeight="1">
      <c r="A19" s="391"/>
      <c r="B19" s="391"/>
      <c r="C19" s="391"/>
      <c r="D19" s="74"/>
      <c r="E19" s="71"/>
      <c r="F19" s="21" t="s">
        <v>13</v>
      </c>
      <c r="G19" s="76"/>
      <c r="H19" s="85"/>
      <c r="I19" s="85"/>
      <c r="J19" s="85"/>
      <c r="K19" s="85"/>
      <c r="L19" s="85"/>
    </row>
    <row r="20" spans="1:12" s="34" customFormat="1" ht="34.5">
      <c r="A20" s="391"/>
      <c r="B20" s="391"/>
      <c r="C20" s="391"/>
      <c r="D20" s="74"/>
      <c r="E20" s="71"/>
      <c r="F20" s="72" t="s">
        <v>26</v>
      </c>
      <c r="G20" s="82">
        <f t="shared" ref="G20" si="1">+G22</f>
        <v>9886.9000000000015</v>
      </c>
      <c r="H20" s="85"/>
      <c r="I20" s="85"/>
      <c r="J20" s="85"/>
      <c r="K20" s="85"/>
      <c r="L20" s="85"/>
    </row>
    <row r="21" spans="1:12" s="34" customFormat="1" ht="16.899999999999999" customHeight="1">
      <c r="A21" s="391"/>
      <c r="B21" s="391"/>
      <c r="C21" s="391"/>
      <c r="D21" s="74"/>
      <c r="E21" s="71"/>
      <c r="F21" s="21" t="s">
        <v>13</v>
      </c>
      <c r="G21" s="76"/>
      <c r="H21" s="85"/>
      <c r="I21" s="85"/>
      <c r="J21" s="85"/>
      <c r="K21" s="85"/>
      <c r="L21" s="85"/>
    </row>
    <row r="22" spans="1:12" s="34" customFormat="1" ht="18" customHeight="1">
      <c r="A22" s="391"/>
      <c r="B22" s="391"/>
      <c r="C22" s="391"/>
      <c r="D22" s="373">
        <v>1075</v>
      </c>
      <c r="E22" s="405" t="s">
        <v>90</v>
      </c>
      <c r="F22" s="406"/>
      <c r="G22" s="75">
        <f>+G24+G33</f>
        <v>9886.9000000000015</v>
      </c>
      <c r="H22" s="85"/>
      <c r="I22" s="85"/>
      <c r="J22" s="85"/>
      <c r="K22" s="85"/>
      <c r="L22" s="85"/>
    </row>
    <row r="23" spans="1:12" s="34" customFormat="1" ht="16.899999999999999" customHeight="1">
      <c r="A23" s="391"/>
      <c r="B23" s="391"/>
      <c r="C23" s="391"/>
      <c r="D23" s="408"/>
      <c r="E23" s="71"/>
      <c r="F23" s="21" t="s">
        <v>13</v>
      </c>
      <c r="G23" s="75"/>
      <c r="H23" s="85"/>
      <c r="I23" s="85"/>
      <c r="J23" s="85"/>
      <c r="K23" s="85"/>
      <c r="L23" s="85"/>
    </row>
    <row r="24" spans="1:12" s="34" customFormat="1" ht="34.5">
      <c r="A24" s="391"/>
      <c r="B24" s="391"/>
      <c r="C24" s="391"/>
      <c r="D24" s="408"/>
      <c r="E24" s="69">
        <v>11004</v>
      </c>
      <c r="F24" s="30" t="s">
        <v>93</v>
      </c>
      <c r="G24" s="75">
        <f>G26</f>
        <v>-11625.5</v>
      </c>
      <c r="H24" s="85"/>
      <c r="I24" s="85"/>
      <c r="J24" s="85"/>
      <c r="K24" s="85"/>
      <c r="L24" s="85"/>
    </row>
    <row r="25" spans="1:12" s="34" customFormat="1">
      <c r="A25" s="391"/>
      <c r="B25" s="391"/>
      <c r="C25" s="391"/>
      <c r="D25" s="408"/>
      <c r="E25" s="407"/>
      <c r="F25" s="21" t="s">
        <v>32</v>
      </c>
      <c r="G25" s="77"/>
    </row>
    <row r="26" spans="1:12" s="86" customFormat="1" ht="34.5">
      <c r="A26" s="391"/>
      <c r="B26" s="391"/>
      <c r="C26" s="391"/>
      <c r="D26" s="408"/>
      <c r="E26" s="407"/>
      <c r="F26" s="78" t="s">
        <v>26</v>
      </c>
      <c r="G26" s="79">
        <f>+G28</f>
        <v>-11625.5</v>
      </c>
    </row>
    <row r="27" spans="1:12" s="34" customFormat="1" ht="40.5" customHeight="1">
      <c r="A27" s="391"/>
      <c r="B27" s="391"/>
      <c r="C27" s="391"/>
      <c r="D27" s="408"/>
      <c r="E27" s="407"/>
      <c r="F27" s="21" t="s">
        <v>27</v>
      </c>
      <c r="G27" s="77"/>
    </row>
    <row r="28" spans="1:12" s="34" customFormat="1">
      <c r="A28" s="391"/>
      <c r="B28" s="391"/>
      <c r="C28" s="391"/>
      <c r="D28" s="408"/>
      <c r="E28" s="407"/>
      <c r="F28" s="36" t="s">
        <v>14</v>
      </c>
      <c r="G28" s="80">
        <f t="shared" ref="G28:G31" si="2">+G29</f>
        <v>-11625.5</v>
      </c>
    </row>
    <row r="29" spans="1:12" s="34" customFormat="1">
      <c r="A29" s="391"/>
      <c r="B29" s="391"/>
      <c r="C29" s="391"/>
      <c r="D29" s="408"/>
      <c r="E29" s="407"/>
      <c r="F29" s="81" t="s">
        <v>50</v>
      </c>
      <c r="G29" s="82">
        <f t="shared" si="2"/>
        <v>-11625.5</v>
      </c>
    </row>
    <row r="30" spans="1:12" s="34" customFormat="1">
      <c r="A30" s="391"/>
      <c r="B30" s="391"/>
      <c r="C30" s="391"/>
      <c r="D30" s="408"/>
      <c r="E30" s="407"/>
      <c r="F30" s="21" t="s">
        <v>51</v>
      </c>
      <c r="G30" s="82">
        <f t="shared" si="2"/>
        <v>-11625.5</v>
      </c>
    </row>
    <row r="31" spans="1:12" s="34" customFormat="1" ht="34.5">
      <c r="A31" s="391"/>
      <c r="B31" s="391"/>
      <c r="C31" s="391"/>
      <c r="D31" s="408"/>
      <c r="E31" s="407"/>
      <c r="F31" s="21" t="s">
        <v>67</v>
      </c>
      <c r="G31" s="80">
        <f t="shared" si="2"/>
        <v>-11625.5</v>
      </c>
    </row>
    <row r="32" spans="1:12" s="34" customFormat="1" ht="34.5">
      <c r="A32" s="391"/>
      <c r="B32" s="391"/>
      <c r="C32" s="391"/>
      <c r="D32" s="408"/>
      <c r="E32" s="407"/>
      <c r="F32" s="73" t="s">
        <v>68</v>
      </c>
      <c r="G32" s="80">
        <v>-11625.5</v>
      </c>
    </row>
    <row r="33" spans="1:12" s="34" customFormat="1">
      <c r="A33" s="391"/>
      <c r="B33" s="391"/>
      <c r="C33" s="413"/>
      <c r="D33" s="413"/>
      <c r="E33" s="364">
        <v>11010</v>
      </c>
      <c r="F33" s="372" t="s">
        <v>113</v>
      </c>
      <c r="G33" s="75">
        <f t="shared" ref="G33" si="3">+G35</f>
        <v>21512.400000000001</v>
      </c>
    </row>
    <row r="34" spans="1:12" s="34" customFormat="1">
      <c r="A34" s="391"/>
      <c r="B34" s="391"/>
      <c r="C34" s="413"/>
      <c r="D34" s="413"/>
      <c r="E34" s="368"/>
      <c r="F34" s="21" t="s">
        <v>32</v>
      </c>
      <c r="G34" s="77"/>
    </row>
    <row r="35" spans="1:12" s="34" customFormat="1" ht="34.5">
      <c r="A35" s="391"/>
      <c r="B35" s="391"/>
      <c r="C35" s="413"/>
      <c r="D35" s="413"/>
      <c r="E35" s="368"/>
      <c r="F35" s="78" t="s">
        <v>26</v>
      </c>
      <c r="G35" s="79">
        <f t="shared" ref="G35" si="4">+G37</f>
        <v>21512.400000000001</v>
      </c>
    </row>
    <row r="36" spans="1:12" s="34" customFormat="1" ht="39" customHeight="1">
      <c r="A36" s="391"/>
      <c r="B36" s="391"/>
      <c r="C36" s="413"/>
      <c r="D36" s="413"/>
      <c r="E36" s="370"/>
      <c r="F36" s="21" t="s">
        <v>27</v>
      </c>
      <c r="G36" s="77"/>
    </row>
    <row r="37" spans="1:12" s="34" customFormat="1">
      <c r="A37" s="391"/>
      <c r="B37" s="391"/>
      <c r="C37" s="413"/>
      <c r="D37" s="413"/>
      <c r="E37" s="370"/>
      <c r="F37" s="36" t="s">
        <v>14</v>
      </c>
      <c r="G37" s="80">
        <f t="shared" ref="G37:G40" si="5">+G38</f>
        <v>21512.400000000001</v>
      </c>
    </row>
    <row r="38" spans="1:12" s="34" customFormat="1">
      <c r="A38" s="391"/>
      <c r="B38" s="391"/>
      <c r="C38" s="413"/>
      <c r="D38" s="413"/>
      <c r="E38" s="370"/>
      <c r="F38" s="81" t="s">
        <v>50</v>
      </c>
      <c r="G38" s="82">
        <f t="shared" si="5"/>
        <v>21512.400000000001</v>
      </c>
    </row>
    <row r="39" spans="1:12" s="34" customFormat="1">
      <c r="A39" s="391"/>
      <c r="B39" s="391"/>
      <c r="C39" s="413"/>
      <c r="D39" s="413"/>
      <c r="E39" s="370"/>
      <c r="F39" s="21" t="s">
        <v>51</v>
      </c>
      <c r="G39" s="82">
        <f t="shared" si="5"/>
        <v>21512.400000000001</v>
      </c>
    </row>
    <row r="40" spans="1:12" s="34" customFormat="1" ht="34.5">
      <c r="A40" s="391"/>
      <c r="B40" s="391"/>
      <c r="C40" s="413"/>
      <c r="D40" s="413"/>
      <c r="E40" s="370"/>
      <c r="F40" s="21" t="s">
        <v>67</v>
      </c>
      <c r="G40" s="80">
        <f t="shared" si="5"/>
        <v>21512.400000000001</v>
      </c>
    </row>
    <row r="41" spans="1:12" s="34" customFormat="1">
      <c r="A41" s="391"/>
      <c r="B41" s="391"/>
      <c r="C41" s="414"/>
      <c r="D41" s="413"/>
      <c r="E41" s="370"/>
      <c r="F41" s="73" t="s">
        <v>97</v>
      </c>
      <c r="G41" s="80">
        <v>21512.400000000001</v>
      </c>
    </row>
    <row r="42" spans="1:12" s="34" customFormat="1">
      <c r="A42" s="391"/>
      <c r="B42" s="391"/>
      <c r="C42" s="390" t="s">
        <v>62</v>
      </c>
      <c r="D42" s="152"/>
      <c r="E42" s="98"/>
      <c r="F42" s="372" t="s">
        <v>83</v>
      </c>
      <c r="G42" s="75">
        <f>G44</f>
        <v>-126904.4</v>
      </c>
      <c r="H42" s="85"/>
      <c r="I42" s="85"/>
      <c r="J42" s="85"/>
      <c r="K42" s="85"/>
      <c r="L42" s="85"/>
    </row>
    <row r="43" spans="1:12" s="34" customFormat="1" ht="16.899999999999999" customHeight="1">
      <c r="A43" s="391"/>
      <c r="B43" s="391"/>
      <c r="C43" s="391"/>
      <c r="D43" s="152"/>
      <c r="E43" s="98"/>
      <c r="F43" s="21" t="s">
        <v>13</v>
      </c>
      <c r="G43" s="76"/>
      <c r="H43" s="85"/>
      <c r="I43" s="85"/>
      <c r="J43" s="85"/>
      <c r="K43" s="85"/>
      <c r="L43" s="85"/>
    </row>
    <row r="44" spans="1:12" s="34" customFormat="1" ht="34.5">
      <c r="A44" s="391"/>
      <c r="B44" s="391"/>
      <c r="C44" s="391"/>
      <c r="D44" s="152"/>
      <c r="E44" s="98"/>
      <c r="F44" s="72" t="s">
        <v>26</v>
      </c>
      <c r="G44" s="76">
        <f>G46+G106</f>
        <v>-126904.4</v>
      </c>
      <c r="H44" s="85"/>
      <c r="I44" s="85"/>
      <c r="J44" s="85"/>
      <c r="K44" s="85"/>
      <c r="L44" s="85"/>
    </row>
    <row r="45" spans="1:12" s="34" customFormat="1" ht="16.899999999999999" customHeight="1">
      <c r="A45" s="391"/>
      <c r="B45" s="391"/>
      <c r="C45" s="391"/>
      <c r="D45" s="152"/>
      <c r="E45" s="98"/>
      <c r="F45" s="21" t="s">
        <v>13</v>
      </c>
      <c r="G45" s="76"/>
      <c r="H45" s="85"/>
      <c r="I45" s="85"/>
      <c r="J45" s="85"/>
      <c r="K45" s="85"/>
      <c r="L45" s="85"/>
    </row>
    <row r="46" spans="1:12" s="34" customFormat="1" ht="18" customHeight="1">
      <c r="A46" s="391"/>
      <c r="B46" s="391"/>
      <c r="C46" s="391"/>
      <c r="D46" s="373">
        <v>1168</v>
      </c>
      <c r="E46" s="405" t="s">
        <v>63</v>
      </c>
      <c r="F46" s="406"/>
      <c r="G46" s="75">
        <f>+G48+G57+G66+G75+G85+G95</f>
        <v>-103182</v>
      </c>
      <c r="H46" s="85"/>
      <c r="I46" s="85"/>
      <c r="J46" s="85"/>
      <c r="K46" s="85"/>
      <c r="L46" s="85"/>
    </row>
    <row r="47" spans="1:12" s="34" customFormat="1" ht="16.899999999999999" customHeight="1">
      <c r="A47" s="391"/>
      <c r="B47" s="391"/>
      <c r="C47" s="391"/>
      <c r="D47" s="408"/>
      <c r="E47" s="71"/>
      <c r="F47" s="21" t="s">
        <v>13</v>
      </c>
      <c r="G47" s="75"/>
      <c r="H47" s="85"/>
      <c r="I47" s="85"/>
      <c r="J47" s="85"/>
      <c r="K47" s="85"/>
      <c r="L47" s="85"/>
    </row>
    <row r="48" spans="1:12" s="34" customFormat="1">
      <c r="A48" s="391"/>
      <c r="B48" s="391"/>
      <c r="C48" s="391"/>
      <c r="D48" s="408"/>
      <c r="E48" s="69">
        <v>11003</v>
      </c>
      <c r="F48" s="30" t="s">
        <v>102</v>
      </c>
      <c r="G48" s="75">
        <f t="shared" ref="G48" si="6">+G50</f>
        <v>-6460.7</v>
      </c>
      <c r="H48" s="85"/>
      <c r="I48" s="85"/>
      <c r="J48" s="85"/>
      <c r="K48" s="85"/>
      <c r="L48" s="85"/>
    </row>
    <row r="49" spans="1:7" s="34" customFormat="1">
      <c r="A49" s="391"/>
      <c r="B49" s="391"/>
      <c r="C49" s="391"/>
      <c r="D49" s="408"/>
      <c r="E49" s="410"/>
      <c r="F49" s="21" t="s">
        <v>32</v>
      </c>
      <c r="G49" s="77"/>
    </row>
    <row r="50" spans="1:7" s="86" customFormat="1" ht="34.5">
      <c r="A50" s="391"/>
      <c r="B50" s="391"/>
      <c r="C50" s="391"/>
      <c r="D50" s="408"/>
      <c r="E50" s="402"/>
      <c r="F50" s="78" t="s">
        <v>26</v>
      </c>
      <c r="G50" s="79">
        <f t="shared" ref="G50" si="7">+G52</f>
        <v>-6460.7</v>
      </c>
    </row>
    <row r="51" spans="1:7" s="34" customFormat="1" ht="40.5" customHeight="1">
      <c r="A51" s="391"/>
      <c r="B51" s="391"/>
      <c r="C51" s="391"/>
      <c r="D51" s="408"/>
      <c r="E51" s="402"/>
      <c r="F51" s="21" t="s">
        <v>27</v>
      </c>
      <c r="G51" s="77"/>
    </row>
    <row r="52" spans="1:7" s="34" customFormat="1">
      <c r="A52" s="391"/>
      <c r="B52" s="391"/>
      <c r="C52" s="391"/>
      <c r="D52" s="408"/>
      <c r="E52" s="402"/>
      <c r="F52" s="36" t="s">
        <v>14</v>
      </c>
      <c r="G52" s="80">
        <f t="shared" ref="G52:G54" si="8">+G53</f>
        <v>-6460.7</v>
      </c>
    </row>
    <row r="53" spans="1:7" s="34" customFormat="1">
      <c r="A53" s="391"/>
      <c r="B53" s="391"/>
      <c r="C53" s="391"/>
      <c r="D53" s="408"/>
      <c r="E53" s="402"/>
      <c r="F53" s="81" t="s">
        <v>50</v>
      </c>
      <c r="G53" s="82">
        <f t="shared" si="8"/>
        <v>-6460.7</v>
      </c>
    </row>
    <row r="54" spans="1:7" s="34" customFormat="1">
      <c r="A54" s="391"/>
      <c r="B54" s="391"/>
      <c r="C54" s="391"/>
      <c r="D54" s="408"/>
      <c r="E54" s="402"/>
      <c r="F54" s="21" t="s">
        <v>51</v>
      </c>
      <c r="G54" s="82">
        <f t="shared" si="8"/>
        <v>-6460.7</v>
      </c>
    </row>
    <row r="55" spans="1:7" s="34" customFormat="1" ht="34.5">
      <c r="A55" s="391"/>
      <c r="B55" s="391"/>
      <c r="C55" s="391"/>
      <c r="D55" s="408"/>
      <c r="E55" s="402"/>
      <c r="F55" s="21" t="s">
        <v>67</v>
      </c>
      <c r="G55" s="80">
        <f>+G56</f>
        <v>-6460.7</v>
      </c>
    </row>
    <row r="56" spans="1:7" s="34" customFormat="1" ht="34.5">
      <c r="A56" s="391"/>
      <c r="B56" s="391"/>
      <c r="C56" s="391"/>
      <c r="D56" s="408"/>
      <c r="E56" s="403"/>
      <c r="F56" s="73" t="s">
        <v>68</v>
      </c>
      <c r="G56" s="80">
        <v>-6460.7</v>
      </c>
    </row>
    <row r="57" spans="1:7" s="34" customFormat="1" ht="17.25" customHeight="1">
      <c r="A57" s="391"/>
      <c r="B57" s="391"/>
      <c r="C57" s="391"/>
      <c r="D57" s="392"/>
      <c r="E57" s="153">
        <v>11004</v>
      </c>
      <c r="F57" s="136" t="s">
        <v>108</v>
      </c>
      <c r="G57" s="91">
        <f>G59</f>
        <v>-12662.9</v>
      </c>
    </row>
    <row r="58" spans="1:7" s="34" customFormat="1">
      <c r="A58" s="391"/>
      <c r="B58" s="391"/>
      <c r="C58" s="391"/>
      <c r="D58" s="392"/>
      <c r="E58" s="411"/>
      <c r="F58" s="21" t="s">
        <v>32</v>
      </c>
      <c r="G58" s="80"/>
    </row>
    <row r="59" spans="1:7" s="34" customFormat="1" ht="34.5">
      <c r="A59" s="391"/>
      <c r="B59" s="391"/>
      <c r="C59" s="391"/>
      <c r="D59" s="392"/>
      <c r="E59" s="392"/>
      <c r="F59" s="78" t="s">
        <v>26</v>
      </c>
      <c r="G59" s="91">
        <f>G61</f>
        <v>-12662.9</v>
      </c>
    </row>
    <row r="60" spans="1:7" s="34" customFormat="1" ht="37.15" customHeight="1">
      <c r="A60" s="391"/>
      <c r="B60" s="391"/>
      <c r="C60" s="391"/>
      <c r="D60" s="392"/>
      <c r="E60" s="392"/>
      <c r="F60" s="21" t="s">
        <v>27</v>
      </c>
      <c r="G60" s="80"/>
    </row>
    <row r="61" spans="1:7" s="34" customFormat="1">
      <c r="A61" s="391"/>
      <c r="B61" s="391"/>
      <c r="C61" s="391"/>
      <c r="D61" s="392"/>
      <c r="E61" s="392"/>
      <c r="F61" s="36" t="s">
        <v>14</v>
      </c>
      <c r="G61" s="80">
        <f>G63</f>
        <v>-12662.9</v>
      </c>
    </row>
    <row r="62" spans="1:7" s="34" customFormat="1" ht="18" customHeight="1">
      <c r="A62" s="391"/>
      <c r="B62" s="391"/>
      <c r="C62" s="391"/>
      <c r="D62" s="392"/>
      <c r="E62" s="392"/>
      <c r="F62" s="81" t="s">
        <v>50</v>
      </c>
      <c r="G62" s="80"/>
    </row>
    <row r="63" spans="1:7" s="34" customFormat="1">
      <c r="A63" s="391"/>
      <c r="B63" s="391"/>
      <c r="C63" s="391"/>
      <c r="D63" s="392"/>
      <c r="E63" s="392"/>
      <c r="F63" s="21" t="s">
        <v>51</v>
      </c>
      <c r="G63" s="80">
        <f>G64</f>
        <v>-12662.9</v>
      </c>
    </row>
    <row r="64" spans="1:7" s="34" customFormat="1" ht="34.5">
      <c r="A64" s="391"/>
      <c r="B64" s="391"/>
      <c r="C64" s="391"/>
      <c r="D64" s="392"/>
      <c r="E64" s="392"/>
      <c r="F64" s="21" t="s">
        <v>67</v>
      </c>
      <c r="G64" s="80">
        <f>G65</f>
        <v>-12662.9</v>
      </c>
    </row>
    <row r="65" spans="1:7" s="34" customFormat="1" ht="34.5">
      <c r="A65" s="391"/>
      <c r="B65" s="391"/>
      <c r="C65" s="391"/>
      <c r="D65" s="392"/>
      <c r="E65" s="409"/>
      <c r="F65" s="73" t="s">
        <v>68</v>
      </c>
      <c r="G65" s="80">
        <v>-12662.9</v>
      </c>
    </row>
    <row r="66" spans="1:7" s="34" customFormat="1">
      <c r="A66" s="391"/>
      <c r="B66" s="391"/>
      <c r="C66" s="391"/>
      <c r="D66" s="392"/>
      <c r="E66" s="187">
        <v>11005</v>
      </c>
      <c r="F66" s="136" t="s">
        <v>118</v>
      </c>
      <c r="G66" s="91">
        <f>G68</f>
        <v>31410.9</v>
      </c>
    </row>
    <row r="67" spans="1:7" s="34" customFormat="1">
      <c r="A67" s="391"/>
      <c r="B67" s="391"/>
      <c r="C67" s="391"/>
      <c r="D67" s="392"/>
      <c r="E67" s="412"/>
      <c r="F67" s="56" t="s">
        <v>32</v>
      </c>
      <c r="G67" s="80"/>
    </row>
    <row r="68" spans="1:7" s="34" customFormat="1" ht="34.5">
      <c r="A68" s="391"/>
      <c r="B68" s="391"/>
      <c r="C68" s="391"/>
      <c r="D68" s="392"/>
      <c r="E68" s="413"/>
      <c r="F68" s="87" t="s">
        <v>26</v>
      </c>
      <c r="G68" s="80">
        <f>G70</f>
        <v>31410.9</v>
      </c>
    </row>
    <row r="69" spans="1:7" s="34" customFormat="1" ht="39.75" customHeight="1">
      <c r="A69" s="391"/>
      <c r="B69" s="391"/>
      <c r="C69" s="391"/>
      <c r="D69" s="392"/>
      <c r="E69" s="413"/>
      <c r="F69" s="56" t="s">
        <v>27</v>
      </c>
      <c r="G69" s="80"/>
    </row>
    <row r="70" spans="1:7" s="34" customFormat="1">
      <c r="A70" s="391"/>
      <c r="B70" s="391"/>
      <c r="C70" s="391"/>
      <c r="D70" s="392"/>
      <c r="E70" s="413"/>
      <c r="F70" s="56" t="s">
        <v>14</v>
      </c>
      <c r="G70" s="80">
        <f>G71</f>
        <v>31410.9</v>
      </c>
    </row>
    <row r="71" spans="1:7" s="34" customFormat="1">
      <c r="A71" s="391"/>
      <c r="B71" s="391"/>
      <c r="C71" s="391"/>
      <c r="D71" s="392"/>
      <c r="E71" s="413"/>
      <c r="F71" s="56" t="s">
        <v>50</v>
      </c>
      <c r="G71" s="80">
        <f>G72</f>
        <v>31410.9</v>
      </c>
    </row>
    <row r="72" spans="1:7" s="34" customFormat="1">
      <c r="A72" s="391"/>
      <c r="B72" s="391"/>
      <c r="C72" s="391"/>
      <c r="D72" s="392"/>
      <c r="E72" s="413"/>
      <c r="F72" s="56" t="s">
        <v>51</v>
      </c>
      <c r="G72" s="80">
        <f>G73</f>
        <v>31410.9</v>
      </c>
    </row>
    <row r="73" spans="1:7" s="34" customFormat="1" ht="34.5">
      <c r="A73" s="391"/>
      <c r="B73" s="391"/>
      <c r="C73" s="391"/>
      <c r="D73" s="392"/>
      <c r="E73" s="413"/>
      <c r="F73" s="56" t="s">
        <v>67</v>
      </c>
      <c r="G73" s="80">
        <f>G74</f>
        <v>31410.9</v>
      </c>
    </row>
    <row r="74" spans="1:7" s="34" customFormat="1" ht="34.5">
      <c r="A74" s="391"/>
      <c r="B74" s="391"/>
      <c r="C74" s="391"/>
      <c r="D74" s="392"/>
      <c r="E74" s="414"/>
      <c r="F74" s="56" t="s">
        <v>99</v>
      </c>
      <c r="G74" s="80">
        <v>31410.9</v>
      </c>
    </row>
    <row r="75" spans="1:7" s="34" customFormat="1" ht="34.5">
      <c r="A75" s="391"/>
      <c r="B75" s="391"/>
      <c r="C75" s="392"/>
      <c r="D75" s="392"/>
      <c r="E75" s="167">
        <v>11026</v>
      </c>
      <c r="F75" s="136" t="s">
        <v>116</v>
      </c>
      <c r="G75" s="156">
        <f t="shared" ref="G75" si="9">G77</f>
        <v>-66787.100000000006</v>
      </c>
    </row>
    <row r="76" spans="1:7" s="34" customFormat="1">
      <c r="A76" s="391"/>
      <c r="B76" s="391"/>
      <c r="C76" s="392"/>
      <c r="D76" s="392"/>
      <c r="E76" s="373"/>
      <c r="F76" s="154" t="s">
        <v>32</v>
      </c>
      <c r="G76" s="157"/>
    </row>
    <row r="77" spans="1:7" s="34" customFormat="1" ht="34.5">
      <c r="A77" s="391"/>
      <c r="B77" s="391"/>
      <c r="C77" s="392"/>
      <c r="D77" s="392"/>
      <c r="E77" s="392"/>
      <c r="F77" s="155" t="s">
        <v>26</v>
      </c>
      <c r="G77" s="158">
        <f t="shared" ref="G77" si="10">G79</f>
        <v>-66787.100000000006</v>
      </c>
    </row>
    <row r="78" spans="1:7" s="34" customFormat="1" ht="38.450000000000003" customHeight="1">
      <c r="A78" s="391"/>
      <c r="B78" s="391"/>
      <c r="C78" s="392"/>
      <c r="D78" s="392"/>
      <c r="E78" s="392"/>
      <c r="F78" s="154" t="s">
        <v>27</v>
      </c>
      <c r="G78" s="157"/>
    </row>
    <row r="79" spans="1:7">
      <c r="A79" s="392"/>
      <c r="B79" s="392"/>
      <c r="C79" s="392"/>
      <c r="D79" s="392"/>
      <c r="E79" s="392"/>
      <c r="F79" s="154" t="s">
        <v>14</v>
      </c>
      <c r="G79" s="157">
        <f t="shared" ref="G79" si="11">G80</f>
        <v>-66787.100000000006</v>
      </c>
    </row>
    <row r="80" spans="1:7">
      <c r="A80" s="392"/>
      <c r="B80" s="392"/>
      <c r="C80" s="392"/>
      <c r="D80" s="392"/>
      <c r="E80" s="392"/>
      <c r="F80" s="154" t="s">
        <v>50</v>
      </c>
      <c r="G80" s="157">
        <f t="shared" ref="G80" si="12">+G81</f>
        <v>-66787.100000000006</v>
      </c>
    </row>
    <row r="81" spans="1:7">
      <c r="A81" s="392"/>
      <c r="B81" s="392"/>
      <c r="C81" s="392"/>
      <c r="D81" s="392"/>
      <c r="E81" s="392"/>
      <c r="F81" s="154" t="s">
        <v>51</v>
      </c>
      <c r="G81" s="157">
        <f t="shared" ref="G81" si="13">G82</f>
        <v>-66787.100000000006</v>
      </c>
    </row>
    <row r="82" spans="1:7" ht="34.5">
      <c r="A82" s="392"/>
      <c r="B82" s="392"/>
      <c r="C82" s="392"/>
      <c r="D82" s="392"/>
      <c r="E82" s="392"/>
      <c r="F82" s="154" t="s">
        <v>67</v>
      </c>
      <c r="G82" s="157">
        <f t="shared" ref="G82" si="14">G83+G84</f>
        <v>-66787.100000000006</v>
      </c>
    </row>
    <row r="83" spans="1:7" ht="34.5">
      <c r="A83" s="392"/>
      <c r="B83" s="392"/>
      <c r="C83" s="392"/>
      <c r="D83" s="392"/>
      <c r="E83" s="392"/>
      <c r="F83" s="154" t="s">
        <v>68</v>
      </c>
      <c r="G83" s="157">
        <v>-51451.1</v>
      </c>
    </row>
    <row r="84" spans="1:7" ht="18" thickBot="1">
      <c r="A84" s="392"/>
      <c r="B84" s="392"/>
      <c r="C84" s="392"/>
      <c r="D84" s="392"/>
      <c r="E84" s="409"/>
      <c r="F84" s="154" t="s">
        <v>97</v>
      </c>
      <c r="G84" s="159">
        <f>-15336.9+0.9</f>
        <v>-15336</v>
      </c>
    </row>
    <row r="85" spans="1:7" ht="34.5">
      <c r="A85" s="392"/>
      <c r="B85" s="392"/>
      <c r="C85" s="392"/>
      <c r="D85" s="392"/>
      <c r="E85" s="167">
        <v>11028</v>
      </c>
      <c r="F85" s="160" t="s">
        <v>110</v>
      </c>
      <c r="G85" s="135">
        <f>+G87</f>
        <v>-69845.399999999994</v>
      </c>
    </row>
    <row r="86" spans="1:7">
      <c r="A86" s="392"/>
      <c r="B86" s="392"/>
      <c r="C86" s="392"/>
      <c r="D86" s="392"/>
      <c r="E86" s="399"/>
      <c r="F86" s="102" t="s">
        <v>32</v>
      </c>
      <c r="G86" s="163"/>
    </row>
    <row r="87" spans="1:7" ht="34.5">
      <c r="A87" s="392"/>
      <c r="B87" s="392"/>
      <c r="C87" s="392"/>
      <c r="D87" s="392"/>
      <c r="E87" s="399"/>
      <c r="F87" s="161" t="s">
        <v>26</v>
      </c>
      <c r="G87" s="164">
        <f>+G89</f>
        <v>-69845.399999999994</v>
      </c>
    </row>
    <row r="88" spans="1:7" ht="35.450000000000003" customHeight="1">
      <c r="A88" s="392"/>
      <c r="B88" s="392"/>
      <c r="C88" s="392"/>
      <c r="D88" s="392"/>
      <c r="E88" s="399"/>
      <c r="F88" s="102" t="s">
        <v>27</v>
      </c>
      <c r="G88" s="163"/>
    </row>
    <row r="89" spans="1:7">
      <c r="A89" s="392"/>
      <c r="B89" s="392"/>
      <c r="C89" s="392"/>
      <c r="D89" s="392"/>
      <c r="E89" s="399"/>
      <c r="F89" s="162" t="s">
        <v>14</v>
      </c>
      <c r="G89" s="163">
        <f t="shared" ref="G89:G91" si="15">+G90</f>
        <v>-69845.399999999994</v>
      </c>
    </row>
    <row r="90" spans="1:7">
      <c r="A90" s="392"/>
      <c r="B90" s="392"/>
      <c r="C90" s="392"/>
      <c r="D90" s="392"/>
      <c r="E90" s="399"/>
      <c r="F90" s="102" t="s">
        <v>50</v>
      </c>
      <c r="G90" s="163">
        <f t="shared" si="15"/>
        <v>-69845.399999999994</v>
      </c>
    </row>
    <row r="91" spans="1:7">
      <c r="A91" s="392"/>
      <c r="B91" s="392"/>
      <c r="C91" s="392"/>
      <c r="D91" s="392"/>
      <c r="E91" s="399"/>
      <c r="F91" s="102" t="s">
        <v>51</v>
      </c>
      <c r="G91" s="163">
        <f t="shared" si="15"/>
        <v>-69845.399999999994</v>
      </c>
    </row>
    <row r="92" spans="1:7" ht="34.5">
      <c r="A92" s="392"/>
      <c r="B92" s="392"/>
      <c r="C92" s="392"/>
      <c r="D92" s="392"/>
      <c r="E92" s="399"/>
      <c r="F92" s="102" t="s">
        <v>67</v>
      </c>
      <c r="G92" s="163">
        <f>G93+G94</f>
        <v>-69845.399999999994</v>
      </c>
    </row>
    <row r="93" spans="1:7" ht="34.5">
      <c r="A93" s="392"/>
      <c r="B93" s="392"/>
      <c r="C93" s="392"/>
      <c r="D93" s="392"/>
      <c r="E93" s="399"/>
      <c r="F93" s="102" t="s">
        <v>68</v>
      </c>
      <c r="G93" s="165">
        <v>-1.2</v>
      </c>
    </row>
    <row r="94" spans="1:7">
      <c r="A94" s="392"/>
      <c r="B94" s="392"/>
      <c r="C94" s="392"/>
      <c r="D94" s="392"/>
      <c r="E94" s="400"/>
      <c r="F94" s="102" t="s">
        <v>97</v>
      </c>
      <c r="G94" s="166">
        <v>-69844.2</v>
      </c>
    </row>
    <row r="95" spans="1:7" ht="69">
      <c r="A95" s="392"/>
      <c r="B95" s="392"/>
      <c r="C95" s="392"/>
      <c r="D95" s="392"/>
      <c r="E95" s="167">
        <v>12002</v>
      </c>
      <c r="F95" s="160" t="s">
        <v>119</v>
      </c>
      <c r="G95" s="168">
        <f>+G97</f>
        <v>21163.200000000001</v>
      </c>
    </row>
    <row r="96" spans="1:7">
      <c r="A96" s="392"/>
      <c r="B96" s="392"/>
      <c r="C96" s="392"/>
      <c r="D96" s="392"/>
      <c r="E96" s="415"/>
      <c r="F96" s="102" t="s">
        <v>32</v>
      </c>
      <c r="G96" s="169"/>
    </row>
    <row r="97" spans="1:7" ht="34.5">
      <c r="A97" s="392"/>
      <c r="B97" s="392"/>
      <c r="C97" s="392"/>
      <c r="D97" s="392"/>
      <c r="E97" s="392"/>
      <c r="F97" s="161" t="s">
        <v>26</v>
      </c>
      <c r="G97" s="157">
        <f>+G99</f>
        <v>21163.200000000001</v>
      </c>
    </row>
    <row r="98" spans="1:7" ht="37.9" customHeight="1">
      <c r="A98" s="392"/>
      <c r="B98" s="392"/>
      <c r="C98" s="392"/>
      <c r="D98" s="392"/>
      <c r="E98" s="392"/>
      <c r="F98" s="102" t="s">
        <v>27</v>
      </c>
      <c r="G98" s="157"/>
    </row>
    <row r="99" spans="1:7">
      <c r="A99" s="392"/>
      <c r="B99" s="392"/>
      <c r="C99" s="392"/>
      <c r="D99" s="392"/>
      <c r="E99" s="392"/>
      <c r="F99" s="102" t="s">
        <v>14</v>
      </c>
      <c r="G99" s="157">
        <f t="shared" ref="G99:G101" si="16">+G100</f>
        <v>21163.200000000001</v>
      </c>
    </row>
    <row r="100" spans="1:7">
      <c r="A100" s="392"/>
      <c r="B100" s="392"/>
      <c r="C100" s="392"/>
      <c r="D100" s="392"/>
      <c r="E100" s="392"/>
      <c r="F100" s="102" t="s">
        <v>50</v>
      </c>
      <c r="G100" s="157">
        <f>+G101+G104</f>
        <v>21163.200000000001</v>
      </c>
    </row>
    <row r="101" spans="1:7">
      <c r="A101" s="392"/>
      <c r="B101" s="392"/>
      <c r="C101" s="392"/>
      <c r="D101" s="392"/>
      <c r="E101" s="392"/>
      <c r="F101" s="102" t="s">
        <v>51</v>
      </c>
      <c r="G101" s="157">
        <f t="shared" si="16"/>
        <v>16213.2</v>
      </c>
    </row>
    <row r="102" spans="1:7" ht="34.5">
      <c r="A102" s="392"/>
      <c r="B102" s="392"/>
      <c r="C102" s="392"/>
      <c r="D102" s="392"/>
      <c r="E102" s="392"/>
      <c r="F102" s="102" t="s">
        <v>67</v>
      </c>
      <c r="G102" s="157">
        <f>+G103</f>
        <v>16213.2</v>
      </c>
    </row>
    <row r="103" spans="1:7">
      <c r="A103" s="392"/>
      <c r="B103" s="392"/>
      <c r="C103" s="392"/>
      <c r="D103" s="392"/>
      <c r="E103" s="392"/>
      <c r="F103" s="102" t="s">
        <v>97</v>
      </c>
      <c r="G103" s="170">
        <f>6585.6+9627.6</f>
        <v>16213.2</v>
      </c>
    </row>
    <row r="104" spans="1:7">
      <c r="A104" s="392"/>
      <c r="B104" s="392"/>
      <c r="C104" s="392"/>
      <c r="D104" s="392"/>
      <c r="E104" s="392"/>
      <c r="F104" s="102" t="s">
        <v>127</v>
      </c>
      <c r="G104" s="170">
        <f>G105</f>
        <v>4950</v>
      </c>
    </row>
    <row r="105" spans="1:7">
      <c r="A105" s="392"/>
      <c r="B105" s="392"/>
      <c r="C105" s="392"/>
      <c r="D105" s="409"/>
      <c r="E105" s="409"/>
      <c r="F105" s="102" t="s">
        <v>128</v>
      </c>
      <c r="G105" s="170">
        <v>4950</v>
      </c>
    </row>
    <row r="106" spans="1:7">
      <c r="A106" s="392"/>
      <c r="B106" s="392"/>
      <c r="C106" s="392"/>
      <c r="D106" s="416">
        <v>1196</v>
      </c>
      <c r="E106" s="171"/>
      <c r="F106" s="147" t="s">
        <v>129</v>
      </c>
      <c r="G106" s="178">
        <f>G108</f>
        <v>-23722.400000000001</v>
      </c>
    </row>
    <row r="107" spans="1:7">
      <c r="A107" s="392"/>
      <c r="B107" s="392"/>
      <c r="C107" s="392"/>
      <c r="D107" s="417"/>
      <c r="E107" s="183"/>
      <c r="F107" s="172" t="s">
        <v>13</v>
      </c>
      <c r="G107" s="173"/>
    </row>
    <row r="108" spans="1:7" ht="34.5">
      <c r="A108" s="392"/>
      <c r="B108" s="392"/>
      <c r="C108" s="392"/>
      <c r="D108" s="417"/>
      <c r="E108" s="174">
        <v>11001</v>
      </c>
      <c r="F108" s="175" t="s">
        <v>112</v>
      </c>
      <c r="G108" s="233">
        <f>+G110+G117+G124+G131+G138+G145+G152+G159+G166</f>
        <v>-23722.400000000001</v>
      </c>
    </row>
    <row r="109" spans="1:7">
      <c r="A109" s="392"/>
      <c r="B109" s="392"/>
      <c r="C109" s="392"/>
      <c r="D109" s="417"/>
      <c r="E109" s="419"/>
      <c r="F109" s="198" t="s">
        <v>32</v>
      </c>
      <c r="G109" s="232"/>
    </row>
    <row r="110" spans="1:7">
      <c r="A110" s="392"/>
      <c r="B110" s="392"/>
      <c r="C110" s="392"/>
      <c r="D110" s="418"/>
      <c r="E110" s="420"/>
      <c r="F110" s="256" t="s">
        <v>283</v>
      </c>
      <c r="G110" s="234">
        <f t="shared" ref="G110" si="17">+G112</f>
        <v>-2185.9</v>
      </c>
    </row>
    <row r="111" spans="1:7" ht="34.5">
      <c r="A111" s="392"/>
      <c r="B111" s="392"/>
      <c r="C111" s="392"/>
      <c r="D111" s="418"/>
      <c r="E111" s="420"/>
      <c r="F111" s="198" t="s">
        <v>131</v>
      </c>
      <c r="G111" s="232"/>
    </row>
    <row r="112" spans="1:7">
      <c r="A112" s="392"/>
      <c r="B112" s="392"/>
      <c r="C112" s="392"/>
      <c r="D112" s="418"/>
      <c r="E112" s="420"/>
      <c r="F112" s="198" t="s">
        <v>14</v>
      </c>
      <c r="G112" s="235">
        <f t="shared" ref="G112:G113" si="18">+G113</f>
        <v>-2185.9</v>
      </c>
    </row>
    <row r="113" spans="1:7">
      <c r="A113" s="392"/>
      <c r="B113" s="392"/>
      <c r="C113" s="392"/>
      <c r="D113" s="418"/>
      <c r="E113" s="420"/>
      <c r="F113" s="198" t="s">
        <v>50</v>
      </c>
      <c r="G113" s="232">
        <f t="shared" si="18"/>
        <v>-2185.9</v>
      </c>
    </row>
    <row r="114" spans="1:7">
      <c r="A114" s="392"/>
      <c r="B114" s="392"/>
      <c r="C114" s="392"/>
      <c r="D114" s="418"/>
      <c r="E114" s="420"/>
      <c r="F114" s="198" t="s">
        <v>51</v>
      </c>
      <c r="G114" s="235">
        <f t="shared" ref="G114" si="19">G115</f>
        <v>-2185.9</v>
      </c>
    </row>
    <row r="115" spans="1:7" ht="34.5">
      <c r="A115" s="392"/>
      <c r="B115" s="392"/>
      <c r="C115" s="392"/>
      <c r="D115" s="418"/>
      <c r="E115" s="420"/>
      <c r="F115" s="198" t="s">
        <v>67</v>
      </c>
      <c r="G115" s="235">
        <f>G116</f>
        <v>-2185.9</v>
      </c>
    </row>
    <row r="116" spans="1:7">
      <c r="A116" s="392"/>
      <c r="B116" s="392"/>
      <c r="C116" s="392"/>
      <c r="D116" s="418"/>
      <c r="E116" s="420"/>
      <c r="F116" s="371" t="s">
        <v>97</v>
      </c>
      <c r="G116" s="236">
        <v>-2185.9</v>
      </c>
    </row>
    <row r="117" spans="1:7">
      <c r="A117" s="392"/>
      <c r="B117" s="392"/>
      <c r="C117" s="392"/>
      <c r="D117" s="418"/>
      <c r="E117" s="420"/>
      <c r="F117" s="257" t="s">
        <v>284</v>
      </c>
      <c r="G117" s="234">
        <f t="shared" ref="G117" si="20">+G119</f>
        <v>-967.8</v>
      </c>
    </row>
    <row r="118" spans="1:7" ht="34.5">
      <c r="A118" s="392"/>
      <c r="B118" s="392"/>
      <c r="C118" s="392"/>
      <c r="D118" s="418"/>
      <c r="E118" s="420"/>
      <c r="F118" s="371" t="s">
        <v>131</v>
      </c>
      <c r="G118" s="232"/>
    </row>
    <row r="119" spans="1:7">
      <c r="A119" s="392"/>
      <c r="B119" s="392"/>
      <c r="C119" s="392"/>
      <c r="D119" s="418"/>
      <c r="E119" s="420"/>
      <c r="F119" s="371" t="s">
        <v>14</v>
      </c>
      <c r="G119" s="235">
        <f t="shared" ref="G119:G120" si="21">+G120</f>
        <v>-967.8</v>
      </c>
    </row>
    <row r="120" spans="1:7">
      <c r="A120" s="392"/>
      <c r="B120" s="392"/>
      <c r="C120" s="392"/>
      <c r="D120" s="418"/>
      <c r="E120" s="420"/>
      <c r="F120" s="371" t="s">
        <v>50</v>
      </c>
      <c r="G120" s="232">
        <f t="shared" si="21"/>
        <v>-967.8</v>
      </c>
    </row>
    <row r="121" spans="1:7">
      <c r="A121" s="392"/>
      <c r="B121" s="392"/>
      <c r="C121" s="392"/>
      <c r="D121" s="418"/>
      <c r="E121" s="420"/>
      <c r="F121" s="371" t="s">
        <v>51</v>
      </c>
      <c r="G121" s="235">
        <f t="shared" ref="G121" si="22">G122</f>
        <v>-967.8</v>
      </c>
    </row>
    <row r="122" spans="1:7" ht="34.5">
      <c r="A122" s="392"/>
      <c r="B122" s="392"/>
      <c r="C122" s="392"/>
      <c r="D122" s="418"/>
      <c r="E122" s="420"/>
      <c r="F122" s="371" t="s">
        <v>67</v>
      </c>
      <c r="G122" s="235">
        <f>G123</f>
        <v>-967.8</v>
      </c>
    </row>
    <row r="123" spans="1:7" ht="34.5">
      <c r="A123" s="392"/>
      <c r="B123" s="392"/>
      <c r="C123" s="392"/>
      <c r="D123" s="418"/>
      <c r="E123" s="420"/>
      <c r="F123" s="371" t="s">
        <v>68</v>
      </c>
      <c r="G123" s="236">
        <v>-967.8</v>
      </c>
    </row>
    <row r="124" spans="1:7">
      <c r="A124" s="392"/>
      <c r="B124" s="392"/>
      <c r="C124" s="392"/>
      <c r="D124" s="418"/>
      <c r="E124" s="420"/>
      <c r="F124" s="257" t="s">
        <v>285</v>
      </c>
      <c r="G124" s="234">
        <f t="shared" ref="G124" si="23">+G126</f>
        <v>-2874</v>
      </c>
    </row>
    <row r="125" spans="1:7" ht="34.5">
      <c r="A125" s="392"/>
      <c r="B125" s="392"/>
      <c r="C125" s="392"/>
      <c r="D125" s="418"/>
      <c r="E125" s="420"/>
      <c r="F125" s="371" t="s">
        <v>131</v>
      </c>
      <c r="G125" s="232"/>
    </row>
    <row r="126" spans="1:7">
      <c r="A126" s="392"/>
      <c r="B126" s="392"/>
      <c r="C126" s="392"/>
      <c r="D126" s="418"/>
      <c r="E126" s="420"/>
      <c r="F126" s="371" t="s">
        <v>14</v>
      </c>
      <c r="G126" s="235">
        <f t="shared" ref="G126:G127" si="24">+G127</f>
        <v>-2874</v>
      </c>
    </row>
    <row r="127" spans="1:7">
      <c r="A127" s="392"/>
      <c r="B127" s="392"/>
      <c r="C127" s="392"/>
      <c r="D127" s="418"/>
      <c r="E127" s="420"/>
      <c r="F127" s="371" t="s">
        <v>50</v>
      </c>
      <c r="G127" s="232">
        <f t="shared" si="24"/>
        <v>-2874</v>
      </c>
    </row>
    <row r="128" spans="1:7">
      <c r="A128" s="392"/>
      <c r="B128" s="392"/>
      <c r="C128" s="392"/>
      <c r="D128" s="418"/>
      <c r="E128" s="420"/>
      <c r="F128" s="371" t="s">
        <v>51</v>
      </c>
      <c r="G128" s="235">
        <f t="shared" ref="G128" si="25">G129</f>
        <v>-2874</v>
      </c>
    </row>
    <row r="129" spans="1:7" ht="34.5">
      <c r="A129" s="392"/>
      <c r="B129" s="392"/>
      <c r="C129" s="392"/>
      <c r="D129" s="418"/>
      <c r="E129" s="420"/>
      <c r="F129" s="371" t="s">
        <v>67</v>
      </c>
      <c r="G129" s="235">
        <f>G130</f>
        <v>-2874</v>
      </c>
    </row>
    <row r="130" spans="1:7">
      <c r="A130" s="392"/>
      <c r="B130" s="392"/>
      <c r="C130" s="392"/>
      <c r="D130" s="418"/>
      <c r="E130" s="420"/>
      <c r="F130" s="371" t="s">
        <v>97</v>
      </c>
      <c r="G130" s="236">
        <v>-2874</v>
      </c>
    </row>
    <row r="131" spans="1:7">
      <c r="A131" s="392"/>
      <c r="B131" s="392"/>
      <c r="C131" s="392"/>
      <c r="D131" s="418"/>
      <c r="E131" s="420"/>
      <c r="F131" s="257" t="s">
        <v>286</v>
      </c>
      <c r="G131" s="234">
        <f t="shared" ref="G131" si="26">+G133</f>
        <v>-2520.5</v>
      </c>
    </row>
    <row r="132" spans="1:7" ht="34.5">
      <c r="A132" s="392"/>
      <c r="B132" s="392"/>
      <c r="C132" s="392"/>
      <c r="D132" s="418"/>
      <c r="E132" s="420"/>
      <c r="F132" s="371" t="s">
        <v>131</v>
      </c>
      <c r="G132" s="232"/>
    </row>
    <row r="133" spans="1:7">
      <c r="A133" s="392"/>
      <c r="B133" s="392"/>
      <c r="C133" s="392"/>
      <c r="D133" s="418"/>
      <c r="E133" s="420"/>
      <c r="F133" s="371" t="s">
        <v>14</v>
      </c>
      <c r="G133" s="235">
        <f t="shared" ref="G133:G134" si="27">+G134</f>
        <v>-2520.5</v>
      </c>
    </row>
    <row r="134" spans="1:7">
      <c r="A134" s="392"/>
      <c r="B134" s="392"/>
      <c r="C134" s="392"/>
      <c r="D134" s="418"/>
      <c r="E134" s="420"/>
      <c r="F134" s="371" t="s">
        <v>50</v>
      </c>
      <c r="G134" s="232">
        <f t="shared" si="27"/>
        <v>-2520.5</v>
      </c>
    </row>
    <row r="135" spans="1:7">
      <c r="A135" s="392"/>
      <c r="B135" s="392"/>
      <c r="C135" s="392"/>
      <c r="D135" s="418"/>
      <c r="E135" s="420"/>
      <c r="F135" s="371" t="s">
        <v>51</v>
      </c>
      <c r="G135" s="235">
        <f t="shared" ref="G135" si="28">G136</f>
        <v>-2520.5</v>
      </c>
    </row>
    <row r="136" spans="1:7" ht="34.5">
      <c r="A136" s="392"/>
      <c r="B136" s="392"/>
      <c r="C136" s="392"/>
      <c r="D136" s="418"/>
      <c r="E136" s="420"/>
      <c r="F136" s="371" t="s">
        <v>67</v>
      </c>
      <c r="G136" s="235">
        <f>G137</f>
        <v>-2520.5</v>
      </c>
    </row>
    <row r="137" spans="1:7" ht="34.5">
      <c r="A137" s="392"/>
      <c r="B137" s="392"/>
      <c r="C137" s="392"/>
      <c r="D137" s="418"/>
      <c r="E137" s="420"/>
      <c r="F137" s="371" t="s">
        <v>68</v>
      </c>
      <c r="G137" s="236">
        <v>-2520.5</v>
      </c>
    </row>
    <row r="138" spans="1:7">
      <c r="A138" s="392"/>
      <c r="B138" s="392"/>
      <c r="C138" s="392"/>
      <c r="D138" s="418"/>
      <c r="E138" s="420"/>
      <c r="F138" s="257" t="s">
        <v>287</v>
      </c>
      <c r="G138" s="237">
        <f t="shared" ref="G138" si="29">+G140</f>
        <v>-2537</v>
      </c>
    </row>
    <row r="139" spans="1:7" ht="34.5">
      <c r="A139" s="392"/>
      <c r="B139" s="392"/>
      <c r="C139" s="392"/>
      <c r="D139" s="418"/>
      <c r="E139" s="420"/>
      <c r="F139" s="371" t="s">
        <v>131</v>
      </c>
      <c r="G139" s="232"/>
    </row>
    <row r="140" spans="1:7">
      <c r="A140" s="392"/>
      <c r="B140" s="392"/>
      <c r="C140" s="392"/>
      <c r="D140" s="418"/>
      <c r="E140" s="420"/>
      <c r="F140" s="371" t="s">
        <v>14</v>
      </c>
      <c r="G140" s="235">
        <f t="shared" ref="G140:G141" si="30">+G141</f>
        <v>-2537</v>
      </c>
    </row>
    <row r="141" spans="1:7">
      <c r="A141" s="392"/>
      <c r="B141" s="392"/>
      <c r="C141" s="392"/>
      <c r="D141" s="418"/>
      <c r="E141" s="420"/>
      <c r="F141" s="371" t="s">
        <v>50</v>
      </c>
      <c r="G141" s="232">
        <f t="shared" si="30"/>
        <v>-2537</v>
      </c>
    </row>
    <row r="142" spans="1:7">
      <c r="A142" s="392"/>
      <c r="B142" s="392"/>
      <c r="C142" s="392"/>
      <c r="D142" s="418"/>
      <c r="E142" s="420"/>
      <c r="F142" s="371" t="s">
        <v>51</v>
      </c>
      <c r="G142" s="235">
        <f t="shared" ref="G142" si="31">G143</f>
        <v>-2537</v>
      </c>
    </row>
    <row r="143" spans="1:7" ht="34.5">
      <c r="A143" s="392"/>
      <c r="B143" s="392"/>
      <c r="C143" s="392"/>
      <c r="D143" s="418"/>
      <c r="E143" s="420"/>
      <c r="F143" s="371" t="s">
        <v>67</v>
      </c>
      <c r="G143" s="235">
        <f>G144</f>
        <v>-2537</v>
      </c>
    </row>
    <row r="144" spans="1:7">
      <c r="A144" s="392"/>
      <c r="B144" s="392"/>
      <c r="C144" s="392"/>
      <c r="D144" s="418"/>
      <c r="E144" s="420"/>
      <c r="F144" s="371" t="s">
        <v>97</v>
      </c>
      <c r="G144" s="236">
        <v>-2537</v>
      </c>
    </row>
    <row r="145" spans="1:7">
      <c r="A145" s="392"/>
      <c r="B145" s="392"/>
      <c r="C145" s="392"/>
      <c r="D145" s="418"/>
      <c r="E145" s="420"/>
      <c r="F145" s="257" t="s">
        <v>288</v>
      </c>
      <c r="G145" s="234">
        <f t="shared" ref="G145" si="32">+G147</f>
        <v>-950.7</v>
      </c>
    </row>
    <row r="146" spans="1:7" ht="34.5">
      <c r="A146" s="392"/>
      <c r="B146" s="392"/>
      <c r="C146" s="392"/>
      <c r="D146" s="418"/>
      <c r="E146" s="420"/>
      <c r="F146" s="371" t="s">
        <v>131</v>
      </c>
      <c r="G146" s="232"/>
    </row>
    <row r="147" spans="1:7">
      <c r="A147" s="392"/>
      <c r="B147" s="392"/>
      <c r="C147" s="392"/>
      <c r="D147" s="418"/>
      <c r="E147" s="420"/>
      <c r="F147" s="371" t="s">
        <v>14</v>
      </c>
      <c r="G147" s="235">
        <f t="shared" ref="G147:G148" si="33">+G148</f>
        <v>-950.7</v>
      </c>
    </row>
    <row r="148" spans="1:7">
      <c r="A148" s="392"/>
      <c r="B148" s="392"/>
      <c r="C148" s="392"/>
      <c r="D148" s="418"/>
      <c r="E148" s="420"/>
      <c r="F148" s="371" t="s">
        <v>50</v>
      </c>
      <c r="G148" s="232">
        <f t="shared" si="33"/>
        <v>-950.7</v>
      </c>
    </row>
    <row r="149" spans="1:7">
      <c r="A149" s="392"/>
      <c r="B149" s="392"/>
      <c r="C149" s="392"/>
      <c r="D149" s="418"/>
      <c r="E149" s="420"/>
      <c r="F149" s="371" t="s">
        <v>51</v>
      </c>
      <c r="G149" s="235">
        <f t="shared" ref="G149" si="34">G150</f>
        <v>-950.7</v>
      </c>
    </row>
    <row r="150" spans="1:7" ht="34.5">
      <c r="A150" s="392"/>
      <c r="B150" s="392"/>
      <c r="C150" s="392"/>
      <c r="D150" s="418"/>
      <c r="E150" s="420"/>
      <c r="F150" s="371" t="s">
        <v>67</v>
      </c>
      <c r="G150" s="235">
        <f>G151</f>
        <v>-950.7</v>
      </c>
    </row>
    <row r="151" spans="1:7" ht="34.5">
      <c r="A151" s="392"/>
      <c r="B151" s="392"/>
      <c r="C151" s="392"/>
      <c r="D151" s="418"/>
      <c r="E151" s="420"/>
      <c r="F151" s="371" t="s">
        <v>68</v>
      </c>
      <c r="G151" s="236">
        <v>-950.7</v>
      </c>
    </row>
    <row r="152" spans="1:7">
      <c r="A152" s="392"/>
      <c r="B152" s="392"/>
      <c r="C152" s="392"/>
      <c r="D152" s="418"/>
      <c r="E152" s="420"/>
      <c r="F152" s="257" t="s">
        <v>289</v>
      </c>
      <c r="G152" s="237">
        <f t="shared" ref="G152" si="35">+G154</f>
        <v>-3876.5</v>
      </c>
    </row>
    <row r="153" spans="1:7" ht="34.5">
      <c r="A153" s="392"/>
      <c r="B153" s="392"/>
      <c r="C153" s="392"/>
      <c r="D153" s="418"/>
      <c r="E153" s="420"/>
      <c r="F153" s="371" t="s">
        <v>131</v>
      </c>
      <c r="G153" s="232"/>
    </row>
    <row r="154" spans="1:7">
      <c r="A154" s="392"/>
      <c r="B154" s="392"/>
      <c r="C154" s="392"/>
      <c r="D154" s="418"/>
      <c r="E154" s="420"/>
      <c r="F154" s="371" t="s">
        <v>14</v>
      </c>
      <c r="G154" s="235">
        <f t="shared" ref="G154:G155" si="36">+G155</f>
        <v>-3876.5</v>
      </c>
    </row>
    <row r="155" spans="1:7">
      <c r="A155" s="392"/>
      <c r="B155" s="392"/>
      <c r="C155" s="392"/>
      <c r="D155" s="418"/>
      <c r="E155" s="420"/>
      <c r="F155" s="371" t="s">
        <v>50</v>
      </c>
      <c r="G155" s="232">
        <f t="shared" si="36"/>
        <v>-3876.5</v>
      </c>
    </row>
    <row r="156" spans="1:7">
      <c r="A156" s="392"/>
      <c r="B156" s="392"/>
      <c r="C156" s="392"/>
      <c r="D156" s="418"/>
      <c r="E156" s="420"/>
      <c r="F156" s="371" t="s">
        <v>51</v>
      </c>
      <c r="G156" s="235">
        <f t="shared" ref="G156" si="37">G157</f>
        <v>-3876.5</v>
      </c>
    </row>
    <row r="157" spans="1:7" ht="34.5">
      <c r="A157" s="392"/>
      <c r="B157" s="392"/>
      <c r="C157" s="392"/>
      <c r="D157" s="418"/>
      <c r="E157" s="420"/>
      <c r="F157" s="371" t="s">
        <v>67</v>
      </c>
      <c r="G157" s="235">
        <f>G158</f>
        <v>-3876.5</v>
      </c>
    </row>
    <row r="158" spans="1:7">
      <c r="A158" s="392"/>
      <c r="B158" s="392"/>
      <c r="C158" s="392"/>
      <c r="D158" s="418"/>
      <c r="E158" s="420"/>
      <c r="F158" s="371" t="s">
        <v>97</v>
      </c>
      <c r="G158" s="236">
        <v>-3876.5</v>
      </c>
    </row>
    <row r="159" spans="1:7">
      <c r="A159" s="392"/>
      <c r="B159" s="392"/>
      <c r="C159" s="392"/>
      <c r="D159" s="418"/>
      <c r="E159" s="420"/>
      <c r="F159" s="257" t="s">
        <v>290</v>
      </c>
      <c r="G159" s="234">
        <f t="shared" ref="G159" si="38">+G161</f>
        <v>-4690</v>
      </c>
    </row>
    <row r="160" spans="1:7" ht="34.5">
      <c r="A160" s="392"/>
      <c r="B160" s="392"/>
      <c r="C160" s="392"/>
      <c r="D160" s="418"/>
      <c r="E160" s="420"/>
      <c r="F160" s="371" t="s">
        <v>131</v>
      </c>
      <c r="G160" s="232"/>
    </row>
    <row r="161" spans="1:7">
      <c r="A161" s="392"/>
      <c r="B161" s="392"/>
      <c r="C161" s="392"/>
      <c r="D161" s="418"/>
      <c r="E161" s="420"/>
      <c r="F161" s="371" t="s">
        <v>14</v>
      </c>
      <c r="G161" s="235">
        <f t="shared" ref="G161:G162" si="39">+G162</f>
        <v>-4690</v>
      </c>
    </row>
    <row r="162" spans="1:7">
      <c r="A162" s="392"/>
      <c r="B162" s="392"/>
      <c r="C162" s="392"/>
      <c r="D162" s="418"/>
      <c r="E162" s="420"/>
      <c r="F162" s="371" t="s">
        <v>50</v>
      </c>
      <c r="G162" s="232">
        <f t="shared" si="39"/>
        <v>-4690</v>
      </c>
    </row>
    <row r="163" spans="1:7">
      <c r="A163" s="392"/>
      <c r="B163" s="392"/>
      <c r="C163" s="392"/>
      <c r="D163" s="418"/>
      <c r="E163" s="420"/>
      <c r="F163" s="371" t="s">
        <v>51</v>
      </c>
      <c r="G163" s="235">
        <f t="shared" ref="G163" si="40">G164</f>
        <v>-4690</v>
      </c>
    </row>
    <row r="164" spans="1:7" ht="34.5">
      <c r="A164" s="392"/>
      <c r="B164" s="392"/>
      <c r="C164" s="392"/>
      <c r="D164" s="418"/>
      <c r="E164" s="420"/>
      <c r="F164" s="371" t="s">
        <v>67</v>
      </c>
      <c r="G164" s="235">
        <f>G165</f>
        <v>-4690</v>
      </c>
    </row>
    <row r="165" spans="1:7" ht="34.5">
      <c r="A165" s="392"/>
      <c r="B165" s="392"/>
      <c r="C165" s="392"/>
      <c r="D165" s="418"/>
      <c r="E165" s="420"/>
      <c r="F165" s="371" t="s">
        <v>68</v>
      </c>
      <c r="G165" s="236">
        <v>-4690</v>
      </c>
    </row>
    <row r="166" spans="1:7">
      <c r="A166" s="392"/>
      <c r="B166" s="392"/>
      <c r="C166" s="392"/>
      <c r="D166" s="418"/>
      <c r="E166" s="420"/>
      <c r="F166" s="257" t="s">
        <v>291</v>
      </c>
      <c r="G166" s="234">
        <f t="shared" ref="G166" si="41">+G168</f>
        <v>-3120</v>
      </c>
    </row>
    <row r="167" spans="1:7" ht="34.5">
      <c r="A167" s="392"/>
      <c r="B167" s="392"/>
      <c r="C167" s="392"/>
      <c r="D167" s="418"/>
      <c r="E167" s="420"/>
      <c r="F167" s="371" t="s">
        <v>131</v>
      </c>
      <c r="G167" s="232"/>
    </row>
    <row r="168" spans="1:7">
      <c r="A168" s="392"/>
      <c r="B168" s="392"/>
      <c r="C168" s="392"/>
      <c r="D168" s="418"/>
      <c r="E168" s="420"/>
      <c r="F168" s="371" t="s">
        <v>14</v>
      </c>
      <c r="G168" s="235">
        <f t="shared" ref="G168:G169" si="42">+G169</f>
        <v>-3120</v>
      </c>
    </row>
    <row r="169" spans="1:7">
      <c r="A169" s="392"/>
      <c r="B169" s="392"/>
      <c r="C169" s="392"/>
      <c r="D169" s="418"/>
      <c r="E169" s="420"/>
      <c r="F169" s="371" t="s">
        <v>50</v>
      </c>
      <c r="G169" s="232">
        <f t="shared" si="42"/>
        <v>-3120</v>
      </c>
    </row>
    <row r="170" spans="1:7">
      <c r="A170" s="392"/>
      <c r="B170" s="392"/>
      <c r="C170" s="392"/>
      <c r="D170" s="418"/>
      <c r="E170" s="420"/>
      <c r="F170" s="371" t="s">
        <v>51</v>
      </c>
      <c r="G170" s="235">
        <f t="shared" ref="G170" si="43">G171</f>
        <v>-3120</v>
      </c>
    </row>
    <row r="171" spans="1:7" ht="34.5">
      <c r="A171" s="392"/>
      <c r="B171" s="392"/>
      <c r="C171" s="392"/>
      <c r="D171" s="418"/>
      <c r="E171" s="420"/>
      <c r="F171" s="371" t="s">
        <v>67</v>
      </c>
      <c r="G171" s="235">
        <f>G172</f>
        <v>-3120</v>
      </c>
    </row>
    <row r="172" spans="1:7" ht="34.5">
      <c r="A172" s="392"/>
      <c r="B172" s="392"/>
      <c r="C172" s="392"/>
      <c r="D172" s="418"/>
      <c r="E172" s="420"/>
      <c r="F172" s="371" t="s">
        <v>68</v>
      </c>
      <c r="G172" s="236">
        <v>-3120</v>
      </c>
    </row>
    <row r="173" spans="1:7">
      <c r="A173" s="398" t="s">
        <v>135</v>
      </c>
      <c r="B173" s="186"/>
      <c r="C173" s="186"/>
      <c r="D173" s="258"/>
      <c r="E173" s="258"/>
      <c r="F173" s="259" t="s">
        <v>136</v>
      </c>
      <c r="G173" s="185">
        <f>G175</f>
        <v>117017.5</v>
      </c>
    </row>
    <row r="174" spans="1:7">
      <c r="A174" s="399"/>
      <c r="B174" s="186"/>
      <c r="C174" s="186"/>
      <c r="D174" s="258"/>
      <c r="E174" s="258"/>
      <c r="F174" s="102" t="s">
        <v>13</v>
      </c>
      <c r="G174" s="135"/>
    </row>
    <row r="175" spans="1:7">
      <c r="A175" s="399"/>
      <c r="B175" s="398" t="s">
        <v>62</v>
      </c>
      <c r="C175" s="186"/>
      <c r="D175" s="258"/>
      <c r="E175" s="258"/>
      <c r="F175" s="259" t="s">
        <v>137</v>
      </c>
      <c r="G175" s="185">
        <f t="shared" ref="G175" si="44">G177</f>
        <v>117017.5</v>
      </c>
    </row>
    <row r="176" spans="1:7">
      <c r="A176" s="399"/>
      <c r="B176" s="399"/>
      <c r="C176" s="186"/>
      <c r="D176" s="258"/>
      <c r="E176" s="258"/>
      <c r="F176" s="102" t="s">
        <v>13</v>
      </c>
      <c r="G176" s="135"/>
    </row>
    <row r="177" spans="1:7">
      <c r="A177" s="399"/>
      <c r="B177" s="399"/>
      <c r="C177" s="398" t="s">
        <v>138</v>
      </c>
      <c r="D177" s="258"/>
      <c r="E177" s="258"/>
      <c r="F177" s="259" t="s">
        <v>139</v>
      </c>
      <c r="G177" s="185">
        <f>G179</f>
        <v>117017.5</v>
      </c>
    </row>
    <row r="178" spans="1:7">
      <c r="A178" s="399"/>
      <c r="B178" s="399"/>
      <c r="C178" s="399"/>
      <c r="D178" s="260"/>
      <c r="E178" s="260"/>
      <c r="F178" s="102" t="s">
        <v>13</v>
      </c>
      <c r="G178" s="184"/>
    </row>
    <row r="179" spans="1:7" ht="34.5">
      <c r="A179" s="399"/>
      <c r="B179" s="399"/>
      <c r="C179" s="399"/>
      <c r="D179" s="401">
        <v>1198</v>
      </c>
      <c r="E179" s="171"/>
      <c r="F179" s="147" t="s">
        <v>132</v>
      </c>
      <c r="G179" s="178">
        <f>G181+G190</f>
        <v>117017.5</v>
      </c>
    </row>
    <row r="180" spans="1:7">
      <c r="A180" s="399"/>
      <c r="B180" s="399"/>
      <c r="C180" s="399"/>
      <c r="D180" s="402"/>
      <c r="E180" s="183"/>
      <c r="F180" s="172" t="s">
        <v>13</v>
      </c>
      <c r="G180" s="173"/>
    </row>
    <row r="181" spans="1:7" ht="34.5">
      <c r="A181" s="399"/>
      <c r="B181" s="399"/>
      <c r="C181" s="399"/>
      <c r="D181" s="402"/>
      <c r="E181" s="188">
        <v>11008</v>
      </c>
      <c r="F181" s="175" t="s">
        <v>133</v>
      </c>
      <c r="G181" s="179">
        <f t="shared" ref="G181" si="45">+G183</f>
        <v>-10000</v>
      </c>
    </row>
    <row r="182" spans="1:7">
      <c r="A182" s="399"/>
      <c r="B182" s="399"/>
      <c r="C182" s="399"/>
      <c r="D182" s="402"/>
      <c r="E182" s="399"/>
      <c r="F182" s="176" t="s">
        <v>32</v>
      </c>
      <c r="G182" s="180"/>
    </row>
    <row r="183" spans="1:7" ht="34.5">
      <c r="A183" s="399"/>
      <c r="B183" s="399"/>
      <c r="C183" s="399"/>
      <c r="D183" s="402"/>
      <c r="E183" s="399"/>
      <c r="F183" s="118" t="s">
        <v>130</v>
      </c>
      <c r="G183" s="181">
        <f t="shared" ref="G183" si="46">+G185</f>
        <v>-10000</v>
      </c>
    </row>
    <row r="184" spans="1:7" ht="34.5">
      <c r="A184" s="399"/>
      <c r="B184" s="399"/>
      <c r="C184" s="399"/>
      <c r="D184" s="402"/>
      <c r="E184" s="399"/>
      <c r="F184" s="176" t="s">
        <v>131</v>
      </c>
      <c r="G184" s="180"/>
    </row>
    <row r="185" spans="1:7">
      <c r="A185" s="399"/>
      <c r="B185" s="399"/>
      <c r="C185" s="399"/>
      <c r="D185" s="402"/>
      <c r="E185" s="399"/>
      <c r="F185" s="176" t="s">
        <v>14</v>
      </c>
      <c r="G185" s="181">
        <f t="shared" ref="G185:G186" si="47">+G186</f>
        <v>-10000</v>
      </c>
    </row>
    <row r="186" spans="1:7">
      <c r="A186" s="399"/>
      <c r="B186" s="399"/>
      <c r="C186" s="399"/>
      <c r="D186" s="402"/>
      <c r="E186" s="399"/>
      <c r="F186" s="176" t="s">
        <v>50</v>
      </c>
      <c r="G186" s="180">
        <f t="shared" si="47"/>
        <v>-10000</v>
      </c>
    </row>
    <row r="187" spans="1:7">
      <c r="A187" s="399"/>
      <c r="B187" s="399"/>
      <c r="C187" s="399"/>
      <c r="D187" s="402"/>
      <c r="E187" s="399"/>
      <c r="F187" s="176" t="s">
        <v>51</v>
      </c>
      <c r="G187" s="181">
        <f t="shared" ref="G187" si="48">G188</f>
        <v>-10000</v>
      </c>
    </row>
    <row r="188" spans="1:7" ht="34.5">
      <c r="A188" s="399"/>
      <c r="B188" s="399"/>
      <c r="C188" s="399"/>
      <c r="D188" s="402"/>
      <c r="E188" s="399"/>
      <c r="F188" s="176" t="s">
        <v>67</v>
      </c>
      <c r="G188" s="181">
        <f>G189</f>
        <v>-10000</v>
      </c>
    </row>
    <row r="189" spans="1:7" ht="34.5">
      <c r="A189" s="399"/>
      <c r="B189" s="399"/>
      <c r="C189" s="399"/>
      <c r="D189" s="402"/>
      <c r="E189" s="400"/>
      <c r="F189" s="177" t="s">
        <v>68</v>
      </c>
      <c r="G189" s="182">
        <v>-10000</v>
      </c>
    </row>
    <row r="190" spans="1:7" ht="34.5">
      <c r="A190" s="399"/>
      <c r="B190" s="399"/>
      <c r="C190" s="399"/>
      <c r="D190" s="402"/>
      <c r="E190" s="188">
        <v>11009</v>
      </c>
      <c r="F190" s="147" t="s">
        <v>134</v>
      </c>
      <c r="G190" s="179">
        <f t="shared" ref="G190" si="49">+G192</f>
        <v>127017.5</v>
      </c>
    </row>
    <row r="191" spans="1:7">
      <c r="A191" s="399"/>
      <c r="B191" s="399"/>
      <c r="C191" s="399"/>
      <c r="D191" s="402"/>
      <c r="E191" s="404"/>
      <c r="F191" s="176" t="s">
        <v>32</v>
      </c>
      <c r="G191" s="180"/>
    </row>
    <row r="192" spans="1:7" ht="34.5">
      <c r="A192" s="399"/>
      <c r="B192" s="399"/>
      <c r="C192" s="399"/>
      <c r="D192" s="402"/>
      <c r="E192" s="399"/>
      <c r="F192" s="118" t="s">
        <v>130</v>
      </c>
      <c r="G192" s="181">
        <f t="shared" ref="G192" si="50">+G194</f>
        <v>127017.5</v>
      </c>
    </row>
    <row r="193" spans="1:7" ht="34.5">
      <c r="A193" s="399"/>
      <c r="B193" s="399"/>
      <c r="C193" s="399"/>
      <c r="D193" s="402"/>
      <c r="E193" s="399"/>
      <c r="F193" s="176" t="s">
        <v>131</v>
      </c>
      <c r="G193" s="180"/>
    </row>
    <row r="194" spans="1:7">
      <c r="A194" s="399"/>
      <c r="B194" s="399"/>
      <c r="C194" s="399"/>
      <c r="D194" s="402"/>
      <c r="E194" s="399"/>
      <c r="F194" s="176" t="s">
        <v>14</v>
      </c>
      <c r="G194" s="181">
        <f t="shared" ref="G194:G195" si="51">+G195</f>
        <v>127017.5</v>
      </c>
    </row>
    <row r="195" spans="1:7">
      <c r="A195" s="399"/>
      <c r="B195" s="399"/>
      <c r="C195" s="399"/>
      <c r="D195" s="402"/>
      <c r="E195" s="399"/>
      <c r="F195" s="176" t="s">
        <v>50</v>
      </c>
      <c r="G195" s="180">
        <f t="shared" si="51"/>
        <v>127017.5</v>
      </c>
    </row>
    <row r="196" spans="1:7">
      <c r="A196" s="399"/>
      <c r="B196" s="399"/>
      <c r="C196" s="399"/>
      <c r="D196" s="402"/>
      <c r="E196" s="399"/>
      <c r="F196" s="176" t="s">
        <v>51</v>
      </c>
      <c r="G196" s="181">
        <f t="shared" ref="G196" si="52">G197</f>
        <v>127017.5</v>
      </c>
    </row>
    <row r="197" spans="1:7" ht="34.5">
      <c r="A197" s="399"/>
      <c r="B197" s="399"/>
      <c r="C197" s="399"/>
      <c r="D197" s="402"/>
      <c r="E197" s="399"/>
      <c r="F197" s="176" t="s">
        <v>67</v>
      </c>
      <c r="G197" s="181">
        <f>G198</f>
        <v>127017.5</v>
      </c>
    </row>
    <row r="198" spans="1:7" ht="34.5">
      <c r="A198" s="400"/>
      <c r="B198" s="400"/>
      <c r="C198" s="400"/>
      <c r="D198" s="403"/>
      <c r="E198" s="400"/>
      <c r="F198" s="177" t="s">
        <v>68</v>
      </c>
      <c r="G198" s="50">
        <v>127017.5</v>
      </c>
    </row>
  </sheetData>
  <mergeCells count="32">
    <mergeCell ref="F1:G1"/>
    <mergeCell ref="F2:G2"/>
    <mergeCell ref="F3:G3"/>
    <mergeCell ref="A6:G6"/>
    <mergeCell ref="A9:C9"/>
    <mergeCell ref="D9:E9"/>
    <mergeCell ref="F9:F10"/>
    <mergeCell ref="D179:D198"/>
    <mergeCell ref="E182:E189"/>
    <mergeCell ref="E191:E198"/>
    <mergeCell ref="E22:F22"/>
    <mergeCell ref="E25:E32"/>
    <mergeCell ref="D46:D105"/>
    <mergeCell ref="E46:F46"/>
    <mergeCell ref="E49:E56"/>
    <mergeCell ref="E58:E65"/>
    <mergeCell ref="E67:E74"/>
    <mergeCell ref="E76:E84"/>
    <mergeCell ref="E86:E94"/>
    <mergeCell ref="D22:D41"/>
    <mergeCell ref="E96:E105"/>
    <mergeCell ref="D106:D172"/>
    <mergeCell ref="E109:E172"/>
    <mergeCell ref="A14:A172"/>
    <mergeCell ref="B14:B15"/>
    <mergeCell ref="C14:C17"/>
    <mergeCell ref="B16:B172"/>
    <mergeCell ref="A173:A198"/>
    <mergeCell ref="B175:B198"/>
    <mergeCell ref="C177:C198"/>
    <mergeCell ref="C42:C172"/>
    <mergeCell ref="C18:C41"/>
  </mergeCells>
  <pageMargins left="0.7" right="0.7" top="0.75" bottom="0.75" header="0.3" footer="0.3"/>
  <pageSetup paperSize="9"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Q107"/>
  <sheetViews>
    <sheetView tabSelected="1" view="pageBreakPreview" zoomScale="60" zoomScaleNormal="85" workbookViewId="0">
      <selection activeCell="AP28" sqref="AP28"/>
    </sheetView>
  </sheetViews>
  <sheetFormatPr defaultColWidth="9.140625" defaultRowHeight="17.25"/>
  <cols>
    <col min="1" max="1" width="9.85546875" style="264" customWidth="1"/>
    <col min="2" max="2" width="13.140625" style="264" customWidth="1"/>
    <col min="3" max="3" width="8" style="264" customWidth="1"/>
    <col min="4" max="4" width="7.7109375" style="338" customWidth="1"/>
    <col min="5" max="5" width="48.85546875" style="338" customWidth="1"/>
    <col min="6" max="6" width="183.28515625" style="338" customWidth="1"/>
    <col min="7" max="7" width="28.140625" style="264" customWidth="1"/>
    <col min="8" max="8" width="31.85546875" style="264" customWidth="1"/>
    <col min="9" max="9" width="11.140625" style="264" bestFit="1" customWidth="1"/>
    <col min="10" max="10" width="9.140625" style="264"/>
    <col min="11" max="11" width="12.140625" style="264" customWidth="1"/>
    <col min="12" max="16384" width="9.140625" style="264"/>
  </cols>
  <sheetData>
    <row r="1" spans="1:43" s="1" customFormat="1" ht="24.6" customHeight="1">
      <c r="F1" s="456" t="s">
        <v>94</v>
      </c>
      <c r="G1" s="456"/>
      <c r="AB1" s="388"/>
      <c r="AC1" s="388"/>
      <c r="AD1" s="388"/>
    </row>
    <row r="2" spans="1:43" s="1" customFormat="1">
      <c r="A2" s="15"/>
      <c r="B2" s="15"/>
      <c r="C2" s="15"/>
      <c r="D2" s="15"/>
      <c r="E2" s="15"/>
      <c r="F2" s="388" t="s">
        <v>58</v>
      </c>
      <c r="G2" s="388"/>
      <c r="Y2" s="15"/>
      <c r="Z2" s="15"/>
      <c r="AA2" s="388"/>
      <c r="AB2" s="388"/>
      <c r="AC2" s="388"/>
      <c r="AD2" s="388"/>
      <c r="AE2" s="3"/>
      <c r="AF2" s="3"/>
      <c r="AG2" s="3"/>
      <c r="AH2" s="3"/>
      <c r="AI2" s="3"/>
      <c r="AJ2" s="3"/>
      <c r="AK2" s="3"/>
      <c r="AL2" s="3"/>
      <c r="AM2" s="3"/>
      <c r="AN2" s="3"/>
      <c r="AO2" s="3"/>
      <c r="AP2" s="3"/>
      <c r="AQ2" s="3"/>
    </row>
    <row r="3" spans="1:43" s="1" customFormat="1" ht="15.95" customHeight="1">
      <c r="A3" s="15"/>
      <c r="B3" s="15"/>
      <c r="C3" s="15"/>
      <c r="D3" s="15"/>
      <c r="E3" s="15"/>
      <c r="F3" s="388" t="s">
        <v>5</v>
      </c>
      <c r="G3" s="388"/>
      <c r="Y3" s="388"/>
      <c r="Z3" s="388"/>
      <c r="AA3" s="388"/>
      <c r="AB3" s="388"/>
      <c r="AC3" s="388"/>
      <c r="AD3" s="388"/>
      <c r="AE3" s="3"/>
      <c r="AF3" s="3"/>
      <c r="AG3" s="3"/>
      <c r="AH3" s="3"/>
      <c r="AI3" s="3"/>
      <c r="AJ3" s="3"/>
      <c r="AK3" s="3"/>
      <c r="AL3" s="3"/>
      <c r="AM3" s="3"/>
      <c r="AN3" s="3"/>
      <c r="AO3" s="3"/>
      <c r="AP3" s="3"/>
      <c r="AQ3" s="3"/>
    </row>
    <row r="4" spans="1:43" s="1" customFormat="1" ht="54.75" customHeight="1">
      <c r="A4" s="460" t="s">
        <v>242</v>
      </c>
      <c r="B4" s="460"/>
      <c r="C4" s="460"/>
      <c r="D4" s="460"/>
      <c r="E4" s="460"/>
      <c r="F4" s="460"/>
      <c r="G4" s="460"/>
      <c r="H4" s="261"/>
    </row>
    <row r="5" spans="1:43" s="1" customFormat="1" ht="21" customHeight="1">
      <c r="A5" s="461" t="s">
        <v>47</v>
      </c>
      <c r="B5" s="461"/>
      <c r="C5" s="461"/>
      <c r="D5" s="461"/>
      <c r="E5" s="461"/>
      <c r="F5" s="461"/>
      <c r="G5" s="461"/>
      <c r="H5" s="261"/>
    </row>
    <row r="6" spans="1:43" ht="102" customHeight="1">
      <c r="A6" s="462" t="s">
        <v>7</v>
      </c>
      <c r="B6" s="462"/>
      <c r="C6" s="262"/>
      <c r="D6" s="463" t="s">
        <v>12</v>
      </c>
      <c r="E6" s="464"/>
      <c r="F6" s="467" t="s">
        <v>48</v>
      </c>
      <c r="G6" s="263" t="s">
        <v>61</v>
      </c>
    </row>
    <row r="7" spans="1:43" s="265" customFormat="1" ht="51.75">
      <c r="A7" s="262" t="s">
        <v>10</v>
      </c>
      <c r="B7" s="262" t="s">
        <v>31</v>
      </c>
      <c r="C7" s="262"/>
      <c r="D7" s="465"/>
      <c r="E7" s="466"/>
      <c r="F7" s="468"/>
      <c r="G7" s="262" t="s">
        <v>9</v>
      </c>
    </row>
    <row r="8" spans="1:43" s="265" customFormat="1" ht="31.7" customHeight="1">
      <c r="A8" s="457" t="s">
        <v>26</v>
      </c>
      <c r="B8" s="458"/>
      <c r="C8" s="458"/>
      <c r="D8" s="458"/>
      <c r="E8" s="458"/>
      <c r="F8" s="459"/>
      <c r="G8" s="266">
        <f>+G10+G17+G54+G101</f>
        <v>-4950</v>
      </c>
      <c r="H8" s="267"/>
    </row>
    <row r="9" spans="1:43" s="265" customFormat="1" ht="27" customHeight="1">
      <c r="A9" s="268"/>
      <c r="B9" s="269"/>
      <c r="C9" s="269"/>
      <c r="D9" s="269"/>
      <c r="E9" s="269"/>
      <c r="F9" s="270"/>
      <c r="G9" s="271"/>
      <c r="H9" s="267"/>
    </row>
    <row r="10" spans="1:43" s="265" customFormat="1" ht="31.7" customHeight="1">
      <c r="A10" s="272">
        <v>1075</v>
      </c>
      <c r="B10" s="469" t="s">
        <v>86</v>
      </c>
      <c r="C10" s="470"/>
      <c r="D10" s="470"/>
      <c r="E10" s="470"/>
      <c r="F10" s="471"/>
      <c r="G10" s="273">
        <f>+G11+G15</f>
        <v>9886.9000000000015</v>
      </c>
      <c r="H10" s="267"/>
    </row>
    <row r="11" spans="1:43" s="265" customFormat="1" ht="18" customHeight="1">
      <c r="A11" s="274"/>
      <c r="B11" s="275">
        <v>11004</v>
      </c>
      <c r="C11" s="430" t="s">
        <v>89</v>
      </c>
      <c r="D11" s="430"/>
      <c r="E11" s="430"/>
      <c r="F11" s="276"/>
      <c r="G11" s="277">
        <f>G12</f>
        <v>-11625.5</v>
      </c>
      <c r="H11" s="267"/>
    </row>
    <row r="12" spans="1:43" s="265" customFormat="1" ht="39.75" customHeight="1">
      <c r="A12" s="274"/>
      <c r="B12" s="278"/>
      <c r="C12" s="279"/>
      <c r="D12" s="14"/>
      <c r="E12" s="280"/>
      <c r="F12" s="281" t="s">
        <v>40</v>
      </c>
      <c r="G12" s="277">
        <f>G13+G14</f>
        <v>-11625.5</v>
      </c>
      <c r="H12" s="267"/>
    </row>
    <row r="13" spans="1:43" s="265" customFormat="1" ht="29.45" customHeight="1">
      <c r="A13" s="282"/>
      <c r="B13" s="278"/>
      <c r="C13" s="283"/>
      <c r="D13" s="283"/>
      <c r="E13" s="284"/>
      <c r="F13" s="285" t="s">
        <v>88</v>
      </c>
      <c r="G13" s="286">
        <f>-4156.5-1553</f>
        <v>-5709.5</v>
      </c>
      <c r="H13" s="267"/>
    </row>
    <row r="14" spans="1:43" s="265" customFormat="1" ht="58.5" customHeight="1">
      <c r="A14" s="287"/>
      <c r="B14" s="278"/>
      <c r="C14" s="283"/>
      <c r="D14" s="283"/>
      <c r="E14" s="284"/>
      <c r="F14" s="288" t="s">
        <v>152</v>
      </c>
      <c r="G14" s="286">
        <v>-5916</v>
      </c>
      <c r="H14" s="267"/>
    </row>
    <row r="15" spans="1:43" s="265" customFormat="1" ht="40.9" customHeight="1">
      <c r="A15" s="282"/>
      <c r="B15" s="289">
        <v>11010</v>
      </c>
      <c r="C15" s="448" t="s">
        <v>113</v>
      </c>
      <c r="D15" s="449"/>
      <c r="E15" s="450"/>
      <c r="F15" s="281" t="s">
        <v>26</v>
      </c>
      <c r="G15" s="277">
        <f>+G16</f>
        <v>21512.400000000001</v>
      </c>
      <c r="H15" s="267"/>
    </row>
    <row r="16" spans="1:43" s="265" customFormat="1" ht="33" customHeight="1">
      <c r="A16" s="282"/>
      <c r="B16" s="289"/>
      <c r="C16" s="282"/>
      <c r="D16" s="290"/>
      <c r="E16" s="291"/>
      <c r="F16" s="292" t="s">
        <v>145</v>
      </c>
      <c r="G16" s="293">
        <v>21512.400000000001</v>
      </c>
      <c r="H16" s="267"/>
    </row>
    <row r="17" spans="1:7" ht="24" customHeight="1">
      <c r="A17" s="272">
        <v>1168</v>
      </c>
      <c r="B17" s="453" t="s">
        <v>49</v>
      </c>
      <c r="C17" s="454"/>
      <c r="D17" s="454"/>
      <c r="E17" s="454"/>
      <c r="F17" s="455"/>
      <c r="G17" s="339">
        <f>G19+G22+G24+G29+G41+G50</f>
        <v>-108132</v>
      </c>
    </row>
    <row r="18" spans="1:7">
      <c r="B18" s="294">
        <v>11003</v>
      </c>
      <c r="C18" s="451" t="s">
        <v>98</v>
      </c>
      <c r="D18" s="452"/>
      <c r="E18" s="452"/>
      <c r="F18" s="295"/>
      <c r="G18" s="303"/>
    </row>
    <row r="19" spans="1:7" ht="35.25" customHeight="1">
      <c r="B19" s="294"/>
      <c r="C19" s="294"/>
      <c r="D19" s="294"/>
      <c r="E19" s="294"/>
      <c r="F19" s="295" t="s">
        <v>40</v>
      </c>
      <c r="G19" s="303">
        <f>G20</f>
        <v>-6460.7</v>
      </c>
    </row>
    <row r="20" spans="1:7" ht="24" customHeight="1">
      <c r="B20" s="294"/>
      <c r="C20" s="294"/>
      <c r="D20" s="294"/>
      <c r="E20" s="191"/>
      <c r="F20" s="191" t="s">
        <v>101</v>
      </c>
      <c r="G20" s="346">
        <v>-6460.7</v>
      </c>
    </row>
    <row r="21" spans="1:7">
      <c r="B21" s="294">
        <v>11004</v>
      </c>
      <c r="C21" s="451" t="s">
        <v>146</v>
      </c>
      <c r="D21" s="452"/>
      <c r="E21" s="452"/>
      <c r="F21" s="295"/>
      <c r="G21" s="303"/>
    </row>
    <row r="22" spans="1:7" ht="34.5">
      <c r="B22" s="294"/>
      <c r="C22" s="294"/>
      <c r="D22" s="294"/>
      <c r="E22" s="296"/>
      <c r="F22" s="295" t="s">
        <v>40</v>
      </c>
      <c r="G22" s="303">
        <f>G23</f>
        <v>-12662.9</v>
      </c>
    </row>
    <row r="23" spans="1:7" ht="40.5" customHeight="1">
      <c r="B23" s="294"/>
      <c r="C23" s="294"/>
      <c r="D23" s="294"/>
      <c r="E23" s="191"/>
      <c r="F23" s="191" t="s">
        <v>147</v>
      </c>
      <c r="G23" s="346">
        <v>-12662.9</v>
      </c>
    </row>
    <row r="24" spans="1:7" ht="34.5">
      <c r="B24" s="297">
        <v>11005</v>
      </c>
      <c r="C24" s="433" t="s">
        <v>118</v>
      </c>
      <c r="D24" s="433"/>
      <c r="E24" s="433"/>
      <c r="F24" s="281" t="s">
        <v>40</v>
      </c>
      <c r="G24" s="303">
        <f>G26+G28</f>
        <v>31410.899999999998</v>
      </c>
    </row>
    <row r="25" spans="1:7">
      <c r="B25" s="445"/>
      <c r="C25" s="298"/>
      <c r="D25" s="444" t="s">
        <v>148</v>
      </c>
      <c r="E25" s="444"/>
      <c r="F25" s="281"/>
      <c r="G25" s="347"/>
    </row>
    <row r="26" spans="1:7" ht="21.75" customHeight="1">
      <c r="B26" s="446"/>
      <c r="C26" s="298"/>
      <c r="D26" s="299"/>
      <c r="E26" s="349" t="s">
        <v>149</v>
      </c>
      <c r="F26" s="207"/>
      <c r="G26" s="346">
        <f>G27</f>
        <v>-2656.7</v>
      </c>
    </row>
    <row r="27" spans="1:7" ht="44.25" customHeight="1">
      <c r="B27" s="446"/>
      <c r="C27" s="298"/>
      <c r="D27" s="299"/>
      <c r="E27" s="190" t="s">
        <v>150</v>
      </c>
      <c r="F27" s="288" t="s">
        <v>100</v>
      </c>
      <c r="G27" s="350">
        <v>-2656.7</v>
      </c>
    </row>
    <row r="28" spans="1:7" ht="409.5">
      <c r="B28" s="446"/>
      <c r="C28" s="300"/>
      <c r="D28" s="300"/>
      <c r="E28" s="349" t="s">
        <v>151</v>
      </c>
      <c r="F28" s="191" t="s">
        <v>316</v>
      </c>
      <c r="G28" s="348">
        <v>34067.599999999999</v>
      </c>
    </row>
    <row r="29" spans="1:7" ht="51.75">
      <c r="B29" s="340">
        <v>11026</v>
      </c>
      <c r="C29" s="341"/>
      <c r="D29" s="342"/>
      <c r="E29" s="343" t="s">
        <v>116</v>
      </c>
      <c r="F29" s="344" t="s">
        <v>26</v>
      </c>
      <c r="G29" s="345">
        <f>SUM(G31:G40)</f>
        <v>-66787.100000000006</v>
      </c>
    </row>
    <row r="30" spans="1:7" ht="34.5">
      <c r="B30" s="287"/>
      <c r="C30" s="287"/>
      <c r="D30" s="301"/>
      <c r="E30" s="208" t="s">
        <v>148</v>
      </c>
      <c r="F30" s="304"/>
      <c r="G30" s="303"/>
    </row>
    <row r="31" spans="1:7" ht="34.9" customHeight="1">
      <c r="B31" s="287"/>
      <c r="C31" s="287"/>
      <c r="D31" s="301"/>
      <c r="E31" s="305" t="s">
        <v>153</v>
      </c>
      <c r="F31" s="191" t="s">
        <v>154</v>
      </c>
      <c r="G31" s="306">
        <v>-96</v>
      </c>
    </row>
    <row r="32" spans="1:7" ht="39.75" customHeight="1">
      <c r="B32" s="287"/>
      <c r="C32" s="287"/>
      <c r="D32" s="301"/>
      <c r="E32" s="305" t="s">
        <v>155</v>
      </c>
      <c r="F32" s="191" t="s">
        <v>156</v>
      </c>
      <c r="G32" s="306">
        <v>-25714.7</v>
      </c>
    </row>
    <row r="33" spans="2:7" ht="31.15" customHeight="1">
      <c r="B33" s="287"/>
      <c r="C33" s="287"/>
      <c r="D33" s="301"/>
      <c r="E33" s="305" t="s">
        <v>157</v>
      </c>
      <c r="F33" s="191" t="s">
        <v>156</v>
      </c>
      <c r="G33" s="306">
        <v>-25640.400000000001</v>
      </c>
    </row>
    <row r="34" spans="2:7" ht="34.5">
      <c r="B34" s="287"/>
      <c r="C34" s="287"/>
      <c r="D34" s="301"/>
      <c r="E34" s="305" t="s">
        <v>158</v>
      </c>
      <c r="F34" s="191" t="s">
        <v>159</v>
      </c>
      <c r="G34" s="306">
        <v>-520.79999999999995</v>
      </c>
    </row>
    <row r="35" spans="2:7" ht="69">
      <c r="B35" s="287"/>
      <c r="C35" s="287"/>
      <c r="D35" s="301"/>
      <c r="E35" s="305" t="s">
        <v>160</v>
      </c>
      <c r="F35" s="353" t="s">
        <v>161</v>
      </c>
      <c r="G35" s="306">
        <v>-6320.4</v>
      </c>
    </row>
    <row r="36" spans="2:7" ht="27" customHeight="1">
      <c r="B36" s="287"/>
      <c r="C36" s="287"/>
      <c r="D36" s="301"/>
      <c r="E36" s="305" t="s">
        <v>162</v>
      </c>
      <c r="F36" s="191" t="s">
        <v>163</v>
      </c>
      <c r="G36" s="306">
        <v>-137.30000000000001</v>
      </c>
    </row>
    <row r="37" spans="2:7" ht="42.75" customHeight="1">
      <c r="B37" s="287"/>
      <c r="C37" s="287"/>
      <c r="D37" s="301"/>
      <c r="E37" s="305" t="s">
        <v>164</v>
      </c>
      <c r="F37" s="191" t="s">
        <v>165</v>
      </c>
      <c r="G37" s="306">
        <v>-20</v>
      </c>
    </row>
    <row r="38" spans="2:7" ht="25.5" customHeight="1">
      <c r="B38" s="287"/>
      <c r="C38" s="287"/>
      <c r="D38" s="301"/>
      <c r="E38" s="305" t="s">
        <v>309</v>
      </c>
      <c r="F38" s="191" t="s">
        <v>166</v>
      </c>
      <c r="G38" s="306">
        <v>-1948.8</v>
      </c>
    </row>
    <row r="39" spans="2:7" ht="45" customHeight="1">
      <c r="B39" s="287"/>
      <c r="C39" s="287"/>
      <c r="D39" s="301"/>
      <c r="E39" s="305" t="s">
        <v>167</v>
      </c>
      <c r="F39" s="354" t="s">
        <v>163</v>
      </c>
      <c r="G39" s="306">
        <v>-6176.3</v>
      </c>
    </row>
    <row r="40" spans="2:7" ht="43.5" customHeight="1">
      <c r="B40" s="287"/>
      <c r="C40" s="287"/>
      <c r="D40" s="301"/>
      <c r="E40" s="305" t="s">
        <v>168</v>
      </c>
      <c r="F40" s="191" t="s">
        <v>169</v>
      </c>
      <c r="G40" s="306">
        <v>-212.4</v>
      </c>
    </row>
    <row r="41" spans="2:7" ht="51.75">
      <c r="B41" s="297">
        <v>11028</v>
      </c>
      <c r="C41" s="287"/>
      <c r="D41" s="301"/>
      <c r="E41" s="302" t="s">
        <v>110</v>
      </c>
      <c r="F41" s="307" t="s">
        <v>26</v>
      </c>
      <c r="G41" s="303">
        <f>SUM(G43:G49)</f>
        <v>-69845.399999999994</v>
      </c>
    </row>
    <row r="42" spans="2:7" ht="39" customHeight="1">
      <c r="B42" s="287"/>
      <c r="C42" s="287"/>
      <c r="D42" s="301"/>
      <c r="E42" s="351" t="s">
        <v>148</v>
      </c>
      <c r="F42" s="308"/>
      <c r="G42" s="303"/>
    </row>
    <row r="43" spans="2:7" ht="34.5">
      <c r="B43" s="287"/>
      <c r="C43" s="287"/>
      <c r="D43" s="301"/>
      <c r="E43" s="305" t="s">
        <v>170</v>
      </c>
      <c r="F43" s="191" t="s">
        <v>171</v>
      </c>
      <c r="G43" s="309">
        <v>0</v>
      </c>
    </row>
    <row r="44" spans="2:7" ht="51.75">
      <c r="B44" s="287"/>
      <c r="C44" s="287"/>
      <c r="D44" s="301"/>
      <c r="E44" s="352" t="s">
        <v>172</v>
      </c>
      <c r="F44" s="191" t="s">
        <v>173</v>
      </c>
      <c r="G44" s="311">
        <v>0</v>
      </c>
    </row>
    <row r="45" spans="2:7" ht="34.5">
      <c r="B45" s="287"/>
      <c r="C45" s="287"/>
      <c r="D45" s="301"/>
      <c r="E45" s="352" t="s">
        <v>174</v>
      </c>
      <c r="F45" s="191" t="s">
        <v>175</v>
      </c>
      <c r="G45" s="296">
        <v>0</v>
      </c>
    </row>
    <row r="46" spans="2:7" ht="34.15" customHeight="1">
      <c r="B46" s="287"/>
      <c r="C46" s="287"/>
      <c r="D46" s="301"/>
      <c r="E46" s="352" t="s">
        <v>176</v>
      </c>
      <c r="F46" s="191" t="s">
        <v>177</v>
      </c>
      <c r="G46" s="306">
        <v>-420</v>
      </c>
    </row>
    <row r="47" spans="2:7" ht="34.5">
      <c r="B47" s="287"/>
      <c r="C47" s="287"/>
      <c r="D47" s="301"/>
      <c r="E47" s="352" t="s">
        <v>178</v>
      </c>
      <c r="F47" s="191" t="s">
        <v>179</v>
      </c>
      <c r="G47" s="306">
        <v>-1.2</v>
      </c>
    </row>
    <row r="48" spans="2:7" ht="34.5">
      <c r="B48" s="287"/>
      <c r="C48" s="287"/>
      <c r="D48" s="301"/>
      <c r="E48" s="352" t="s">
        <v>180</v>
      </c>
      <c r="F48" s="191" t="s">
        <v>181</v>
      </c>
      <c r="G48" s="296">
        <v>0</v>
      </c>
    </row>
    <row r="49" spans="1:7" ht="51.75">
      <c r="B49" s="287"/>
      <c r="C49" s="287"/>
      <c r="D49" s="301"/>
      <c r="E49" s="352" t="s">
        <v>182</v>
      </c>
      <c r="F49" s="310" t="s">
        <v>183</v>
      </c>
      <c r="G49" s="306">
        <v>-69424.2</v>
      </c>
    </row>
    <row r="50" spans="1:7" ht="97.9" customHeight="1">
      <c r="B50" s="297">
        <v>12002</v>
      </c>
      <c r="C50" s="287"/>
      <c r="D50" s="301"/>
      <c r="E50" s="281" t="s">
        <v>119</v>
      </c>
      <c r="F50" s="312"/>
      <c r="G50" s="313">
        <f>G52+G53</f>
        <v>16213.2</v>
      </c>
    </row>
    <row r="51" spans="1:7" ht="34.5">
      <c r="B51" s="287"/>
      <c r="C51" s="287"/>
      <c r="D51" s="301"/>
      <c r="E51" s="314" t="s">
        <v>184</v>
      </c>
      <c r="F51" s="312"/>
      <c r="G51" s="313"/>
    </row>
    <row r="52" spans="1:7" ht="21" customHeight="1">
      <c r="B52" s="287"/>
      <c r="C52" s="287"/>
      <c r="D52" s="301"/>
      <c r="E52" s="352" t="s">
        <v>185</v>
      </c>
      <c r="F52" s="310" t="s">
        <v>186</v>
      </c>
      <c r="G52" s="315">
        <v>6585.6</v>
      </c>
    </row>
    <row r="53" spans="1:7" ht="25.5" customHeight="1">
      <c r="B53" s="287"/>
      <c r="C53" s="287"/>
      <c r="D53" s="301"/>
      <c r="E53" s="352" t="s">
        <v>187</v>
      </c>
      <c r="F53" s="310" t="s">
        <v>310</v>
      </c>
      <c r="G53" s="315">
        <v>9627.6</v>
      </c>
    </row>
    <row r="54" spans="1:7" ht="17.45" customHeight="1">
      <c r="A54" s="373">
        <v>1196</v>
      </c>
      <c r="B54" s="447" t="s">
        <v>235</v>
      </c>
      <c r="C54" s="447"/>
      <c r="D54" s="447"/>
      <c r="E54" s="447"/>
      <c r="F54" s="447"/>
      <c r="G54" s="273">
        <f>G55</f>
        <v>-23722.400000000001</v>
      </c>
    </row>
    <row r="55" spans="1:7">
      <c r="A55" s="399"/>
      <c r="B55" s="316">
        <v>11001</v>
      </c>
      <c r="C55" s="442"/>
      <c r="D55" s="443"/>
      <c r="E55" s="443"/>
      <c r="F55" s="443"/>
      <c r="G55" s="317">
        <f>G57+G65+G68+G71+G79+G83+G86+G88+G94</f>
        <v>-23722.400000000001</v>
      </c>
    </row>
    <row r="56" spans="1:7" ht="17.45" customHeight="1">
      <c r="A56" s="399"/>
      <c r="B56" s="287"/>
      <c r="C56" s="298"/>
      <c r="D56" s="444" t="s">
        <v>148</v>
      </c>
      <c r="E56" s="444"/>
      <c r="F56" s="281"/>
      <c r="G56" s="318"/>
    </row>
    <row r="57" spans="1:7">
      <c r="A57" s="399"/>
      <c r="B57" s="287"/>
      <c r="C57" s="287"/>
      <c r="D57" s="301"/>
      <c r="E57" s="310"/>
      <c r="F57" s="281" t="s">
        <v>188</v>
      </c>
      <c r="G57" s="317">
        <f>G58+G59+G60+G61+G62+G63+G64</f>
        <v>-2185.9</v>
      </c>
    </row>
    <row r="58" spans="1:7" ht="34.5">
      <c r="A58" s="399"/>
      <c r="B58" s="287"/>
      <c r="C58" s="287"/>
      <c r="D58" s="301"/>
      <c r="E58" s="319" t="s">
        <v>189</v>
      </c>
      <c r="F58" s="434" t="s">
        <v>100</v>
      </c>
      <c r="G58" s="320">
        <v>-250</v>
      </c>
    </row>
    <row r="59" spans="1:7">
      <c r="A59" s="399"/>
      <c r="B59" s="287"/>
      <c r="C59" s="287"/>
      <c r="D59" s="301"/>
      <c r="E59" s="319" t="s">
        <v>190</v>
      </c>
      <c r="F59" s="435"/>
      <c r="G59" s="320">
        <v>-280</v>
      </c>
    </row>
    <row r="60" spans="1:7" ht="34.5">
      <c r="A60" s="399"/>
      <c r="B60" s="287"/>
      <c r="C60" s="287"/>
      <c r="D60" s="301"/>
      <c r="E60" s="319" t="s">
        <v>191</v>
      </c>
      <c r="F60" s="435"/>
      <c r="G60" s="320">
        <v>-95</v>
      </c>
    </row>
    <row r="61" spans="1:7" ht="51.75">
      <c r="A61" s="399"/>
      <c r="B61" s="287"/>
      <c r="C61" s="287"/>
      <c r="D61" s="301"/>
      <c r="E61" s="321" t="s">
        <v>192</v>
      </c>
      <c r="F61" s="435"/>
      <c r="G61" s="320">
        <v>-505.9</v>
      </c>
    </row>
    <row r="62" spans="1:7" ht="34.5">
      <c r="A62" s="399"/>
      <c r="B62" s="287"/>
      <c r="C62" s="287"/>
      <c r="D62" s="301"/>
      <c r="E62" s="319" t="s">
        <v>193</v>
      </c>
      <c r="F62" s="435"/>
      <c r="G62" s="320">
        <v>-600</v>
      </c>
    </row>
    <row r="63" spans="1:7" ht="20.25" customHeight="1">
      <c r="A63" s="399"/>
      <c r="B63" s="287"/>
      <c r="C63" s="287"/>
      <c r="D63" s="301"/>
      <c r="E63" s="319" t="s">
        <v>194</v>
      </c>
      <c r="F63" s="435"/>
      <c r="G63" s="320">
        <v>-350</v>
      </c>
    </row>
    <row r="64" spans="1:7" ht="51.75">
      <c r="A64" s="399"/>
      <c r="B64" s="287"/>
      <c r="C64" s="287"/>
      <c r="D64" s="301"/>
      <c r="E64" s="319" t="s">
        <v>195</v>
      </c>
      <c r="F64" s="426"/>
      <c r="G64" s="320">
        <v>-105</v>
      </c>
    </row>
    <row r="65" spans="1:7">
      <c r="A65" s="399"/>
      <c r="B65" s="287"/>
      <c r="C65" s="287"/>
      <c r="D65" s="301"/>
      <c r="E65" s="301"/>
      <c r="F65" s="322" t="s">
        <v>196</v>
      </c>
      <c r="G65" s="317">
        <f t="shared" ref="G65" si="0">G66+G67</f>
        <v>-967.8</v>
      </c>
    </row>
    <row r="66" spans="1:7" ht="34.5">
      <c r="A66" s="399"/>
      <c r="B66" s="287"/>
      <c r="C66" s="287"/>
      <c r="D66" s="301"/>
      <c r="E66" s="321" t="s">
        <v>197</v>
      </c>
      <c r="F66" s="288" t="s">
        <v>198</v>
      </c>
      <c r="G66" s="320">
        <v>-520</v>
      </c>
    </row>
    <row r="67" spans="1:7" ht="34.5">
      <c r="A67" s="399"/>
      <c r="B67" s="287"/>
      <c r="C67" s="287"/>
      <c r="D67" s="301"/>
      <c r="E67" s="321" t="s">
        <v>199</v>
      </c>
      <c r="F67" s="323" t="s">
        <v>200</v>
      </c>
      <c r="G67" s="320">
        <v>-447.8</v>
      </c>
    </row>
    <row r="68" spans="1:7">
      <c r="A68" s="399"/>
      <c r="B68" s="287"/>
      <c r="C68" s="287"/>
      <c r="D68" s="301"/>
      <c r="E68" s="301"/>
      <c r="F68" s="324" t="s">
        <v>201</v>
      </c>
      <c r="G68" s="317">
        <f t="shared" ref="G68" si="1">G69+G70</f>
        <v>-2874</v>
      </c>
    </row>
    <row r="69" spans="1:7" ht="51.75">
      <c r="A69" s="399"/>
      <c r="B69" s="287"/>
      <c r="C69" s="287"/>
      <c r="D69" s="301"/>
      <c r="E69" s="321" t="s">
        <v>202</v>
      </c>
      <c r="F69" s="425" t="s">
        <v>100</v>
      </c>
      <c r="G69" s="320">
        <v>-1859.9</v>
      </c>
    </row>
    <row r="70" spans="1:7" ht="34.5">
      <c r="A70" s="399"/>
      <c r="B70" s="287"/>
      <c r="C70" s="287"/>
      <c r="D70" s="301"/>
      <c r="E70" s="321" t="s">
        <v>193</v>
      </c>
      <c r="F70" s="426"/>
      <c r="G70" s="320">
        <v>-1014.1</v>
      </c>
    </row>
    <row r="71" spans="1:7">
      <c r="A71" s="399"/>
      <c r="B71" s="287"/>
      <c r="C71" s="287"/>
      <c r="D71" s="301"/>
      <c r="E71" s="301"/>
      <c r="F71" s="324" t="s">
        <v>203</v>
      </c>
      <c r="G71" s="317">
        <f>G72+G73+G74+G75+G76+G77+G78</f>
        <v>-2520.5</v>
      </c>
    </row>
    <row r="72" spans="1:7">
      <c r="A72" s="399"/>
      <c r="B72" s="287"/>
      <c r="C72" s="287"/>
      <c r="D72" s="301"/>
      <c r="E72" s="325" t="s">
        <v>204</v>
      </c>
      <c r="F72" s="436" t="s">
        <v>236</v>
      </c>
      <c r="G72" s="320">
        <v>-300</v>
      </c>
    </row>
    <row r="73" spans="1:7" ht="34.5">
      <c r="A73" s="399"/>
      <c r="B73" s="287"/>
      <c r="C73" s="287"/>
      <c r="D73" s="301"/>
      <c r="E73" s="326" t="s">
        <v>205</v>
      </c>
      <c r="F73" s="436"/>
      <c r="G73" s="320">
        <v>-250</v>
      </c>
    </row>
    <row r="74" spans="1:7">
      <c r="A74" s="399"/>
      <c r="B74" s="287"/>
      <c r="C74" s="287"/>
      <c r="D74" s="301"/>
      <c r="E74" s="326" t="s">
        <v>206</v>
      </c>
      <c r="F74" s="436"/>
      <c r="G74" s="320">
        <v>-300</v>
      </c>
    </row>
    <row r="75" spans="1:7" ht="34.5">
      <c r="A75" s="399"/>
      <c r="B75" s="287"/>
      <c r="C75" s="287"/>
      <c r="D75" s="301"/>
      <c r="E75" s="326" t="s">
        <v>207</v>
      </c>
      <c r="F75" s="436"/>
      <c r="G75" s="320">
        <v>-320.5</v>
      </c>
    </row>
    <row r="76" spans="1:7" ht="34.5">
      <c r="A76" s="399"/>
      <c r="B76" s="287"/>
      <c r="C76" s="287"/>
      <c r="D76" s="301"/>
      <c r="E76" s="326" t="s">
        <v>193</v>
      </c>
      <c r="F76" s="436"/>
      <c r="G76" s="320">
        <v>-450</v>
      </c>
    </row>
    <row r="77" spans="1:7">
      <c r="A77" s="399"/>
      <c r="B77" s="287"/>
      <c r="C77" s="287"/>
      <c r="D77" s="301"/>
      <c r="E77" s="326" t="s">
        <v>208</v>
      </c>
      <c r="F77" s="436"/>
      <c r="G77" s="320">
        <v>-350</v>
      </c>
    </row>
    <row r="78" spans="1:7">
      <c r="A78" s="399"/>
      <c r="B78" s="287"/>
      <c r="C78" s="287"/>
      <c r="D78" s="301"/>
      <c r="E78" s="326" t="s">
        <v>209</v>
      </c>
      <c r="F78" s="436"/>
      <c r="G78" s="320">
        <v>-550</v>
      </c>
    </row>
    <row r="79" spans="1:7">
      <c r="A79" s="399"/>
      <c r="B79" s="287"/>
      <c r="C79" s="287"/>
      <c r="D79" s="301"/>
      <c r="E79" s="301"/>
      <c r="F79" s="324" t="s">
        <v>210</v>
      </c>
      <c r="G79" s="317">
        <f>G80+G81+G82</f>
        <v>-2537</v>
      </c>
    </row>
    <row r="80" spans="1:7" ht="51.75">
      <c r="A80" s="399"/>
      <c r="B80" s="287"/>
      <c r="C80" s="287"/>
      <c r="D80" s="301"/>
      <c r="E80" s="321" t="s">
        <v>211</v>
      </c>
      <c r="F80" s="437" t="s">
        <v>100</v>
      </c>
      <c r="G80" s="320">
        <v>-1105</v>
      </c>
    </row>
    <row r="81" spans="1:7">
      <c r="A81" s="399"/>
      <c r="B81" s="287"/>
      <c r="C81" s="287"/>
      <c r="D81" s="301"/>
      <c r="E81" s="321" t="s">
        <v>212</v>
      </c>
      <c r="F81" s="438"/>
      <c r="G81" s="320">
        <v>-1032</v>
      </c>
    </row>
    <row r="82" spans="1:7" ht="34.5">
      <c r="A82" s="399"/>
      <c r="B82" s="287"/>
      <c r="C82" s="287"/>
      <c r="D82" s="301"/>
      <c r="E82" s="279" t="s">
        <v>213</v>
      </c>
      <c r="F82" s="439"/>
      <c r="G82" s="320">
        <v>-400</v>
      </c>
    </row>
    <row r="83" spans="1:7">
      <c r="A83" s="399"/>
      <c r="B83" s="287"/>
      <c r="C83" s="287"/>
      <c r="D83" s="301"/>
      <c r="E83" s="325"/>
      <c r="F83" s="324" t="s">
        <v>214</v>
      </c>
      <c r="G83" s="317">
        <f>G84+G85</f>
        <v>-950.7</v>
      </c>
    </row>
    <row r="84" spans="1:7" ht="34.5">
      <c r="A84" s="399"/>
      <c r="B84" s="287"/>
      <c r="C84" s="287"/>
      <c r="D84" s="301"/>
      <c r="E84" s="204" t="s">
        <v>215</v>
      </c>
      <c r="F84" s="440" t="s">
        <v>314</v>
      </c>
      <c r="G84" s="320">
        <v>-450.7</v>
      </c>
    </row>
    <row r="85" spans="1:7" ht="34.5">
      <c r="A85" s="399"/>
      <c r="B85" s="287"/>
      <c r="C85" s="287"/>
      <c r="D85" s="301"/>
      <c r="E85" s="204" t="s">
        <v>216</v>
      </c>
      <c r="F85" s="441"/>
      <c r="G85" s="320">
        <v>-500</v>
      </c>
    </row>
    <row r="86" spans="1:7">
      <c r="A86" s="399"/>
      <c r="B86" s="287"/>
      <c r="C86" s="287"/>
      <c r="D86" s="301"/>
      <c r="E86" s="327"/>
      <c r="F86" s="324" t="s">
        <v>217</v>
      </c>
      <c r="G86" s="317">
        <f>+G87</f>
        <v>-3876.5</v>
      </c>
    </row>
    <row r="87" spans="1:7">
      <c r="A87" s="399"/>
      <c r="B87" s="287"/>
      <c r="C87" s="287"/>
      <c r="D87" s="301"/>
      <c r="E87" s="279" t="s">
        <v>218</v>
      </c>
      <c r="F87" s="328" t="s">
        <v>100</v>
      </c>
      <c r="G87" s="320">
        <f>-3876.5</f>
        <v>-3876.5</v>
      </c>
    </row>
    <row r="88" spans="1:7">
      <c r="A88" s="399"/>
      <c r="B88" s="287"/>
      <c r="C88" s="287"/>
      <c r="D88" s="301"/>
      <c r="E88" s="325"/>
      <c r="F88" s="324" t="s">
        <v>219</v>
      </c>
      <c r="G88" s="317">
        <f>G89+G90+G91+G92+G93</f>
        <v>-4690</v>
      </c>
    </row>
    <row r="89" spans="1:7" ht="34.5">
      <c r="A89" s="399"/>
      <c r="B89" s="287"/>
      <c r="C89" s="287"/>
      <c r="D89" s="301"/>
      <c r="E89" s="279" t="s">
        <v>220</v>
      </c>
      <c r="F89" s="438" t="s">
        <v>315</v>
      </c>
      <c r="G89" s="320">
        <v>-880</v>
      </c>
    </row>
    <row r="90" spans="1:7" ht="34.5">
      <c r="A90" s="399"/>
      <c r="B90" s="287"/>
      <c r="C90" s="287"/>
      <c r="D90" s="301"/>
      <c r="E90" s="279" t="s">
        <v>221</v>
      </c>
      <c r="F90" s="438"/>
      <c r="G90" s="320">
        <v>-940</v>
      </c>
    </row>
    <row r="91" spans="1:7" ht="34.5">
      <c r="A91" s="399"/>
      <c r="B91" s="287"/>
      <c r="C91" s="287"/>
      <c r="D91" s="301"/>
      <c r="E91" s="279" t="s">
        <v>222</v>
      </c>
      <c r="F91" s="438"/>
      <c r="G91" s="320">
        <v>-950</v>
      </c>
    </row>
    <row r="92" spans="1:7" ht="34.5">
      <c r="A92" s="399"/>
      <c r="B92" s="287"/>
      <c r="C92" s="287"/>
      <c r="D92" s="301"/>
      <c r="E92" s="279" t="s">
        <v>223</v>
      </c>
      <c r="F92" s="438"/>
      <c r="G92" s="320">
        <v>-950</v>
      </c>
    </row>
    <row r="93" spans="1:7">
      <c r="A93" s="399"/>
      <c r="B93" s="287"/>
      <c r="C93" s="287"/>
      <c r="D93" s="301"/>
      <c r="E93" s="279" t="s">
        <v>224</v>
      </c>
      <c r="F93" s="439"/>
      <c r="G93" s="320">
        <v>-970</v>
      </c>
    </row>
    <row r="94" spans="1:7">
      <c r="A94" s="399"/>
      <c r="B94" s="287"/>
      <c r="C94" s="287"/>
      <c r="D94" s="301"/>
      <c r="E94" s="325"/>
      <c r="F94" s="324" t="s">
        <v>225</v>
      </c>
      <c r="G94" s="317">
        <f>G95+G96+G97+G98+G99+G100</f>
        <v>-3120</v>
      </c>
    </row>
    <row r="95" spans="1:7" ht="34.5">
      <c r="A95" s="399"/>
      <c r="B95" s="287"/>
      <c r="C95" s="287"/>
      <c r="D95" s="301"/>
      <c r="E95" s="279" t="s">
        <v>226</v>
      </c>
      <c r="F95" s="329" t="s">
        <v>227</v>
      </c>
      <c r="G95" s="320">
        <v>-450</v>
      </c>
    </row>
    <row r="96" spans="1:7" ht="34.5">
      <c r="A96" s="399"/>
      <c r="B96" s="287"/>
      <c r="C96" s="287"/>
      <c r="D96" s="301"/>
      <c r="E96" s="279" t="s">
        <v>228</v>
      </c>
      <c r="F96" s="329" t="s">
        <v>229</v>
      </c>
      <c r="G96" s="320">
        <v>-670</v>
      </c>
    </row>
    <row r="97" spans="1:7" ht="34.5">
      <c r="A97" s="399"/>
      <c r="B97" s="287"/>
      <c r="C97" s="287"/>
      <c r="D97" s="301"/>
      <c r="E97" s="279" t="s">
        <v>230</v>
      </c>
      <c r="F97" s="323" t="s">
        <v>227</v>
      </c>
      <c r="G97" s="320">
        <v>-400</v>
      </c>
    </row>
    <row r="98" spans="1:7" ht="34.5">
      <c r="A98" s="399"/>
      <c r="B98" s="287"/>
      <c r="C98" s="287"/>
      <c r="D98" s="301"/>
      <c r="E98" s="279" t="s">
        <v>231</v>
      </c>
      <c r="F98" s="323" t="s">
        <v>229</v>
      </c>
      <c r="G98" s="320">
        <v>-300</v>
      </c>
    </row>
    <row r="99" spans="1:7">
      <c r="A99" s="399"/>
      <c r="B99" s="287"/>
      <c r="C99" s="287"/>
      <c r="D99" s="301"/>
      <c r="E99" s="204" t="s">
        <v>232</v>
      </c>
      <c r="F99" s="323" t="s">
        <v>233</v>
      </c>
      <c r="G99" s="320">
        <v>-800</v>
      </c>
    </row>
    <row r="100" spans="1:7">
      <c r="A100" s="399"/>
      <c r="B100" s="287"/>
      <c r="C100" s="287"/>
      <c r="D100" s="301"/>
      <c r="E100" s="204" t="s">
        <v>234</v>
      </c>
      <c r="F100" s="323" t="s">
        <v>233</v>
      </c>
      <c r="G100" s="320">
        <v>-500</v>
      </c>
    </row>
    <row r="101" spans="1:7">
      <c r="A101" s="422">
        <v>1198</v>
      </c>
      <c r="B101" s="427" t="s">
        <v>237</v>
      </c>
      <c r="C101" s="428"/>
      <c r="D101" s="428"/>
      <c r="E101" s="428"/>
      <c r="F101" s="429"/>
      <c r="G101" s="317">
        <f>G102+G105</f>
        <v>117017.5</v>
      </c>
    </row>
    <row r="102" spans="1:7">
      <c r="A102" s="423"/>
      <c r="B102" s="330">
        <v>11008</v>
      </c>
      <c r="C102" s="430" t="s">
        <v>143</v>
      </c>
      <c r="D102" s="430"/>
      <c r="E102" s="430"/>
      <c r="F102" s="288"/>
      <c r="G102" s="331">
        <f>G104</f>
        <v>-10000</v>
      </c>
    </row>
    <row r="103" spans="1:7">
      <c r="A103" s="423"/>
      <c r="B103" s="278"/>
      <c r="C103" s="241"/>
      <c r="D103" s="431" t="s">
        <v>148</v>
      </c>
      <c r="E103" s="432"/>
      <c r="F103" s="288"/>
      <c r="G103" s="332"/>
    </row>
    <row r="104" spans="1:7" ht="34.9" customHeight="1">
      <c r="A104" s="423"/>
      <c r="B104" s="278"/>
      <c r="C104" s="241"/>
      <c r="D104" s="333"/>
      <c r="E104" s="279" t="s">
        <v>238</v>
      </c>
      <c r="F104" s="334" t="s">
        <v>239</v>
      </c>
      <c r="G104" s="335">
        <v>-10000</v>
      </c>
    </row>
    <row r="105" spans="1:7">
      <c r="A105" s="423"/>
      <c r="B105" s="427" t="s">
        <v>237</v>
      </c>
      <c r="C105" s="428"/>
      <c r="D105" s="428"/>
      <c r="E105" s="428"/>
      <c r="F105" s="429"/>
      <c r="G105" s="317">
        <f>G106</f>
        <v>127017.5</v>
      </c>
    </row>
    <row r="106" spans="1:7">
      <c r="A106" s="423"/>
      <c r="B106" s="330">
        <v>11009</v>
      </c>
      <c r="C106" s="433" t="s">
        <v>240</v>
      </c>
      <c r="D106" s="433"/>
      <c r="E106" s="433"/>
      <c r="F106" s="288"/>
      <c r="G106" s="331">
        <f>G107</f>
        <v>127017.5</v>
      </c>
    </row>
    <row r="107" spans="1:7" ht="123" customHeight="1">
      <c r="A107" s="424"/>
      <c r="B107" s="278"/>
      <c r="C107" s="241"/>
      <c r="D107" s="333"/>
      <c r="E107" s="336"/>
      <c r="F107" s="288" t="s">
        <v>241</v>
      </c>
      <c r="G107" s="337">
        <f>127018.4-0.9</f>
        <v>127017.5</v>
      </c>
    </row>
  </sheetData>
  <mergeCells count="37">
    <mergeCell ref="C11:E11"/>
    <mergeCell ref="F1:G1"/>
    <mergeCell ref="AB1:AD1"/>
    <mergeCell ref="F2:G2"/>
    <mergeCell ref="AA2:AD2"/>
    <mergeCell ref="F3:G3"/>
    <mergeCell ref="Y3:AD3"/>
    <mergeCell ref="A8:F8"/>
    <mergeCell ref="A4:G4"/>
    <mergeCell ref="A5:G5"/>
    <mergeCell ref="A6:B6"/>
    <mergeCell ref="D6:E7"/>
    <mergeCell ref="F6:F7"/>
    <mergeCell ref="B10:F10"/>
    <mergeCell ref="B25:B28"/>
    <mergeCell ref="D25:E25"/>
    <mergeCell ref="B54:F54"/>
    <mergeCell ref="C15:E15"/>
    <mergeCell ref="C18:E18"/>
    <mergeCell ref="C21:E21"/>
    <mergeCell ref="C24:E24"/>
    <mergeCell ref="B17:F17"/>
    <mergeCell ref="A54:A100"/>
    <mergeCell ref="A101:A107"/>
    <mergeCell ref="F69:F70"/>
    <mergeCell ref="B101:F101"/>
    <mergeCell ref="C102:E102"/>
    <mergeCell ref="D103:E103"/>
    <mergeCell ref="B105:F105"/>
    <mergeCell ref="C106:E106"/>
    <mergeCell ref="F58:F64"/>
    <mergeCell ref="F72:F78"/>
    <mergeCell ref="F80:F82"/>
    <mergeCell ref="F84:F85"/>
    <mergeCell ref="F89:F93"/>
    <mergeCell ref="C55:F55"/>
    <mergeCell ref="D56:E56"/>
  </mergeCells>
  <printOptions gridLines="1"/>
  <pageMargins left="0.25" right="0.25" top="0.75" bottom="0.75" header="0.3" footer="0.3"/>
  <pageSetup paperSize="9" scale="55" fitToWidth="0" fitToHeight="0" orientation="landscape" r:id="rId1"/>
  <colBreaks count="3" manualBreakCount="3">
    <brk id="7" max="1048575" man="1"/>
    <brk id="8" max="1048575" man="1"/>
    <brk id="10" max="106"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43"/>
  <sheetViews>
    <sheetView topLeftCell="A124" zoomScale="85" zoomScaleNormal="85" zoomScaleSheetLayoutView="100" workbookViewId="0">
      <selection activeCell="D143" sqref="D143"/>
    </sheetView>
  </sheetViews>
  <sheetFormatPr defaultColWidth="9.140625" defaultRowHeight="17.25"/>
  <cols>
    <col min="1" max="1" width="5.140625" style="1" customWidth="1"/>
    <col min="2" max="2" width="24.5703125" style="1" customWidth="1"/>
    <col min="3" max="3" width="72.5703125" style="1" customWidth="1"/>
    <col min="4" max="4" width="40.140625" style="1" customWidth="1"/>
    <col min="5" max="16384" width="9.140625" style="1"/>
  </cols>
  <sheetData>
    <row r="1" spans="1:4" ht="37.5" customHeight="1">
      <c r="C1" s="511" t="s">
        <v>37</v>
      </c>
      <c r="D1" s="511"/>
    </row>
    <row r="2" spans="1:4" ht="17.45" customHeight="1">
      <c r="C2" s="512" t="s">
        <v>57</v>
      </c>
      <c r="D2" s="512"/>
    </row>
    <row r="3" spans="1:4" ht="17.45" customHeight="1">
      <c r="C3" s="512" t="s">
        <v>36</v>
      </c>
      <c r="D3" s="512"/>
    </row>
    <row r="6" spans="1:4" ht="59.65" customHeight="1">
      <c r="A6" s="12"/>
      <c r="B6" s="514" t="s">
        <v>84</v>
      </c>
      <c r="C6" s="514"/>
      <c r="D6" s="514"/>
    </row>
    <row r="7" spans="1:4" ht="9" customHeight="1"/>
    <row r="8" spans="1:4" ht="21.95" customHeight="1">
      <c r="A8" s="513" t="s">
        <v>44</v>
      </c>
      <c r="B8" s="513"/>
      <c r="C8" s="513"/>
      <c r="D8" s="513"/>
    </row>
    <row r="9" spans="1:4" ht="32.25" customHeight="1">
      <c r="B9" s="509" t="s">
        <v>40</v>
      </c>
      <c r="C9" s="509"/>
      <c r="D9" s="509"/>
    </row>
    <row r="10" spans="1:4">
      <c r="B10" s="510" t="s">
        <v>6</v>
      </c>
      <c r="C10" s="510"/>
      <c r="D10" s="510"/>
    </row>
    <row r="11" spans="1:4" s="3" customFormat="1">
      <c r="B11" s="1"/>
      <c r="C11" s="1"/>
      <c r="D11" s="1"/>
    </row>
    <row r="12" spans="1:4" s="3" customFormat="1" ht="17.25" customHeight="1">
      <c r="B12" s="93"/>
      <c r="C12" s="93"/>
      <c r="D12" s="94"/>
    </row>
    <row r="13" spans="1:4" s="3" customFormat="1" ht="31.5" customHeight="1">
      <c r="B13" s="8" t="s">
        <v>45</v>
      </c>
      <c r="C13" s="8" t="s">
        <v>1</v>
      </c>
      <c r="D13" s="7"/>
    </row>
    <row r="14" spans="1:4" s="3" customFormat="1">
      <c r="B14" s="37">
        <v>1075</v>
      </c>
      <c r="C14" s="38" t="s">
        <v>90</v>
      </c>
      <c r="D14" s="8"/>
    </row>
    <row r="15" spans="1:4" s="3" customFormat="1">
      <c r="B15" s="35"/>
      <c r="C15" s="35"/>
      <c r="D15" s="2"/>
    </row>
    <row r="16" spans="1:4" s="3" customFormat="1" ht="17.25" customHeight="1">
      <c r="B16" s="501" t="s">
        <v>2</v>
      </c>
      <c r="C16" s="502"/>
      <c r="D16" s="8"/>
    </row>
    <row r="17" spans="2:4" s="3" customFormat="1" ht="72.599999999999994" customHeight="1">
      <c r="B17" s="4" t="s">
        <v>3</v>
      </c>
      <c r="C17" s="58">
        <v>1075</v>
      </c>
      <c r="D17" s="116" t="s">
        <v>243</v>
      </c>
    </row>
    <row r="18" spans="2:4" s="3" customFormat="1" ht="34.5">
      <c r="B18" s="4" t="s">
        <v>59</v>
      </c>
      <c r="C18" s="58">
        <v>11004</v>
      </c>
      <c r="D18" s="18" t="s">
        <v>56</v>
      </c>
    </row>
    <row r="19" spans="2:4" s="3" customFormat="1" ht="34.5">
      <c r="B19" s="10" t="s">
        <v>52</v>
      </c>
      <c r="C19" s="58" t="s">
        <v>87</v>
      </c>
      <c r="D19" s="493"/>
    </row>
    <row r="20" spans="2:4" s="3" customFormat="1" ht="51.75">
      <c r="B20" s="4" t="s">
        <v>53</v>
      </c>
      <c r="C20" s="58" t="s">
        <v>91</v>
      </c>
      <c r="D20" s="494"/>
    </row>
    <row r="21" spans="2:4" s="3" customFormat="1" ht="34.5">
      <c r="B21" s="10" t="s">
        <v>54</v>
      </c>
      <c r="C21" s="58" t="s">
        <v>69</v>
      </c>
      <c r="D21" s="494"/>
    </row>
    <row r="22" spans="2:4" s="3" customFormat="1" ht="51.75">
      <c r="B22" s="5" t="s">
        <v>60</v>
      </c>
      <c r="C22" s="59" t="s">
        <v>81</v>
      </c>
      <c r="D22" s="494"/>
    </row>
    <row r="23" spans="2:4" s="3" customFormat="1" ht="17.25" customHeight="1">
      <c r="B23" s="505" t="s">
        <v>0</v>
      </c>
      <c r="C23" s="506"/>
      <c r="D23" s="495"/>
    </row>
    <row r="24" spans="2:4" s="3" customFormat="1" ht="17.25" customHeight="1">
      <c r="B24" s="507" t="s">
        <v>4</v>
      </c>
      <c r="C24" s="508"/>
      <c r="D24" s="212">
        <v>-11625.5</v>
      </c>
    </row>
    <row r="25" spans="2:4" s="3" customFormat="1" ht="17.25" customHeight="1">
      <c r="B25" s="192"/>
      <c r="C25" s="192"/>
      <c r="D25" s="193"/>
    </row>
    <row r="26" spans="2:4" s="3" customFormat="1" ht="58.9" customHeight="1">
      <c r="B26" s="4" t="s">
        <v>3</v>
      </c>
      <c r="C26" s="58">
        <v>1075</v>
      </c>
      <c r="D26" s="116" t="s">
        <v>105</v>
      </c>
    </row>
    <row r="27" spans="2:4" s="3" customFormat="1" ht="17.25" customHeight="1">
      <c r="B27" s="4" t="s">
        <v>59</v>
      </c>
      <c r="C27" s="58">
        <v>11010</v>
      </c>
      <c r="D27" s="18" t="s">
        <v>56</v>
      </c>
    </row>
    <row r="28" spans="2:4" s="3" customFormat="1" ht="16.899999999999999" customHeight="1">
      <c r="B28" s="10" t="s">
        <v>52</v>
      </c>
      <c r="C28" s="67" t="s">
        <v>113</v>
      </c>
      <c r="D28" s="493"/>
    </row>
    <row r="29" spans="2:4" s="3" customFormat="1" ht="75" customHeight="1">
      <c r="B29" s="4" t="s">
        <v>53</v>
      </c>
      <c r="C29" s="56" t="s">
        <v>114</v>
      </c>
      <c r="D29" s="494"/>
    </row>
    <row r="30" spans="2:4" s="3" customFormat="1" ht="17.25" customHeight="1">
      <c r="B30" s="10" t="s">
        <v>54</v>
      </c>
      <c r="C30" s="58" t="s">
        <v>69</v>
      </c>
      <c r="D30" s="494"/>
    </row>
    <row r="31" spans="2:4" s="3" customFormat="1" ht="17.25" customHeight="1">
      <c r="B31" s="5" t="s">
        <v>60</v>
      </c>
      <c r="C31" s="59" t="s">
        <v>81</v>
      </c>
      <c r="D31" s="494"/>
    </row>
    <row r="32" spans="2:4" s="3" customFormat="1" ht="17.25" customHeight="1">
      <c r="B32" s="505" t="s">
        <v>0</v>
      </c>
      <c r="C32" s="506"/>
      <c r="D32" s="495"/>
    </row>
    <row r="33" spans="2:4" s="3" customFormat="1" ht="17.25" customHeight="1">
      <c r="B33" s="507" t="s">
        <v>4</v>
      </c>
      <c r="C33" s="508"/>
      <c r="D33" s="212">
        <v>21512.400000000001</v>
      </c>
    </row>
    <row r="34" spans="2:4" s="3" customFormat="1" ht="17.25" customHeight="1">
      <c r="B34" s="192"/>
      <c r="C34" s="192"/>
      <c r="D34" s="193"/>
    </row>
    <row r="35" spans="2:4" s="3" customFormat="1">
      <c r="B35" s="13"/>
      <c r="C35" s="13"/>
    </row>
    <row r="36" spans="2:4" s="2" customFormat="1">
      <c r="B36" s="8" t="s">
        <v>45</v>
      </c>
      <c r="C36" s="8" t="s">
        <v>1</v>
      </c>
      <c r="D36" s="7"/>
    </row>
    <row r="37" spans="2:4" s="2" customFormat="1">
      <c r="B37" s="9">
        <v>1168</v>
      </c>
      <c r="C37" s="4" t="s">
        <v>63</v>
      </c>
      <c r="D37" s="8"/>
    </row>
    <row r="38" spans="2:4" s="2" customFormat="1"/>
    <row r="39" spans="2:4" s="2" customFormat="1">
      <c r="B39" s="503" t="s">
        <v>2</v>
      </c>
      <c r="C39" s="504"/>
      <c r="D39" s="8"/>
    </row>
    <row r="40" spans="2:4" s="2" customFormat="1" ht="51.75">
      <c r="B40" s="4" t="s">
        <v>3</v>
      </c>
      <c r="C40" s="58">
        <v>1168</v>
      </c>
      <c r="D40" s="116" t="s">
        <v>243</v>
      </c>
    </row>
    <row r="41" spans="2:4" s="2" customFormat="1" ht="22.9" customHeight="1">
      <c r="B41" s="4" t="s">
        <v>59</v>
      </c>
      <c r="C41" s="6">
        <v>11003</v>
      </c>
      <c r="D41" s="18" t="s">
        <v>56</v>
      </c>
    </row>
    <row r="42" spans="2:4" s="2" customFormat="1" ht="34.5">
      <c r="B42" s="10" t="s">
        <v>52</v>
      </c>
      <c r="C42" s="11" t="s">
        <v>102</v>
      </c>
      <c r="D42" s="493"/>
    </row>
    <row r="43" spans="2:4" s="2" customFormat="1" ht="34.5">
      <c r="B43" s="4" t="s">
        <v>53</v>
      </c>
      <c r="C43" s="11" t="s">
        <v>103</v>
      </c>
      <c r="D43" s="494"/>
    </row>
    <row r="44" spans="2:4" s="2" customFormat="1" ht="34.5">
      <c r="B44" s="10" t="s">
        <v>54</v>
      </c>
      <c r="C44" s="11" t="s">
        <v>80</v>
      </c>
      <c r="D44" s="494"/>
    </row>
    <row r="45" spans="2:4" s="2" customFormat="1" ht="51.75">
      <c r="B45" s="36" t="s">
        <v>60</v>
      </c>
      <c r="C45" s="19" t="s">
        <v>81</v>
      </c>
      <c r="D45" s="494"/>
    </row>
    <row r="46" spans="2:4" s="2" customFormat="1">
      <c r="B46" s="499" t="s">
        <v>0</v>
      </c>
      <c r="C46" s="500"/>
      <c r="D46" s="495"/>
    </row>
    <row r="47" spans="2:4" s="2" customFormat="1" ht="17.45" customHeight="1">
      <c r="B47" s="17" t="s">
        <v>4</v>
      </c>
      <c r="C47" s="17"/>
      <c r="D47" s="212">
        <v>-6460.7</v>
      </c>
    </row>
    <row r="48" spans="2:4" s="99" customFormat="1">
      <c r="B48" s="100"/>
      <c r="C48" s="100"/>
      <c r="D48" s="101"/>
    </row>
    <row r="49" spans="2:4" s="2" customFormat="1" ht="57.75" customHeight="1">
      <c r="B49" s="4" t="s">
        <v>3</v>
      </c>
      <c r="C49" s="6">
        <v>1168</v>
      </c>
      <c r="D49" s="116" t="s">
        <v>104</v>
      </c>
    </row>
    <row r="50" spans="2:4" s="2" customFormat="1" ht="34.5">
      <c r="B50" s="4" t="s">
        <v>59</v>
      </c>
      <c r="C50" s="6">
        <v>11004</v>
      </c>
      <c r="D50" s="18" t="s">
        <v>56</v>
      </c>
    </row>
    <row r="51" spans="2:4" s="2" customFormat="1" ht="34.5">
      <c r="B51" s="10" t="s">
        <v>52</v>
      </c>
      <c r="C51" s="11" t="s">
        <v>108</v>
      </c>
      <c r="D51" s="493"/>
    </row>
    <row r="52" spans="2:4" s="2" customFormat="1" ht="44.45" customHeight="1">
      <c r="B52" s="4" t="s">
        <v>53</v>
      </c>
      <c r="C52" s="194" t="s">
        <v>109</v>
      </c>
      <c r="D52" s="494"/>
    </row>
    <row r="53" spans="2:4" s="2" customFormat="1" ht="34.5">
      <c r="B53" s="10" t="s">
        <v>54</v>
      </c>
      <c r="C53" s="11" t="s">
        <v>80</v>
      </c>
      <c r="D53" s="494"/>
    </row>
    <row r="54" spans="2:4" s="2" customFormat="1" ht="51.75">
      <c r="B54" s="36" t="s">
        <v>60</v>
      </c>
      <c r="C54" s="19" t="s">
        <v>81</v>
      </c>
      <c r="D54" s="494"/>
    </row>
    <row r="55" spans="2:4" s="2" customFormat="1">
      <c r="B55" s="499" t="s">
        <v>0</v>
      </c>
      <c r="C55" s="500"/>
      <c r="D55" s="495"/>
    </row>
    <row r="56" spans="2:4" s="14" customFormat="1">
      <c r="B56" s="17" t="s">
        <v>4</v>
      </c>
      <c r="C56" s="17"/>
      <c r="D56" s="226">
        <v>-12662.9</v>
      </c>
    </row>
    <row r="58" spans="2:4" ht="51.75">
      <c r="B58" s="4" t="s">
        <v>3</v>
      </c>
      <c r="C58" s="6">
        <v>1168</v>
      </c>
      <c r="D58" s="116" t="s">
        <v>244</v>
      </c>
    </row>
    <row r="59" spans="2:4" ht="34.5">
      <c r="B59" s="4" t="s">
        <v>59</v>
      </c>
      <c r="C59" s="6">
        <v>11005</v>
      </c>
      <c r="D59" s="18" t="s">
        <v>56</v>
      </c>
    </row>
    <row r="60" spans="2:4" ht="34.5">
      <c r="B60" s="10" t="s">
        <v>52</v>
      </c>
      <c r="C60" s="11" t="s">
        <v>118</v>
      </c>
      <c r="D60" s="493"/>
    </row>
    <row r="61" spans="2:4" ht="34.5">
      <c r="B61" s="4" t="s">
        <v>53</v>
      </c>
      <c r="C61" s="194" t="s">
        <v>115</v>
      </c>
      <c r="D61" s="494"/>
    </row>
    <row r="62" spans="2:4" ht="34.5">
      <c r="B62" s="10" t="s">
        <v>54</v>
      </c>
      <c r="C62" s="11" t="s">
        <v>80</v>
      </c>
      <c r="D62" s="494"/>
    </row>
    <row r="63" spans="2:4" ht="51.75">
      <c r="B63" s="36" t="s">
        <v>60</v>
      </c>
      <c r="C63" s="213" t="s">
        <v>245</v>
      </c>
      <c r="D63" s="494"/>
    </row>
    <row r="64" spans="2:4">
      <c r="B64" s="499" t="s">
        <v>0</v>
      </c>
      <c r="C64" s="500"/>
      <c r="D64" s="495"/>
    </row>
    <row r="65" spans="2:4">
      <c r="B65" s="484" t="s">
        <v>246</v>
      </c>
      <c r="C65" s="484"/>
      <c r="D65" s="205">
        <v>1</v>
      </c>
    </row>
    <row r="66" spans="2:4">
      <c r="B66" s="17" t="s">
        <v>4</v>
      </c>
      <c r="C66" s="17"/>
      <c r="D66" s="226">
        <v>31410.9</v>
      </c>
    </row>
    <row r="68" spans="2:4" ht="65.45" customHeight="1">
      <c r="B68" s="195" t="s">
        <v>3</v>
      </c>
      <c r="C68" s="196">
        <v>1168</v>
      </c>
      <c r="D68" s="200" t="s">
        <v>253</v>
      </c>
    </row>
    <row r="69" spans="2:4" ht="30.6" customHeight="1">
      <c r="B69" s="195" t="s">
        <v>73</v>
      </c>
      <c r="C69" s="196">
        <v>11026</v>
      </c>
      <c r="D69" s="18" t="s">
        <v>56</v>
      </c>
    </row>
    <row r="70" spans="2:4" ht="34.5">
      <c r="B70" s="195" t="s">
        <v>74</v>
      </c>
      <c r="C70" s="196" t="s">
        <v>116</v>
      </c>
      <c r="D70" s="496"/>
    </row>
    <row r="71" spans="2:4" ht="51.75">
      <c r="B71" s="195" t="s">
        <v>75</v>
      </c>
      <c r="C71" s="196" t="s">
        <v>117</v>
      </c>
      <c r="D71" s="497"/>
    </row>
    <row r="72" spans="2:4" ht="34.5">
      <c r="B72" s="195" t="s">
        <v>76</v>
      </c>
      <c r="C72" s="196" t="s">
        <v>80</v>
      </c>
      <c r="D72" s="497"/>
    </row>
    <row r="73" spans="2:4" ht="69">
      <c r="B73" s="198" t="s">
        <v>247</v>
      </c>
      <c r="C73" s="196" t="s">
        <v>55</v>
      </c>
      <c r="D73" s="497"/>
    </row>
    <row r="74" spans="2:4">
      <c r="B74" s="488" t="s">
        <v>0</v>
      </c>
      <c r="C74" s="489"/>
      <c r="D74" s="498"/>
    </row>
    <row r="75" spans="2:4">
      <c r="B75" s="477" t="s">
        <v>248</v>
      </c>
      <c r="C75" s="480"/>
      <c r="D75" s="199">
        <v>-2</v>
      </c>
    </row>
    <row r="76" spans="2:4">
      <c r="B76" s="488" t="s">
        <v>4</v>
      </c>
      <c r="C76" s="492"/>
      <c r="D76" s="227">
        <v>-66787.100000000006</v>
      </c>
    </row>
    <row r="78" spans="2:4" ht="61.15" customHeight="1">
      <c r="B78" s="201" t="s">
        <v>3</v>
      </c>
      <c r="C78" s="202">
        <v>1168</v>
      </c>
      <c r="D78" s="207" t="s">
        <v>254</v>
      </c>
    </row>
    <row r="79" spans="2:4" ht="34.5">
      <c r="B79" s="201" t="s">
        <v>59</v>
      </c>
      <c r="C79" s="202">
        <v>11028</v>
      </c>
      <c r="D79" s="203" t="s">
        <v>249</v>
      </c>
    </row>
    <row r="80" spans="2:4" ht="34.5">
      <c r="B80" s="204" t="s">
        <v>52</v>
      </c>
      <c r="C80" s="198" t="s">
        <v>250</v>
      </c>
      <c r="D80" s="493"/>
    </row>
    <row r="81" spans="2:4" ht="69">
      <c r="B81" s="201" t="s">
        <v>53</v>
      </c>
      <c r="C81" s="198" t="s">
        <v>251</v>
      </c>
      <c r="D81" s="494"/>
    </row>
    <row r="82" spans="2:4" ht="34.5">
      <c r="B82" s="204" t="s">
        <v>54</v>
      </c>
      <c r="C82" s="196" t="s">
        <v>80</v>
      </c>
      <c r="D82" s="494"/>
    </row>
    <row r="83" spans="2:4" ht="69">
      <c r="B83" s="198" t="s">
        <v>247</v>
      </c>
      <c r="C83" s="196" t="s">
        <v>252</v>
      </c>
      <c r="D83" s="494"/>
    </row>
    <row r="84" spans="2:4">
      <c r="B84" s="488" t="s">
        <v>0</v>
      </c>
      <c r="C84" s="489"/>
      <c r="D84" s="495"/>
    </row>
    <row r="85" spans="2:4">
      <c r="B85" s="477" t="s">
        <v>248</v>
      </c>
      <c r="C85" s="478"/>
      <c r="D85" s="199">
        <v>-1</v>
      </c>
    </row>
    <row r="86" spans="2:4">
      <c r="B86" s="206" t="s">
        <v>4</v>
      </c>
      <c r="C86" s="206"/>
      <c r="D86" s="228">
        <v>-69845.399999999994</v>
      </c>
    </row>
    <row r="88" spans="2:4" ht="51.75">
      <c r="B88" s="208" t="s">
        <v>3</v>
      </c>
      <c r="C88" s="191">
        <v>1168</v>
      </c>
      <c r="D88" s="116" t="s">
        <v>244</v>
      </c>
    </row>
    <row r="89" spans="2:4" ht="34.5">
      <c r="B89" s="195" t="s">
        <v>73</v>
      </c>
      <c r="C89" s="196">
        <v>12002</v>
      </c>
      <c r="D89" s="197" t="s">
        <v>56</v>
      </c>
    </row>
    <row r="90" spans="2:4" ht="51.75">
      <c r="B90" s="208" t="s">
        <v>74</v>
      </c>
      <c r="C90" s="198" t="s">
        <v>119</v>
      </c>
      <c r="D90" s="485"/>
    </row>
    <row r="91" spans="2:4" ht="86.25">
      <c r="B91" s="208" t="s">
        <v>75</v>
      </c>
      <c r="C91" s="209" t="s">
        <v>120</v>
      </c>
      <c r="D91" s="486"/>
    </row>
    <row r="92" spans="2:4" ht="34.5">
      <c r="B92" s="195" t="s">
        <v>76</v>
      </c>
      <c r="C92" s="191" t="s">
        <v>121</v>
      </c>
      <c r="D92" s="486"/>
    </row>
    <row r="93" spans="2:4" ht="51.75">
      <c r="B93" s="198" t="s">
        <v>255</v>
      </c>
      <c r="C93" s="191" t="s">
        <v>311</v>
      </c>
      <c r="D93" s="486"/>
    </row>
    <row r="94" spans="2:4">
      <c r="B94" s="488" t="s">
        <v>0</v>
      </c>
      <c r="C94" s="489"/>
      <c r="D94" s="487"/>
    </row>
    <row r="95" spans="2:4">
      <c r="B95" s="490" t="s">
        <v>257</v>
      </c>
      <c r="C95" s="491"/>
      <c r="D95" s="199">
        <v>1</v>
      </c>
    </row>
    <row r="96" spans="2:4">
      <c r="B96" s="490" t="s">
        <v>258</v>
      </c>
      <c r="C96" s="491"/>
      <c r="D96" s="199">
        <v>2</v>
      </c>
    </row>
    <row r="97" spans="2:4">
      <c r="B97" s="481" t="s">
        <v>4</v>
      </c>
      <c r="C97" s="482"/>
      <c r="D97" s="224">
        <v>21163.200000000001</v>
      </c>
    </row>
    <row r="99" spans="2:4">
      <c r="B99" s="214" t="s">
        <v>259</v>
      </c>
      <c r="C99" s="214" t="s">
        <v>260</v>
      </c>
      <c r="D99" s="208"/>
    </row>
    <row r="100" spans="2:4">
      <c r="B100" s="215">
        <v>1196</v>
      </c>
      <c r="C100" s="216" t="s">
        <v>261</v>
      </c>
      <c r="D100" s="208"/>
    </row>
    <row r="101" spans="2:4">
      <c r="B101" s="217"/>
      <c r="C101" s="217"/>
      <c r="D101" s="208"/>
    </row>
    <row r="102" spans="2:4" ht="34.5">
      <c r="B102" s="218" t="s">
        <v>262</v>
      </c>
      <c r="C102" s="218"/>
      <c r="D102" s="208"/>
    </row>
    <row r="103" spans="2:4">
      <c r="B103" s="217"/>
      <c r="C103" s="217"/>
      <c r="D103" s="208"/>
    </row>
    <row r="104" spans="2:4" ht="51.75">
      <c r="B104" s="219" t="s">
        <v>263</v>
      </c>
      <c r="C104" s="220" t="s">
        <v>264</v>
      </c>
      <c r="D104" s="221" t="s">
        <v>265</v>
      </c>
    </row>
    <row r="105" spans="2:4" ht="34.5">
      <c r="B105" s="217" t="s">
        <v>59</v>
      </c>
      <c r="C105" s="222" t="s">
        <v>266</v>
      </c>
      <c r="D105" s="223" t="s">
        <v>56</v>
      </c>
    </row>
    <row r="106" spans="2:4" ht="34.5">
      <c r="B106" s="217" t="s">
        <v>52</v>
      </c>
      <c r="C106" s="222" t="s">
        <v>267</v>
      </c>
      <c r="D106" s="223"/>
    </row>
    <row r="107" spans="2:4" ht="34.5">
      <c r="B107" s="217" t="s">
        <v>53</v>
      </c>
      <c r="C107" s="222" t="s">
        <v>268</v>
      </c>
      <c r="D107" s="223"/>
    </row>
    <row r="108" spans="2:4" ht="34.5">
      <c r="B108" s="217" t="s">
        <v>54</v>
      </c>
      <c r="C108" s="222" t="s">
        <v>70</v>
      </c>
      <c r="D108" s="223"/>
    </row>
    <row r="109" spans="2:4" ht="69">
      <c r="B109" s="217" t="s">
        <v>269</v>
      </c>
      <c r="C109" s="222" t="s">
        <v>270</v>
      </c>
      <c r="D109" s="223"/>
    </row>
    <row r="110" spans="2:4">
      <c r="B110" s="483" t="s">
        <v>271</v>
      </c>
      <c r="C110" s="483"/>
      <c r="D110" s="223"/>
    </row>
    <row r="111" spans="2:4">
      <c r="B111" s="484" t="s">
        <v>272</v>
      </c>
      <c r="C111" s="484"/>
      <c r="D111" s="211">
        <f>-37</f>
        <v>-37</v>
      </c>
    </row>
    <row r="112" spans="2:4">
      <c r="B112" s="484" t="s">
        <v>273</v>
      </c>
      <c r="C112" s="484"/>
      <c r="D112" s="211">
        <f>-34</f>
        <v>-34</v>
      </c>
    </row>
    <row r="113" spans="2:4">
      <c r="B113" s="484" t="s">
        <v>274</v>
      </c>
      <c r="C113" s="484"/>
      <c r="D113" s="211">
        <f>-156</f>
        <v>-156</v>
      </c>
    </row>
    <row r="114" spans="2:4">
      <c r="B114" s="474" t="s">
        <v>275</v>
      </c>
      <c r="C114" s="474"/>
      <c r="D114" s="224">
        <f>-23722.4</f>
        <v>-23722.400000000001</v>
      </c>
    </row>
    <row r="116" spans="2:4">
      <c r="B116" s="214" t="s">
        <v>259</v>
      </c>
      <c r="C116" s="214" t="s">
        <v>260</v>
      </c>
      <c r="D116" s="208"/>
    </row>
    <row r="117" spans="2:4">
      <c r="B117" s="215">
        <v>1198</v>
      </c>
      <c r="C117" s="216" t="s">
        <v>237</v>
      </c>
      <c r="D117" s="208"/>
    </row>
    <row r="118" spans="2:4">
      <c r="B118" s="217"/>
      <c r="C118" s="217"/>
      <c r="D118" s="208"/>
    </row>
    <row r="119" spans="2:4" ht="34.5">
      <c r="B119" s="218" t="s">
        <v>262</v>
      </c>
      <c r="C119" s="218"/>
      <c r="D119" s="208"/>
    </row>
    <row r="120" spans="2:4">
      <c r="B120" s="217"/>
      <c r="C120" s="217"/>
      <c r="D120" s="208"/>
    </row>
    <row r="121" spans="2:4" ht="51.75">
      <c r="B121" s="219" t="s">
        <v>263</v>
      </c>
      <c r="C121" s="220">
        <v>1198</v>
      </c>
      <c r="D121" s="221" t="s">
        <v>265</v>
      </c>
    </row>
    <row r="122" spans="2:4" ht="34.5">
      <c r="B122" s="217" t="s">
        <v>59</v>
      </c>
      <c r="C122" s="222">
        <v>11008</v>
      </c>
      <c r="D122" s="223" t="s">
        <v>56</v>
      </c>
    </row>
    <row r="123" spans="2:4" ht="34.5">
      <c r="B123" s="219" t="s">
        <v>52</v>
      </c>
      <c r="C123" s="196" t="s">
        <v>276</v>
      </c>
      <c r="D123" s="210"/>
    </row>
    <row r="124" spans="2:4" ht="51.75">
      <c r="B124" s="219" t="s">
        <v>53</v>
      </c>
      <c r="C124" s="196" t="s">
        <v>277</v>
      </c>
      <c r="D124" s="210"/>
    </row>
    <row r="125" spans="2:4" ht="34.5">
      <c r="B125" s="219" t="s">
        <v>54</v>
      </c>
      <c r="C125" s="196" t="s">
        <v>70</v>
      </c>
      <c r="D125" s="210"/>
    </row>
    <row r="126" spans="2:4" ht="69">
      <c r="B126" s="219" t="s">
        <v>269</v>
      </c>
      <c r="C126" s="196" t="s">
        <v>55</v>
      </c>
      <c r="D126" s="210"/>
    </row>
    <row r="127" spans="2:4">
      <c r="B127" s="475" t="s">
        <v>271</v>
      </c>
      <c r="C127" s="476"/>
      <c r="D127" s="210"/>
    </row>
    <row r="128" spans="2:4">
      <c r="B128" s="477" t="s">
        <v>278</v>
      </c>
      <c r="C128" s="478"/>
      <c r="D128" s="211">
        <f>-1</f>
        <v>-1</v>
      </c>
    </row>
    <row r="129" spans="2:4">
      <c r="B129" s="479" t="s">
        <v>275</v>
      </c>
      <c r="C129" s="480"/>
      <c r="D129" s="224">
        <f>-10000</f>
        <v>-10000</v>
      </c>
    </row>
    <row r="131" spans="2:4" ht="51.75">
      <c r="B131" s="217" t="s">
        <v>263</v>
      </c>
      <c r="C131" s="222">
        <v>1198</v>
      </c>
      <c r="D131" s="200" t="s">
        <v>279</v>
      </c>
    </row>
    <row r="132" spans="2:4" ht="34.5">
      <c r="B132" s="217" t="s">
        <v>59</v>
      </c>
      <c r="C132" s="222">
        <v>11009</v>
      </c>
      <c r="D132" s="223" t="s">
        <v>56</v>
      </c>
    </row>
    <row r="133" spans="2:4" ht="34.5">
      <c r="B133" s="217" t="s">
        <v>52</v>
      </c>
      <c r="C133" s="225" t="s">
        <v>280</v>
      </c>
      <c r="D133" s="223"/>
    </row>
    <row r="134" spans="2:4" ht="69">
      <c r="B134" s="219" t="s">
        <v>53</v>
      </c>
      <c r="C134" s="216" t="s">
        <v>281</v>
      </c>
      <c r="D134" s="223"/>
    </row>
    <row r="135" spans="2:4" ht="34.5">
      <c r="B135" s="219" t="s">
        <v>54</v>
      </c>
      <c r="C135" s="216" t="s">
        <v>70</v>
      </c>
      <c r="D135" s="223"/>
    </row>
    <row r="136" spans="2:4" ht="69">
      <c r="B136" s="219" t="s">
        <v>269</v>
      </c>
      <c r="C136" s="216" t="s">
        <v>55</v>
      </c>
      <c r="D136" s="223"/>
    </row>
    <row r="137" spans="2:4" ht="17.45" customHeight="1">
      <c r="B137" s="475" t="s">
        <v>271</v>
      </c>
      <c r="C137" s="476"/>
      <c r="D137" s="223"/>
    </row>
    <row r="138" spans="2:4">
      <c r="B138" s="472" t="s">
        <v>282</v>
      </c>
      <c r="C138" s="473"/>
      <c r="D138" s="355">
        <v>141549</v>
      </c>
    </row>
    <row r="139" spans="2:4">
      <c r="B139" s="472" t="s">
        <v>275</v>
      </c>
      <c r="C139" s="473"/>
      <c r="D139" s="229">
        <v>127017.5</v>
      </c>
    </row>
    <row r="143" spans="2:4">
      <c r="D143" s="362"/>
    </row>
  </sheetData>
  <mergeCells count="45">
    <mergeCell ref="B9:D9"/>
    <mergeCell ref="B10:D10"/>
    <mergeCell ref="C1:D1"/>
    <mergeCell ref="C2:D2"/>
    <mergeCell ref="C3:D3"/>
    <mergeCell ref="A8:D8"/>
    <mergeCell ref="B6:D6"/>
    <mergeCell ref="D60:D64"/>
    <mergeCell ref="B64:C64"/>
    <mergeCell ref="B65:C65"/>
    <mergeCell ref="B16:C16"/>
    <mergeCell ref="B39:C39"/>
    <mergeCell ref="D19:D23"/>
    <mergeCell ref="B23:C23"/>
    <mergeCell ref="B24:C24"/>
    <mergeCell ref="D28:D32"/>
    <mergeCell ref="B32:C32"/>
    <mergeCell ref="B33:C33"/>
    <mergeCell ref="D42:D46"/>
    <mergeCell ref="B46:C46"/>
    <mergeCell ref="D51:D55"/>
    <mergeCell ref="B55:C55"/>
    <mergeCell ref="B76:C76"/>
    <mergeCell ref="D80:D84"/>
    <mergeCell ref="B84:C84"/>
    <mergeCell ref="B74:C74"/>
    <mergeCell ref="B75:C75"/>
    <mergeCell ref="D70:D74"/>
    <mergeCell ref="B85:C85"/>
    <mergeCell ref="D90:D94"/>
    <mergeCell ref="B94:C94"/>
    <mergeCell ref="B95:C95"/>
    <mergeCell ref="B96:C96"/>
    <mergeCell ref="B97:C97"/>
    <mergeCell ref="B110:C110"/>
    <mergeCell ref="B111:C111"/>
    <mergeCell ref="B112:C112"/>
    <mergeCell ref="B113:C113"/>
    <mergeCell ref="B138:C138"/>
    <mergeCell ref="B139:C139"/>
    <mergeCell ref="B114:C114"/>
    <mergeCell ref="B127:C127"/>
    <mergeCell ref="B128:C128"/>
    <mergeCell ref="B129:C129"/>
    <mergeCell ref="B137:C137"/>
  </mergeCells>
  <pageMargins left="0.70866141732283472" right="0.70866141732283472" top="0.74803149606299213" bottom="0.74803149606299213" header="0.31496062992125984" footer="0.31496062992125984"/>
  <pageSetup paperSize="9" scale="75"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309"/>
  <sheetViews>
    <sheetView topLeftCell="A292" zoomScaleNormal="100" zoomScaleSheetLayoutView="100" workbookViewId="0">
      <selection activeCell="D309" sqref="D309"/>
    </sheetView>
  </sheetViews>
  <sheetFormatPr defaultColWidth="9.140625" defaultRowHeight="17.25"/>
  <cols>
    <col min="1" max="1" width="5.28515625" style="22" customWidth="1"/>
    <col min="2" max="2" width="31.140625" style="22" customWidth="1"/>
    <col min="3" max="3" width="77" style="22" customWidth="1"/>
    <col min="4" max="4" width="39.28515625" style="22" customWidth="1"/>
    <col min="5" max="16384" width="9.140625" style="22"/>
  </cols>
  <sheetData>
    <row r="1" spans="1:4" ht="24" customHeight="1">
      <c r="C1" s="23"/>
      <c r="D1" s="89" t="s">
        <v>46</v>
      </c>
    </row>
    <row r="2" spans="1:4" ht="17.25" customHeight="1">
      <c r="C2" s="521" t="s">
        <v>58</v>
      </c>
      <c r="D2" s="522"/>
    </row>
    <row r="3" spans="1:4" ht="17.25" customHeight="1">
      <c r="C3" s="521" t="s">
        <v>5</v>
      </c>
      <c r="D3" s="522"/>
    </row>
    <row r="4" spans="1:4" ht="59.25" customHeight="1">
      <c r="A4" s="24"/>
      <c r="B4" s="530" t="s">
        <v>71</v>
      </c>
      <c r="C4" s="530"/>
      <c r="D4" s="531"/>
    </row>
    <row r="5" spans="1:4" ht="21.75" customHeight="1">
      <c r="A5" s="524" t="s">
        <v>72</v>
      </c>
      <c r="B5" s="524"/>
      <c r="C5" s="524"/>
      <c r="D5" s="524"/>
    </row>
    <row r="6" spans="1:4" ht="27.75" customHeight="1">
      <c r="B6" s="523" t="s">
        <v>40</v>
      </c>
      <c r="C6" s="523"/>
      <c r="D6" s="523"/>
    </row>
    <row r="7" spans="1:4">
      <c r="B7" s="103" t="s">
        <v>43</v>
      </c>
      <c r="C7" s="104"/>
    </row>
    <row r="8" spans="1:4" s="3" customFormat="1" ht="39.75" customHeight="1">
      <c r="B8" s="95" t="s">
        <v>45</v>
      </c>
      <c r="C8" s="95" t="s">
        <v>1</v>
      </c>
      <c r="D8" s="96"/>
    </row>
    <row r="9" spans="1:4" s="3" customFormat="1" ht="27.75" customHeight="1">
      <c r="B9" s="37">
        <v>1075</v>
      </c>
      <c r="C9" s="38" t="s">
        <v>90</v>
      </c>
      <c r="D9" s="95"/>
    </row>
    <row r="10" spans="1:4" s="3" customFormat="1">
      <c r="B10" s="1"/>
      <c r="C10" s="1"/>
      <c r="D10" s="1"/>
    </row>
    <row r="11" spans="1:4" s="3" customFormat="1" ht="17.25" customHeight="1">
      <c r="B11" s="536" t="s">
        <v>2</v>
      </c>
      <c r="C11" s="537"/>
      <c r="D11" s="95"/>
    </row>
    <row r="12" spans="1:4" s="3" customFormat="1" ht="57" customHeight="1">
      <c r="B12" s="38" t="s">
        <v>3</v>
      </c>
      <c r="C12" s="58">
        <v>1075</v>
      </c>
      <c r="D12" s="116" t="s">
        <v>104</v>
      </c>
    </row>
    <row r="13" spans="1:4" s="3" customFormat="1">
      <c r="B13" s="38" t="s">
        <v>59</v>
      </c>
      <c r="C13" s="58">
        <v>11004</v>
      </c>
      <c r="D13" s="97" t="s">
        <v>56</v>
      </c>
    </row>
    <row r="14" spans="1:4" s="3" customFormat="1">
      <c r="B14" s="16" t="s">
        <v>52</v>
      </c>
      <c r="C14" s="58" t="s">
        <v>87</v>
      </c>
      <c r="D14" s="395"/>
    </row>
    <row r="15" spans="1:4" s="3" customFormat="1" ht="34.5">
      <c r="B15" s="38" t="s">
        <v>53</v>
      </c>
      <c r="C15" s="58" t="s">
        <v>91</v>
      </c>
      <c r="D15" s="396"/>
    </row>
    <row r="16" spans="1:4" s="3" customFormat="1">
      <c r="B16" s="16" t="s">
        <v>54</v>
      </c>
      <c r="C16" s="58" t="s">
        <v>69</v>
      </c>
      <c r="D16" s="396"/>
    </row>
    <row r="17" spans="1:4" s="3" customFormat="1" ht="51.75">
      <c r="B17" s="36" t="s">
        <v>60</v>
      </c>
      <c r="C17" s="59" t="s">
        <v>81</v>
      </c>
      <c r="D17" s="396"/>
    </row>
    <row r="18" spans="1:4" s="3" customFormat="1" ht="17.25" customHeight="1">
      <c r="B18" s="532" t="s">
        <v>0</v>
      </c>
      <c r="C18" s="533"/>
      <c r="D18" s="397"/>
    </row>
    <row r="19" spans="1:4" s="3" customFormat="1" ht="17.25" customHeight="1">
      <c r="B19" s="534" t="s">
        <v>4</v>
      </c>
      <c r="C19" s="535"/>
      <c r="D19" s="212">
        <v>-11625.5</v>
      </c>
    </row>
    <row r="20" spans="1:4" s="3" customFormat="1" ht="17.25" customHeight="1">
      <c r="B20" s="230"/>
      <c r="C20" s="230"/>
      <c r="D20" s="231"/>
    </row>
    <row r="21" spans="1:4" s="3" customFormat="1" ht="58.15" customHeight="1">
      <c r="B21" s="4" t="s">
        <v>3</v>
      </c>
      <c r="C21" s="58">
        <v>1075</v>
      </c>
      <c r="D21" s="116" t="s">
        <v>105</v>
      </c>
    </row>
    <row r="22" spans="1:4" s="3" customFormat="1" ht="17.25" customHeight="1">
      <c r="B22" s="4" t="s">
        <v>59</v>
      </c>
      <c r="C22" s="58">
        <v>11010</v>
      </c>
      <c r="D22" s="18" t="s">
        <v>56</v>
      </c>
    </row>
    <row r="23" spans="1:4" s="3" customFormat="1" ht="17.25" customHeight="1">
      <c r="B23" s="10" t="s">
        <v>52</v>
      </c>
      <c r="C23" s="67" t="s">
        <v>113</v>
      </c>
      <c r="D23" s="493"/>
    </row>
    <row r="24" spans="1:4" s="3" customFormat="1" ht="17.25" customHeight="1">
      <c r="B24" s="4" t="s">
        <v>53</v>
      </c>
      <c r="C24" s="56" t="s">
        <v>114</v>
      </c>
      <c r="D24" s="494"/>
    </row>
    <row r="25" spans="1:4" s="3" customFormat="1" ht="17.25" customHeight="1">
      <c r="B25" s="10" t="s">
        <v>54</v>
      </c>
      <c r="C25" s="58" t="s">
        <v>69</v>
      </c>
      <c r="D25" s="494"/>
    </row>
    <row r="26" spans="1:4" ht="51.75">
      <c r="B26" s="5" t="s">
        <v>60</v>
      </c>
      <c r="C26" s="59" t="s">
        <v>81</v>
      </c>
      <c r="D26" s="494"/>
    </row>
    <row r="27" spans="1:4">
      <c r="B27" s="505" t="s">
        <v>0</v>
      </c>
      <c r="C27" s="506"/>
      <c r="D27" s="495"/>
    </row>
    <row r="28" spans="1:4">
      <c r="B28" s="507" t="s">
        <v>4</v>
      </c>
      <c r="C28" s="508"/>
      <c r="D28" s="212">
        <v>21512.400000000001</v>
      </c>
    </row>
    <row r="29" spans="1:4">
      <c r="A29" s="524"/>
      <c r="B29" s="524"/>
      <c r="C29" s="524"/>
    </row>
    <row r="30" spans="1:4" s="25" customFormat="1" ht="28.5" customHeight="1">
      <c r="B30" s="112"/>
      <c r="C30" s="112"/>
      <c r="D30" s="113"/>
    </row>
    <row r="31" spans="1:4">
      <c r="B31" s="105" t="s">
        <v>45</v>
      </c>
      <c r="C31" s="105" t="s">
        <v>1</v>
      </c>
      <c r="D31" s="26"/>
    </row>
    <row r="32" spans="1:4">
      <c r="B32" s="68">
        <v>1168</v>
      </c>
      <c r="C32" s="67" t="s">
        <v>63</v>
      </c>
      <c r="D32" s="90"/>
    </row>
    <row r="33" spans="2:4">
      <c r="B33" s="106"/>
      <c r="C33" s="27"/>
      <c r="D33" s="90"/>
    </row>
    <row r="34" spans="2:4" ht="19.899999999999999" customHeight="1">
      <c r="B34" s="525" t="s">
        <v>2</v>
      </c>
      <c r="C34" s="525"/>
      <c r="D34" s="28"/>
    </row>
    <row r="35" spans="2:4" ht="57.75" customHeight="1">
      <c r="B35" s="107" t="s">
        <v>3</v>
      </c>
      <c r="C35" s="67">
        <v>1168</v>
      </c>
      <c r="D35" s="116" t="s">
        <v>104</v>
      </c>
    </row>
    <row r="36" spans="2:4">
      <c r="B36" s="109" t="s">
        <v>73</v>
      </c>
      <c r="C36" s="58">
        <v>11003</v>
      </c>
      <c r="D36" s="108" t="s">
        <v>56</v>
      </c>
    </row>
    <row r="37" spans="2:4">
      <c r="B37" s="109" t="s">
        <v>74</v>
      </c>
      <c r="C37" s="110" t="s">
        <v>102</v>
      </c>
      <c r="D37" s="526"/>
    </row>
    <row r="38" spans="2:4" ht="34.5">
      <c r="B38" s="109" t="s">
        <v>75</v>
      </c>
      <c r="C38" s="110" t="s">
        <v>103</v>
      </c>
      <c r="D38" s="527"/>
    </row>
    <row r="39" spans="2:4" ht="36" customHeight="1">
      <c r="B39" s="109" t="s">
        <v>76</v>
      </c>
      <c r="C39" s="110" t="s">
        <v>70</v>
      </c>
      <c r="D39" s="527"/>
    </row>
    <row r="40" spans="2:4" ht="51.75">
      <c r="B40" s="68" t="s">
        <v>77</v>
      </c>
      <c r="C40" s="111" t="s">
        <v>55</v>
      </c>
      <c r="D40" s="527"/>
    </row>
    <row r="41" spans="2:4" ht="17.25" customHeight="1">
      <c r="B41" s="114"/>
      <c r="C41" s="115" t="s">
        <v>0</v>
      </c>
      <c r="D41" s="528"/>
    </row>
    <row r="42" spans="2:4" ht="28.5" customHeight="1">
      <c r="B42" s="529" t="s">
        <v>4</v>
      </c>
      <c r="C42" s="529"/>
      <c r="D42" s="212">
        <v>-6460.7</v>
      </c>
    </row>
    <row r="44" spans="2:4" ht="57.6" customHeight="1">
      <c r="B44" s="4" t="s">
        <v>3</v>
      </c>
      <c r="C44" s="6">
        <v>1168</v>
      </c>
      <c r="D44" s="116" t="s">
        <v>104</v>
      </c>
    </row>
    <row r="45" spans="2:4" ht="21.6" customHeight="1">
      <c r="B45" s="4" t="s">
        <v>59</v>
      </c>
      <c r="C45" s="6">
        <v>11004</v>
      </c>
      <c r="D45" s="18" t="s">
        <v>56</v>
      </c>
    </row>
    <row r="46" spans="2:4">
      <c r="B46" s="10" t="s">
        <v>52</v>
      </c>
      <c r="C46" s="11" t="s">
        <v>108</v>
      </c>
      <c r="D46" s="493"/>
    </row>
    <row r="47" spans="2:4" ht="51.75">
      <c r="B47" s="4" t="s">
        <v>53</v>
      </c>
      <c r="C47" s="194" t="s">
        <v>109</v>
      </c>
      <c r="D47" s="494"/>
    </row>
    <row r="48" spans="2:4">
      <c r="B48" s="10" t="s">
        <v>54</v>
      </c>
      <c r="C48" s="11" t="s">
        <v>80</v>
      </c>
      <c r="D48" s="494"/>
    </row>
    <row r="49" spans="2:4" ht="51.75">
      <c r="B49" s="36" t="s">
        <v>60</v>
      </c>
      <c r="C49" s="19" t="s">
        <v>81</v>
      </c>
      <c r="D49" s="494"/>
    </row>
    <row r="50" spans="2:4">
      <c r="B50" s="499" t="s">
        <v>0</v>
      </c>
      <c r="C50" s="500"/>
      <c r="D50" s="495"/>
    </row>
    <row r="51" spans="2:4" ht="17.25" customHeight="1">
      <c r="B51" s="17" t="s">
        <v>4</v>
      </c>
      <c r="C51" s="17"/>
      <c r="D51" s="226">
        <v>-12662.9</v>
      </c>
    </row>
    <row r="52" spans="2:4" ht="17.25" customHeight="1">
      <c r="B52" s="1"/>
      <c r="C52" s="1"/>
      <c r="D52" s="1"/>
    </row>
    <row r="53" spans="2:4" ht="51.75">
      <c r="B53" s="4" t="s">
        <v>3</v>
      </c>
      <c r="C53" s="6">
        <v>1168</v>
      </c>
      <c r="D53" s="116" t="s">
        <v>244</v>
      </c>
    </row>
    <row r="54" spans="2:4">
      <c r="B54" s="4" t="s">
        <v>59</v>
      </c>
      <c r="C54" s="6">
        <v>11005</v>
      </c>
      <c r="D54" s="18" t="s">
        <v>56</v>
      </c>
    </row>
    <row r="55" spans="2:4">
      <c r="B55" s="10" t="s">
        <v>52</v>
      </c>
      <c r="C55" s="11" t="s">
        <v>118</v>
      </c>
      <c r="D55" s="493"/>
    </row>
    <row r="56" spans="2:4">
      <c r="B56" s="4" t="s">
        <v>53</v>
      </c>
      <c r="C56" s="194" t="s">
        <v>115</v>
      </c>
      <c r="D56" s="494"/>
    </row>
    <row r="57" spans="2:4">
      <c r="B57" s="10" t="s">
        <v>54</v>
      </c>
      <c r="C57" s="11" t="s">
        <v>80</v>
      </c>
      <c r="D57" s="494"/>
    </row>
    <row r="58" spans="2:4" ht="51.75">
      <c r="B58" s="36" t="s">
        <v>60</v>
      </c>
      <c r="C58" s="213" t="s">
        <v>245</v>
      </c>
      <c r="D58" s="494"/>
    </row>
    <row r="59" spans="2:4">
      <c r="B59" s="499" t="s">
        <v>0</v>
      </c>
      <c r="C59" s="500"/>
      <c r="D59" s="495"/>
    </row>
    <row r="60" spans="2:4">
      <c r="B60" s="484" t="s">
        <v>246</v>
      </c>
      <c r="C60" s="484"/>
      <c r="D60" s="205">
        <v>1</v>
      </c>
    </row>
    <row r="61" spans="2:4">
      <c r="B61" s="17" t="s">
        <v>4</v>
      </c>
      <c r="C61" s="17"/>
      <c r="D61" s="226">
        <v>31410.9</v>
      </c>
    </row>
    <row r="62" spans="2:4">
      <c r="B62" s="1"/>
      <c r="C62" s="1"/>
      <c r="D62" s="1"/>
    </row>
    <row r="63" spans="2:4" ht="51.75">
      <c r="B63" s="195" t="s">
        <v>3</v>
      </c>
      <c r="C63" s="196">
        <v>1168</v>
      </c>
      <c r="D63" s="200" t="s">
        <v>253</v>
      </c>
    </row>
    <row r="64" spans="2:4">
      <c r="B64" s="195" t="s">
        <v>73</v>
      </c>
      <c r="C64" s="196">
        <v>11026</v>
      </c>
      <c r="D64" s="18" t="s">
        <v>56</v>
      </c>
    </row>
    <row r="65" spans="2:4" ht="34.5">
      <c r="B65" s="195" t="s">
        <v>74</v>
      </c>
      <c r="C65" s="196" t="s">
        <v>116</v>
      </c>
      <c r="D65" s="496"/>
    </row>
    <row r="66" spans="2:4" ht="51.75">
      <c r="B66" s="195" t="s">
        <v>75</v>
      </c>
      <c r="C66" s="196" t="s">
        <v>117</v>
      </c>
      <c r="D66" s="497"/>
    </row>
    <row r="67" spans="2:4">
      <c r="B67" s="195" t="s">
        <v>76</v>
      </c>
      <c r="C67" s="196" t="s">
        <v>80</v>
      </c>
      <c r="D67" s="497"/>
    </row>
    <row r="68" spans="2:4" ht="51.75">
      <c r="B68" s="198" t="s">
        <v>247</v>
      </c>
      <c r="C68" s="196" t="s">
        <v>55</v>
      </c>
      <c r="D68" s="497"/>
    </row>
    <row r="69" spans="2:4">
      <c r="B69" s="488" t="s">
        <v>0</v>
      </c>
      <c r="C69" s="489"/>
      <c r="D69" s="498"/>
    </row>
    <row r="70" spans="2:4">
      <c r="B70" s="477" t="s">
        <v>248</v>
      </c>
      <c r="C70" s="480"/>
      <c r="D70" s="199">
        <v>-2</v>
      </c>
    </row>
    <row r="71" spans="2:4">
      <c r="B71" s="488" t="s">
        <v>4</v>
      </c>
      <c r="C71" s="492"/>
      <c r="D71" s="227">
        <v>-66787.100000000006</v>
      </c>
    </row>
    <row r="72" spans="2:4">
      <c r="B72" s="1"/>
      <c r="C72" s="1"/>
      <c r="D72" s="1"/>
    </row>
    <row r="73" spans="2:4" ht="51.75">
      <c r="B73" s="201" t="s">
        <v>3</v>
      </c>
      <c r="C73" s="202">
        <v>1168</v>
      </c>
      <c r="D73" s="207" t="s">
        <v>254</v>
      </c>
    </row>
    <row r="74" spans="2:4">
      <c r="B74" s="201" t="s">
        <v>59</v>
      </c>
      <c r="C74" s="202">
        <v>11028</v>
      </c>
      <c r="D74" s="203" t="s">
        <v>249</v>
      </c>
    </row>
    <row r="75" spans="2:4" ht="34.5">
      <c r="B75" s="204" t="s">
        <v>52</v>
      </c>
      <c r="C75" s="198" t="s">
        <v>250</v>
      </c>
      <c r="D75" s="493"/>
    </row>
    <row r="76" spans="2:4" ht="69">
      <c r="B76" s="201" t="s">
        <v>53</v>
      </c>
      <c r="C76" s="198" t="s">
        <v>251</v>
      </c>
      <c r="D76" s="494"/>
    </row>
    <row r="77" spans="2:4">
      <c r="B77" s="204" t="s">
        <v>54</v>
      </c>
      <c r="C77" s="196" t="s">
        <v>80</v>
      </c>
      <c r="D77" s="494"/>
    </row>
    <row r="78" spans="2:4" ht="51.75">
      <c r="B78" s="198" t="s">
        <v>247</v>
      </c>
      <c r="C78" s="196" t="s">
        <v>252</v>
      </c>
      <c r="D78" s="494"/>
    </row>
    <row r="79" spans="2:4">
      <c r="B79" s="488" t="s">
        <v>0</v>
      </c>
      <c r="C79" s="489"/>
      <c r="D79" s="495"/>
    </row>
    <row r="80" spans="2:4">
      <c r="B80" s="477" t="s">
        <v>248</v>
      </c>
      <c r="C80" s="478"/>
      <c r="D80" s="199">
        <v>-1</v>
      </c>
    </row>
    <row r="81" spans="2:4">
      <c r="B81" s="206" t="s">
        <v>4</v>
      </c>
      <c r="C81" s="206"/>
      <c r="D81" s="228">
        <v>-69845.399999999994</v>
      </c>
    </row>
    <row r="82" spans="2:4">
      <c r="B82" s="1"/>
      <c r="C82" s="1"/>
      <c r="D82" s="1"/>
    </row>
    <row r="83" spans="2:4" ht="51.75">
      <c r="B83" s="208" t="s">
        <v>3</v>
      </c>
      <c r="C83" s="191">
        <v>1168</v>
      </c>
      <c r="D83" s="116" t="s">
        <v>244</v>
      </c>
    </row>
    <row r="84" spans="2:4">
      <c r="B84" s="195" t="s">
        <v>73</v>
      </c>
      <c r="C84" s="196">
        <v>12002</v>
      </c>
      <c r="D84" s="197" t="s">
        <v>56</v>
      </c>
    </row>
    <row r="85" spans="2:4" ht="51.75">
      <c r="B85" s="208" t="s">
        <v>74</v>
      </c>
      <c r="C85" s="198" t="s">
        <v>119</v>
      </c>
      <c r="D85" s="485"/>
    </row>
    <row r="86" spans="2:4" ht="86.25">
      <c r="B86" s="208" t="s">
        <v>75</v>
      </c>
      <c r="C86" s="209" t="s">
        <v>120</v>
      </c>
      <c r="D86" s="486"/>
    </row>
    <row r="87" spans="2:4">
      <c r="B87" s="195" t="s">
        <v>76</v>
      </c>
      <c r="C87" s="191" t="s">
        <v>121</v>
      </c>
      <c r="D87" s="486"/>
    </row>
    <row r="88" spans="2:4" ht="34.5">
      <c r="B88" s="198" t="s">
        <v>255</v>
      </c>
      <c r="C88" s="191" t="s">
        <v>256</v>
      </c>
      <c r="D88" s="486"/>
    </row>
    <row r="89" spans="2:4">
      <c r="B89" s="488" t="s">
        <v>0</v>
      </c>
      <c r="C89" s="489"/>
      <c r="D89" s="487"/>
    </row>
    <row r="90" spans="2:4">
      <c r="B90" s="490" t="s">
        <v>257</v>
      </c>
      <c r="C90" s="491"/>
      <c r="D90" s="199">
        <v>1</v>
      </c>
    </row>
    <row r="91" spans="2:4">
      <c r="B91" s="490" t="s">
        <v>258</v>
      </c>
      <c r="C91" s="491"/>
      <c r="D91" s="199">
        <v>2</v>
      </c>
    </row>
    <row r="92" spans="2:4">
      <c r="B92" s="481" t="s">
        <v>4</v>
      </c>
      <c r="C92" s="482"/>
      <c r="D92" s="224">
        <v>21163.200000000001</v>
      </c>
    </row>
    <row r="93" spans="2:4">
      <c r="B93" s="356"/>
      <c r="C93" s="357"/>
      <c r="D93" s="358"/>
    </row>
    <row r="94" spans="2:4">
      <c r="B94" s="214" t="s">
        <v>259</v>
      </c>
      <c r="C94" s="214" t="s">
        <v>260</v>
      </c>
      <c r="D94" s="208"/>
    </row>
    <row r="95" spans="2:4" ht="21.75" customHeight="1">
      <c r="B95" s="215">
        <v>1198</v>
      </c>
      <c r="C95" s="216" t="s">
        <v>237</v>
      </c>
      <c r="D95" s="208"/>
    </row>
    <row r="96" spans="2:4">
      <c r="B96" s="238"/>
      <c r="C96" s="238"/>
      <c r="D96" s="208"/>
    </row>
    <row r="97" spans="2:4">
      <c r="B97" s="218" t="s">
        <v>262</v>
      </c>
      <c r="C97" s="218"/>
      <c r="D97" s="208"/>
    </row>
    <row r="98" spans="2:4">
      <c r="B98" s="238"/>
      <c r="C98" s="238"/>
      <c r="D98" s="208"/>
    </row>
    <row r="99" spans="2:4" ht="51.75">
      <c r="B99" s="219" t="s">
        <v>263</v>
      </c>
      <c r="C99" s="220">
        <v>1198</v>
      </c>
      <c r="D99" s="221" t="s">
        <v>265</v>
      </c>
    </row>
    <row r="100" spans="2:4">
      <c r="B100" s="238" t="s">
        <v>59</v>
      </c>
      <c r="C100" s="240">
        <v>11008</v>
      </c>
      <c r="D100" s="239" t="s">
        <v>56</v>
      </c>
    </row>
    <row r="101" spans="2:4" ht="34.5">
      <c r="B101" s="219" t="s">
        <v>52</v>
      </c>
      <c r="C101" s="196" t="s">
        <v>276</v>
      </c>
      <c r="D101" s="210"/>
    </row>
    <row r="102" spans="2:4" ht="34.5">
      <c r="B102" s="219" t="s">
        <v>53</v>
      </c>
      <c r="C102" s="196" t="s">
        <v>277</v>
      </c>
      <c r="D102" s="210"/>
    </row>
    <row r="103" spans="2:4">
      <c r="B103" s="219" t="s">
        <v>54</v>
      </c>
      <c r="C103" s="196" t="s">
        <v>70</v>
      </c>
      <c r="D103" s="210"/>
    </row>
    <row r="104" spans="2:4" ht="51.75">
      <c r="B104" s="219" t="s">
        <v>269</v>
      </c>
      <c r="C104" s="196" t="s">
        <v>55</v>
      </c>
      <c r="D104" s="210"/>
    </row>
    <row r="105" spans="2:4">
      <c r="B105" s="475" t="s">
        <v>271</v>
      </c>
      <c r="C105" s="476"/>
      <c r="D105" s="210"/>
    </row>
    <row r="106" spans="2:4">
      <c r="B106" s="477" t="s">
        <v>278</v>
      </c>
      <c r="C106" s="478"/>
      <c r="D106" s="211">
        <f>-1</f>
        <v>-1</v>
      </c>
    </row>
    <row r="107" spans="2:4">
      <c r="B107" s="479" t="s">
        <v>275</v>
      </c>
      <c r="C107" s="480"/>
      <c r="D107" s="224">
        <f>-10000</f>
        <v>-10000</v>
      </c>
    </row>
    <row r="108" spans="2:4">
      <c r="B108" s="1"/>
      <c r="C108" s="1"/>
      <c r="D108" s="1"/>
    </row>
    <row r="109" spans="2:4" ht="51.75">
      <c r="B109" s="238" t="s">
        <v>263</v>
      </c>
      <c r="C109" s="240">
        <v>1198</v>
      </c>
      <c r="D109" s="200" t="s">
        <v>279</v>
      </c>
    </row>
    <row r="110" spans="2:4">
      <c r="B110" s="238" t="s">
        <v>59</v>
      </c>
      <c r="C110" s="240">
        <v>11009</v>
      </c>
      <c r="D110" s="239" t="s">
        <v>56</v>
      </c>
    </row>
    <row r="111" spans="2:4">
      <c r="B111" s="238" t="s">
        <v>52</v>
      </c>
      <c r="C111" s="225" t="s">
        <v>280</v>
      </c>
      <c r="D111" s="239"/>
    </row>
    <row r="112" spans="2:4" ht="69">
      <c r="B112" s="219" t="s">
        <v>53</v>
      </c>
      <c r="C112" s="216" t="s">
        <v>281</v>
      </c>
      <c r="D112" s="239"/>
    </row>
    <row r="113" spans="2:4">
      <c r="B113" s="219" t="s">
        <v>54</v>
      </c>
      <c r="C113" s="216" t="s">
        <v>70</v>
      </c>
      <c r="D113" s="239"/>
    </row>
    <row r="114" spans="2:4" ht="51.75">
      <c r="B114" s="219" t="s">
        <v>269</v>
      </c>
      <c r="C114" s="216" t="s">
        <v>55</v>
      </c>
      <c r="D114" s="239"/>
    </row>
    <row r="115" spans="2:4">
      <c r="B115" s="475" t="s">
        <v>271</v>
      </c>
      <c r="C115" s="476"/>
      <c r="D115" s="239"/>
    </row>
    <row r="116" spans="2:4">
      <c r="B116" s="472" t="s">
        <v>282</v>
      </c>
      <c r="C116" s="473"/>
      <c r="D116" s="211">
        <v>141549</v>
      </c>
    </row>
    <row r="117" spans="2:4">
      <c r="B117" s="472" t="s">
        <v>275</v>
      </c>
      <c r="C117" s="473"/>
      <c r="D117" s="229">
        <v>127017.5</v>
      </c>
    </row>
    <row r="118" spans="2:4">
      <c r="B118" s="356"/>
      <c r="C118" s="357"/>
      <c r="D118" s="358"/>
    </row>
    <row r="119" spans="2:4">
      <c r="B119" s="356"/>
      <c r="C119" s="357"/>
      <c r="D119" s="358"/>
    </row>
    <row r="120" spans="2:4">
      <c r="B120" s="242"/>
      <c r="C120" s="242"/>
      <c r="D120" s="251" t="s">
        <v>312</v>
      </c>
    </row>
    <row r="121" spans="2:4">
      <c r="B121" s="518" t="s">
        <v>313</v>
      </c>
      <c r="C121" s="518"/>
      <c r="D121" s="242"/>
    </row>
    <row r="122" spans="2:4">
      <c r="B122" s="519" t="s">
        <v>294</v>
      </c>
      <c r="C122" s="519"/>
      <c r="D122" s="242"/>
    </row>
    <row r="123" spans="2:4">
      <c r="B123" s="243" t="s">
        <v>259</v>
      </c>
      <c r="C123" s="243" t="s">
        <v>260</v>
      </c>
      <c r="D123" s="244"/>
    </row>
    <row r="124" spans="2:4">
      <c r="B124" s="215">
        <v>1196</v>
      </c>
      <c r="C124" s="216" t="s">
        <v>261</v>
      </c>
      <c r="D124" s="244"/>
    </row>
    <row r="125" spans="2:4">
      <c r="B125" s="148"/>
      <c r="C125" s="148"/>
      <c r="D125" s="244"/>
    </row>
    <row r="126" spans="2:4">
      <c r="B126" s="245" t="s">
        <v>262</v>
      </c>
      <c r="C126" s="245"/>
      <c r="D126" s="244"/>
    </row>
    <row r="127" spans="2:4">
      <c r="B127" s="148"/>
      <c r="C127" s="148"/>
      <c r="D127" s="244"/>
    </row>
    <row r="128" spans="2:4" ht="51.75">
      <c r="B128" s="219" t="s">
        <v>263</v>
      </c>
      <c r="C128" s="220" t="s">
        <v>264</v>
      </c>
      <c r="D128" s="246" t="s">
        <v>265</v>
      </c>
    </row>
    <row r="129" spans="2:4">
      <c r="B129" s="148" t="s">
        <v>59</v>
      </c>
      <c r="C129" s="146" t="s">
        <v>266</v>
      </c>
      <c r="D129" s="247" t="s">
        <v>56</v>
      </c>
    </row>
    <row r="130" spans="2:4">
      <c r="B130" s="148" t="s">
        <v>52</v>
      </c>
      <c r="C130" s="146" t="s">
        <v>267</v>
      </c>
      <c r="D130" s="247"/>
    </row>
    <row r="131" spans="2:4" ht="34.5">
      <c r="B131" s="148" t="s">
        <v>53</v>
      </c>
      <c r="C131" s="146" t="s">
        <v>268</v>
      </c>
      <c r="D131" s="247"/>
    </row>
    <row r="132" spans="2:4">
      <c r="B132" s="148" t="s">
        <v>54</v>
      </c>
      <c r="C132" s="146" t="s">
        <v>70</v>
      </c>
      <c r="D132" s="247"/>
    </row>
    <row r="133" spans="2:4" ht="51.75">
      <c r="B133" s="148" t="s">
        <v>269</v>
      </c>
      <c r="C133" s="146" t="s">
        <v>270</v>
      </c>
      <c r="D133" s="247"/>
    </row>
    <row r="134" spans="2:4">
      <c r="B134" s="515" t="s">
        <v>271</v>
      </c>
      <c r="C134" s="515"/>
      <c r="D134" s="247"/>
    </row>
    <row r="135" spans="2:4" ht="17.45" customHeight="1">
      <c r="B135" s="516" t="s">
        <v>272</v>
      </c>
      <c r="C135" s="516"/>
      <c r="D135" s="248">
        <f>-7</f>
        <v>-7</v>
      </c>
    </row>
    <row r="136" spans="2:4" ht="17.45" customHeight="1">
      <c r="B136" s="516" t="s">
        <v>273</v>
      </c>
      <c r="C136" s="516"/>
      <c r="D136" s="248"/>
    </row>
    <row r="137" spans="2:4" ht="17.45" customHeight="1">
      <c r="B137" s="516" t="s">
        <v>274</v>
      </c>
      <c r="C137" s="516"/>
      <c r="D137" s="248"/>
    </row>
    <row r="138" spans="2:4" ht="17.45" customHeight="1">
      <c r="B138" s="517" t="s">
        <v>275</v>
      </c>
      <c r="C138" s="517"/>
      <c r="D138" s="249">
        <f>-2185.9</f>
        <v>-2185.9</v>
      </c>
    </row>
    <row r="139" spans="2:4">
      <c r="B139" s="518"/>
      <c r="C139" s="518"/>
      <c r="D139" s="250"/>
    </row>
    <row r="140" spans="2:4">
      <c r="B140" s="242"/>
      <c r="C140" s="242"/>
      <c r="D140" s="251" t="s">
        <v>292</v>
      </c>
    </row>
    <row r="141" spans="2:4">
      <c r="B141" s="518" t="s">
        <v>293</v>
      </c>
      <c r="C141" s="518"/>
      <c r="D141" s="242"/>
    </row>
    <row r="142" spans="2:4">
      <c r="B142" s="519" t="s">
        <v>294</v>
      </c>
      <c r="C142" s="519"/>
      <c r="D142" s="242"/>
    </row>
    <row r="143" spans="2:4">
      <c r="B143" s="518"/>
      <c r="C143" s="518"/>
      <c r="D143" s="250"/>
    </row>
    <row r="144" spans="2:4">
      <c r="B144" s="243" t="s">
        <v>259</v>
      </c>
      <c r="C144" s="243" t="s">
        <v>260</v>
      </c>
      <c r="D144" s="244"/>
    </row>
    <row r="145" spans="2:4">
      <c r="B145" s="215">
        <v>1196</v>
      </c>
      <c r="C145" s="216" t="s">
        <v>261</v>
      </c>
      <c r="D145" s="244"/>
    </row>
    <row r="146" spans="2:4">
      <c r="B146" s="148"/>
      <c r="C146" s="148"/>
      <c r="D146" s="244"/>
    </row>
    <row r="147" spans="2:4">
      <c r="B147" s="245" t="s">
        <v>262</v>
      </c>
      <c r="C147" s="245"/>
      <c r="D147" s="244"/>
    </row>
    <row r="148" spans="2:4">
      <c r="B148" s="148"/>
      <c r="C148" s="148"/>
      <c r="D148" s="244"/>
    </row>
    <row r="149" spans="2:4" ht="51.75">
      <c r="B149" s="219" t="s">
        <v>263</v>
      </c>
      <c r="C149" s="220" t="s">
        <v>264</v>
      </c>
      <c r="D149" s="246" t="s">
        <v>265</v>
      </c>
    </row>
    <row r="150" spans="2:4">
      <c r="B150" s="148" t="s">
        <v>59</v>
      </c>
      <c r="C150" s="146" t="s">
        <v>266</v>
      </c>
      <c r="D150" s="247" t="s">
        <v>56</v>
      </c>
    </row>
    <row r="151" spans="2:4">
      <c r="B151" s="148" t="s">
        <v>52</v>
      </c>
      <c r="C151" s="146" t="s">
        <v>267</v>
      </c>
      <c r="D151" s="247"/>
    </row>
    <row r="152" spans="2:4" ht="34.5">
      <c r="B152" s="148" t="s">
        <v>53</v>
      </c>
      <c r="C152" s="146" t="s">
        <v>268</v>
      </c>
      <c r="D152" s="247"/>
    </row>
    <row r="153" spans="2:4">
      <c r="B153" s="148" t="s">
        <v>54</v>
      </c>
      <c r="C153" s="146" t="s">
        <v>70</v>
      </c>
      <c r="D153" s="247"/>
    </row>
    <row r="154" spans="2:4" ht="51.75">
      <c r="B154" s="148" t="s">
        <v>269</v>
      </c>
      <c r="C154" s="146" t="s">
        <v>270</v>
      </c>
      <c r="D154" s="247"/>
    </row>
    <row r="155" spans="2:4">
      <c r="B155" s="515" t="s">
        <v>271</v>
      </c>
      <c r="C155" s="515"/>
      <c r="D155" s="247"/>
    </row>
    <row r="156" spans="2:4">
      <c r="B156" s="516" t="s">
        <v>272</v>
      </c>
      <c r="C156" s="516"/>
      <c r="D156" s="248">
        <f>-2</f>
        <v>-2</v>
      </c>
    </row>
    <row r="157" spans="2:4">
      <c r="B157" s="516" t="s">
        <v>273</v>
      </c>
      <c r="C157" s="516"/>
      <c r="D157" s="248"/>
    </row>
    <row r="158" spans="2:4">
      <c r="B158" s="516" t="s">
        <v>274</v>
      </c>
      <c r="C158" s="516"/>
      <c r="D158" s="248"/>
    </row>
    <row r="159" spans="2:4">
      <c r="B159" s="517" t="s">
        <v>275</v>
      </c>
      <c r="C159" s="517"/>
      <c r="D159" s="249">
        <f>-967.8</f>
        <v>-967.8</v>
      </c>
    </row>
    <row r="160" spans="2:4">
      <c r="B160" s="252"/>
      <c r="C160" s="252"/>
      <c r="D160" s="253"/>
    </row>
    <row r="161" spans="2:4">
      <c r="B161" s="242"/>
      <c r="C161" s="242"/>
      <c r="D161" s="251" t="s">
        <v>295</v>
      </c>
    </row>
    <row r="162" spans="2:4">
      <c r="B162" s="518" t="s">
        <v>296</v>
      </c>
      <c r="C162" s="518"/>
      <c r="D162" s="242"/>
    </row>
    <row r="163" spans="2:4">
      <c r="B163" s="519" t="s">
        <v>294</v>
      </c>
      <c r="C163" s="519"/>
      <c r="D163" s="242"/>
    </row>
    <row r="164" spans="2:4">
      <c r="B164" s="518"/>
      <c r="C164" s="518"/>
      <c r="D164" s="250"/>
    </row>
    <row r="165" spans="2:4">
      <c r="B165" s="243" t="s">
        <v>259</v>
      </c>
      <c r="C165" s="243" t="s">
        <v>260</v>
      </c>
      <c r="D165" s="244"/>
    </row>
    <row r="166" spans="2:4">
      <c r="B166" s="215">
        <v>1196</v>
      </c>
      <c r="C166" s="216" t="s">
        <v>261</v>
      </c>
      <c r="D166" s="244"/>
    </row>
    <row r="167" spans="2:4">
      <c r="B167" s="148"/>
      <c r="C167" s="148"/>
      <c r="D167" s="244"/>
    </row>
    <row r="168" spans="2:4">
      <c r="B168" s="245" t="s">
        <v>262</v>
      </c>
      <c r="C168" s="245"/>
      <c r="D168" s="244"/>
    </row>
    <row r="169" spans="2:4">
      <c r="B169" s="148"/>
      <c r="C169" s="148"/>
      <c r="D169" s="244"/>
    </row>
    <row r="170" spans="2:4" ht="51.75">
      <c r="B170" s="219" t="s">
        <v>263</v>
      </c>
      <c r="C170" s="220" t="s">
        <v>264</v>
      </c>
      <c r="D170" s="246" t="s">
        <v>265</v>
      </c>
    </row>
    <row r="171" spans="2:4">
      <c r="B171" s="148" t="s">
        <v>59</v>
      </c>
      <c r="C171" s="146" t="s">
        <v>266</v>
      </c>
      <c r="D171" s="247" t="s">
        <v>56</v>
      </c>
    </row>
    <row r="172" spans="2:4">
      <c r="B172" s="148" t="s">
        <v>52</v>
      </c>
      <c r="C172" s="146" t="s">
        <v>267</v>
      </c>
      <c r="D172" s="247"/>
    </row>
    <row r="173" spans="2:4" ht="34.5">
      <c r="B173" s="148" t="s">
        <v>53</v>
      </c>
      <c r="C173" s="146" t="s">
        <v>268</v>
      </c>
      <c r="D173" s="247"/>
    </row>
    <row r="174" spans="2:4">
      <c r="B174" s="148" t="s">
        <v>54</v>
      </c>
      <c r="C174" s="146" t="s">
        <v>70</v>
      </c>
      <c r="D174" s="247"/>
    </row>
    <row r="175" spans="2:4" ht="51.75">
      <c r="B175" s="148" t="s">
        <v>269</v>
      </c>
      <c r="C175" s="146" t="s">
        <v>270</v>
      </c>
      <c r="D175" s="247"/>
    </row>
    <row r="176" spans="2:4">
      <c r="B176" s="515" t="s">
        <v>271</v>
      </c>
      <c r="C176" s="515"/>
      <c r="D176" s="247"/>
    </row>
    <row r="177" spans="2:4">
      <c r="B177" s="516" t="s">
        <v>272</v>
      </c>
      <c r="C177" s="516"/>
      <c r="D177" s="248">
        <f>-2</f>
        <v>-2</v>
      </c>
    </row>
    <row r="178" spans="2:4">
      <c r="B178" s="516" t="s">
        <v>273</v>
      </c>
      <c r="C178" s="516"/>
      <c r="D178" s="248">
        <f>-8</f>
        <v>-8</v>
      </c>
    </row>
    <row r="179" spans="2:4">
      <c r="B179" s="516" t="s">
        <v>274</v>
      </c>
      <c r="C179" s="516"/>
      <c r="D179" s="248">
        <f>-20</f>
        <v>-20</v>
      </c>
    </row>
    <row r="180" spans="2:4">
      <c r="B180" s="517" t="s">
        <v>275</v>
      </c>
      <c r="C180" s="517"/>
      <c r="D180" s="249">
        <f>-2874</f>
        <v>-2874</v>
      </c>
    </row>
    <row r="181" spans="2:4">
      <c r="B181" s="254"/>
      <c r="C181" s="254"/>
      <c r="D181" s="253"/>
    </row>
    <row r="182" spans="2:4">
      <c r="B182" s="242"/>
      <c r="C182" s="242"/>
      <c r="D182" s="251" t="s">
        <v>297</v>
      </c>
    </row>
    <row r="183" spans="2:4">
      <c r="B183" s="518" t="s">
        <v>298</v>
      </c>
      <c r="C183" s="518"/>
      <c r="D183" s="242"/>
    </row>
    <row r="184" spans="2:4">
      <c r="B184" s="519" t="s">
        <v>294</v>
      </c>
      <c r="C184" s="519"/>
      <c r="D184" s="242"/>
    </row>
    <row r="185" spans="2:4">
      <c r="B185" s="518"/>
      <c r="C185" s="518"/>
      <c r="D185" s="250"/>
    </row>
    <row r="186" spans="2:4">
      <c r="B186" s="243" t="s">
        <v>259</v>
      </c>
      <c r="C186" s="243" t="s">
        <v>260</v>
      </c>
      <c r="D186" s="244"/>
    </row>
    <row r="187" spans="2:4">
      <c r="B187" s="215">
        <v>1196</v>
      </c>
      <c r="C187" s="216" t="s">
        <v>261</v>
      </c>
      <c r="D187" s="244"/>
    </row>
    <row r="188" spans="2:4">
      <c r="B188" s="148"/>
      <c r="C188" s="148"/>
      <c r="D188" s="244"/>
    </row>
    <row r="189" spans="2:4">
      <c r="B189" s="245" t="s">
        <v>262</v>
      </c>
      <c r="C189" s="245"/>
      <c r="D189" s="244"/>
    </row>
    <row r="190" spans="2:4">
      <c r="B190" s="148"/>
      <c r="C190" s="148"/>
      <c r="D190" s="244"/>
    </row>
    <row r="191" spans="2:4" ht="51.75">
      <c r="B191" s="219" t="s">
        <v>263</v>
      </c>
      <c r="C191" s="220" t="s">
        <v>264</v>
      </c>
      <c r="D191" s="246" t="s">
        <v>265</v>
      </c>
    </row>
    <row r="192" spans="2:4">
      <c r="B192" s="148" t="s">
        <v>59</v>
      </c>
      <c r="C192" s="146" t="s">
        <v>266</v>
      </c>
      <c r="D192" s="247" t="s">
        <v>56</v>
      </c>
    </row>
    <row r="193" spans="2:4">
      <c r="B193" s="148" t="s">
        <v>52</v>
      </c>
      <c r="C193" s="146" t="s">
        <v>267</v>
      </c>
      <c r="D193" s="247"/>
    </row>
    <row r="194" spans="2:4" ht="34.5">
      <c r="B194" s="148" t="s">
        <v>53</v>
      </c>
      <c r="C194" s="146" t="s">
        <v>268</v>
      </c>
      <c r="D194" s="247"/>
    </row>
    <row r="195" spans="2:4">
      <c r="B195" s="148" t="s">
        <v>54</v>
      </c>
      <c r="C195" s="146" t="s">
        <v>70</v>
      </c>
      <c r="D195" s="247"/>
    </row>
    <row r="196" spans="2:4" ht="51.75">
      <c r="B196" s="148" t="s">
        <v>269</v>
      </c>
      <c r="C196" s="146" t="s">
        <v>270</v>
      </c>
      <c r="D196" s="247"/>
    </row>
    <row r="197" spans="2:4">
      <c r="B197" s="515" t="s">
        <v>271</v>
      </c>
      <c r="C197" s="515"/>
      <c r="D197" s="247"/>
    </row>
    <row r="198" spans="2:4">
      <c r="B198" s="516" t="s">
        <v>272</v>
      </c>
      <c r="C198" s="516"/>
      <c r="D198" s="248">
        <f>-7</f>
        <v>-7</v>
      </c>
    </row>
    <row r="199" spans="2:4">
      <c r="B199" s="516" t="s">
        <v>273</v>
      </c>
      <c r="C199" s="516"/>
      <c r="D199" s="248">
        <f>-5</f>
        <v>-5</v>
      </c>
    </row>
    <row r="200" spans="2:4">
      <c r="B200" s="516" t="s">
        <v>274</v>
      </c>
      <c r="C200" s="516"/>
      <c r="D200" s="248">
        <f>-25</f>
        <v>-25</v>
      </c>
    </row>
    <row r="201" spans="2:4">
      <c r="B201" s="517" t="s">
        <v>275</v>
      </c>
      <c r="C201" s="517"/>
      <c r="D201" s="249">
        <f>-2520.5</f>
        <v>-2520.5</v>
      </c>
    </row>
    <row r="202" spans="2:4">
      <c r="B202" s="254"/>
      <c r="C202" s="254"/>
      <c r="D202" s="253"/>
    </row>
    <row r="203" spans="2:4">
      <c r="B203" s="242"/>
      <c r="C203" s="242"/>
      <c r="D203" s="251" t="s">
        <v>299</v>
      </c>
    </row>
    <row r="204" spans="2:4">
      <c r="B204" s="518" t="s">
        <v>300</v>
      </c>
      <c r="C204" s="518"/>
      <c r="D204" s="242"/>
    </row>
    <row r="205" spans="2:4">
      <c r="B205" s="519" t="s">
        <v>294</v>
      </c>
      <c r="C205" s="519"/>
      <c r="D205" s="242"/>
    </row>
    <row r="206" spans="2:4">
      <c r="B206" s="518"/>
      <c r="C206" s="518"/>
      <c r="D206" s="250"/>
    </row>
    <row r="207" spans="2:4">
      <c r="B207" s="243" t="s">
        <v>259</v>
      </c>
      <c r="C207" s="243" t="s">
        <v>260</v>
      </c>
      <c r="D207" s="244"/>
    </row>
    <row r="208" spans="2:4">
      <c r="B208" s="215">
        <v>1196</v>
      </c>
      <c r="C208" s="216" t="s">
        <v>261</v>
      </c>
      <c r="D208" s="244"/>
    </row>
    <row r="209" spans="2:4">
      <c r="B209" s="148"/>
      <c r="C209" s="148"/>
      <c r="D209" s="244"/>
    </row>
    <row r="210" spans="2:4">
      <c r="B210" s="245" t="s">
        <v>262</v>
      </c>
      <c r="C210" s="245"/>
      <c r="D210" s="244"/>
    </row>
    <row r="211" spans="2:4">
      <c r="B211" s="148"/>
      <c r="C211" s="148"/>
      <c r="D211" s="244"/>
    </row>
    <row r="212" spans="2:4" ht="51.75">
      <c r="B212" s="219" t="s">
        <v>263</v>
      </c>
      <c r="C212" s="220" t="s">
        <v>264</v>
      </c>
      <c r="D212" s="246" t="s">
        <v>265</v>
      </c>
    </row>
    <row r="213" spans="2:4">
      <c r="B213" s="148" t="s">
        <v>59</v>
      </c>
      <c r="C213" s="146" t="s">
        <v>266</v>
      </c>
      <c r="D213" s="247" t="s">
        <v>56</v>
      </c>
    </row>
    <row r="214" spans="2:4">
      <c r="B214" s="148" t="s">
        <v>52</v>
      </c>
      <c r="C214" s="146" t="s">
        <v>267</v>
      </c>
      <c r="D214" s="247"/>
    </row>
    <row r="215" spans="2:4" ht="34.5">
      <c r="B215" s="148" t="s">
        <v>53</v>
      </c>
      <c r="C215" s="146" t="s">
        <v>268</v>
      </c>
      <c r="D215" s="247"/>
    </row>
    <row r="216" spans="2:4">
      <c r="B216" s="148" t="s">
        <v>54</v>
      </c>
      <c r="C216" s="146" t="s">
        <v>70</v>
      </c>
      <c r="D216" s="247"/>
    </row>
    <row r="217" spans="2:4" ht="51.75">
      <c r="B217" s="148" t="s">
        <v>269</v>
      </c>
      <c r="C217" s="146" t="s">
        <v>270</v>
      </c>
      <c r="D217" s="247"/>
    </row>
    <row r="218" spans="2:4">
      <c r="B218" s="515" t="s">
        <v>271</v>
      </c>
      <c r="C218" s="515"/>
      <c r="D218" s="247"/>
    </row>
    <row r="219" spans="2:4">
      <c r="B219" s="516" t="s">
        <v>272</v>
      </c>
      <c r="C219" s="516"/>
      <c r="D219" s="248">
        <f>-3</f>
        <v>-3</v>
      </c>
    </row>
    <row r="220" spans="2:4">
      <c r="B220" s="516" t="s">
        <v>273</v>
      </c>
      <c r="C220" s="516"/>
      <c r="D220" s="248">
        <f>-11</f>
        <v>-11</v>
      </c>
    </row>
    <row r="221" spans="2:4">
      <c r="B221" s="516" t="s">
        <v>274</v>
      </c>
      <c r="C221" s="516"/>
      <c r="D221" s="248">
        <f>-45</f>
        <v>-45</v>
      </c>
    </row>
    <row r="222" spans="2:4">
      <c r="B222" s="517" t="s">
        <v>275</v>
      </c>
      <c r="C222" s="517"/>
      <c r="D222" s="249">
        <f>-2537</f>
        <v>-2537</v>
      </c>
    </row>
    <row r="223" spans="2:4">
      <c r="B223" s="518"/>
      <c r="C223" s="518"/>
      <c r="D223" s="250"/>
    </row>
    <row r="224" spans="2:4">
      <c r="B224" s="242"/>
      <c r="C224" s="242"/>
      <c r="D224" s="251" t="s">
        <v>301</v>
      </c>
    </row>
    <row r="225" spans="2:4">
      <c r="B225" s="518" t="s">
        <v>302</v>
      </c>
      <c r="C225" s="518"/>
      <c r="D225" s="242"/>
    </row>
    <row r="226" spans="2:4">
      <c r="B226" s="519" t="s">
        <v>294</v>
      </c>
      <c r="C226" s="519"/>
      <c r="D226" s="242"/>
    </row>
    <row r="227" spans="2:4">
      <c r="B227" s="518"/>
      <c r="C227" s="518"/>
      <c r="D227" s="250"/>
    </row>
    <row r="228" spans="2:4">
      <c r="B228" s="243" t="s">
        <v>259</v>
      </c>
      <c r="C228" s="243" t="s">
        <v>260</v>
      </c>
      <c r="D228" s="244"/>
    </row>
    <row r="229" spans="2:4">
      <c r="B229" s="215">
        <v>1196</v>
      </c>
      <c r="C229" s="216" t="s">
        <v>261</v>
      </c>
      <c r="D229" s="244"/>
    </row>
    <row r="230" spans="2:4">
      <c r="B230" s="148"/>
      <c r="C230" s="148"/>
      <c r="D230" s="244"/>
    </row>
    <row r="231" spans="2:4">
      <c r="B231" s="245" t="s">
        <v>262</v>
      </c>
      <c r="C231" s="245"/>
      <c r="D231" s="244"/>
    </row>
    <row r="232" spans="2:4">
      <c r="B232" s="148"/>
      <c r="C232" s="148"/>
      <c r="D232" s="244"/>
    </row>
    <row r="233" spans="2:4" ht="51.75">
      <c r="B233" s="219" t="s">
        <v>263</v>
      </c>
      <c r="C233" s="220" t="s">
        <v>264</v>
      </c>
      <c r="D233" s="246" t="s">
        <v>265</v>
      </c>
    </row>
    <row r="234" spans="2:4">
      <c r="B234" s="148" t="s">
        <v>59</v>
      </c>
      <c r="C234" s="146" t="s">
        <v>266</v>
      </c>
      <c r="D234" s="247" t="s">
        <v>56</v>
      </c>
    </row>
    <row r="235" spans="2:4">
      <c r="B235" s="148" t="s">
        <v>52</v>
      </c>
      <c r="C235" s="146" t="s">
        <v>267</v>
      </c>
      <c r="D235" s="247"/>
    </row>
    <row r="236" spans="2:4" ht="34.5">
      <c r="B236" s="148" t="s">
        <v>53</v>
      </c>
      <c r="C236" s="146" t="s">
        <v>268</v>
      </c>
      <c r="D236" s="247"/>
    </row>
    <row r="237" spans="2:4">
      <c r="B237" s="148" t="s">
        <v>54</v>
      </c>
      <c r="C237" s="146" t="s">
        <v>70</v>
      </c>
      <c r="D237" s="247"/>
    </row>
    <row r="238" spans="2:4" ht="51.75">
      <c r="B238" s="148" t="s">
        <v>269</v>
      </c>
      <c r="C238" s="146" t="s">
        <v>270</v>
      </c>
      <c r="D238" s="247"/>
    </row>
    <row r="239" spans="2:4">
      <c r="B239" s="515" t="s">
        <v>271</v>
      </c>
      <c r="C239" s="515"/>
      <c r="D239" s="247"/>
    </row>
    <row r="240" spans="2:4">
      <c r="B240" s="516" t="s">
        <v>272</v>
      </c>
      <c r="C240" s="516"/>
      <c r="D240" s="248">
        <f>-2</f>
        <v>-2</v>
      </c>
    </row>
    <row r="241" spans="2:4">
      <c r="B241" s="516" t="s">
        <v>273</v>
      </c>
      <c r="C241" s="516"/>
      <c r="D241" s="248"/>
    </row>
    <row r="242" spans="2:4">
      <c r="B242" s="520" t="s">
        <v>274</v>
      </c>
      <c r="C242" s="520"/>
      <c r="D242" s="255"/>
    </row>
    <row r="243" spans="2:4">
      <c r="B243" s="517" t="s">
        <v>275</v>
      </c>
      <c r="C243" s="517"/>
      <c r="D243" s="249">
        <f>-950.7</f>
        <v>-950.7</v>
      </c>
    </row>
    <row r="244" spans="2:4">
      <c r="B244" s="254"/>
      <c r="C244" s="254"/>
      <c r="D244" s="253"/>
    </row>
    <row r="245" spans="2:4">
      <c r="B245" s="242"/>
      <c r="C245" s="242"/>
      <c r="D245" s="251" t="s">
        <v>303</v>
      </c>
    </row>
    <row r="246" spans="2:4">
      <c r="B246" s="518" t="s">
        <v>304</v>
      </c>
      <c r="C246" s="518"/>
      <c r="D246" s="242"/>
    </row>
    <row r="247" spans="2:4">
      <c r="B247" s="519" t="s">
        <v>294</v>
      </c>
      <c r="C247" s="519"/>
      <c r="D247" s="242"/>
    </row>
    <row r="248" spans="2:4">
      <c r="B248" s="518"/>
      <c r="C248" s="518"/>
      <c r="D248" s="250"/>
    </row>
    <row r="249" spans="2:4">
      <c r="B249" s="243" t="s">
        <v>259</v>
      </c>
      <c r="C249" s="243" t="s">
        <v>260</v>
      </c>
      <c r="D249" s="244"/>
    </row>
    <row r="250" spans="2:4">
      <c r="B250" s="215">
        <v>1196</v>
      </c>
      <c r="C250" s="216" t="s">
        <v>261</v>
      </c>
      <c r="D250" s="244"/>
    </row>
    <row r="251" spans="2:4">
      <c r="B251" s="148"/>
      <c r="C251" s="148"/>
      <c r="D251" s="244"/>
    </row>
    <row r="252" spans="2:4">
      <c r="B252" s="245" t="s">
        <v>262</v>
      </c>
      <c r="C252" s="245"/>
      <c r="D252" s="244"/>
    </row>
    <row r="253" spans="2:4">
      <c r="B253" s="148"/>
      <c r="C253" s="148"/>
      <c r="D253" s="244"/>
    </row>
    <row r="254" spans="2:4" ht="51.75">
      <c r="B254" s="219" t="s">
        <v>263</v>
      </c>
      <c r="C254" s="220" t="s">
        <v>264</v>
      </c>
      <c r="D254" s="246" t="s">
        <v>265</v>
      </c>
    </row>
    <row r="255" spans="2:4">
      <c r="B255" s="148" t="s">
        <v>59</v>
      </c>
      <c r="C255" s="146" t="s">
        <v>266</v>
      </c>
      <c r="D255" s="247" t="s">
        <v>56</v>
      </c>
    </row>
    <row r="256" spans="2:4">
      <c r="B256" s="148" t="s">
        <v>52</v>
      </c>
      <c r="C256" s="146" t="s">
        <v>267</v>
      </c>
      <c r="D256" s="247"/>
    </row>
    <row r="257" spans="2:4" ht="34.5">
      <c r="B257" s="148" t="s">
        <v>53</v>
      </c>
      <c r="C257" s="146" t="s">
        <v>268</v>
      </c>
      <c r="D257" s="247"/>
    </row>
    <row r="258" spans="2:4">
      <c r="B258" s="148" t="s">
        <v>54</v>
      </c>
      <c r="C258" s="146" t="s">
        <v>70</v>
      </c>
      <c r="D258" s="247"/>
    </row>
    <row r="259" spans="2:4" ht="51.75">
      <c r="B259" s="148" t="s">
        <v>269</v>
      </c>
      <c r="C259" s="146" t="s">
        <v>270</v>
      </c>
      <c r="D259" s="247"/>
    </row>
    <row r="260" spans="2:4">
      <c r="B260" s="515" t="s">
        <v>271</v>
      </c>
      <c r="C260" s="515"/>
      <c r="D260" s="247"/>
    </row>
    <row r="261" spans="2:4">
      <c r="B261" s="516" t="s">
        <v>272</v>
      </c>
      <c r="C261" s="516"/>
      <c r="D261" s="248">
        <f>-1</f>
        <v>-1</v>
      </c>
    </row>
    <row r="262" spans="2:4">
      <c r="B262" s="516" t="s">
        <v>273</v>
      </c>
      <c r="C262" s="516"/>
      <c r="D262" s="248">
        <f>-1</f>
        <v>-1</v>
      </c>
    </row>
    <row r="263" spans="2:4">
      <c r="B263" s="516" t="s">
        <v>274</v>
      </c>
      <c r="C263" s="516"/>
      <c r="D263" s="248">
        <f t="shared" ref="D263" si="0">-2</f>
        <v>-2</v>
      </c>
    </row>
    <row r="264" spans="2:4">
      <c r="B264" s="517" t="s">
        <v>275</v>
      </c>
      <c r="C264" s="517"/>
      <c r="D264" s="249">
        <f>-3876.5</f>
        <v>-3876.5</v>
      </c>
    </row>
    <row r="265" spans="2:4">
      <c r="B265" s="254"/>
      <c r="C265" s="254"/>
      <c r="D265" s="253"/>
    </row>
    <row r="266" spans="2:4">
      <c r="B266" s="242"/>
      <c r="C266" s="242"/>
      <c r="D266" s="251" t="s">
        <v>305</v>
      </c>
    </row>
    <row r="267" spans="2:4">
      <c r="B267" s="518" t="s">
        <v>306</v>
      </c>
      <c r="C267" s="518"/>
      <c r="D267" s="242"/>
    </row>
    <row r="268" spans="2:4">
      <c r="B268" s="519" t="s">
        <v>294</v>
      </c>
      <c r="C268" s="519"/>
      <c r="D268" s="242"/>
    </row>
    <row r="269" spans="2:4">
      <c r="B269" s="518"/>
      <c r="C269" s="518"/>
      <c r="D269" s="250"/>
    </row>
    <row r="270" spans="2:4">
      <c r="B270" s="243" t="s">
        <v>259</v>
      </c>
      <c r="C270" s="243" t="s">
        <v>260</v>
      </c>
      <c r="D270" s="244"/>
    </row>
    <row r="271" spans="2:4">
      <c r="B271" s="215">
        <v>1196</v>
      </c>
      <c r="C271" s="216" t="s">
        <v>261</v>
      </c>
      <c r="D271" s="244"/>
    </row>
    <row r="272" spans="2:4">
      <c r="B272" s="148"/>
      <c r="C272" s="148"/>
      <c r="D272" s="244"/>
    </row>
    <row r="273" spans="2:4">
      <c r="B273" s="245" t="s">
        <v>262</v>
      </c>
      <c r="C273" s="245"/>
      <c r="D273" s="244"/>
    </row>
    <row r="274" spans="2:4">
      <c r="B274" s="148"/>
      <c r="C274" s="148"/>
      <c r="D274" s="244"/>
    </row>
    <row r="275" spans="2:4" ht="51.75">
      <c r="B275" s="219" t="s">
        <v>263</v>
      </c>
      <c r="C275" s="220" t="s">
        <v>264</v>
      </c>
      <c r="D275" s="246" t="s">
        <v>265</v>
      </c>
    </row>
    <row r="276" spans="2:4">
      <c r="B276" s="148" t="s">
        <v>59</v>
      </c>
      <c r="C276" s="146" t="s">
        <v>266</v>
      </c>
      <c r="D276" s="247" t="s">
        <v>56</v>
      </c>
    </row>
    <row r="277" spans="2:4">
      <c r="B277" s="148" t="s">
        <v>52</v>
      </c>
      <c r="C277" s="146" t="s">
        <v>267</v>
      </c>
      <c r="D277" s="247"/>
    </row>
    <row r="278" spans="2:4" ht="34.5">
      <c r="B278" s="148" t="s">
        <v>53</v>
      </c>
      <c r="C278" s="146" t="s">
        <v>268</v>
      </c>
      <c r="D278" s="247"/>
    </row>
    <row r="279" spans="2:4">
      <c r="B279" s="148" t="s">
        <v>54</v>
      </c>
      <c r="C279" s="146" t="s">
        <v>70</v>
      </c>
      <c r="D279" s="247"/>
    </row>
    <row r="280" spans="2:4" ht="51.75">
      <c r="B280" s="148" t="s">
        <v>269</v>
      </c>
      <c r="C280" s="146" t="s">
        <v>270</v>
      </c>
      <c r="D280" s="247"/>
    </row>
    <row r="281" spans="2:4">
      <c r="B281" s="515" t="s">
        <v>271</v>
      </c>
      <c r="C281" s="515"/>
      <c r="D281" s="247"/>
    </row>
    <row r="282" spans="2:4">
      <c r="B282" s="516" t="s">
        <v>272</v>
      </c>
      <c r="C282" s="516"/>
      <c r="D282" s="248">
        <f>-6</f>
        <v>-6</v>
      </c>
    </row>
    <row r="283" spans="2:4">
      <c r="B283" s="516" t="s">
        <v>273</v>
      </c>
      <c r="C283" s="516"/>
      <c r="D283" s="248"/>
    </row>
    <row r="284" spans="2:4">
      <c r="B284" s="516" t="s">
        <v>274</v>
      </c>
      <c r="C284" s="516"/>
      <c r="D284" s="248">
        <f>-24</f>
        <v>-24</v>
      </c>
    </row>
    <row r="285" spans="2:4">
      <c r="B285" s="517" t="s">
        <v>275</v>
      </c>
      <c r="C285" s="517"/>
      <c r="D285" s="249">
        <f>-4690</f>
        <v>-4690</v>
      </c>
    </row>
    <row r="286" spans="2:4">
      <c r="B286" s="254"/>
      <c r="C286" s="254"/>
      <c r="D286" s="253"/>
    </row>
    <row r="287" spans="2:4">
      <c r="B287" s="242"/>
      <c r="C287" s="242"/>
      <c r="D287" s="251" t="s">
        <v>307</v>
      </c>
    </row>
    <row r="288" spans="2:4">
      <c r="B288" s="518" t="s">
        <v>308</v>
      </c>
      <c r="C288" s="518"/>
      <c r="D288" s="242"/>
    </row>
    <row r="289" spans="2:4">
      <c r="B289" s="519" t="s">
        <v>294</v>
      </c>
      <c r="C289" s="519"/>
      <c r="D289" s="242"/>
    </row>
    <row r="290" spans="2:4">
      <c r="B290" s="518"/>
      <c r="C290" s="518"/>
      <c r="D290" s="250"/>
    </row>
    <row r="291" spans="2:4">
      <c r="B291" s="243" t="s">
        <v>259</v>
      </c>
      <c r="C291" s="243" t="s">
        <v>260</v>
      </c>
      <c r="D291" s="244"/>
    </row>
    <row r="292" spans="2:4">
      <c r="B292" s="215">
        <v>1196</v>
      </c>
      <c r="C292" s="216" t="s">
        <v>261</v>
      </c>
      <c r="D292" s="244"/>
    </row>
    <row r="293" spans="2:4">
      <c r="B293" s="148"/>
      <c r="C293" s="148"/>
      <c r="D293" s="244"/>
    </row>
    <row r="294" spans="2:4">
      <c r="B294" s="245" t="s">
        <v>262</v>
      </c>
      <c r="C294" s="245"/>
      <c r="D294" s="244"/>
    </row>
    <row r="295" spans="2:4">
      <c r="B295" s="148"/>
      <c r="C295" s="148"/>
      <c r="D295" s="244"/>
    </row>
    <row r="296" spans="2:4" ht="51.75">
      <c r="B296" s="219" t="s">
        <v>263</v>
      </c>
      <c r="C296" s="220" t="s">
        <v>264</v>
      </c>
      <c r="D296" s="246" t="s">
        <v>265</v>
      </c>
    </row>
    <row r="297" spans="2:4">
      <c r="B297" s="148" t="s">
        <v>59</v>
      </c>
      <c r="C297" s="146" t="s">
        <v>266</v>
      </c>
      <c r="D297" s="247" t="s">
        <v>56</v>
      </c>
    </row>
    <row r="298" spans="2:4">
      <c r="B298" s="148" t="s">
        <v>52</v>
      </c>
      <c r="C298" s="146" t="s">
        <v>267</v>
      </c>
      <c r="D298" s="247"/>
    </row>
    <row r="299" spans="2:4" ht="34.5">
      <c r="B299" s="148" t="s">
        <v>53</v>
      </c>
      <c r="C299" s="146" t="s">
        <v>268</v>
      </c>
      <c r="D299" s="247"/>
    </row>
    <row r="300" spans="2:4">
      <c r="B300" s="148" t="s">
        <v>54</v>
      </c>
      <c r="C300" s="146" t="s">
        <v>70</v>
      </c>
      <c r="D300" s="247"/>
    </row>
    <row r="301" spans="2:4" ht="51.75">
      <c r="B301" s="148" t="s">
        <v>269</v>
      </c>
      <c r="C301" s="146" t="s">
        <v>270</v>
      </c>
      <c r="D301" s="247"/>
    </row>
    <row r="302" spans="2:4">
      <c r="B302" s="515" t="s">
        <v>271</v>
      </c>
      <c r="C302" s="515"/>
      <c r="D302" s="247"/>
    </row>
    <row r="303" spans="2:4">
      <c r="B303" s="516" t="s">
        <v>272</v>
      </c>
      <c r="C303" s="516"/>
      <c r="D303" s="248">
        <f>-6</f>
        <v>-6</v>
      </c>
    </row>
    <row r="304" spans="2:4">
      <c r="B304" s="516" t="s">
        <v>273</v>
      </c>
      <c r="C304" s="516"/>
      <c r="D304" s="248">
        <f>-5</f>
        <v>-5</v>
      </c>
    </row>
    <row r="305" spans="2:4">
      <c r="B305" s="516" t="s">
        <v>274</v>
      </c>
      <c r="C305" s="516"/>
      <c r="D305" s="248">
        <f>-20</f>
        <v>-20</v>
      </c>
    </row>
    <row r="306" spans="2:4">
      <c r="B306" s="517" t="s">
        <v>275</v>
      </c>
      <c r="C306" s="517"/>
      <c r="D306" s="249">
        <f>-3120</f>
        <v>-3120</v>
      </c>
    </row>
    <row r="307" spans="2:4">
      <c r="B307" s="254"/>
      <c r="C307" s="254"/>
      <c r="D307" s="253"/>
    </row>
    <row r="309" spans="2:4">
      <c r="D309" s="363"/>
    </row>
  </sheetData>
  <mergeCells count="112">
    <mergeCell ref="C2:D2"/>
    <mergeCell ref="C3:D3"/>
    <mergeCell ref="B6:D6"/>
    <mergeCell ref="A5:D5"/>
    <mergeCell ref="D46:D50"/>
    <mergeCell ref="B50:C50"/>
    <mergeCell ref="B34:C34"/>
    <mergeCell ref="D37:D41"/>
    <mergeCell ref="B42:C42"/>
    <mergeCell ref="A29:C29"/>
    <mergeCell ref="B4:D4"/>
    <mergeCell ref="B18:C18"/>
    <mergeCell ref="B19:C19"/>
    <mergeCell ref="B11:C11"/>
    <mergeCell ref="D14:D18"/>
    <mergeCell ref="D23:D27"/>
    <mergeCell ref="B27:C27"/>
    <mergeCell ref="B28:C28"/>
    <mergeCell ref="B70:C70"/>
    <mergeCell ref="B71:C71"/>
    <mergeCell ref="D75:D79"/>
    <mergeCell ref="B79:C79"/>
    <mergeCell ref="B80:C80"/>
    <mergeCell ref="D55:D59"/>
    <mergeCell ref="B59:C59"/>
    <mergeCell ref="B60:C60"/>
    <mergeCell ref="D65:D69"/>
    <mergeCell ref="B69:C69"/>
    <mergeCell ref="B134:C134"/>
    <mergeCell ref="B135:C135"/>
    <mergeCell ref="B136:C136"/>
    <mergeCell ref="B137:C137"/>
    <mergeCell ref="B138:C138"/>
    <mergeCell ref="D85:D89"/>
    <mergeCell ref="B89:C89"/>
    <mergeCell ref="B90:C90"/>
    <mergeCell ref="B91:C91"/>
    <mergeCell ref="B92:C92"/>
    <mergeCell ref="B121:C121"/>
    <mergeCell ref="B122:C122"/>
    <mergeCell ref="B107:C107"/>
    <mergeCell ref="B115:C115"/>
    <mergeCell ref="B116:C116"/>
    <mergeCell ref="B117:C117"/>
    <mergeCell ref="B105:C105"/>
    <mergeCell ref="B106:C106"/>
    <mergeCell ref="B163:C163"/>
    <mergeCell ref="B139:C139"/>
    <mergeCell ref="B141:C141"/>
    <mergeCell ref="B142:C142"/>
    <mergeCell ref="B143:C143"/>
    <mergeCell ref="B155:C155"/>
    <mergeCell ref="B156:C156"/>
    <mergeCell ref="B157:C157"/>
    <mergeCell ref="B158:C158"/>
    <mergeCell ref="B159:C159"/>
    <mergeCell ref="B162:C162"/>
    <mergeCell ref="B180:C180"/>
    <mergeCell ref="B183:C183"/>
    <mergeCell ref="B184:C184"/>
    <mergeCell ref="B185:C185"/>
    <mergeCell ref="B197:C197"/>
    <mergeCell ref="B164:C164"/>
    <mergeCell ref="B176:C176"/>
    <mergeCell ref="B177:C177"/>
    <mergeCell ref="B178:C178"/>
    <mergeCell ref="B179:C179"/>
    <mergeCell ref="B205:C205"/>
    <mergeCell ref="B206:C206"/>
    <mergeCell ref="B218:C218"/>
    <mergeCell ref="B219:C219"/>
    <mergeCell ref="B220:C220"/>
    <mergeCell ref="B198:C198"/>
    <mergeCell ref="B199:C199"/>
    <mergeCell ref="B200:C200"/>
    <mergeCell ref="B201:C201"/>
    <mergeCell ref="B204:C204"/>
    <mergeCell ref="B227:C227"/>
    <mergeCell ref="B239:C239"/>
    <mergeCell ref="B240:C240"/>
    <mergeCell ref="B241:C241"/>
    <mergeCell ref="B242:C242"/>
    <mergeCell ref="B221:C221"/>
    <mergeCell ref="B222:C222"/>
    <mergeCell ref="B223:C223"/>
    <mergeCell ref="B225:C225"/>
    <mergeCell ref="B226:C226"/>
    <mergeCell ref="B283:C283"/>
    <mergeCell ref="B261:C261"/>
    <mergeCell ref="B262:C262"/>
    <mergeCell ref="B263:C263"/>
    <mergeCell ref="B264:C264"/>
    <mergeCell ref="B267:C267"/>
    <mergeCell ref="B243:C243"/>
    <mergeCell ref="B246:C246"/>
    <mergeCell ref="B247:C247"/>
    <mergeCell ref="B248:C248"/>
    <mergeCell ref="B260:C260"/>
    <mergeCell ref="B268:C268"/>
    <mergeCell ref="B269:C269"/>
    <mergeCell ref="B281:C281"/>
    <mergeCell ref="B282:C282"/>
    <mergeCell ref="B302:C302"/>
    <mergeCell ref="B303:C303"/>
    <mergeCell ref="B304:C304"/>
    <mergeCell ref="B305:C305"/>
    <mergeCell ref="B306:C306"/>
    <mergeCell ref="B284:C284"/>
    <mergeCell ref="B285:C285"/>
    <mergeCell ref="B288:C288"/>
    <mergeCell ref="B289:C289"/>
    <mergeCell ref="B290:C290"/>
  </mergeCells>
  <pageMargins left="0.70866141732283472" right="0.70866141732283472" top="0.74803149606299213" bottom="0.74803149606299213" header="0.31496062992125984" footer="0.31496062992125984"/>
  <pageSetup paperSize="9" scale="75" orientation="landscape" r:id="rId1"/>
  <ignoredErrors>
    <ignoredError sqref="C128:C132"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vt:i4>
      </vt:variant>
      <vt:variant>
        <vt:lpstr>Named Ranges</vt:lpstr>
      </vt:variant>
      <vt:variant>
        <vt:i4>1</vt:i4>
      </vt:variant>
    </vt:vector>
  </HeadingPairs>
  <TitlesOfParts>
    <vt:vector size="6" baseType="lpstr">
      <vt:lpstr>Հավելված N 1</vt:lpstr>
      <vt:lpstr>Հավելված N 2</vt:lpstr>
      <vt:lpstr>Հավելված N 3</vt:lpstr>
      <vt:lpstr>Հավելված N 4</vt:lpstr>
      <vt:lpstr>Հավելված N 5</vt:lpstr>
      <vt:lpstr>'Հավելված N 3'!Print_Area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Sofia</dc:creator>
  <cp:keywords>https:/mul-edu.gov.am/tasks/docs/attachment.php?id=336010&amp;fn=havelvacner+%282%29.xlsx&amp;out=1&amp;token=</cp:keywords>
  <cp:lastModifiedBy>Arpine Martirosyan</cp:lastModifiedBy>
  <cp:lastPrinted>2024-12-11T06:39:57Z</cp:lastPrinted>
  <dcterms:created xsi:type="dcterms:W3CDTF">2022-01-04T07:12:58Z</dcterms:created>
  <dcterms:modified xsi:type="dcterms:W3CDTF">2024-12-11T06:40:36Z</dcterms:modified>
</cp:coreProperties>
</file>