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MSC TEXASHARJ\"/>
    </mc:Choice>
  </mc:AlternateContent>
  <bookViews>
    <workbookView xWindow="0" yWindow="0" windowWidth="28800" windowHeight="11910" tabRatio="563" activeTab="4"/>
  </bookViews>
  <sheets>
    <sheet name="1" sheetId="77" r:id="rId1"/>
    <sheet name="2" sheetId="76" r:id="rId2"/>
    <sheet name="3" sheetId="80" r:id="rId3"/>
    <sheet name="4" sheetId="90" r:id="rId4"/>
    <sheet name="5" sheetId="91" r:id="rId5"/>
  </sheets>
  <definedNames>
    <definedName name="_xlnm._FilterDatabase" localSheetId="0" hidden="1">'1'!$A$11:$D$56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'1'!$A$1:$D$126</definedName>
    <definedName name="_xlnm.Print_Area" localSheetId="1">'2'!$A$1:$G$168</definedName>
    <definedName name="_xlnm.Print_Area" localSheetId="2">'3'!$A$1:$C$167</definedName>
    <definedName name="_xlnm.Print_Area" localSheetId="3">'4'!$A$1:$C$170</definedName>
    <definedName name="_xlnm.Print_Area" localSheetId="4">'5'!$A$1:$I$14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B12" i="91" l="1"/>
  <c r="D11" i="91" l="1"/>
  <c r="F140" i="76" l="1"/>
  <c r="F123" i="76"/>
  <c r="F106" i="76"/>
  <c r="F89" i="76"/>
  <c r="F78" i="76"/>
  <c r="F69" i="76"/>
  <c r="F52" i="76"/>
  <c r="F41" i="76"/>
  <c r="F32" i="76"/>
  <c r="F23" i="76"/>
  <c r="C147" i="80" l="1"/>
  <c r="C146" i="80" s="1"/>
  <c r="G13" i="76"/>
  <c r="G134" i="76"/>
  <c r="G136" i="76"/>
  <c r="C152" i="90" l="1"/>
  <c r="C153" i="90"/>
  <c r="C151" i="90"/>
  <c r="C136" i="90"/>
  <c r="C90" i="90"/>
  <c r="C92" i="90"/>
  <c r="C93" i="90"/>
  <c r="C89" i="90"/>
  <c r="C73" i="90"/>
  <c r="C59" i="90"/>
  <c r="C58" i="90"/>
  <c r="C22" i="90"/>
  <c r="C23" i="90"/>
  <c r="C21" i="90"/>
  <c r="C42" i="90"/>
  <c r="C43" i="90"/>
  <c r="C20" i="90" l="1"/>
  <c r="C150" i="90"/>
  <c r="C149" i="90" s="1"/>
  <c r="C57" i="90"/>
  <c r="D69" i="77"/>
  <c r="D12" i="77"/>
  <c r="D25" i="77"/>
  <c r="C41" i="80" l="1"/>
  <c r="D44" i="77"/>
  <c r="C71" i="80" l="1"/>
  <c r="C74" i="90" s="1"/>
  <c r="C45" i="80" l="1"/>
  <c r="C24" i="90" s="1"/>
  <c r="G114" i="76"/>
  <c r="G113" i="76" l="1"/>
  <c r="G112" i="76" s="1"/>
  <c r="G111" i="76" s="1"/>
  <c r="G110" i="76" s="1"/>
  <c r="G108" i="76" s="1"/>
  <c r="G107" i="76" s="1"/>
  <c r="G106" i="76" s="1"/>
  <c r="G104" i="76" l="1"/>
  <c r="C27" i="80"/>
  <c r="C44" i="90" s="1"/>
  <c r="C24" i="80"/>
  <c r="C41" i="90" s="1"/>
  <c r="G131" i="76"/>
  <c r="G130" i="76" s="1"/>
  <c r="G129" i="76" s="1"/>
  <c r="G128" i="76" s="1"/>
  <c r="G127" i="76" s="1"/>
  <c r="G125" i="76" s="1"/>
  <c r="G123" i="76" s="1"/>
  <c r="G121" i="76" s="1"/>
  <c r="G119" i="76" s="1"/>
  <c r="G117" i="76" s="1"/>
  <c r="G77" i="76"/>
  <c r="G100" i="76" l="1"/>
  <c r="G98" i="76" s="1"/>
  <c r="G102" i="76"/>
  <c r="D107" i="77"/>
  <c r="D100" i="77" s="1"/>
  <c r="D57" i="77"/>
  <c r="D11" i="77" l="1"/>
  <c r="D114" i="77" l="1"/>
  <c r="D113" i="77" s="1"/>
  <c r="C167" i="80"/>
  <c r="G168" i="76"/>
  <c r="C170" i="90"/>
  <c r="D10" i="77"/>
  <c r="G166" i="76" l="1"/>
  <c r="G165" i="76" s="1"/>
  <c r="G163" i="76" s="1"/>
  <c r="G161" i="76" s="1"/>
  <c r="G159" i="76" s="1"/>
  <c r="G157" i="76" s="1"/>
  <c r="G155" i="76" s="1"/>
  <c r="G153" i="76" s="1"/>
  <c r="G151" i="76" s="1"/>
  <c r="G149" i="76" s="1"/>
  <c r="G9" i="76" s="1"/>
  <c r="G167" i="76"/>
  <c r="C88" i="80"/>
  <c r="C91" i="90" s="1"/>
  <c r="C88" i="90" s="1"/>
  <c r="I14" i="91" l="1"/>
  <c r="I12" i="91" s="1"/>
  <c r="I11" i="91" s="1"/>
  <c r="I10" i="91" s="1"/>
  <c r="C85" i="80" l="1"/>
  <c r="C151" i="80" l="1"/>
  <c r="C154" i="90" s="1"/>
  <c r="C134" i="80"/>
  <c r="C137" i="90" s="1"/>
  <c r="C123" i="80"/>
  <c r="C126" i="90" s="1"/>
  <c r="C114" i="80"/>
  <c r="C117" i="90" s="1"/>
  <c r="C105" i="80"/>
  <c r="C108" i="90" s="1"/>
  <c r="C91" i="80" l="1"/>
  <c r="C94" i="90" s="1"/>
  <c r="C57" i="80"/>
  <c r="C60" i="90" l="1"/>
  <c r="C54" i="80"/>
  <c r="G148" i="76" l="1"/>
  <c r="G147" i="76" s="1"/>
  <c r="G146" i="76" s="1"/>
  <c r="G145" i="76" s="1"/>
  <c r="G144" i="76" s="1"/>
  <c r="G142" i="76" s="1"/>
  <c r="G140" i="76" s="1"/>
  <c r="G138" i="76" s="1"/>
  <c r="G97" i="76"/>
  <c r="G96" i="76" s="1"/>
  <c r="G95" i="76" s="1"/>
  <c r="G94" i="76" s="1"/>
  <c r="G93" i="76" s="1"/>
  <c r="G92" i="76" s="1"/>
  <c r="G91" i="76" s="1"/>
  <c r="G89" i="76" s="1"/>
  <c r="G88" i="76" s="1"/>
  <c r="G87" i="76" s="1"/>
  <c r="G86" i="76"/>
  <c r="G85" i="76" s="1"/>
  <c r="G84" i="76" s="1"/>
  <c r="G83" i="76" s="1"/>
  <c r="G82" i="76" s="1"/>
  <c r="G80" i="76" s="1"/>
  <c r="G79" i="76" s="1"/>
  <c r="G78" i="76" s="1"/>
  <c r="G76" i="76"/>
  <c r="G75" i="76" s="1"/>
  <c r="G74" i="76" s="1"/>
  <c r="G73" i="76" s="1"/>
  <c r="G71" i="76" s="1"/>
  <c r="G70" i="76" s="1"/>
  <c r="G49" i="76"/>
  <c r="G48" i="76" s="1"/>
  <c r="G47" i="76" s="1"/>
  <c r="G46" i="76" s="1"/>
  <c r="G45" i="76" s="1"/>
  <c r="G43" i="76" s="1"/>
  <c r="G41" i="76" s="1"/>
  <c r="G40" i="76"/>
  <c r="G39" i="76" s="1"/>
  <c r="G38" i="76" s="1"/>
  <c r="G37" i="76" s="1"/>
  <c r="G36" i="76" s="1"/>
  <c r="G34" i="76" s="1"/>
  <c r="G32" i="76" s="1"/>
  <c r="G31" i="76"/>
  <c r="G69" i="76" l="1"/>
  <c r="G67" i="76" s="1"/>
  <c r="G65" i="76" s="1"/>
  <c r="G63" i="76" s="1"/>
  <c r="G132" i="76"/>
  <c r="G30" i="76"/>
  <c r="G29" i="76" s="1"/>
  <c r="G28" i="76" s="1"/>
  <c r="G27" i="76" s="1"/>
  <c r="G25" i="76" s="1"/>
  <c r="G23" i="76" s="1"/>
  <c r="G21" i="76" s="1"/>
  <c r="G115" i="76"/>
  <c r="G61" i="76" l="1"/>
  <c r="G60" i="76"/>
  <c r="G50" i="76" l="1"/>
  <c r="G19" i="76" s="1"/>
  <c r="G17" i="76" s="1"/>
  <c r="G59" i="76"/>
  <c r="G58" i="76" s="1"/>
  <c r="G57" i="76" s="1"/>
  <c r="G56" i="76" l="1"/>
  <c r="G54" i="76" s="1"/>
  <c r="G52" i="76" s="1"/>
  <c r="G55" i="76"/>
  <c r="A30" i="80" l="1"/>
  <c r="G15" i="76" l="1"/>
  <c r="G11" i="76" l="1"/>
</calcChain>
</file>

<file path=xl/sharedStrings.xml><?xml version="1.0" encoding="utf-8"?>
<sst xmlns="http://schemas.openxmlformats.org/spreadsheetml/2006/main" count="800" uniqueCount="247">
  <si>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</si>
  <si>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</si>
  <si>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</si>
  <si>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</si>
  <si>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</si>
  <si>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</si>
  <si>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</si>
  <si>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</si>
  <si>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</si>
  <si>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</si>
  <si>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</si>
  <si>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</si>
  <si>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</si>
  <si>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</si>
  <si>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</si>
  <si>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</si>
  <si>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</si>
  <si>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</si>
  <si>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</si>
  <si>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</si>
  <si>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</si>
  <si>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</si>
  <si>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</si>
  <si>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</si>
  <si>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</si>
  <si>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</si>
  <si>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</si>
  <si>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</si>
  <si>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</si>
  <si>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</si>
  <si>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</si>
  <si>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</si>
  <si>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</si>
  <si>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</si>
  <si>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</si>
  <si>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</si>
  <si>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</si>
  <si>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</si>
  <si>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</si>
  <si>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</si>
  <si>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</si>
  <si>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</si>
  <si>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(հազար դրամ)</t>
  </si>
  <si>
    <t>Հավելված N 4</t>
  </si>
  <si>
    <t xml:space="preserve"> ՀՀ  աշխատանքի և սոցիալական հարցերի նախարարություն</t>
  </si>
  <si>
    <t>Հավելված N 3</t>
  </si>
  <si>
    <t>Ծրագրի միջոցառումներ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</si>
  <si>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</si>
  <si>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</si>
  <si>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</si>
  <si>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</si>
  <si>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</si>
  <si>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>Հավելված N 1</t>
  </si>
  <si>
    <t>Տարի</t>
  </si>
  <si>
    <t xml:space="preserve"> ՀՀ կառավարության 2024 թվականի</t>
  </si>
  <si>
    <t xml:space="preserve"> այդ թվում` ըստ կատարողների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</si>
  <si>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</si>
  <si>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</si>
  <si>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</si>
  <si>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- Երեխաների կամ ընտանեկան նպաստներ բյուջեից</t>
  </si>
  <si>
    <t xml:space="preserve"> - Մայրության նպաստներ բյուջեից</t>
  </si>
  <si>
    <t xml:space="preserve"> Ընտանիքի անդամներ և զավակներ</t>
  </si>
  <si>
    <t xml:space="preserve"> 1068 </t>
  </si>
  <si>
    <t xml:space="preserve"> Տարի </t>
  </si>
  <si>
    <t xml:space="preserve"> 12002 </t>
  </si>
  <si>
    <t xml:space="preserve"> 02</t>
  </si>
  <si>
    <t xml:space="preserve"> Ծերություն</t>
  </si>
  <si>
    <t xml:space="preserve"> 01</t>
  </si>
  <si>
    <t xml:space="preserve"> Կենսաթոշակային ապահովություն</t>
  </si>
  <si>
    <t xml:space="preserve"> Կենսաթոշակներ</t>
  </si>
  <si>
    <t xml:space="preserve"> - Կենսաթոշակներ</t>
  </si>
  <si>
    <t xml:space="preserve"> Ծրագրի միջոցառումները </t>
  </si>
  <si>
    <t xml:space="preserve"> 1102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</si>
  <si>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</si>
  <si>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</si>
  <si>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</si>
  <si>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</si>
  <si>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Դրամական աջակցություն ընտանիքում 3 և ավելի երեխա ունեցող ընտանիքներին </t>
  </si>
  <si>
    <t xml:space="preserve"> 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</si>
  <si>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</si>
  <si>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</si>
  <si>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</si>
  <si>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</si>
  <si>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սոցիալական նպաստների տրամադրում</t>
  </si>
  <si>
    <t xml:space="preserve"> Պարգևավճարներ և պատվովճարներ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</si>
  <si>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</si>
  <si>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</si>
  <si>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Ծառայությունների մատուցում</t>
  </si>
  <si>
    <t xml:space="preserve"> Սոցիալական աջակցություն անաշխատունակության դեպքում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</si>
  <si>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</si>
  <si>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</si>
  <si>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>Մայրության նպաստ</t>
  </si>
  <si>
    <t>Մայրության նպաստի տրամադրում աշխատող և չաշխատող անձանց</t>
  </si>
  <si>
    <t>Միջացառման անվանումը`</t>
  </si>
  <si>
    <t xml:space="preserve"> Կենսաթոշակների և այլ դրամական վճարների իրականացման ապահովում </t>
  </si>
  <si>
    <t xml:space="preserve"> Կենսաթոշակների և այլ դրամական վճարների վճարման ծառայությունների ձեռքբերում </t>
  </si>
  <si>
    <t xml:space="preserve"> Սոցիալական աջակցություն անաշխատունակության դեպքում </t>
  </si>
  <si>
    <t>Սպայական անձնակազմի և նրանց ընտանիքների անդամների կենսաթոշակներ</t>
  </si>
  <si>
    <t>Սոցիալական ապահովություն</t>
  </si>
  <si>
    <t xml:space="preserve"> Սոցիալական հատուկ արտոնություններ (այլ դասերին չպատկանող)</t>
  </si>
  <si>
    <t xml:space="preserve"> Սոցիալական պաշտպանություն (այլ դասերին չպատկանող)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</si>
  <si>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</si>
  <si>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</si>
  <si>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</si>
  <si>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Սոցիալական պաշտպանությանը տրամադրվող օժանդակ ծառայություններ (այլ դասերին չպատկանող)</t>
  </si>
  <si>
    <t>Կենսաթոշակային ապահովություն</t>
  </si>
  <si>
    <t xml:space="preserve"> 10</t>
  </si>
  <si>
    <t xml:space="preserve"> 04</t>
  </si>
  <si>
    <t xml:space="preserve"> 07</t>
  </si>
  <si>
    <t xml:space="preserve"> 09</t>
  </si>
  <si>
    <t xml:space="preserve"> Շարքային զինծառայողների և նրանց ընտանիքների անդամների զինվորական կենսաթոշակներ </t>
  </si>
  <si>
    <t xml:space="preserve"> 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 </t>
  </si>
  <si>
    <t>ՀՀ օրենքով նշանակված կենսաթոշակներ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</si>
  <si>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</t>
  </si>
  <si>
    <t xml:space="preserve"> 1005 </t>
  </si>
  <si>
    <t xml:space="preserve"> Պարգևավճարներ և պատվովճարներ </t>
  </si>
  <si>
    <t xml:space="preserve"> 1082 </t>
  </si>
  <si>
    <t xml:space="preserve">Մայրության նպաստ </t>
  </si>
  <si>
    <t>Հղիության և ծննդաբերության արձակուրդի իրավունք ունեցող անձինք անկախ աշխատանքային կարգավիճակից</t>
  </si>
  <si>
    <t xml:space="preserve">  Հղիության և ծննդաբերության արձակուրդի օրերի թիվ, օր </t>
  </si>
  <si>
    <t xml:space="preserve">  Մայրության նպաստ ստացող աշխատող անձանց թիվ, մարդ, այդ թվում </t>
  </si>
  <si>
    <t xml:space="preserve"> Մայրության նպաստ ստացող աշխատող ՀՀ անձանց թիվ, մարդ, </t>
  </si>
  <si>
    <t xml:space="preserve">  ԼՂ-ից բռնի տեղահանված մայրության նպաստ ստացող աշխատող անձանց թիվ, մարդ </t>
  </si>
  <si>
    <t xml:space="preserve">  Մայրության նպաստ ստացող չաշխատող անձանց թիվ, մարդ այդ թվում </t>
  </si>
  <si>
    <t xml:space="preserve"> Մայրության նպաստ ստացող չաշխատող ՀՀ անձանց թիվ, </t>
  </si>
  <si>
    <t xml:space="preserve"> ԼՂ-ից բռնի տեղահանված մայրության նպաստ ստացող չաշխատող ՀՀ անձանց թիվ, մարդ </t>
  </si>
  <si>
    <t>Դրամական աջակցություն ընտանիքում 3 և ավելի երեխա ունեցող ընտանիքներին</t>
  </si>
  <si>
    <t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</si>
  <si>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>3 և ավելի երեխաներ ունեցող ընտանիքներ, որոնք կդիմեն 2022թ հունվարի 1-ից հետո ընտանիքում ծնված երեխայի համար դրամական աջակցություն ստանալու համար</t>
  </si>
  <si>
    <t xml:space="preserve"> Շահառուների  թվաքանակ, ընտանիք (յուրաքանչյուր երեխայի համար դիմած), ադ թվում </t>
  </si>
  <si>
    <t xml:space="preserve"> ՀՀ շահառուների  թվաքանակ, ընտանիք (յուրաքանչյուր երեխայի համար դիմած) </t>
  </si>
  <si>
    <t>Շահառուների ընտրության չափանիշները</t>
  </si>
  <si>
    <t>Միջոցառման դասիչը`</t>
  </si>
  <si>
    <t>11002</t>
  </si>
  <si>
    <t>Միջոցառման անվանումը`</t>
  </si>
  <si>
    <t>Կենսաթոշակների և այլ դրամական վճարների իրականացման ապահովում</t>
  </si>
  <si>
    <t>Նկարագրությունը`</t>
  </si>
  <si>
    <t>Կենսաթոշակների և այլ դրամական վճարների վճարման ծառայությունների ձեռքբերում</t>
  </si>
  <si>
    <t>Միջոցառման տեսակը`</t>
  </si>
  <si>
    <t>Ծառայությունների մատուցում</t>
  </si>
  <si>
    <t>Միջոցառումն իրականացնողի անվանումը</t>
  </si>
  <si>
    <t>Բանկեր, «Գնումների մասին» ՀՀ օրենքի համաձայն ընտրված կազմակերպություն</t>
  </si>
  <si>
    <t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</si>
  <si>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>Տրանսֆերտների տրամադրում</t>
  </si>
  <si>
    <t>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</t>
  </si>
  <si>
    <t>Կենսաթոշակառուների թիվ, մարդ</t>
  </si>
  <si>
    <t>Շարքային զինծառայողների և նրանց ընտանիքների անդամների զինվորական կենսաթոշակներ</t>
  </si>
  <si>
    <t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t>
  </si>
  <si>
    <t>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</t>
  </si>
  <si>
    <t>Ծրագրի դասիչը`</t>
  </si>
  <si>
    <t>1102</t>
  </si>
  <si>
    <t>12004</t>
  </si>
  <si>
    <t>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</t>
  </si>
  <si>
    <t>ՀՀ օրենքներով պետական պաշտոն զբաղեցրած անձանց կենսաթոշակային իրավունքի իրացում` համապատասխան պաշտոններում աշխատանքային ստաժի առկայություն և  կենսաթոշակի իրավունք տրվող տարիք:</t>
  </si>
  <si>
    <t>Արդյունքի չափորոշիչներ</t>
  </si>
  <si>
    <t>Միջոցառման վրա կատարվող ծախսը (հազար դրամ)</t>
  </si>
  <si>
    <t>Ծրագրի դասիչը</t>
  </si>
  <si>
    <t>Ծրագրի անվանումը</t>
  </si>
  <si>
    <t>1205</t>
  </si>
  <si>
    <t>Ծրագրի միջոցառումները</t>
  </si>
  <si>
    <t>12001</t>
  </si>
  <si>
    <t>Կենսաթոշակի իրավունք չունեցող հաշմանդամներ, կերակրողին կորցրած անձիք և օրենքով սահմանված տարիքը լրացած և պահանջվող ստաժ չունեցող անձիք</t>
  </si>
  <si>
    <t xml:space="preserve"> Նպաստառուների թիվ, մարդ, այդ թվում </t>
  </si>
  <si>
    <t xml:space="preserve"> ՀՀ Նպաստառուների թիվ, մարդ այդ թվում </t>
  </si>
  <si>
    <t xml:space="preserve"> Ծերության նպաստառուների թիվ, մարդ </t>
  </si>
  <si>
    <t xml:space="preserve"> Հաշմանդամության նպաստառուների  թիվ, մարդ </t>
  </si>
  <si>
    <t xml:space="preserve"> Կերակրողին կորցնելու դեպքում նպաստառուների թիվ, մարդ </t>
  </si>
  <si>
    <t>Հավելված N 5</t>
  </si>
  <si>
    <t xml:space="preserve"> ՀԱՅԱՍՏԱՆԻ ՀԱՆՐԱՊԵՏՈՒԹՅԱՆ ԿԱՌԱՎԱՐՈՒԹՅԱՆ 2023 ԹՎԱԿԱՆԻ ԴԵԿՏԵՄԲԵՐԻ 28-Ի N 2323-Ն ՈՐՈՇՄԱՆ N 10 ՀԱՎԵԼՎԱԾՈՒՄ  ԿԱՏԱՐՎՈՂ ՓՈՓՈԽՈՒԹՅՈՒՆՆԵՐԸ </t>
  </si>
  <si>
    <t>Գնման առարկայի</t>
  </si>
  <si>
    <t>Միավորի գինը
( դրամ)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</si>
  <si>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</si>
  <si>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</si>
  <si>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</si>
  <si>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</si>
  <si>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</si>
  <si>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</si>
  <si>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>Բաժին N 10</t>
  </si>
  <si>
    <t xml:space="preserve"> Խումբ N 09</t>
  </si>
  <si>
    <t>Դաս N 02</t>
  </si>
  <si>
    <t xml:space="preserve"> ՄԱՍ III. ԾԱՌԱՅՈՒԹՅՈՒՆՆԵՐ</t>
  </si>
  <si>
    <t xml:space="preserve">  փոստային առաքման ծառայություններ</t>
  </si>
  <si>
    <t>ՄԱ</t>
  </si>
  <si>
    <t xml:space="preserve"> դրամ</t>
  </si>
  <si>
    <t>79571100-1</t>
  </si>
  <si>
    <t xml:space="preserve"> Երեխա ունեցող ընտանիքների բնակարանային ապահովման աջակցություն</t>
  </si>
  <si>
    <t xml:space="preserve"> Բնակարանային ապահովում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</si>
  <si>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</si>
  <si>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</si>
  <si>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Սահմանամերձ բնակավայրերում ընտանիքների բնակարանային մատչելիության ապահովման պետական աջակցություն </t>
  </si>
  <si>
    <t xml:space="preserve">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 </t>
  </si>
  <si>
    <t xml:space="preserve"> Վետերանների պատվովճարներ</t>
  </si>
  <si>
    <t xml:space="preserve"> ՀՄՊ վետերաններին պատվովճարի տրամադրում</t>
  </si>
  <si>
    <t xml:space="preserve"> Վետերանների պատվովճարներ </t>
  </si>
  <si>
    <t xml:space="preserve"> ՀՄՊ վետերաններին պատվովճարի տրամադրում </t>
  </si>
  <si>
    <t xml:space="preserve"> ՀՄ պատերազմի վետերաններին պատվովճարների տրամադրում 02.12.1998թ. ՀՕ-267-Ն օրենքի 4-րդ հոդվածով </t>
  </si>
  <si>
    <t xml:space="preserve">  Պատվովճար ստացող վետերանների թիվ,մարդ,այդ թվում՛ </t>
  </si>
  <si>
    <t xml:space="preserve"> պատվովճար ստացող ՀՀ  վետերանների թիվ,մարդ </t>
  </si>
  <si>
    <t xml:space="preserve">  պատվովճար ստացող ԼՂ վետերանների թիվ,մարդ </t>
  </si>
  <si>
    <t xml:space="preserve"> 06</t>
  </si>
  <si>
    <t>այդ թվում՝</t>
  </si>
  <si>
    <t>Բնակարանային ապահովում</t>
  </si>
  <si>
    <t xml:space="preserve"> 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</t>
  </si>
  <si>
    <t xml:space="preserve">Ընտանիքների թիվ, հատ </t>
  </si>
  <si>
    <t xml:space="preserve"> Երեխա ունեցող ընտանիքների բնակարանային ապահովման աջակցության տրամադրում</t>
  </si>
  <si>
    <t xml:space="preserve"> Սահմանամերձ բնակավայրերում ընտանիքների բնակարանային մատչելիության ապահովման պետական աջակցություն</t>
  </si>
  <si>
    <t xml:space="preserve">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</t>
  </si>
  <si>
    <t>Ցուցանիշների փոփոխությունները նվազեցումները նշված են փակագծերում</t>
  </si>
  <si>
    <t>Ցուցանիշների փոփոխությունները ավելացումները նշված են դրական նշանով</t>
  </si>
  <si>
    <t xml:space="preserve"> 12003 </t>
  </si>
  <si>
    <t xml:space="preserve"> Երեխա ունեցող ընտանիքների բնակարանային ապահովման աջակցություն </t>
  </si>
  <si>
    <t xml:space="preserve"> Երեխա ունեցող ընտանիքների բնակարանային ապահովման աջակցության տրամադրում </t>
  </si>
  <si>
    <t xml:space="preserve"> Անապահով 4 և ավելի երեխաներ ունեցող ընտանիքներ և Երեխա ունեցող ընտանիքներ, ովքեր ցանկանում են ձեռք բերել բնակարան, կանխավճարի ապահովագրության ձեռք բերում երիտասարդ ընտանիքների համար, երեխայի ծննդով պայմանավորված հիփոթեքային վարկ մարող ընտանիքներ </t>
  </si>
  <si>
    <t xml:space="preserve">  Շահառուների  թվաքանակ ընտանիք (բազմազավակ ընտանիքների նպաստի բաղադրիչ) </t>
  </si>
  <si>
    <t xml:space="preserve">  Շահառուների թվաքանակ (մարզային բնակավայրերում բնակարան ձեռք բերելու համար միանվագ դրամական աջակցության բաղադրիչ) </t>
  </si>
  <si>
    <t xml:space="preserve">  Շահառուների թվաքանակ (Երիտասարդ ընտանիքների համար կանխավճարի ապահովագրության բաղադրիչ) </t>
  </si>
  <si>
    <t xml:space="preserve">  Շահառուների թվաքանակ (երեխայի ծննդով պայմանավորված` հիփոթեքային վարկ մարող ընտանիքներին դրամական աջակցության բաղադրիչ) </t>
  </si>
  <si>
    <t xml:space="preserve"> ԼՂ-ից բռնի տեղահանված շահառուների  թվաքանակ, ընտանիք (յուրաքանչյուր երեխայի համար դիմած) </t>
  </si>
  <si>
    <t xml:space="preserve"> 1098 </t>
  </si>
  <si>
    <t xml:space="preserve"> 12008 </t>
  </si>
  <si>
    <t xml:space="preserve">  Շահառուների ընտրության չափանիշները </t>
  </si>
  <si>
    <t>1102  11002</t>
  </si>
  <si>
    <t>ՀՀ կառավարություն</t>
  </si>
  <si>
    <t>ՀՀ կառավարության պահուստային ֆոնդ</t>
  </si>
  <si>
    <t>Ծրագրի նպատակը՝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</si>
  <si>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</si>
  <si>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արդյունավետություն և թափանցիկություն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</si>
  <si>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</si>
  <si>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</si>
  <si>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</si>
  <si>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</si>
  <si>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</si>
  <si>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</si>
  <si>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</si>
  <si>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</si>
  <si>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 xml:space="preserve"> - Պահուստային միջոցներ</t>
  </si>
  <si>
    <t xml:space="preserve"> ԱՅԼ ԾԱԽՍԵՐ</t>
  </si>
  <si>
    <t>1139</t>
  </si>
  <si>
    <t>11001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</si>
  <si>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</si>
  <si>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ՀԱՅԱՍՏԱՆԻ ՀԱՆՐԱՊԵՏՈՒԹՅԱՆ ԿԱՌԱՎԱՐՈՒԹՅԱՆ 2023 ԹՎԱԿԱՆԻ ԴԵԿՏԵՄԲԵՐԻ 28-Ի N 2323-Ն ՈՐՈՇՄԱՆ
 NN 3 ԵՎ 4 ՀԱՎԵԼՎԱԾՆԵՐՈՒՄ ԿԱՏԱՐՎՈՂ ՓՈՓՈԽՈՒԹՅՈՒՆՆԵՐԸ ԵՎ ԼՐԱՑՈՒՄՆԵՐԸ
</t>
  </si>
  <si>
    <t xml:space="preserve"> ՀԱՅԱՍՏԱՆԻ ՀԱՆՐԱՊԵՏՈՒԹՅԱՆ ԿԱՌԱՎԱՐՈՒԹՅԱՆ 2023 ԹՎԱԿԱՆԻ ԴԵԿՏԵՄԲԵՐԻ 28-Ի N 2323-Ն ՈՐՈՇՄԱՆ N 9 ՀԱՎԵԼՎԱԾԻ N 9.15 ԵՎ 9․48 ԱՂՅՈՒՍԱԿՆԵՐՈՒՄ ԿԱՏԱՐՎՈՂ ՓՈՓՈԽՈՒԹՅՈՒՆՆԵՐ ԵՎ ԼՐԱՑՈՒՄՆԵՐ  </t>
  </si>
  <si>
    <t xml:space="preserve">Միջոցառումն իրականացնողի անվանումը </t>
  </si>
  <si>
    <t xml:space="preserve"> ՀՀ կառավարություն </t>
  </si>
  <si>
    <t xml:space="preserve"> ՀԱՅԱՍՏԱՆԻ ՀԱՆՐԱՊԵՏՈՒԹՅԱՆ ԿԱՌԱՎԱՐՈՒԹՅԱՆ 2023 ԹՎԱԿԱՆԻ ԴԵԿՏԵՄԲԵՐԻ 28-Ի N 2323-Ն ՈՐՈՇՄԱՆ N 9.1 ՀԱՎԵԼՎԱԾԻ NN 9.1.15, 9.1.19 և  9.1.58  ԱՂՅՈՒՍԱԿՆԵՐՈՒՄ ԿԱՏԱՐՎՈՂ ՓՈՓՈԽՈՒԹՅՈՒՆՆԵՐ ԵՎ ԼՐԱՑՈՒՄՆԵՐ  </t>
  </si>
  <si>
    <t xml:space="preserve"> ՀՀ աշխատանքի և սոցիալական հարցերի նախարարություն</t>
  </si>
  <si>
    <t>հազար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</si>
</sst>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_);\(#,##0.0\)"/>
    <numFmt numFmtId="165" formatCode="##,##0.0;\(##,##0.0\);\-"/>
    <numFmt numFmtId="166" formatCode="_-* #,##0\ _₽_-;\-* #,##0\ _₽_-;_-* &quot;-&quot;\ _₽_-;_-@_-"/>
    <numFmt numFmtId="167" formatCode="_-* #,##0.00\ _₽_-;\-* #,##0.00\ _₽_-;_-* &quot;-&quot;??\ _₽_-;_-@_-"/>
    <numFmt numFmtId="168" formatCode="_-* #,##0.00_-;\-* #,##0.00_-;_-* &quot;-&quot;??_-;_-@_-"/>
    <numFmt numFmtId="169" formatCode="_-* #,##0.00_?_._-;\-* #,##0.00_?_._-;_-* &quot;-&quot;??_?_._-;_-@_-"/>
    <numFmt numFmtId="170" formatCode="_-* #,##0.00\ _դ_ր_._-;\-* #,##0.00\ _դ_ր_._-;_-* &quot;-&quot;??\ _դ_ր_._-;_-@_-"/>
    <numFmt numFmtId="171" formatCode="_-* #,##0.00_р_._-;\-* #,##0.00_р_._-;_-* &quot;-&quot;??_р_._-;_-@_-"/>
    <numFmt numFmtId="172" formatCode="[$€-2]\ #,##0.00_);[Red]\([$€-2]\ #,##0.00\)"/>
    <numFmt numFmtId="173" formatCode="General_)"/>
    <numFmt numFmtId="174" formatCode="_-* #,##0.00\ _ _-;\-* #,##0.00\ _ _-;_-* &quot;-&quot;??\ _ _-;_-@_-"/>
    <numFmt numFmtId="175" formatCode="_-* #,##0.00\ _֏_-;\-* #,##0.00\ _֏_-;_-* &quot;-&quot;??\ _֏_-;_-@_-"/>
    <numFmt numFmtId="176" formatCode="_ * #,##0_)\ &quot;$&quot;_ ;_ * \(#,##0\)\ &quot;$&quot;_ ;_ * &quot;-&quot;_)\ &quot;$&quot;_ ;_ @_ "/>
    <numFmt numFmtId="177" formatCode="_([$€-2]* #,##0.00_);_([$€-2]* \(#,##0.00\);_([$€-2]* &quot;-&quot;??_)"/>
    <numFmt numFmtId="178" formatCode="0.00_);\(0.00\)"/>
  </numFmts>
  <fonts count="19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b/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sz val="1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13"/>
      <name val="GHEA Grapalat"/>
      <family val="3"/>
    </font>
    <font>
      <sz val="12"/>
      <color rgb="FF000000"/>
      <name val="GHEA Grapalat"/>
      <family val="3"/>
    </font>
    <font>
      <sz val="10"/>
      <color rgb="FFFF0000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806">
    <xf numFmtId="0" fontId="0" fillId="0" borderId="0"/>
    <xf numFmtId="43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5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5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6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6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7" fontId="96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167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4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169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0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71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167" fontId="48" fillId="0" borderId="0" applyFont="0" applyFill="0" applyBorder="0" applyAlignment="0" applyProtection="0"/>
    <xf numFmtId="172" fontId="22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1" fontId="22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3" fontId="73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174" fontId="48" fillId="0" borderId="0" applyFont="0" applyFill="0" applyBorder="0" applyAlignment="0" applyProtection="0"/>
    <xf numFmtId="167" fontId="49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7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7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7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7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167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67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5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7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3" fontId="168" fillId="0" borderId="34">
      <protection locked="0"/>
    </xf>
    <xf numFmtId="173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1" fontId="48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171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7" fontId="74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4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4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4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1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</cellStyleXfs>
  <cellXfs count="300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0" xfId="0" applyFont="1" applyFill="1" applyAlignment="1">
      <alignment wrapText="1"/>
    </xf>
    <xf numFmtId="164" fontId="26" fillId="77" borderId="1" xfId="0" applyNumberFormat="1" applyFont="1" applyFill="1" applyBorder="1" applyAlignment="1">
      <alignment horizontal="center" wrapText="1"/>
    </xf>
    <xf numFmtId="0" fontId="26" fillId="77" borderId="0" xfId="0" applyFont="1" applyFill="1"/>
    <xf numFmtId="0" fontId="26" fillId="77" borderId="1" xfId="0" applyFont="1" applyFill="1" applyBorder="1"/>
    <xf numFmtId="0" fontId="27" fillId="77" borderId="0" xfId="0" applyFont="1" applyFill="1" applyAlignment="1"/>
    <xf numFmtId="43" fontId="27" fillId="77" borderId="0" xfId="0" applyNumberFormat="1" applyFont="1" applyFill="1" applyAlignment="1"/>
    <xf numFmtId="0" fontId="26" fillId="77" borderId="0" xfId="0" applyFont="1" applyFill="1" applyBorder="1" applyAlignment="1">
      <alignment horizontal="left" wrapText="1"/>
    </xf>
    <xf numFmtId="164" fontId="26" fillId="77" borderId="0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center" wrapText="1"/>
    </xf>
    <xf numFmtId="164" fontId="26" fillId="77" borderId="1" xfId="17" applyNumberFormat="1" applyFont="1" applyFill="1" applyBorder="1" applyAlignment="1">
      <alignment horizontal="center" wrapText="1"/>
    </xf>
    <xf numFmtId="164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0" fontId="173" fillId="77" borderId="1" xfId="0" applyFont="1" applyFill="1" applyBorder="1" applyAlignment="1">
      <alignment horizontal="left" vertical="top"/>
    </xf>
    <xf numFmtId="164" fontId="26" fillId="77" borderId="0" xfId="0" applyNumberFormat="1" applyFont="1" applyFill="1" applyAlignment="1"/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1" fillId="77" borderId="1" xfId="15" applyFont="1" applyFill="1" applyBorder="1" applyAlignment="1">
      <alignment horizontal="right" vertical="center" wrapText="1"/>
    </xf>
    <xf numFmtId="164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64" fontId="26" fillId="78" borderId="1" xfId="0" applyNumberFormat="1" applyFont="1" applyFill="1" applyBorder="1" applyAlignment="1">
      <alignment horizontal="center" wrapText="1"/>
    </xf>
    <xf numFmtId="0" fontId="173" fillId="77" borderId="1" xfId="2755" applyFont="1" applyFill="1" applyBorder="1" applyAlignment="1">
      <alignment horizontal="left" vertical="top"/>
    </xf>
    <xf numFmtId="0" fontId="26" fillId="77" borderId="0" xfId="0" applyFont="1" applyFill="1" applyBorder="1" applyAlignment="1">
      <alignment wrapText="1"/>
    </xf>
    <xf numFmtId="0" fontId="173" fillId="77" borderId="1" xfId="0" applyFont="1" applyFill="1" applyBorder="1" applyAlignment="1">
      <alignment horizontal="left" wrapText="1"/>
    </xf>
    <xf numFmtId="0" fontId="0" fillId="77" borderId="0" xfId="0" applyFill="1"/>
    <xf numFmtId="0" fontId="173" fillId="77" borderId="0" xfId="0" applyFont="1" applyFill="1" applyBorder="1" applyAlignment="1">
      <alignment horizontal="left" wrapText="1"/>
    </xf>
    <xf numFmtId="164" fontId="173" fillId="77" borderId="1" xfId="17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wrapText="1"/>
    </xf>
    <xf numFmtId="164" fontId="173" fillId="77" borderId="1" xfId="1" applyNumberFormat="1" applyFont="1" applyFill="1" applyBorder="1" applyAlignment="1">
      <alignment horizontal="center"/>
    </xf>
    <xf numFmtId="0" fontId="173" fillId="77" borderId="1" xfId="0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3" xfId="0" applyFont="1" applyFill="1" applyBorder="1" applyAlignment="1">
      <alignment vertical="top" wrapText="1"/>
    </xf>
    <xf numFmtId="0" fontId="26" fillId="77" borderId="6" xfId="0" applyFont="1" applyFill="1" applyBorder="1" applyAlignment="1">
      <alignment vertical="top" wrapText="1"/>
    </xf>
    <xf numFmtId="0" fontId="26" fillId="77" borderId="0" xfId="14" applyFont="1" applyFill="1" applyAlignment="1"/>
    <xf numFmtId="164" fontId="173" fillId="77" borderId="1" xfId="152" applyNumberFormat="1" applyFont="1" applyFill="1" applyBorder="1" applyAlignment="1">
      <alignment horizontal="center"/>
    </xf>
    <xf numFmtId="164" fontId="173" fillId="77" borderId="37" xfId="152" applyNumberFormat="1" applyFont="1" applyFill="1" applyBorder="1" applyAlignment="1">
      <alignment horizontal="center"/>
    </xf>
    <xf numFmtId="165" fontId="173" fillId="77" borderId="1" xfId="152" applyNumberFormat="1" applyFont="1" applyFill="1" applyBorder="1" applyAlignment="1">
      <alignment horizontal="center"/>
    </xf>
    <xf numFmtId="165" fontId="173" fillId="77" borderId="37" xfId="0" applyNumberFormat="1" applyFont="1" applyFill="1" applyBorder="1" applyAlignment="1">
      <alignment horizontal="center" wrapText="1"/>
    </xf>
    <xf numFmtId="165" fontId="26" fillId="77" borderId="1" xfId="17" applyNumberFormat="1" applyFont="1" applyFill="1" applyBorder="1" applyAlignment="1">
      <alignment horizontal="center"/>
    </xf>
    <xf numFmtId="164" fontId="26" fillId="77" borderId="1" xfId="17" applyNumberFormat="1" applyFont="1" applyFill="1" applyBorder="1" applyAlignment="1">
      <alignment horizontal="center"/>
    </xf>
    <xf numFmtId="164" fontId="173" fillId="77" borderId="1" xfId="17" applyNumberFormat="1" applyFont="1" applyFill="1" applyBorder="1" applyAlignment="1">
      <alignment horizontal="center"/>
    </xf>
    <xf numFmtId="165" fontId="173" fillId="77" borderId="37" xfId="17" applyNumberFormat="1" applyFont="1" applyFill="1" applyBorder="1" applyAlignment="1">
      <alignment horizontal="center"/>
    </xf>
    <xf numFmtId="165" fontId="173" fillId="77" borderId="1" xfId="17" applyNumberFormat="1" applyFont="1" applyFill="1" applyBorder="1" applyAlignment="1">
      <alignment horizontal="center"/>
    </xf>
    <xf numFmtId="165" fontId="26" fillId="77" borderId="1" xfId="17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wrapText="1"/>
    </xf>
    <xf numFmtId="0" fontId="26" fillId="77" borderId="1" xfId="0" applyFont="1" applyFill="1" applyBorder="1" applyAlignment="1">
      <alignment horizontal="right" wrapText="1"/>
    </xf>
    <xf numFmtId="0" fontId="173" fillId="77" borderId="38" xfId="0" applyNumberFormat="1" applyFont="1" applyFill="1" applyBorder="1" applyAlignment="1">
      <alignment horizontal="right" wrapText="1"/>
    </xf>
    <xf numFmtId="0" fontId="27" fillId="77" borderId="6" xfId="0" applyFont="1" applyFill="1" applyBorder="1" applyAlignment="1">
      <alignment horizontal="left" wrapText="1"/>
    </xf>
    <xf numFmtId="0" fontId="26" fillId="77" borderId="6" xfId="0" applyFont="1" applyFill="1" applyBorder="1" applyAlignment="1">
      <alignment horizontal="left" wrapText="1"/>
    </xf>
    <xf numFmtId="0" fontId="26" fillId="77" borderId="45" xfId="0" applyFont="1" applyFill="1" applyBorder="1" applyAlignment="1">
      <alignment horizontal="left" wrapText="1"/>
    </xf>
    <xf numFmtId="0" fontId="173" fillId="77" borderId="6" xfId="0" applyFont="1" applyFill="1" applyBorder="1" applyAlignment="1">
      <alignment horizontal="left" wrapText="1"/>
    </xf>
    <xf numFmtId="0" fontId="26" fillId="77" borderId="43" xfId="0" applyFont="1" applyFill="1" applyBorder="1" applyAlignment="1">
      <alignment horizontal="center" wrapText="1"/>
    </xf>
    <xf numFmtId="0" fontId="26" fillId="77" borderId="38" xfId="0" applyFont="1" applyFill="1" applyBorder="1" applyAlignment="1">
      <alignment wrapText="1"/>
    </xf>
    <xf numFmtId="0" fontId="26" fillId="77" borderId="39" xfId="0" applyFont="1" applyFill="1" applyBorder="1" applyAlignment="1">
      <alignment wrapText="1"/>
    </xf>
    <xf numFmtId="0" fontId="26" fillId="77" borderId="37" xfId="0" applyFont="1" applyFill="1" applyBorder="1" applyAlignment="1">
      <alignment wrapText="1"/>
    </xf>
    <xf numFmtId="0" fontId="173" fillId="77" borderId="42" xfId="0" applyFont="1" applyFill="1" applyBorder="1" applyAlignment="1">
      <alignment horizontal="right" wrapText="1"/>
    </xf>
    <xf numFmtId="0" fontId="26" fillId="77" borderId="43" xfId="0" applyFont="1" applyFill="1" applyBorder="1" applyAlignment="1">
      <alignment horizontal="right" wrapText="1"/>
    </xf>
    <xf numFmtId="0" fontId="26" fillId="77" borderId="40" xfId="0" applyFont="1" applyFill="1" applyBorder="1" applyAlignment="1">
      <alignment horizontal="right" wrapText="1"/>
    </xf>
    <xf numFmtId="0" fontId="26" fillId="77" borderId="40" xfId="0" applyFont="1" applyFill="1" applyBorder="1" applyAlignment="1">
      <alignment horizontal="center" wrapText="1"/>
    </xf>
    <xf numFmtId="0" fontId="173" fillId="77" borderId="0" xfId="0" applyFont="1" applyFill="1" applyAlignment="1">
      <alignment horizontal="left" wrapText="1"/>
    </xf>
    <xf numFmtId="0" fontId="27" fillId="77" borderId="0" xfId="0" applyFont="1" applyFill="1" applyAlignment="1">
      <alignment horizontal="left" wrapText="1"/>
    </xf>
    <xf numFmtId="0" fontId="26" fillId="77" borderId="36" xfId="0" applyFont="1" applyFill="1" applyBorder="1" applyAlignment="1">
      <alignment horizontal="left" wrapText="1"/>
    </xf>
    <xf numFmtId="0" fontId="26" fillId="77" borderId="0" xfId="0" applyFont="1" applyFill="1" applyAlignment="1">
      <alignment horizontal="left" wrapText="1"/>
    </xf>
    <xf numFmtId="0" fontId="173" fillId="77" borderId="43" xfId="0" applyFont="1" applyFill="1" applyBorder="1" applyAlignment="1">
      <alignment horizontal="right" wrapText="1"/>
    </xf>
    <xf numFmtId="0" fontId="27" fillId="77" borderId="3" xfId="0" applyFont="1" applyFill="1" applyBorder="1" applyAlignment="1">
      <alignment horizontal="left" wrapText="1"/>
    </xf>
    <xf numFmtId="0" fontId="173" fillId="77" borderId="3" xfId="0" applyFont="1" applyFill="1" applyBorder="1" applyAlignment="1">
      <alignment horizontal="left" wrapText="1"/>
    </xf>
    <xf numFmtId="0" fontId="26" fillId="77" borderId="3" xfId="0" applyFont="1" applyFill="1" applyBorder="1" applyAlignment="1">
      <alignment horizontal="left" wrapText="1"/>
    </xf>
    <xf numFmtId="0" fontId="27" fillId="77" borderId="35" xfId="2763" applyFont="1" applyFill="1" applyBorder="1" applyAlignment="1">
      <alignment horizontal="left" wrapText="1"/>
    </xf>
    <xf numFmtId="0" fontId="173" fillId="77" borderId="35" xfId="2763" applyFont="1" applyFill="1" applyBorder="1" applyAlignment="1">
      <alignment horizontal="left" wrapText="1"/>
    </xf>
    <xf numFmtId="0" fontId="26" fillId="77" borderId="35" xfId="2763" applyFont="1" applyFill="1" applyBorder="1" applyAlignment="1">
      <alignment horizontal="left" wrapText="1"/>
    </xf>
    <xf numFmtId="0" fontId="26" fillId="77" borderId="35" xfId="0" applyFont="1" applyFill="1" applyBorder="1" applyAlignment="1">
      <alignment horizontal="left" wrapText="1"/>
    </xf>
    <xf numFmtId="0" fontId="27" fillId="77" borderId="35" xfId="0" applyFont="1" applyFill="1" applyBorder="1" applyAlignment="1">
      <alignment horizontal="left" wrapText="1"/>
    </xf>
    <xf numFmtId="0" fontId="173" fillId="77" borderId="35" xfId="0" applyFont="1" applyFill="1" applyBorder="1" applyAlignment="1">
      <alignment horizontal="left" wrapText="1"/>
    </xf>
    <xf numFmtId="0" fontId="173" fillId="77" borderId="3" xfId="0" applyFont="1" applyFill="1" applyBorder="1" applyAlignment="1">
      <alignment horizontal="left" vertical="center"/>
    </xf>
    <xf numFmtId="0" fontId="173" fillId="77" borderId="1" xfId="0" applyFont="1" applyFill="1" applyBorder="1" applyAlignment="1">
      <alignment horizontal="left" vertical="center" wrapText="1"/>
    </xf>
    <xf numFmtId="0" fontId="26" fillId="77" borderId="0" xfId="0" applyFont="1" applyFill="1" applyAlignment="1">
      <alignment horizontal="left"/>
    </xf>
    <xf numFmtId="49" fontId="177" fillId="77" borderId="6" xfId="0" applyNumberFormat="1" applyFont="1" applyFill="1" applyBorder="1" applyAlignment="1">
      <alignment vertical="center"/>
    </xf>
    <xf numFmtId="0" fontId="173" fillId="77" borderId="1" xfId="2766" applyFont="1" applyFill="1" applyBorder="1" applyAlignment="1">
      <alignment horizontal="left" vertical="center" wrapText="1"/>
    </xf>
    <xf numFmtId="0" fontId="176" fillId="77" borderId="1" xfId="2766" applyFont="1" applyFill="1" applyBorder="1" applyAlignment="1">
      <alignment horizontal="left" vertical="center" wrapText="1"/>
    </xf>
    <xf numFmtId="0" fontId="173" fillId="77" borderId="1" xfId="2766" applyFont="1" applyFill="1" applyBorder="1" applyAlignment="1">
      <alignment horizontal="left"/>
    </xf>
    <xf numFmtId="0" fontId="176" fillId="77" borderId="1" xfId="2766" applyFont="1" applyFill="1" applyBorder="1" applyAlignment="1">
      <alignment horizontal="left" wrapText="1"/>
    </xf>
    <xf numFmtId="0" fontId="26" fillId="77" borderId="1" xfId="2766" applyFont="1" applyFill="1" applyBorder="1" applyAlignment="1">
      <alignment horizontal="left" vertical="center" wrapText="1"/>
    </xf>
    <xf numFmtId="0" fontId="26" fillId="77" borderId="1" xfId="1" applyNumberFormat="1" applyFont="1" applyFill="1" applyBorder="1" applyAlignment="1">
      <alignment horizontal="left" vertical="center" wrapText="1"/>
    </xf>
    <xf numFmtId="0" fontId="27" fillId="77" borderId="1" xfId="2766" applyFont="1" applyFill="1" applyBorder="1" applyAlignment="1">
      <alignment horizontal="left" wrapText="1"/>
    </xf>
    <xf numFmtId="164" fontId="26" fillId="77" borderId="0" xfId="0" applyNumberFormat="1" applyFont="1" applyFill="1" applyBorder="1" applyAlignment="1">
      <alignment horizontal="center"/>
    </xf>
    <xf numFmtId="0" fontId="26" fillId="77" borderId="6" xfId="2766" applyFont="1" applyFill="1" applyBorder="1" applyAlignment="1">
      <alignment vertical="center" wrapText="1"/>
    </xf>
    <xf numFmtId="0" fontId="26" fillId="77" borderId="41" xfId="2766" applyFont="1" applyFill="1" applyBorder="1" applyAlignment="1">
      <alignment vertical="center" wrapText="1"/>
    </xf>
    <xf numFmtId="49" fontId="173" fillId="77" borderId="3" xfId="0" applyNumberFormat="1" applyFont="1" applyFill="1" applyBorder="1" applyAlignment="1">
      <alignment vertical="center"/>
    </xf>
    <xf numFmtId="49" fontId="26" fillId="77" borderId="1" xfId="0" applyNumberFormat="1" applyFont="1" applyFill="1" applyBorder="1" applyAlignment="1">
      <alignment vertical="center" wrapText="1"/>
    </xf>
    <xf numFmtId="49" fontId="26" fillId="77" borderId="3" xfId="0" applyNumberFormat="1" applyFont="1" applyFill="1" applyBorder="1" applyAlignment="1">
      <alignment vertical="center"/>
    </xf>
    <xf numFmtId="49" fontId="26" fillId="77" borderId="1" xfId="0" applyNumberFormat="1" applyFont="1" applyFill="1" applyBorder="1" applyAlignment="1">
      <alignment vertical="center"/>
    </xf>
    <xf numFmtId="49" fontId="26" fillId="77" borderId="3" xfId="0" applyNumberFormat="1" applyFont="1" applyFill="1" applyBorder="1" applyAlignment="1">
      <alignment vertical="center" wrapText="1"/>
    </xf>
    <xf numFmtId="49" fontId="27" fillId="77" borderId="1" xfId="0" applyNumberFormat="1" applyFont="1" applyFill="1" applyBorder="1" applyAlignment="1">
      <alignment vertical="center" wrapText="1"/>
    </xf>
    <xf numFmtId="49" fontId="173" fillId="77" borderId="1" xfId="0" applyNumberFormat="1" applyFont="1" applyFill="1" applyBorder="1" applyAlignment="1">
      <alignment vertical="center" wrapText="1"/>
    </xf>
    <xf numFmtId="49" fontId="26" fillId="77" borderId="0" xfId="0" applyNumberFormat="1" applyFont="1" applyFill="1" applyAlignment="1">
      <alignment vertical="center" wrapText="1"/>
    </xf>
    <xf numFmtId="49" fontId="26" fillId="77" borderId="0" xfId="0" applyNumberFormat="1" applyFont="1" applyFill="1" applyAlignment="1">
      <alignment vertical="center"/>
    </xf>
    <xf numFmtId="49" fontId="27" fillId="77" borderId="0" xfId="0" applyNumberFormat="1" applyFont="1" applyFill="1" applyAlignment="1">
      <alignment vertical="center" wrapText="1"/>
    </xf>
    <xf numFmtId="49" fontId="176" fillId="77" borderId="0" xfId="0" applyNumberFormat="1" applyFont="1" applyFill="1" applyAlignment="1">
      <alignment vertical="center"/>
    </xf>
    <xf numFmtId="49" fontId="26" fillId="77" borderId="6" xfId="0" applyNumberFormat="1" applyFont="1" applyFill="1" applyBorder="1" applyAlignment="1">
      <alignment vertical="center"/>
    </xf>
    <xf numFmtId="49" fontId="173" fillId="77" borderId="3" xfId="0" applyNumberFormat="1" applyFont="1" applyFill="1" applyBorder="1" applyAlignment="1">
      <alignment horizontal="left" vertical="center"/>
    </xf>
    <xf numFmtId="49" fontId="173" fillId="77" borderId="6" xfId="0" applyNumberFormat="1" applyFont="1" applyFill="1" applyBorder="1" applyAlignment="1">
      <alignment vertical="center"/>
    </xf>
    <xf numFmtId="0" fontId="173" fillId="77" borderId="3" xfId="0" applyFont="1" applyFill="1" applyBorder="1" applyAlignment="1">
      <alignment vertical="top" wrapText="1"/>
    </xf>
    <xf numFmtId="0" fontId="26" fillId="77" borderId="38" xfId="0" applyFont="1" applyFill="1" applyBorder="1" applyAlignment="1">
      <alignment horizontal="right" wrapText="1"/>
    </xf>
    <xf numFmtId="0" fontId="26" fillId="77" borderId="39" xfId="0" applyFont="1" applyFill="1" applyBorder="1" applyAlignment="1">
      <alignment horizontal="right" wrapText="1"/>
    </xf>
    <xf numFmtId="0" fontId="26" fillId="77" borderId="37" xfId="0" applyFont="1" applyFill="1" applyBorder="1" applyAlignment="1">
      <alignment horizontal="right" wrapText="1"/>
    </xf>
    <xf numFmtId="0" fontId="177" fillId="77" borderId="0" xfId="0" applyFont="1" applyFill="1"/>
    <xf numFmtId="49" fontId="27" fillId="77" borderId="1" xfId="0" applyNumberFormat="1" applyFont="1" applyFill="1" applyBorder="1" applyAlignment="1">
      <alignment vertical="center"/>
    </xf>
    <xf numFmtId="49" fontId="173" fillId="77" borderId="1" xfId="0" applyNumberFormat="1" applyFont="1" applyFill="1" applyBorder="1" applyAlignment="1">
      <alignment vertical="center"/>
    </xf>
    <xf numFmtId="0" fontId="26" fillId="77" borderId="36" xfId="0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left" vertical="top" wrapText="1"/>
    </xf>
    <xf numFmtId="49" fontId="26" fillId="77" borderId="1" xfId="0" applyNumberFormat="1" applyFont="1" applyFill="1" applyBorder="1" applyAlignment="1">
      <alignment horizontal="left" vertical="center" wrapText="1"/>
    </xf>
    <xf numFmtId="0" fontId="26" fillId="79" borderId="1" xfId="5" applyFont="1" applyFill="1" applyBorder="1" applyAlignment="1">
      <alignment horizontal="center" vertical="center" wrapText="1"/>
    </xf>
    <xf numFmtId="164" fontId="173" fillId="0" borderId="1" xfId="659" applyNumberFormat="1" applyFont="1" applyFill="1" applyBorder="1" applyAlignment="1">
      <alignment horizontal="center" vertical="center"/>
    </xf>
    <xf numFmtId="0" fontId="173" fillId="0" borderId="1" xfId="5" applyFont="1" applyFill="1" applyBorder="1" applyAlignment="1">
      <alignment wrapText="1"/>
    </xf>
    <xf numFmtId="164" fontId="26" fillId="0" borderId="1" xfId="659" applyNumberFormat="1" applyFont="1" applyFill="1" applyBorder="1" applyAlignment="1">
      <alignment horizontal="center" vertical="center"/>
    </xf>
    <xf numFmtId="0" fontId="175" fillId="0" borderId="1" xfId="5" applyFont="1" applyFill="1" applyBorder="1" applyAlignment="1"/>
    <xf numFmtId="0" fontId="175" fillId="79" borderId="1" xfId="5" applyFont="1" applyFill="1" applyBorder="1" applyAlignment="1">
      <alignment horizontal="center" vertical="center" wrapText="1"/>
    </xf>
    <xf numFmtId="0" fontId="172" fillId="0" borderId="1" xfId="0" applyFont="1" applyBorder="1" applyAlignment="1">
      <alignment horizontal="center" vertical="top" wrapText="1"/>
    </xf>
    <xf numFmtId="165" fontId="26" fillId="0" borderId="1" xfId="17" applyNumberFormat="1" applyFont="1" applyBorder="1" applyAlignment="1">
      <alignment horizontal="right" vertical="top"/>
    </xf>
    <xf numFmtId="0" fontId="172" fillId="77" borderId="1" xfId="0" applyFont="1" applyFill="1" applyBorder="1" applyAlignment="1">
      <alignment horizontal="left" vertical="top" wrapText="1"/>
    </xf>
    <xf numFmtId="0" fontId="173" fillId="77" borderId="1" xfId="5" applyFont="1" applyFill="1" applyBorder="1" applyAlignment="1">
      <alignment wrapText="1"/>
    </xf>
    <xf numFmtId="0" fontId="180" fillId="77" borderId="1" xfId="5" applyFont="1" applyFill="1" applyBorder="1" applyAlignment="1">
      <alignment horizontal="center" vertical="center" wrapText="1"/>
    </xf>
    <xf numFmtId="0" fontId="26" fillId="77" borderId="1" xfId="2766" applyFont="1" applyFill="1" applyBorder="1" applyAlignment="1">
      <alignment horizontal="left" wrapText="1"/>
    </xf>
    <xf numFmtId="0" fontId="26" fillId="77" borderId="6" xfId="2766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vertical="top" wrapText="1"/>
    </xf>
    <xf numFmtId="0" fontId="26" fillId="77" borderId="0" xfId="2804" applyFont="1" applyFill="1" applyAlignment="1">
      <alignment horizontal="left" wrapText="1"/>
    </xf>
    <xf numFmtId="0" fontId="26" fillId="77" borderId="3" xfId="0" applyFont="1" applyFill="1" applyBorder="1" applyAlignment="1">
      <alignment vertical="top"/>
    </xf>
    <xf numFmtId="0" fontId="26" fillId="77" borderId="42" xfId="0" applyFont="1" applyFill="1" applyBorder="1" applyAlignment="1">
      <alignment vertical="top"/>
    </xf>
    <xf numFmtId="0" fontId="173" fillId="77" borderId="1" xfId="0" applyFont="1" applyFill="1" applyBorder="1" applyAlignment="1">
      <alignment vertical="top" wrapText="1"/>
    </xf>
    <xf numFmtId="0" fontId="26" fillId="77" borderId="40" xfId="0" applyFont="1" applyFill="1" applyBorder="1" applyAlignment="1">
      <alignment vertical="top"/>
    </xf>
    <xf numFmtId="0" fontId="26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center" vertical="top" wrapText="1"/>
    </xf>
    <xf numFmtId="0" fontId="173" fillId="77" borderId="38" xfId="0" applyFont="1" applyFill="1" applyBorder="1" applyAlignment="1">
      <alignment horizontal="right" wrapText="1"/>
    </xf>
    <xf numFmtId="0" fontId="26" fillId="77" borderId="45" xfId="0" applyFont="1" applyFill="1" applyBorder="1" applyAlignment="1">
      <alignment horizontal="right" wrapText="1"/>
    </xf>
    <xf numFmtId="0" fontId="26" fillId="77" borderId="44" xfId="0" applyFont="1" applyFill="1" applyBorder="1" applyAlignment="1">
      <alignment horizontal="right" wrapText="1"/>
    </xf>
    <xf numFmtId="0" fontId="26" fillId="77" borderId="41" xfId="0" applyFont="1" applyFill="1" applyBorder="1" applyAlignment="1">
      <alignment horizontal="right" wrapText="1"/>
    </xf>
    <xf numFmtId="0" fontId="26" fillId="77" borderId="0" xfId="0" applyFont="1" applyFill="1" applyAlignment="1">
      <alignment horizontal="center" vertical="top" wrapText="1"/>
    </xf>
    <xf numFmtId="0" fontId="26" fillId="77" borderId="1" xfId="2755" applyFont="1" applyFill="1" applyBorder="1" applyAlignment="1">
      <alignment horizontal="left" wrapText="1"/>
    </xf>
    <xf numFmtId="0" fontId="26" fillId="77" borderId="0" xfId="0" applyFont="1" applyFill="1" applyAlignment="1">
      <alignment horizontal="center" vertical="center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26" fillId="77" borderId="6" xfId="0" applyFont="1" applyFill="1" applyBorder="1" applyAlignment="1">
      <alignment horizontal="center" vertical="center" wrapText="1"/>
    </xf>
    <xf numFmtId="0" fontId="182" fillId="0" borderId="1" xfId="0" applyFont="1" applyBorder="1" applyAlignment="1">
      <alignment horizontal="left" vertical="top" wrapText="1"/>
    </xf>
    <xf numFmtId="0" fontId="183" fillId="0" borderId="1" xfId="0" applyFont="1" applyBorder="1" applyAlignment="1">
      <alignment horizontal="left" vertical="top" wrapText="1"/>
    </xf>
    <xf numFmtId="0" fontId="171" fillId="77" borderId="3" xfId="0" applyFont="1" applyFill="1" applyBorder="1" applyAlignment="1">
      <alignment horizontal="center" vertical="top" wrapText="1"/>
    </xf>
    <xf numFmtId="164" fontId="26" fillId="77" borderId="0" xfId="0" applyNumberFormat="1" applyFont="1" applyFill="1" applyAlignment="1">
      <alignment horizontal="center" vertical="center"/>
    </xf>
    <xf numFmtId="0" fontId="26" fillId="77" borderId="0" xfId="0" applyFont="1" applyFill="1" applyAlignment="1">
      <alignment horizontal="center" vertical="center"/>
    </xf>
    <xf numFmtId="164" fontId="26" fillId="77" borderId="1" xfId="0" applyNumberFormat="1" applyFont="1" applyFill="1" applyBorder="1" applyAlignment="1">
      <alignment horizontal="center" vertical="center" wrapText="1"/>
    </xf>
    <xf numFmtId="164" fontId="26" fillId="77" borderId="1" xfId="1" applyNumberFormat="1" applyFont="1" applyFill="1" applyBorder="1" applyAlignment="1">
      <alignment horizontal="center"/>
    </xf>
    <xf numFmtId="165" fontId="26" fillId="77" borderId="0" xfId="0" applyNumberFormat="1" applyFont="1" applyFill="1" applyAlignment="1">
      <alignment horizontal="center" wrapText="1"/>
    </xf>
    <xf numFmtId="164" fontId="26" fillId="77" borderId="0" xfId="0" applyNumberFormat="1" applyFont="1" applyFill="1" applyAlignment="1">
      <alignment horizontal="center" wrapText="1"/>
    </xf>
    <xf numFmtId="164" fontId="26" fillId="77" borderId="3" xfId="0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/>
    </xf>
    <xf numFmtId="0" fontId="26" fillId="77" borderId="37" xfId="0" applyFont="1" applyFill="1" applyBorder="1" applyAlignment="1">
      <alignment horizontal="left" wrapText="1"/>
    </xf>
    <xf numFmtId="0" fontId="173" fillId="77" borderId="37" xfId="0" applyFont="1" applyFill="1" applyBorder="1" applyAlignment="1">
      <alignment horizontal="left" wrapText="1"/>
    </xf>
    <xf numFmtId="165" fontId="26" fillId="77" borderId="1" xfId="17" applyNumberFormat="1" applyFont="1" applyFill="1" applyBorder="1" applyAlignment="1">
      <alignment horizontal="left"/>
    </xf>
    <xf numFmtId="0" fontId="27" fillId="77" borderId="1" xfId="0" applyFont="1" applyFill="1" applyBorder="1" applyAlignment="1">
      <alignment horizontal="left" wrapText="1"/>
    </xf>
    <xf numFmtId="164" fontId="173" fillId="77" borderId="39" xfId="1" applyNumberFormat="1" applyFont="1" applyFill="1" applyBorder="1" applyAlignment="1">
      <alignment horizontal="center"/>
    </xf>
    <xf numFmtId="0" fontId="173" fillId="77" borderId="44" xfId="0" applyFont="1" applyFill="1" applyBorder="1" applyAlignment="1">
      <alignment horizontal="left" wrapText="1"/>
    </xf>
    <xf numFmtId="49" fontId="173" fillId="77" borderId="1" xfId="0" applyNumberFormat="1" applyFont="1" applyFill="1" applyBorder="1" applyAlignment="1">
      <alignment horizontal="left" wrapText="1"/>
    </xf>
    <xf numFmtId="0" fontId="173" fillId="77" borderId="38" xfId="0" applyFont="1" applyFill="1" applyBorder="1" applyAlignment="1">
      <alignment wrapText="1"/>
    </xf>
    <xf numFmtId="0" fontId="173" fillId="77" borderId="1" xfId="0" applyFont="1" applyFill="1" applyBorder="1" applyAlignment="1">
      <alignment horizontal="center"/>
    </xf>
    <xf numFmtId="0" fontId="176" fillId="77" borderId="1" xfId="0" applyFont="1" applyFill="1" applyBorder="1" applyAlignment="1">
      <alignment horizontal="center"/>
    </xf>
    <xf numFmtId="0" fontId="173" fillId="77" borderId="1" xfId="0" applyNumberFormat="1" applyFont="1" applyFill="1" applyBorder="1" applyAlignment="1">
      <alignment horizontal="left" wrapText="1"/>
    </xf>
    <xf numFmtId="0" fontId="174" fillId="0" borderId="1" xfId="0" applyFont="1" applyBorder="1" applyAlignment="1">
      <alignment horizontal="left" vertical="top" wrapText="1"/>
    </xf>
    <xf numFmtId="0" fontId="178" fillId="0" borderId="1" xfId="0" applyFont="1" applyBorder="1" applyAlignment="1">
      <alignment horizontal="left" vertical="top" wrapText="1"/>
    </xf>
    <xf numFmtId="0" fontId="184" fillId="0" borderId="1" xfId="0" applyFont="1" applyBorder="1" applyAlignment="1">
      <alignment horizontal="left" vertical="top" wrapText="1"/>
    </xf>
    <xf numFmtId="164" fontId="175" fillId="0" borderId="1" xfId="5" applyNumberFormat="1" applyFont="1" applyFill="1" applyBorder="1" applyAlignment="1">
      <alignment horizontal="center"/>
    </xf>
    <xf numFmtId="164" fontId="26" fillId="77" borderId="1" xfId="659" applyNumberFormat="1" applyFont="1" applyFill="1" applyBorder="1" applyAlignment="1">
      <alignment horizontal="center" vertical="center"/>
    </xf>
    <xf numFmtId="49" fontId="173" fillId="77" borderId="3" xfId="0" applyNumberFormat="1" applyFont="1" applyFill="1" applyBorder="1" applyAlignment="1">
      <alignment vertical="center" wrapText="1"/>
    </xf>
    <xf numFmtId="0" fontId="26" fillId="77" borderId="0" xfId="14" applyFont="1" applyFill="1" applyAlignment="1">
      <alignment horizontal="center" vertical="center"/>
    </xf>
    <xf numFmtId="0" fontId="171" fillId="77" borderId="6" xfId="0" applyFont="1" applyFill="1" applyBorder="1" applyAlignment="1">
      <alignment horizontal="center" vertical="center" wrapText="1"/>
    </xf>
    <xf numFmtId="2" fontId="26" fillId="77" borderId="38" xfId="0" applyNumberFormat="1" applyFont="1" applyFill="1" applyBorder="1" applyAlignment="1">
      <alignment horizontal="center" vertical="center"/>
    </xf>
    <xf numFmtId="2" fontId="26" fillId="77" borderId="39" xfId="0" applyNumberFormat="1" applyFont="1" applyFill="1" applyBorder="1" applyAlignment="1">
      <alignment horizontal="center" vertical="center"/>
    </xf>
    <xf numFmtId="2" fontId="26" fillId="77" borderId="37" xfId="0" applyNumberFormat="1" applyFont="1" applyFill="1" applyBorder="1" applyAlignment="1">
      <alignment horizontal="center" vertical="center"/>
    </xf>
    <xf numFmtId="2" fontId="26" fillId="77" borderId="1" xfId="0" applyNumberFormat="1" applyFont="1" applyFill="1" applyBorder="1" applyAlignment="1">
      <alignment horizontal="center" vertical="center"/>
    </xf>
    <xf numFmtId="164" fontId="26" fillId="77" borderId="1" xfId="0" applyNumberFormat="1" applyFont="1" applyFill="1" applyBorder="1" applyAlignment="1">
      <alignment horizontal="center" vertical="center"/>
    </xf>
    <xf numFmtId="164" fontId="26" fillId="77" borderId="37" xfId="0" applyNumberFormat="1" applyFont="1" applyFill="1" applyBorder="1" applyAlignment="1">
      <alignment horizontal="center" vertical="center" wrapText="1"/>
    </xf>
    <xf numFmtId="164" fontId="26" fillId="77" borderId="0" xfId="0" applyNumberFormat="1" applyFont="1" applyFill="1" applyBorder="1" applyAlignment="1">
      <alignment horizontal="center" vertical="center"/>
    </xf>
    <xf numFmtId="37" fontId="26" fillId="77" borderId="1" xfId="0" applyNumberFormat="1" applyFont="1" applyFill="1" applyBorder="1" applyAlignment="1">
      <alignment horizontal="center" vertical="center" wrapText="1"/>
    </xf>
    <xf numFmtId="37" fontId="26" fillId="77" borderId="1" xfId="0" applyNumberFormat="1" applyFont="1" applyFill="1" applyBorder="1" applyAlignment="1">
      <alignment horizontal="center" vertical="center"/>
    </xf>
    <xf numFmtId="0" fontId="27" fillId="77" borderId="1" xfId="0" applyFont="1" applyFill="1" applyBorder="1" applyAlignment="1">
      <alignment horizontal="center" vertical="center" wrapText="1"/>
    </xf>
    <xf numFmtId="0" fontId="26" fillId="77" borderId="38" xfId="0" applyFont="1" applyFill="1" applyBorder="1" applyAlignment="1">
      <alignment horizontal="center" vertical="center" wrapText="1"/>
    </xf>
    <xf numFmtId="0" fontId="171" fillId="77" borderId="1" xfId="0" applyFont="1" applyFill="1" applyBorder="1" applyAlignment="1">
      <alignment horizontal="center" vertical="center" wrapText="1"/>
    </xf>
    <xf numFmtId="0" fontId="26" fillId="77" borderId="6" xfId="0" applyFont="1" applyFill="1" applyBorder="1" applyAlignment="1">
      <alignment horizontal="center" vertical="center"/>
    </xf>
    <xf numFmtId="0" fontId="26" fillId="77" borderId="45" xfId="0" applyFont="1" applyFill="1" applyBorder="1" applyAlignment="1">
      <alignment horizontal="center" vertical="center"/>
    </xf>
    <xf numFmtId="0" fontId="26" fillId="77" borderId="44" xfId="0" applyFont="1" applyFill="1" applyBorder="1" applyAlignment="1">
      <alignment horizontal="center" vertical="center"/>
    </xf>
    <xf numFmtId="0" fontId="26" fillId="77" borderId="4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6" fillId="0" borderId="3" xfId="0" applyFont="1" applyBorder="1" applyAlignment="1">
      <alignment vertical="top"/>
    </xf>
    <xf numFmtId="0" fontId="26" fillId="77" borderId="0" xfId="0" applyFont="1" applyFill="1" applyBorder="1" applyAlignment="1">
      <alignment horizontal="left" vertical="center" wrapText="1"/>
    </xf>
    <xf numFmtId="0" fontId="26" fillId="77" borderId="0" xfId="0" applyFont="1" applyFill="1" applyAlignment="1">
      <alignment horizontal="center" vertical="center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vertical="top" wrapText="1"/>
    </xf>
    <xf numFmtId="0" fontId="26" fillId="77" borderId="1" xfId="0" applyFont="1" applyFill="1" applyBorder="1" applyAlignment="1">
      <alignment horizontal="left" wrapText="1"/>
    </xf>
    <xf numFmtId="0" fontId="26" fillId="77" borderId="6" xfId="0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left" vertical="top" wrapText="1"/>
    </xf>
    <xf numFmtId="0" fontId="26" fillId="77" borderId="6" xfId="2766" applyFont="1" applyFill="1" applyBorder="1" applyAlignment="1">
      <alignment horizontal="center" vertical="center" wrapText="1"/>
    </xf>
    <xf numFmtId="0" fontId="26" fillId="77" borderId="1" xfId="2766" applyFont="1" applyFill="1" applyBorder="1" applyAlignment="1">
      <alignment horizontal="left" wrapText="1"/>
    </xf>
    <xf numFmtId="0" fontId="26" fillId="0" borderId="0" xfId="0" applyFont="1"/>
    <xf numFmtId="0" fontId="26" fillId="77" borderId="44" xfId="0" applyFont="1" applyFill="1" applyBorder="1" applyAlignment="1">
      <alignment wrapText="1"/>
    </xf>
    <xf numFmtId="0" fontId="27" fillId="77" borderId="36" xfId="0" applyFont="1" applyFill="1" applyBorder="1" applyAlignment="1">
      <alignment horizontal="left" wrapText="1"/>
    </xf>
    <xf numFmtId="0" fontId="185" fillId="0" borderId="1" xfId="0" applyFont="1" applyBorder="1" applyAlignment="1">
      <alignment horizontal="left" vertical="top" wrapText="1"/>
    </xf>
    <xf numFmtId="0" fontId="186" fillId="0" borderId="1" xfId="0" applyFont="1" applyBorder="1" applyAlignment="1">
      <alignment horizontal="left" vertical="top" wrapText="1"/>
    </xf>
    <xf numFmtId="164" fontId="26" fillId="77" borderId="1" xfId="0" applyNumberFormat="1" applyFont="1" applyFill="1" applyBorder="1" applyAlignment="1">
      <alignment horizontal="center"/>
    </xf>
    <xf numFmtId="164" fontId="173" fillId="77" borderId="1" xfId="0" applyNumberFormat="1" applyFont="1" applyFill="1" applyBorder="1" applyAlignment="1">
      <alignment horizontal="center"/>
    </xf>
    <xf numFmtId="0" fontId="26" fillId="77" borderId="0" xfId="0" applyFont="1" applyFill="1" applyAlignment="1">
      <alignment horizontal="right" vertical="center"/>
    </xf>
    <xf numFmtId="164" fontId="26" fillId="77" borderId="37" xfId="1" applyNumberFormat="1" applyFont="1" applyFill="1" applyBorder="1" applyAlignment="1">
      <alignment horizontal="center"/>
    </xf>
    <xf numFmtId="0" fontId="26" fillId="77" borderId="3" xfId="0" applyFont="1" applyFill="1" applyBorder="1" applyAlignment="1">
      <alignment horizontal="right" wrapText="1"/>
    </xf>
    <xf numFmtId="0" fontId="26" fillId="77" borderId="35" xfId="0" applyFont="1" applyFill="1" applyBorder="1" applyAlignment="1">
      <alignment horizontal="right" wrapText="1"/>
    </xf>
    <xf numFmtId="0" fontId="187" fillId="77" borderId="1" xfId="0" applyFont="1" applyFill="1" applyBorder="1" applyAlignment="1"/>
    <xf numFmtId="0" fontId="186" fillId="0" borderId="0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wrapText="1"/>
    </xf>
    <xf numFmtId="0" fontId="26" fillId="77" borderId="0" xfId="0" applyFont="1" applyFill="1" applyAlignment="1">
      <alignment horizontal="center" vertical="top" wrapText="1"/>
    </xf>
    <xf numFmtId="0" fontId="26" fillId="77" borderId="6" xfId="0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0" xfId="14" applyFont="1" applyFill="1" applyAlignment="1">
      <alignment horizontal="center"/>
    </xf>
    <xf numFmtId="0" fontId="173" fillId="0" borderId="0" xfId="0" applyFont="1"/>
    <xf numFmtId="0" fontId="186" fillId="0" borderId="38" xfId="0" applyFont="1" applyBorder="1" applyAlignment="1">
      <alignment horizontal="left" vertical="top" wrapText="1"/>
    </xf>
    <xf numFmtId="0" fontId="26" fillId="77" borderId="1" xfId="0" applyFont="1" applyFill="1" applyBorder="1" applyAlignment="1"/>
    <xf numFmtId="0" fontId="188" fillId="0" borderId="0" xfId="0" applyFont="1"/>
    <xf numFmtId="0" fontId="186" fillId="77" borderId="1" xfId="0" applyFont="1" applyFill="1" applyBorder="1" applyAlignment="1">
      <alignment horizontal="left" vertical="top" wrapText="1"/>
    </xf>
    <xf numFmtId="0" fontId="26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165" fontId="26" fillId="77" borderId="1" xfId="0" applyNumberFormat="1" applyFont="1" applyFill="1" applyBorder="1" applyAlignment="1">
      <alignment horizontal="center" wrapText="1"/>
    </xf>
    <xf numFmtId="178" fontId="26" fillId="77" borderId="1" xfId="5" applyNumberFormat="1" applyFont="1" applyFill="1" applyBorder="1" applyAlignment="1">
      <alignment vertical="center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35" xfId="0" applyFont="1" applyFill="1" applyBorder="1" applyAlignment="1">
      <alignment horizontal="center" wrapText="1"/>
    </xf>
    <xf numFmtId="0" fontId="26" fillId="77" borderId="6" xfId="0" applyFont="1" applyFill="1" applyBorder="1" applyAlignment="1">
      <alignment horizontal="center" wrapText="1"/>
    </xf>
    <xf numFmtId="0" fontId="26" fillId="77" borderId="3" xfId="0" applyFont="1" applyFill="1" applyBorder="1" applyAlignment="1">
      <alignment horizontal="center" wrapText="1"/>
    </xf>
    <xf numFmtId="0" fontId="26" fillId="77" borderId="39" xfId="0" applyFont="1" applyFill="1" applyBorder="1" applyAlignment="1">
      <alignment horizontal="right" vertical="top" wrapText="1"/>
    </xf>
    <xf numFmtId="0" fontId="26" fillId="77" borderId="37" xfId="0" applyFont="1" applyFill="1" applyBorder="1" applyAlignment="1">
      <alignment horizontal="right" vertical="top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Alignment="1">
      <alignment horizontal="center" vertical="center" wrapText="1"/>
    </xf>
    <xf numFmtId="0" fontId="171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wrapText="1"/>
    </xf>
    <xf numFmtId="0" fontId="26" fillId="77" borderId="2" xfId="0" applyFont="1" applyFill="1" applyBorder="1" applyAlignment="1">
      <alignment horizontal="center" wrapText="1"/>
    </xf>
    <xf numFmtId="0" fontId="26" fillId="77" borderId="5" xfId="0" applyFont="1" applyFill="1" applyBorder="1" applyAlignment="1">
      <alignment horizontal="center" wrapText="1"/>
    </xf>
    <xf numFmtId="0" fontId="26" fillId="77" borderId="16" xfId="0" applyFont="1" applyFill="1" applyBorder="1" applyAlignment="1">
      <alignment horizont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77" borderId="1" xfId="2766" applyFont="1" applyFill="1" applyBorder="1" applyAlignment="1">
      <alignment horizontal="left" wrapText="1"/>
    </xf>
    <xf numFmtId="0" fontId="182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wrapText="1"/>
    </xf>
    <xf numFmtId="0" fontId="26" fillId="77" borderId="3" xfId="2766" applyFont="1" applyFill="1" applyBorder="1" applyAlignment="1">
      <alignment horizontal="center" vertical="center" wrapText="1"/>
    </xf>
    <xf numFmtId="0" fontId="26" fillId="77" borderId="6" xfId="2766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center" vertical="top" wrapText="1"/>
    </xf>
    <xf numFmtId="0" fontId="26" fillId="77" borderId="3" xfId="0" applyFont="1" applyFill="1" applyBorder="1" applyAlignment="1">
      <alignment horizontal="center" vertical="top" wrapText="1"/>
    </xf>
    <xf numFmtId="0" fontId="172" fillId="77" borderId="3" xfId="0" applyFont="1" applyFill="1" applyBorder="1" applyAlignment="1">
      <alignment horizontal="center" vertical="top" wrapText="1"/>
    </xf>
    <xf numFmtId="0" fontId="172" fillId="77" borderId="6" xfId="0" applyFont="1" applyFill="1" applyBorder="1" applyAlignment="1">
      <alignment horizontal="center" vertical="top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left" vertical="top" wrapText="1"/>
    </xf>
    <xf numFmtId="0" fontId="26" fillId="77" borderId="40" xfId="2766" applyFont="1" applyFill="1" applyBorder="1" applyAlignment="1">
      <alignment horizontal="left" vertical="top" wrapText="1"/>
    </xf>
    <xf numFmtId="0" fontId="26" fillId="77" borderId="41" xfId="2766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173" fillId="77" borderId="0" xfId="0" applyFont="1" applyFill="1" applyAlignment="1">
      <alignment horizontal="center" vertical="top" wrapText="1"/>
    </xf>
    <xf numFmtId="0" fontId="26" fillId="77" borderId="3" xfId="0" applyFont="1" applyFill="1" applyBorder="1" applyAlignment="1">
      <alignment horizontal="center" vertical="center" wrapText="1"/>
    </xf>
    <xf numFmtId="0" fontId="26" fillId="77" borderId="6" xfId="0" applyFont="1" applyFill="1" applyBorder="1" applyAlignment="1">
      <alignment horizontal="center" vertical="center" wrapText="1"/>
    </xf>
    <xf numFmtId="164" fontId="176" fillId="77" borderId="0" xfId="0" applyNumberFormat="1" applyFont="1" applyFill="1" applyBorder="1" applyAlignment="1">
      <alignment horizontal="center" vertical="center" wrapText="1"/>
    </xf>
    <xf numFmtId="0" fontId="173" fillId="77" borderId="0" xfId="14" applyFont="1" applyFill="1" applyAlignment="1">
      <alignment horizontal="center"/>
    </xf>
    <xf numFmtId="0" fontId="26" fillId="77" borderId="0" xfId="0" applyFont="1" applyFill="1" applyBorder="1" applyAlignment="1">
      <alignment horizontal="left" vertical="center" wrapText="1"/>
    </xf>
    <xf numFmtId="0" fontId="173" fillId="0" borderId="1" xfId="5" applyFont="1" applyFill="1" applyBorder="1" applyAlignment="1">
      <alignment vertical="center" wrapText="1"/>
    </xf>
    <xf numFmtId="0" fontId="173" fillId="0" borderId="1" xfId="5" applyFont="1" applyFill="1" applyBorder="1" applyAlignment="1"/>
    <xf numFmtId="178" fontId="26" fillId="0" borderId="3" xfId="5" applyNumberFormat="1" applyFont="1" applyFill="1" applyBorder="1" applyAlignment="1">
      <alignment horizontal="left" vertical="center" wrapText="1"/>
    </xf>
    <xf numFmtId="178" fontId="26" fillId="0" borderId="35" xfId="5" applyNumberFormat="1" applyFont="1" applyFill="1" applyBorder="1" applyAlignment="1">
      <alignment horizontal="left" vertical="center" wrapText="1"/>
    </xf>
    <xf numFmtId="178" fontId="26" fillId="0" borderId="6" xfId="5" applyNumberFormat="1" applyFont="1" applyFill="1" applyBorder="1" applyAlignment="1">
      <alignment horizontal="left" vertical="center" wrapText="1"/>
    </xf>
    <xf numFmtId="0" fontId="26" fillId="77" borderId="1" xfId="954" applyFont="1" applyFill="1" applyBorder="1" applyAlignment="1">
      <alignment horizontal="left" vertical="top" wrapText="1"/>
    </xf>
    <xf numFmtId="0" fontId="181" fillId="0" borderId="1" xfId="0" applyFont="1" applyBorder="1" applyAlignment="1">
      <alignment horizontal="left" vertical="top" wrapText="1"/>
    </xf>
    <xf numFmtId="0" fontId="26" fillId="77" borderId="1" xfId="5" applyFont="1" applyFill="1" applyBorder="1" applyAlignment="1">
      <alignment horizontal="center" vertical="center" wrapText="1"/>
    </xf>
    <xf numFmtId="0" fontId="179" fillId="79" borderId="1" xfId="5" applyFont="1" applyFill="1" applyBorder="1" applyAlignment="1">
      <alignment horizontal="left" vertical="center" wrapText="1"/>
    </xf>
    <xf numFmtId="0" fontId="26" fillId="79" borderId="1" xfId="5" applyFont="1" applyFill="1" applyBorder="1" applyAlignment="1">
      <alignment horizontal="center" vertical="center" wrapText="1"/>
    </xf>
    <xf numFmtId="0" fontId="175" fillId="77" borderId="0" xfId="0" applyFont="1" applyFill="1"/>
    <xf numFmtId="0" fontId="189" fillId="77" borderId="0" xfId="0" applyFont="1" applyFill="1"/>
    <xf numFmtId="164" fontId="175" fillId="77" borderId="0" xfId="0" applyNumberFormat="1" applyFont="1" applyFill="1" applyBorder="1" applyAlignment="1">
      <alignment horizontal="center" vertical="center" wrapText="1"/>
    </xf>
    <xf numFmtId="164" fontId="175" fillId="77" borderId="0" xfId="0" applyNumberFormat="1" applyFont="1" applyFill="1" applyAlignment="1">
      <alignment horizontal="center" vertical="center"/>
    </xf>
    <xf numFmtId="0" fontId="175" fillId="77" borderId="0" xfId="0" applyFont="1" applyFill="1" applyAlignment="1">
      <alignment horizontal="center" vertical="center"/>
    </xf>
    <xf numFmtId="0" fontId="27" fillId="0" borderId="1" xfId="0" applyFont="1" applyBorder="1" applyAlignment="1">
      <alignment horizontal="left" vertical="top" wrapText="1"/>
    </xf>
  </cellXfs>
  <cellStyles count="280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789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791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79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795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13" xfId="2797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799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790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13" xfId="2792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794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796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798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800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6"/>
    <cellStyle name="Normal 81" xfId="2788"/>
    <cellStyle name="Normal 84" xfId="2803"/>
    <cellStyle name="Normal 88" xfId="2805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 92" xfId="2802"/>
    <cellStyle name="Normal 93" xfId="2801"/>
    <cellStyle name="Normal 97" xfId="2804"/>
    <cellStyle name="Normal_PahustafondGortsazrk.NpastVoroshSocap- 2" xfId="15"/>
    <cellStyle name="Note 10" xfId="2787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6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9"/>
  <sheetViews>
    <sheetView view="pageBreakPreview" topLeftCell="A100" zoomScale="115" zoomScaleNormal="115" zoomScaleSheetLayoutView="115" workbookViewId="0">
      <selection activeCell="D8" sqref="D8"/>
    </sheetView>
  </sheetViews>
  <sheetFormatPr defaultRowHeight="17.25"/>
  <cols>
    <col min="1" max="1" width="11.28515625" style="19" customWidth="1"/>
    <col min="2" max="2" width="15.28515625" style="19" customWidth="1"/>
    <col min="3" max="3" width="84" style="2" customWidth="1"/>
    <col min="4" max="4" width="28" style="24" customWidth="1"/>
    <col min="5" max="5" width="16" style="2" bestFit="1" customWidth="1"/>
    <col min="6" max="6" width="14.85546875" style="2" bestFit="1" customWidth="1"/>
    <col min="7" max="16384" width="9.140625" style="2"/>
  </cols>
  <sheetData>
    <row r="1" spans="1:5">
      <c r="D1" s="25" t="s">
        <v>52</v>
      </c>
    </row>
    <row r="2" spans="1:5">
      <c r="C2" s="252" t="s">
        <v>54</v>
      </c>
      <c r="D2" s="252"/>
    </row>
    <row r="3" spans="1:5">
      <c r="A3" s="19" t="s">
        <v>0</v>
      </c>
      <c r="C3" s="252" t="s">
        <v>1</v>
      </c>
      <c r="D3" s="252"/>
    </row>
    <row r="6" spans="1:5" ht="90.75" customHeight="1">
      <c r="A6" s="253" t="s">
        <v>239</v>
      </c>
      <c r="B6" s="253"/>
      <c r="C6" s="253"/>
      <c r="D6" s="253"/>
    </row>
    <row r="7" spans="1:5">
      <c r="A7" s="20"/>
      <c r="B7" s="20"/>
      <c r="C7" s="21"/>
      <c r="D7" s="116" t="s">
        <v>246</v>
      </c>
    </row>
    <row r="8" spans="1:5" ht="112.5" customHeight="1">
      <c r="A8" s="254" t="s">
        <v>3</v>
      </c>
      <c r="B8" s="254"/>
      <c r="C8" s="255" t="s">
        <v>15</v>
      </c>
      <c r="D8" s="156" t="s">
        <v>40</v>
      </c>
    </row>
    <row r="9" spans="1:5" ht="23.25" customHeight="1">
      <c r="A9" s="22" t="s">
        <v>4</v>
      </c>
      <c r="B9" s="22" t="s">
        <v>5</v>
      </c>
      <c r="C9" s="255"/>
      <c r="D9" s="1" t="s">
        <v>53</v>
      </c>
    </row>
    <row r="10" spans="1:5">
      <c r="A10" s="53"/>
      <c r="B10" s="53"/>
      <c r="C10" s="30" t="s">
        <v>32</v>
      </c>
      <c r="D10" s="33">
        <f>SUM(D11,D113)</f>
        <v>0</v>
      </c>
    </row>
    <row r="11" spans="1:5" ht="18.75">
      <c r="A11" s="224"/>
      <c r="B11" s="225"/>
      <c r="C11" s="226" t="s">
        <v>44</v>
      </c>
      <c r="D11" s="35">
        <f>SUM(D12,D44,D25,D57,D69,D100)</f>
        <v>6972500</v>
      </c>
    </row>
    <row r="12" spans="1:5">
      <c r="A12" s="54">
        <v>1005</v>
      </c>
      <c r="B12" s="54"/>
      <c r="C12" s="55" t="s">
        <v>33</v>
      </c>
      <c r="D12" s="35">
        <f>SUM(D19)</f>
        <v>2500</v>
      </c>
      <c r="E12" s="23"/>
    </row>
    <row r="13" spans="1:5">
      <c r="A13" s="111"/>
      <c r="B13" s="111"/>
      <c r="C13" s="56" t="s">
        <v>84</v>
      </c>
      <c r="D13" s="11"/>
      <c r="E13" s="23"/>
    </row>
    <row r="14" spans="1:5">
      <c r="A14" s="111"/>
      <c r="B14" s="111"/>
      <c r="C14" s="55" t="s">
        <v>34</v>
      </c>
      <c r="D14" s="11"/>
      <c r="E14" s="23"/>
    </row>
    <row r="15" spans="1:5" ht="51.75">
      <c r="A15" s="111"/>
      <c r="B15" s="111"/>
      <c r="C15" s="56" t="s">
        <v>85</v>
      </c>
      <c r="D15" s="11"/>
      <c r="E15" s="23"/>
    </row>
    <row r="16" spans="1:5">
      <c r="A16" s="111"/>
      <c r="B16" s="111"/>
      <c r="C16" s="55" t="s">
        <v>35</v>
      </c>
      <c r="D16" s="11"/>
      <c r="E16" s="23"/>
    </row>
    <row r="17" spans="1:5" ht="34.5">
      <c r="A17" s="111"/>
      <c r="B17" s="111"/>
      <c r="C17" s="57" t="s">
        <v>86</v>
      </c>
      <c r="D17" s="11"/>
      <c r="E17" s="23"/>
    </row>
    <row r="18" spans="1:5">
      <c r="A18" s="249" t="s">
        <v>36</v>
      </c>
      <c r="B18" s="247"/>
      <c r="C18" s="248"/>
      <c r="D18" s="11"/>
      <c r="E18" s="23"/>
    </row>
    <row r="19" spans="1:5">
      <c r="A19" s="111"/>
      <c r="B19" s="144">
        <v>12002</v>
      </c>
      <c r="C19" s="55" t="s">
        <v>6</v>
      </c>
      <c r="D19" s="160">
        <v>2500</v>
      </c>
      <c r="E19" s="23"/>
    </row>
    <row r="20" spans="1:5">
      <c r="A20" s="111"/>
      <c r="B20" s="145"/>
      <c r="C20" s="58" t="s">
        <v>191</v>
      </c>
      <c r="D20" s="11"/>
      <c r="E20" s="23"/>
    </row>
    <row r="21" spans="1:5">
      <c r="A21" s="111"/>
      <c r="B21" s="145"/>
      <c r="C21" s="55" t="s">
        <v>7</v>
      </c>
      <c r="D21" s="11"/>
      <c r="E21" s="23"/>
    </row>
    <row r="22" spans="1:5">
      <c r="A22" s="111"/>
      <c r="B22" s="145"/>
      <c r="C22" s="56" t="s">
        <v>192</v>
      </c>
      <c r="D22" s="11"/>
      <c r="E22" s="23"/>
    </row>
    <row r="23" spans="1:5">
      <c r="A23" s="111"/>
      <c r="B23" s="145"/>
      <c r="C23" s="55" t="s">
        <v>21</v>
      </c>
      <c r="D23" s="11"/>
      <c r="E23" s="23"/>
    </row>
    <row r="24" spans="1:5">
      <c r="A24" s="111"/>
      <c r="B24" s="146"/>
      <c r="C24" s="56" t="s">
        <v>17</v>
      </c>
      <c r="D24" s="11"/>
      <c r="E24" s="23"/>
    </row>
    <row r="25" spans="1:5">
      <c r="A25" s="54">
        <v>1068</v>
      </c>
      <c r="B25" s="54"/>
      <c r="C25" s="154" t="s">
        <v>33</v>
      </c>
      <c r="D25" s="33">
        <f>SUM(D32,D38)</f>
        <v>1400000</v>
      </c>
      <c r="E25" s="23"/>
    </row>
    <row r="26" spans="1:5">
      <c r="A26" s="111"/>
      <c r="B26" s="111"/>
      <c r="C26" s="155" t="s">
        <v>56</v>
      </c>
      <c r="D26" s="11"/>
      <c r="E26" s="23"/>
    </row>
    <row r="27" spans="1:5">
      <c r="A27" s="111"/>
      <c r="B27" s="111"/>
      <c r="C27" s="154" t="s">
        <v>34</v>
      </c>
      <c r="D27" s="11"/>
      <c r="E27" s="23"/>
    </row>
    <row r="28" spans="1:5">
      <c r="A28" s="111"/>
      <c r="B28" s="111"/>
      <c r="C28" s="155" t="s">
        <v>57</v>
      </c>
      <c r="D28" s="11"/>
      <c r="E28" s="23"/>
    </row>
    <row r="29" spans="1:5">
      <c r="A29" s="111"/>
      <c r="B29" s="111"/>
      <c r="C29" s="154" t="s">
        <v>35</v>
      </c>
      <c r="D29" s="11"/>
      <c r="E29" s="23"/>
    </row>
    <row r="30" spans="1:5">
      <c r="A30" s="111"/>
      <c r="B30" s="111"/>
      <c r="C30" s="155" t="s">
        <v>58</v>
      </c>
      <c r="D30" s="11"/>
      <c r="E30" s="23"/>
    </row>
    <row r="31" spans="1:5">
      <c r="A31" s="249" t="s">
        <v>36</v>
      </c>
      <c r="B31" s="247"/>
      <c r="C31" s="247"/>
      <c r="D31" s="11"/>
      <c r="E31" s="23"/>
    </row>
    <row r="32" spans="1:5">
      <c r="A32" s="59"/>
      <c r="B32" s="60">
        <v>12003</v>
      </c>
      <c r="C32" s="154" t="s">
        <v>6</v>
      </c>
      <c r="D32" s="11">
        <v>600000</v>
      </c>
      <c r="E32" s="23"/>
    </row>
    <row r="33" spans="1:5" ht="34.5">
      <c r="A33" s="59"/>
      <c r="B33" s="61"/>
      <c r="C33" s="155" t="s">
        <v>185</v>
      </c>
      <c r="D33" s="11"/>
      <c r="E33" s="23"/>
    </row>
    <row r="34" spans="1:5">
      <c r="A34" s="59"/>
      <c r="B34" s="61"/>
      <c r="C34" s="154" t="s">
        <v>7</v>
      </c>
      <c r="D34" s="11"/>
      <c r="E34" s="23"/>
    </row>
    <row r="35" spans="1:5" ht="34.5">
      <c r="A35" s="59"/>
      <c r="B35" s="61"/>
      <c r="C35" s="155" t="s">
        <v>204</v>
      </c>
      <c r="D35" s="11"/>
      <c r="E35" s="23"/>
    </row>
    <row r="36" spans="1:5">
      <c r="A36" s="59"/>
      <c r="B36" s="61"/>
      <c r="C36" s="154" t="s">
        <v>21</v>
      </c>
      <c r="D36" s="11"/>
      <c r="E36" s="23"/>
    </row>
    <row r="37" spans="1:5">
      <c r="A37" s="59"/>
      <c r="B37" s="61"/>
      <c r="C37" s="155" t="s">
        <v>17</v>
      </c>
      <c r="D37" s="11"/>
      <c r="E37" s="23"/>
    </row>
    <row r="38" spans="1:5">
      <c r="A38" s="59"/>
      <c r="B38" s="60">
        <v>12004</v>
      </c>
      <c r="C38" s="72" t="s">
        <v>6</v>
      </c>
      <c r="D38" s="11">
        <v>800000</v>
      </c>
      <c r="E38" s="23"/>
    </row>
    <row r="39" spans="1:5" ht="34.5">
      <c r="A39" s="59"/>
      <c r="B39" s="61"/>
      <c r="C39" s="32" t="s">
        <v>77</v>
      </c>
      <c r="D39" s="11"/>
      <c r="E39" s="23"/>
    </row>
    <row r="40" spans="1:5">
      <c r="A40" s="59"/>
      <c r="B40" s="61"/>
      <c r="C40" s="72" t="s">
        <v>7</v>
      </c>
      <c r="D40" s="11"/>
      <c r="E40" s="23"/>
    </row>
    <row r="41" spans="1:5" ht="69">
      <c r="A41" s="59"/>
      <c r="B41" s="61"/>
      <c r="C41" s="8" t="s">
        <v>78</v>
      </c>
      <c r="D41" s="11"/>
      <c r="E41" s="23"/>
    </row>
    <row r="42" spans="1:5">
      <c r="A42" s="59"/>
      <c r="B42" s="61"/>
      <c r="C42" s="72" t="s">
        <v>21</v>
      </c>
      <c r="D42" s="11"/>
      <c r="E42" s="23"/>
    </row>
    <row r="43" spans="1:5">
      <c r="A43" s="59"/>
      <c r="B43" s="61"/>
      <c r="C43" s="74" t="s">
        <v>17</v>
      </c>
      <c r="D43" s="11"/>
      <c r="E43" s="23"/>
    </row>
    <row r="44" spans="1:5">
      <c r="A44" s="63">
        <v>1082</v>
      </c>
      <c r="B44" s="110"/>
      <c r="C44" s="75" t="s">
        <v>33</v>
      </c>
      <c r="D44" s="35">
        <f>SUM(D51)</f>
        <v>400000</v>
      </c>
    </row>
    <row r="45" spans="1:5">
      <c r="A45" s="64"/>
      <c r="B45" s="111"/>
      <c r="C45" s="76" t="s">
        <v>88</v>
      </c>
      <c r="D45" s="35"/>
    </row>
    <row r="46" spans="1:5">
      <c r="A46" s="64"/>
      <c r="B46" s="111"/>
      <c r="C46" s="75" t="s">
        <v>34</v>
      </c>
      <c r="D46" s="35"/>
    </row>
    <row r="47" spans="1:5">
      <c r="A47" s="64"/>
      <c r="B47" s="111"/>
      <c r="C47" s="77" t="s">
        <v>89</v>
      </c>
      <c r="D47" s="35"/>
    </row>
    <row r="48" spans="1:5">
      <c r="A48" s="64"/>
      <c r="B48" s="111"/>
      <c r="C48" s="75" t="s">
        <v>35</v>
      </c>
      <c r="D48" s="35"/>
    </row>
    <row r="49" spans="1:4" ht="34.5">
      <c r="A49" s="65"/>
      <c r="B49" s="112"/>
      <c r="C49" s="77" t="s">
        <v>90</v>
      </c>
      <c r="D49" s="35"/>
    </row>
    <row r="50" spans="1:4">
      <c r="A50" s="249" t="s">
        <v>36</v>
      </c>
      <c r="B50" s="247"/>
      <c r="C50" s="247"/>
      <c r="D50" s="34"/>
    </row>
    <row r="51" spans="1:4">
      <c r="A51" s="64"/>
      <c r="B51" s="110">
        <v>12002</v>
      </c>
      <c r="C51" s="72" t="s">
        <v>6</v>
      </c>
      <c r="D51" s="160">
        <v>400000</v>
      </c>
    </row>
    <row r="52" spans="1:4">
      <c r="A52" s="64"/>
      <c r="B52" s="111"/>
      <c r="C52" s="32" t="s">
        <v>91</v>
      </c>
      <c r="D52" s="160"/>
    </row>
    <row r="53" spans="1:4">
      <c r="A53" s="64"/>
      <c r="B53" s="111"/>
      <c r="C53" s="72" t="s">
        <v>7</v>
      </c>
      <c r="D53" s="160"/>
    </row>
    <row r="54" spans="1:4">
      <c r="A54" s="64"/>
      <c r="B54" s="111"/>
      <c r="C54" s="8" t="s">
        <v>92</v>
      </c>
      <c r="D54" s="160"/>
    </row>
    <row r="55" spans="1:4">
      <c r="A55" s="64"/>
      <c r="B55" s="111"/>
      <c r="C55" s="72" t="s">
        <v>21</v>
      </c>
      <c r="D55" s="160"/>
    </row>
    <row r="56" spans="1:4">
      <c r="A56" s="64"/>
      <c r="B56" s="112"/>
      <c r="C56" s="74" t="s">
        <v>17</v>
      </c>
      <c r="D56" s="160"/>
    </row>
    <row r="57" spans="1:4">
      <c r="A57" s="143">
        <v>1098</v>
      </c>
      <c r="B57" s="60"/>
      <c r="C57" s="154" t="s">
        <v>33</v>
      </c>
      <c r="D57" s="35">
        <f>SUM(D63)</f>
        <v>300000</v>
      </c>
    </row>
    <row r="58" spans="1:4">
      <c r="A58" s="111"/>
      <c r="B58" s="61"/>
      <c r="C58" s="155" t="s">
        <v>186</v>
      </c>
      <c r="D58" s="160"/>
    </row>
    <row r="59" spans="1:4">
      <c r="A59" s="111"/>
      <c r="B59" s="61"/>
      <c r="C59" s="154" t="s">
        <v>34</v>
      </c>
      <c r="D59" s="160"/>
    </row>
    <row r="60" spans="1:4" ht="34.5">
      <c r="A60" s="111"/>
      <c r="B60" s="61"/>
      <c r="C60" s="155" t="s">
        <v>187</v>
      </c>
      <c r="D60" s="160"/>
    </row>
    <row r="61" spans="1:4">
      <c r="A61" s="111"/>
      <c r="B61" s="61"/>
      <c r="C61" s="154" t="s">
        <v>35</v>
      </c>
      <c r="D61" s="160"/>
    </row>
    <row r="62" spans="1:4" ht="34.5">
      <c r="A62" s="112"/>
      <c r="B62" s="62"/>
      <c r="C62" s="155" t="s">
        <v>188</v>
      </c>
      <c r="D62" s="160"/>
    </row>
    <row r="63" spans="1:4">
      <c r="A63" s="59"/>
      <c r="B63" s="60">
        <v>12008</v>
      </c>
      <c r="C63" s="154" t="s">
        <v>6</v>
      </c>
      <c r="D63" s="160">
        <v>300000</v>
      </c>
    </row>
    <row r="64" spans="1:4" ht="34.5">
      <c r="A64" s="59"/>
      <c r="B64" s="61"/>
      <c r="C64" s="155" t="s">
        <v>205</v>
      </c>
      <c r="D64" s="160"/>
    </row>
    <row r="65" spans="1:4">
      <c r="A65" s="59"/>
      <c r="B65" s="61"/>
      <c r="C65" s="154" t="s">
        <v>7</v>
      </c>
      <c r="D65" s="160"/>
    </row>
    <row r="66" spans="1:4" ht="51.75">
      <c r="A66" s="59"/>
      <c r="B66" s="61"/>
      <c r="C66" s="155" t="s">
        <v>206</v>
      </c>
      <c r="D66" s="160"/>
    </row>
    <row r="67" spans="1:4">
      <c r="A67" s="59"/>
      <c r="B67" s="61"/>
      <c r="C67" s="154" t="s">
        <v>21</v>
      </c>
      <c r="D67" s="160"/>
    </row>
    <row r="68" spans="1:4">
      <c r="A68" s="59"/>
      <c r="B68" s="62"/>
      <c r="C68" s="155" t="s">
        <v>17</v>
      </c>
      <c r="D68" s="160"/>
    </row>
    <row r="69" spans="1:4">
      <c r="A69" s="63" t="s">
        <v>72</v>
      </c>
      <c r="B69" s="110"/>
      <c r="C69" s="78" t="s">
        <v>33</v>
      </c>
      <c r="D69" s="35">
        <f>SUM(D76,D82,D88,D94)</f>
        <v>3341000</v>
      </c>
    </row>
    <row r="70" spans="1:4">
      <c r="A70" s="64"/>
      <c r="B70" s="111"/>
      <c r="C70" s="78" t="s">
        <v>68</v>
      </c>
      <c r="D70" s="3"/>
    </row>
    <row r="71" spans="1:4">
      <c r="A71" s="64"/>
      <c r="B71" s="111"/>
      <c r="C71" s="78" t="s">
        <v>34</v>
      </c>
      <c r="D71" s="3"/>
    </row>
    <row r="72" spans="1:4">
      <c r="A72" s="64"/>
      <c r="B72" s="111"/>
      <c r="C72" s="78" t="s">
        <v>73</v>
      </c>
      <c r="D72" s="3"/>
    </row>
    <row r="73" spans="1:4">
      <c r="A73" s="64"/>
      <c r="B73" s="111"/>
      <c r="C73" s="78" t="s">
        <v>35</v>
      </c>
      <c r="D73" s="3"/>
    </row>
    <row r="74" spans="1:4">
      <c r="A74" s="65"/>
      <c r="B74" s="112"/>
      <c r="C74" s="78" t="s">
        <v>74</v>
      </c>
      <c r="D74" s="3"/>
    </row>
    <row r="75" spans="1:4">
      <c r="A75" s="249" t="s">
        <v>36</v>
      </c>
      <c r="B75" s="247"/>
      <c r="C75" s="247"/>
      <c r="D75" s="3"/>
    </row>
    <row r="76" spans="1:4">
      <c r="A76" s="59"/>
      <c r="B76" s="60">
        <v>11002</v>
      </c>
      <c r="C76" s="79" t="s">
        <v>93</v>
      </c>
      <c r="D76" s="160">
        <v>15000</v>
      </c>
    </row>
    <row r="77" spans="1:4" ht="34.5">
      <c r="A77" s="59"/>
      <c r="B77" s="61"/>
      <c r="C77" s="67" t="s">
        <v>94</v>
      </c>
      <c r="D77" s="160"/>
    </row>
    <row r="78" spans="1:4">
      <c r="A78" s="59"/>
      <c r="B78" s="61"/>
      <c r="C78" s="72" t="s">
        <v>7</v>
      </c>
      <c r="D78" s="160"/>
    </row>
    <row r="79" spans="1:4" ht="34.5">
      <c r="A79" s="59"/>
      <c r="B79" s="61"/>
      <c r="C79" s="136" t="s">
        <v>95</v>
      </c>
      <c r="D79" s="160"/>
    </row>
    <row r="80" spans="1:4">
      <c r="A80" s="59"/>
      <c r="B80" s="61"/>
      <c r="C80" s="72" t="s">
        <v>21</v>
      </c>
      <c r="D80" s="160"/>
    </row>
    <row r="81" spans="1:5">
      <c r="A81" s="59"/>
      <c r="B81" s="62"/>
      <c r="C81" s="68" t="s">
        <v>87</v>
      </c>
      <c r="D81" s="160"/>
    </row>
    <row r="82" spans="1:5" s="31" customFormat="1">
      <c r="A82" s="59"/>
      <c r="B82" s="60">
        <v>12001</v>
      </c>
      <c r="C82" s="78" t="s">
        <v>6</v>
      </c>
      <c r="D82" s="160">
        <v>3250000</v>
      </c>
    </row>
    <row r="83" spans="1:5" s="31" customFormat="1" ht="34.5">
      <c r="A83" s="59"/>
      <c r="B83" s="61"/>
      <c r="C83" s="32" t="s">
        <v>75</v>
      </c>
      <c r="D83" s="160"/>
    </row>
    <row r="84" spans="1:5" s="31" customFormat="1">
      <c r="A84" s="59"/>
      <c r="B84" s="61"/>
      <c r="C84" s="74" t="s">
        <v>7</v>
      </c>
      <c r="D84" s="160"/>
    </row>
    <row r="85" spans="1:5" s="31" customFormat="1" ht="69">
      <c r="A85" s="59"/>
      <c r="B85" s="61"/>
      <c r="C85" s="8" t="s">
        <v>76</v>
      </c>
      <c r="D85" s="160"/>
    </row>
    <row r="86" spans="1:5" s="31" customFormat="1">
      <c r="A86" s="59"/>
      <c r="B86" s="61"/>
      <c r="C86" s="74" t="s">
        <v>21</v>
      </c>
      <c r="D86" s="160"/>
    </row>
    <row r="87" spans="1:5" s="31" customFormat="1">
      <c r="A87" s="66"/>
      <c r="B87" s="62"/>
      <c r="C87" s="69" t="s">
        <v>17</v>
      </c>
      <c r="D87" s="160"/>
    </row>
    <row r="88" spans="1:5" s="31" customFormat="1">
      <c r="A88" s="59"/>
      <c r="B88" s="60">
        <v>12002</v>
      </c>
      <c r="C88" s="79" t="s">
        <v>6</v>
      </c>
      <c r="D88" s="160">
        <v>16000</v>
      </c>
    </row>
    <row r="89" spans="1:5" s="31" customFormat="1" ht="34.5">
      <c r="A89" s="59"/>
      <c r="B89" s="61"/>
      <c r="C89" s="67" t="s">
        <v>110</v>
      </c>
      <c r="D89" s="160"/>
    </row>
    <row r="90" spans="1:5" s="31" customFormat="1">
      <c r="A90" s="59"/>
      <c r="B90" s="61"/>
      <c r="C90" s="72" t="s">
        <v>7</v>
      </c>
      <c r="D90" s="160"/>
    </row>
    <row r="91" spans="1:5" s="31" customFormat="1" ht="69">
      <c r="A91" s="59"/>
      <c r="B91" s="61"/>
      <c r="C91" s="70" t="s">
        <v>111</v>
      </c>
      <c r="D91" s="160"/>
    </row>
    <row r="92" spans="1:5" s="31" customFormat="1">
      <c r="A92" s="59"/>
      <c r="B92" s="61"/>
      <c r="C92" s="72" t="s">
        <v>21</v>
      </c>
      <c r="D92" s="160"/>
    </row>
    <row r="93" spans="1:5" s="31" customFormat="1" ht="15.75" customHeight="1">
      <c r="A93" s="59"/>
      <c r="B93" s="62"/>
      <c r="C93" s="68" t="s">
        <v>17</v>
      </c>
      <c r="D93" s="160"/>
    </row>
    <row r="94" spans="1:5">
      <c r="A94" s="59"/>
      <c r="B94" s="60">
        <v>12004</v>
      </c>
      <c r="C94" s="72" t="s">
        <v>6</v>
      </c>
      <c r="D94" s="160">
        <v>60000</v>
      </c>
      <c r="E94" s="29"/>
    </row>
    <row r="95" spans="1:5">
      <c r="A95" s="59"/>
      <c r="B95" s="61"/>
      <c r="C95" s="73" t="s">
        <v>112</v>
      </c>
      <c r="D95" s="160"/>
      <c r="E95" s="29"/>
    </row>
    <row r="96" spans="1:5">
      <c r="A96" s="59"/>
      <c r="B96" s="61"/>
      <c r="C96" s="72" t="s">
        <v>7</v>
      </c>
      <c r="D96" s="160"/>
      <c r="E96" s="29"/>
    </row>
    <row r="97" spans="1:5" ht="51.75">
      <c r="A97" s="59"/>
      <c r="B97" s="61"/>
      <c r="C97" s="74" t="s">
        <v>113</v>
      </c>
      <c r="D97" s="160"/>
      <c r="E97" s="29"/>
    </row>
    <row r="98" spans="1:5">
      <c r="A98" s="59"/>
      <c r="B98" s="61"/>
      <c r="C98" s="72" t="s">
        <v>21</v>
      </c>
      <c r="D98" s="160"/>
      <c r="E98" s="29"/>
    </row>
    <row r="99" spans="1:5">
      <c r="A99" s="59"/>
      <c r="B99" s="62"/>
      <c r="C99" s="74" t="s">
        <v>17</v>
      </c>
      <c r="D99" s="160"/>
      <c r="E99" s="29"/>
    </row>
    <row r="100" spans="1:5">
      <c r="A100" s="63">
        <v>1205</v>
      </c>
      <c r="B100" s="110"/>
      <c r="C100" s="79" t="s">
        <v>33</v>
      </c>
      <c r="D100" s="35">
        <f>SUM(D107)</f>
        <v>1529000</v>
      </c>
    </row>
    <row r="101" spans="1:5">
      <c r="A101" s="71"/>
      <c r="B101" s="111"/>
      <c r="C101" s="80" t="s">
        <v>79</v>
      </c>
      <c r="D101" s="35"/>
    </row>
    <row r="102" spans="1:5">
      <c r="A102" s="64"/>
      <c r="B102" s="111"/>
      <c r="C102" s="79" t="s">
        <v>34</v>
      </c>
      <c r="D102" s="35"/>
    </row>
    <row r="103" spans="1:5">
      <c r="A103" s="64"/>
      <c r="B103" s="111"/>
      <c r="C103" s="78" t="s">
        <v>80</v>
      </c>
      <c r="D103" s="35"/>
    </row>
    <row r="104" spans="1:5">
      <c r="A104" s="64"/>
      <c r="B104" s="111"/>
      <c r="C104" s="79" t="s">
        <v>35</v>
      </c>
      <c r="D104" s="35"/>
    </row>
    <row r="105" spans="1:5">
      <c r="A105" s="65"/>
      <c r="B105" s="112"/>
      <c r="C105" s="78" t="s">
        <v>81</v>
      </c>
      <c r="D105" s="35"/>
    </row>
    <row r="106" spans="1:5" ht="18" customHeight="1">
      <c r="A106" s="2"/>
      <c r="B106" s="249" t="s">
        <v>36</v>
      </c>
      <c r="C106" s="248"/>
      <c r="D106" s="160"/>
    </row>
    <row r="107" spans="1:5">
      <c r="A107" s="110"/>
      <c r="B107" s="60">
        <v>12001</v>
      </c>
      <c r="C107" s="72" t="s">
        <v>6</v>
      </c>
      <c r="D107" s="160">
        <f>1529000</f>
        <v>1529000</v>
      </c>
    </row>
    <row r="108" spans="1:5" ht="34.5">
      <c r="A108" s="111"/>
      <c r="B108" s="61"/>
      <c r="C108" s="73" t="s">
        <v>82</v>
      </c>
      <c r="D108" s="160"/>
    </row>
    <row r="109" spans="1:5">
      <c r="A109" s="111"/>
      <c r="B109" s="61"/>
      <c r="C109" s="72" t="s">
        <v>7</v>
      </c>
      <c r="D109" s="160"/>
    </row>
    <row r="110" spans="1:5" ht="34.5">
      <c r="A110" s="111"/>
      <c r="B110" s="61"/>
      <c r="C110" s="74" t="s">
        <v>83</v>
      </c>
      <c r="D110" s="160"/>
    </row>
    <row r="111" spans="1:5">
      <c r="A111" s="111"/>
      <c r="B111" s="61"/>
      <c r="C111" s="72" t="s">
        <v>21</v>
      </c>
      <c r="D111" s="160"/>
    </row>
    <row r="112" spans="1:5">
      <c r="A112" s="112"/>
      <c r="B112" s="62"/>
      <c r="C112" s="74" t="s">
        <v>17</v>
      </c>
      <c r="D112" s="160"/>
    </row>
    <row r="113" spans="1:4" ht="18.75">
      <c r="A113" s="224"/>
      <c r="B113" s="225"/>
      <c r="C113" s="226" t="s">
        <v>222</v>
      </c>
      <c r="D113" s="35">
        <f>SUM(D114)</f>
        <v>-6972500</v>
      </c>
    </row>
    <row r="114" spans="1:4">
      <c r="A114" s="250">
        <v>1139</v>
      </c>
      <c r="B114" s="216"/>
      <c r="C114" s="217" t="s">
        <v>33</v>
      </c>
      <c r="D114" s="223">
        <f>SUM(D121)</f>
        <v>-6972500</v>
      </c>
    </row>
    <row r="115" spans="1:4">
      <c r="A115" s="250"/>
      <c r="B115" s="216"/>
      <c r="C115" s="74" t="s">
        <v>223</v>
      </c>
      <c r="D115" s="160"/>
    </row>
    <row r="116" spans="1:4">
      <c r="A116" s="250"/>
      <c r="B116" s="216"/>
      <c r="C116" s="72" t="s">
        <v>224</v>
      </c>
      <c r="D116" s="160"/>
    </row>
    <row r="117" spans="1:4" ht="34.5">
      <c r="A117" s="250"/>
      <c r="B117" s="216"/>
      <c r="C117" s="74" t="s">
        <v>225</v>
      </c>
      <c r="D117" s="160"/>
    </row>
    <row r="118" spans="1:4">
      <c r="A118" s="250"/>
      <c r="B118" s="216"/>
      <c r="C118" s="79" t="s">
        <v>35</v>
      </c>
      <c r="D118" s="160"/>
    </row>
    <row r="119" spans="1:4" ht="34.5" customHeight="1">
      <c r="A119" s="250"/>
      <c r="B119" s="216"/>
      <c r="C119" s="215" t="s">
        <v>226</v>
      </c>
      <c r="D119" s="160"/>
    </row>
    <row r="120" spans="1:4" ht="18" customHeight="1">
      <c r="A120" s="250"/>
      <c r="B120" s="247" t="s">
        <v>36</v>
      </c>
      <c r="C120" s="248"/>
      <c r="D120" s="160"/>
    </row>
    <row r="121" spans="1:4">
      <c r="A121" s="250"/>
      <c r="B121" s="60">
        <v>11001</v>
      </c>
      <c r="C121" s="72" t="s">
        <v>6</v>
      </c>
      <c r="D121" s="160">
        <v>-6972500</v>
      </c>
    </row>
    <row r="122" spans="1:4">
      <c r="A122" s="250"/>
      <c r="B122" s="61"/>
      <c r="C122" s="73" t="s">
        <v>223</v>
      </c>
      <c r="D122" s="160"/>
    </row>
    <row r="123" spans="1:4">
      <c r="A123" s="250"/>
      <c r="B123" s="61"/>
      <c r="C123" s="72" t="s">
        <v>7</v>
      </c>
      <c r="D123" s="160"/>
    </row>
    <row r="124" spans="1:4" ht="51" customHeight="1">
      <c r="A124" s="250"/>
      <c r="B124" s="61"/>
      <c r="C124" s="74" t="s">
        <v>227</v>
      </c>
      <c r="D124" s="160"/>
    </row>
    <row r="125" spans="1:4">
      <c r="A125" s="250"/>
      <c r="B125" s="62"/>
      <c r="C125" s="72" t="s">
        <v>21</v>
      </c>
      <c r="D125" s="160"/>
    </row>
    <row r="126" spans="1:4">
      <c r="A126" s="251"/>
      <c r="B126" s="112"/>
      <c r="C126" s="74" t="s">
        <v>139</v>
      </c>
      <c r="D126" s="34"/>
    </row>
    <row r="127" spans="1:4">
      <c r="D127" s="161"/>
    </row>
    <row r="128" spans="1:4">
      <c r="D128" s="162"/>
    </row>
    <row r="129" spans="4:4">
      <c r="D129" s="161"/>
    </row>
  </sheetData>
  <mergeCells count="12">
    <mergeCell ref="B120:C120"/>
    <mergeCell ref="B106:C106"/>
    <mergeCell ref="A114:A126"/>
    <mergeCell ref="C2:D2"/>
    <mergeCell ref="C3:D3"/>
    <mergeCell ref="A75:C75"/>
    <mergeCell ref="A31:C31"/>
    <mergeCell ref="A6:D6"/>
    <mergeCell ref="A18:C18"/>
    <mergeCell ref="A8:B8"/>
    <mergeCell ref="C8:C9"/>
    <mergeCell ref="A50:C50"/>
  </mergeCells>
  <conditionalFormatting sqref="A38:A43">
    <cfRule type="expression" dxfId="25" priority="45" stopIfTrue="1">
      <formula>#REF!=1</formula>
    </cfRule>
  </conditionalFormatting>
  <conditionalFormatting sqref="A82:A93">
    <cfRule type="expression" dxfId="24" priority="41" stopIfTrue="1">
      <formula>#REF!=1</formula>
    </cfRule>
  </conditionalFormatting>
  <conditionalFormatting sqref="C72 C70 C74">
    <cfRule type="expression" dxfId="23" priority="39" stopIfTrue="1">
      <formula>#REF!=1</formula>
    </cfRule>
  </conditionalFormatting>
  <conditionalFormatting sqref="A75">
    <cfRule type="expression" dxfId="22" priority="40" stopIfTrue="1">
      <formula>#REF!=1</formula>
    </cfRule>
  </conditionalFormatting>
  <conditionalFormatting sqref="A94:A99">
    <cfRule type="expression" dxfId="21" priority="34" stopIfTrue="1">
      <formula>#REF!=1</formula>
    </cfRule>
  </conditionalFormatting>
  <conditionalFormatting sqref="C103 C101 C105">
    <cfRule type="expression" dxfId="20" priority="33" stopIfTrue="1">
      <formula>#REF!=1</formula>
    </cfRule>
  </conditionalFormatting>
  <conditionalFormatting sqref="A17:B17">
    <cfRule type="expression" dxfId="19" priority="32" stopIfTrue="1">
      <formula>#REF!=1</formula>
    </cfRule>
  </conditionalFormatting>
  <conditionalFormatting sqref="C14 C12 C16">
    <cfRule type="expression" dxfId="18" priority="31" stopIfTrue="1">
      <formula>#REF!=1</formula>
    </cfRule>
  </conditionalFormatting>
  <conditionalFormatting sqref="C47 C45 C49">
    <cfRule type="expression" dxfId="17" priority="25" stopIfTrue="1">
      <formula>#REF!=1</formula>
    </cfRule>
  </conditionalFormatting>
  <conditionalFormatting sqref="C51">
    <cfRule type="expression" dxfId="16" priority="21" stopIfTrue="1">
      <formula>#REF!=1</formula>
    </cfRule>
  </conditionalFormatting>
  <conditionalFormatting sqref="C53">
    <cfRule type="expression" dxfId="15" priority="20" stopIfTrue="1">
      <formula>#REF!=1</formula>
    </cfRule>
  </conditionalFormatting>
  <conditionalFormatting sqref="C55">
    <cfRule type="expression" dxfId="14" priority="19" stopIfTrue="1">
      <formula>#REF!=1</formula>
    </cfRule>
  </conditionalFormatting>
  <conditionalFormatting sqref="A30:B30">
    <cfRule type="expression" dxfId="13" priority="14" stopIfTrue="1">
      <formula>#REF!=1</formula>
    </cfRule>
  </conditionalFormatting>
  <conditionalFormatting sqref="A76:A81">
    <cfRule type="expression" dxfId="12" priority="13" stopIfTrue="1">
      <formula>#REF!=1</formula>
    </cfRule>
  </conditionalFormatting>
  <conditionalFormatting sqref="A32:A37">
    <cfRule type="expression" dxfId="11" priority="8" stopIfTrue="1">
      <formula>#REF!=1</formula>
    </cfRule>
  </conditionalFormatting>
  <conditionalFormatting sqref="A63:A68">
    <cfRule type="expression" dxfId="10" priority="7" stopIfTrue="1">
      <formula>#REF!=1</formula>
    </cfRule>
  </conditionalFormatting>
  <conditionalFormatting sqref="C64">
    <cfRule type="expression" dxfId="9" priority="6" stopIfTrue="1">
      <formula>#REF!=1</formula>
    </cfRule>
  </conditionalFormatting>
  <conditionalFormatting sqref="C66">
    <cfRule type="expression" dxfId="8" priority="5" stopIfTrue="1">
      <formula>#REF!=1</formula>
    </cfRule>
  </conditionalFormatting>
  <conditionalFormatting sqref="C20">
    <cfRule type="expression" dxfId="7" priority="4" stopIfTrue="1">
      <formula>#REF!=1</formula>
    </cfRule>
  </conditionalFormatting>
  <conditionalFormatting sqref="C22">
    <cfRule type="expression" dxfId="6" priority="3" stopIfTrue="1">
      <formula>#REF!=1</formula>
    </cfRule>
  </conditionalFormatting>
  <pageMargins left="0.25" right="0" top="0" bottom="0" header="0.05" footer="0"/>
  <pageSetup paperSize="9" scale="71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view="pageBreakPreview" topLeftCell="A10" zoomScale="115" zoomScaleNormal="100" zoomScaleSheetLayoutView="115" workbookViewId="0">
      <selection activeCell="F134" sqref="F134"/>
    </sheetView>
  </sheetViews>
  <sheetFormatPr defaultRowHeight="17.25"/>
  <cols>
    <col min="1" max="1" width="5.42578125" style="26" customWidth="1"/>
    <col min="2" max="2" width="5.5703125" style="26" customWidth="1"/>
    <col min="3" max="3" width="4.28515625" style="26" customWidth="1"/>
    <col min="4" max="4" width="8.140625" style="26" customWidth="1"/>
    <col min="5" max="5" width="7.85546875" style="26" customWidth="1"/>
    <col min="6" max="6" width="84.5703125" style="26" customWidth="1"/>
    <col min="7" max="7" width="25.5703125" style="12" customWidth="1"/>
    <col min="8" max="8" width="18.42578125" style="6" customWidth="1"/>
    <col min="9" max="9" width="18.85546875" style="26" bestFit="1" customWidth="1"/>
    <col min="10" max="10" width="16.140625" style="26" bestFit="1" customWidth="1"/>
    <col min="11" max="11" width="12.85546875" style="26" bestFit="1" customWidth="1"/>
    <col min="12" max="12" width="14.28515625" style="26" bestFit="1" customWidth="1"/>
    <col min="13" max="13" width="10.85546875" style="26" bestFit="1" customWidth="1"/>
    <col min="14" max="16384" width="9.140625" style="26"/>
  </cols>
  <sheetData>
    <row r="1" spans="1:9">
      <c r="G1" s="12" t="s">
        <v>2</v>
      </c>
    </row>
    <row r="2" spans="1:9">
      <c r="A2" s="83" t="s">
        <v>0</v>
      </c>
      <c r="D2" s="83" t="s">
        <v>0</v>
      </c>
      <c r="F2" s="252" t="s">
        <v>54</v>
      </c>
      <c r="G2" s="252"/>
    </row>
    <row r="3" spans="1:9">
      <c r="F3" s="252" t="s">
        <v>1</v>
      </c>
      <c r="G3" s="252"/>
    </row>
    <row r="4" spans="1:9">
      <c r="F4" s="38"/>
    </row>
    <row r="5" spans="1:9" ht="48" customHeight="1">
      <c r="A5" s="256" t="s">
        <v>240</v>
      </c>
      <c r="B5" s="256"/>
      <c r="C5" s="256"/>
      <c r="D5" s="256"/>
      <c r="E5" s="256"/>
      <c r="F5" s="256"/>
      <c r="G5" s="256"/>
    </row>
    <row r="6" spans="1:9" ht="18" thickBot="1">
      <c r="G6" s="116" t="s">
        <v>42</v>
      </c>
    </row>
    <row r="7" spans="1:9" ht="120.75">
      <c r="A7" s="257" t="s">
        <v>16</v>
      </c>
      <c r="B7" s="258"/>
      <c r="C7" s="258"/>
      <c r="D7" s="259" t="s">
        <v>3</v>
      </c>
      <c r="E7" s="258"/>
      <c r="F7" s="260" t="s">
        <v>13</v>
      </c>
      <c r="G7" s="163" t="s">
        <v>40</v>
      </c>
      <c r="I7" s="2"/>
    </row>
    <row r="8" spans="1:9" ht="69.75">
      <c r="A8" s="16" t="s">
        <v>8</v>
      </c>
      <c r="B8" s="17" t="s">
        <v>9</v>
      </c>
      <c r="C8" s="17" t="s">
        <v>10</v>
      </c>
      <c r="D8" s="18" t="s">
        <v>11</v>
      </c>
      <c r="E8" s="17" t="s">
        <v>12</v>
      </c>
      <c r="F8" s="255"/>
      <c r="G8" s="164" t="s">
        <v>53</v>
      </c>
    </row>
    <row r="9" spans="1:9">
      <c r="A9" s="30"/>
      <c r="B9" s="30"/>
      <c r="C9" s="30"/>
      <c r="D9" s="30"/>
      <c r="E9" s="30"/>
      <c r="F9" s="30" t="s">
        <v>29</v>
      </c>
      <c r="G9" s="42">
        <f>G11+G149</f>
        <v>0</v>
      </c>
    </row>
    <row r="10" spans="1:9">
      <c r="A10" s="152"/>
      <c r="B10" s="152"/>
      <c r="C10" s="152"/>
      <c r="D10" s="152"/>
      <c r="E10" s="30"/>
      <c r="F10" s="152" t="s">
        <v>28</v>
      </c>
      <c r="G10" s="27"/>
    </row>
    <row r="11" spans="1:9">
      <c r="A11" s="165"/>
      <c r="B11" s="165"/>
      <c r="C11" s="165"/>
      <c r="D11" s="165"/>
      <c r="E11" s="166"/>
      <c r="F11" s="58" t="s">
        <v>44</v>
      </c>
      <c r="G11" s="42">
        <f>SUM(G13)</f>
        <v>6972500</v>
      </c>
      <c r="H11" s="7"/>
    </row>
    <row r="12" spans="1:9">
      <c r="A12" s="165"/>
      <c r="B12" s="165"/>
      <c r="C12" s="165"/>
      <c r="D12" s="165"/>
      <c r="E12" s="166"/>
      <c r="F12" s="152" t="s">
        <v>28</v>
      </c>
      <c r="G12" s="43"/>
      <c r="H12" s="7"/>
    </row>
    <row r="13" spans="1:9">
      <c r="A13" s="166" t="s">
        <v>106</v>
      </c>
      <c r="B13" s="165"/>
      <c r="C13" s="165"/>
      <c r="D13" s="165"/>
      <c r="E13" s="166"/>
      <c r="F13" s="166" t="s">
        <v>30</v>
      </c>
      <c r="G13" s="42">
        <f>G15+G61+G98+G115+G132</f>
        <v>6972500</v>
      </c>
    </row>
    <row r="14" spans="1:9">
      <c r="A14" s="152"/>
      <c r="B14" s="152"/>
      <c r="C14" s="152"/>
      <c r="D14" s="152"/>
      <c r="E14" s="30"/>
      <c r="F14" s="152" t="s">
        <v>28</v>
      </c>
      <c r="G14" s="34"/>
    </row>
    <row r="15" spans="1:9">
      <c r="A15" s="152"/>
      <c r="B15" s="30" t="s">
        <v>65</v>
      </c>
      <c r="C15" s="152"/>
      <c r="D15" s="152"/>
      <c r="E15" s="30"/>
      <c r="F15" s="30" t="s">
        <v>66</v>
      </c>
      <c r="G15" s="44">
        <f>G17</f>
        <v>4855000</v>
      </c>
    </row>
    <row r="16" spans="1:9">
      <c r="A16" s="152"/>
      <c r="B16" s="152"/>
      <c r="C16" s="152"/>
      <c r="D16" s="152"/>
      <c r="E16" s="30"/>
      <c r="F16" s="167" t="s">
        <v>28</v>
      </c>
      <c r="G16" s="3"/>
    </row>
    <row r="17" spans="1:7" ht="22.5" customHeight="1">
      <c r="A17" s="152"/>
      <c r="B17" s="152"/>
      <c r="C17" s="30" t="s">
        <v>67</v>
      </c>
      <c r="D17" s="152"/>
      <c r="E17" s="30"/>
      <c r="F17" s="30" t="s">
        <v>66</v>
      </c>
      <c r="G17" s="42">
        <f>G19</f>
        <v>4855000</v>
      </c>
    </row>
    <row r="18" spans="1:7">
      <c r="A18" s="152"/>
      <c r="B18" s="152"/>
      <c r="C18" s="152"/>
      <c r="D18" s="152"/>
      <c r="E18" s="30"/>
      <c r="F18" s="152" t="s">
        <v>28</v>
      </c>
      <c r="G18" s="43"/>
    </row>
    <row r="19" spans="1:7">
      <c r="A19" s="229"/>
      <c r="B19" s="229"/>
      <c r="C19" s="229"/>
      <c r="D19" s="229"/>
      <c r="E19" s="30"/>
      <c r="F19" s="58" t="s">
        <v>44</v>
      </c>
      <c r="G19" s="43">
        <f>G21+G50</f>
        <v>4855000</v>
      </c>
    </row>
    <row r="20" spans="1:7">
      <c r="A20" s="229"/>
      <c r="B20" s="229"/>
      <c r="C20" s="229"/>
      <c r="D20" s="229"/>
      <c r="E20" s="30"/>
      <c r="F20" s="229" t="s">
        <v>28</v>
      </c>
      <c r="G20" s="43"/>
    </row>
    <row r="21" spans="1:7">
      <c r="A21" s="152"/>
      <c r="B21" s="152"/>
      <c r="C21" s="152"/>
      <c r="D21" s="30" t="s">
        <v>72</v>
      </c>
      <c r="E21" s="30"/>
      <c r="F21" s="30" t="s">
        <v>68</v>
      </c>
      <c r="G21" s="45">
        <f>SUM(G23,G32,G41)</f>
        <v>3326000</v>
      </c>
    </row>
    <row r="22" spans="1:7">
      <c r="A22" s="152"/>
      <c r="B22" s="152"/>
      <c r="C22" s="152"/>
      <c r="D22" s="152"/>
      <c r="E22" s="30"/>
      <c r="F22" s="152" t="s">
        <v>28</v>
      </c>
      <c r="G22" s="34"/>
    </row>
    <row r="23" spans="1:7" ht="34.5">
      <c r="A23" s="152"/>
      <c r="B23" s="152"/>
      <c r="C23" s="152"/>
      <c r="D23" s="152"/>
      <c r="E23" s="30">
        <v>12001</v>
      </c>
      <c r="F23" s="30" t="str">
        <f>'1'!C83</f>
        <v xml:space="preserve"> Սպայական անձնակազմի և նրանց ընտանիքների անդամների կենսաթոշակներ </v>
      </c>
      <c r="G23" s="46">
        <f>+G25</f>
        <v>3250000</v>
      </c>
    </row>
    <row r="24" spans="1:7">
      <c r="A24" s="152"/>
      <c r="B24" s="152"/>
      <c r="C24" s="152"/>
      <c r="D24" s="152"/>
      <c r="E24" s="30"/>
      <c r="F24" s="152" t="s">
        <v>55</v>
      </c>
      <c r="G24" s="46"/>
    </row>
    <row r="25" spans="1:7" ht="34.5">
      <c r="A25" s="152"/>
      <c r="B25" s="152"/>
      <c r="C25" s="152"/>
      <c r="D25" s="152"/>
      <c r="E25" s="30"/>
      <c r="F25" s="168" t="s">
        <v>51</v>
      </c>
      <c r="G25" s="46">
        <f>+G27</f>
        <v>3250000</v>
      </c>
    </row>
    <row r="26" spans="1:7" ht="34.5">
      <c r="A26" s="152"/>
      <c r="B26" s="152"/>
      <c r="C26" s="152"/>
      <c r="D26" s="152"/>
      <c r="E26" s="30"/>
      <c r="F26" s="152" t="s">
        <v>20</v>
      </c>
      <c r="G26" s="46"/>
    </row>
    <row r="27" spans="1:7">
      <c r="A27" s="152"/>
      <c r="B27" s="152"/>
      <c r="C27" s="152"/>
      <c r="D27" s="152"/>
      <c r="E27" s="30"/>
      <c r="F27" s="152" t="s">
        <v>29</v>
      </c>
      <c r="G27" s="46">
        <f t="shared" ref="G27:G30" si="0">+G28</f>
        <v>3250000</v>
      </c>
    </row>
    <row r="28" spans="1:7">
      <c r="A28" s="152"/>
      <c r="B28" s="152"/>
      <c r="C28" s="152"/>
      <c r="D28" s="152"/>
      <c r="E28" s="30"/>
      <c r="F28" s="152" t="s">
        <v>31</v>
      </c>
      <c r="G28" s="46">
        <f t="shared" si="0"/>
        <v>3250000</v>
      </c>
    </row>
    <row r="29" spans="1:7">
      <c r="A29" s="152"/>
      <c r="B29" s="152"/>
      <c r="C29" s="152"/>
      <c r="D29" s="152"/>
      <c r="E29" s="30"/>
      <c r="F29" s="152" t="s">
        <v>48</v>
      </c>
      <c r="G29" s="46">
        <f t="shared" si="0"/>
        <v>3250000</v>
      </c>
    </row>
    <row r="30" spans="1:7">
      <c r="A30" s="152"/>
      <c r="B30" s="152"/>
      <c r="C30" s="152"/>
      <c r="D30" s="152"/>
      <c r="E30" s="30"/>
      <c r="F30" s="152" t="s">
        <v>69</v>
      </c>
      <c r="G30" s="46">
        <f t="shared" si="0"/>
        <v>3250000</v>
      </c>
    </row>
    <row r="31" spans="1:7">
      <c r="A31" s="152"/>
      <c r="B31" s="152"/>
      <c r="C31" s="152"/>
      <c r="D31" s="152"/>
      <c r="E31" s="30"/>
      <c r="F31" s="152" t="s">
        <v>70</v>
      </c>
      <c r="G31" s="47">
        <f>SUM('1'!D82)</f>
        <v>3250000</v>
      </c>
    </row>
    <row r="32" spans="1:7" ht="34.5">
      <c r="A32" s="152"/>
      <c r="B32" s="152"/>
      <c r="C32" s="152"/>
      <c r="D32" s="152"/>
      <c r="E32" s="30">
        <v>12002</v>
      </c>
      <c r="F32" s="30" t="str">
        <f>'1'!C89</f>
        <v xml:space="preserve"> Շարքային զինծառայողների և նրանց ընտանիքների անդամների զինվորական կենսաթոշակներ </v>
      </c>
      <c r="G32" s="46">
        <f>G34</f>
        <v>16000</v>
      </c>
    </row>
    <row r="33" spans="1:7">
      <c r="A33" s="152"/>
      <c r="B33" s="152"/>
      <c r="C33" s="152"/>
      <c r="D33" s="152"/>
      <c r="E33" s="30"/>
      <c r="F33" s="152" t="s">
        <v>55</v>
      </c>
      <c r="G33" s="46"/>
    </row>
    <row r="34" spans="1:7" ht="34.5">
      <c r="A34" s="152"/>
      <c r="B34" s="152"/>
      <c r="C34" s="152"/>
      <c r="D34" s="152"/>
      <c r="E34" s="30"/>
      <c r="F34" s="168" t="s">
        <v>51</v>
      </c>
      <c r="G34" s="46">
        <f>G36</f>
        <v>16000</v>
      </c>
    </row>
    <row r="35" spans="1:7" ht="34.5">
      <c r="A35" s="152"/>
      <c r="B35" s="152"/>
      <c r="C35" s="152"/>
      <c r="D35" s="152"/>
      <c r="E35" s="30"/>
      <c r="F35" s="152" t="s">
        <v>20</v>
      </c>
      <c r="G35" s="46"/>
    </row>
    <row r="36" spans="1:7">
      <c r="A36" s="152"/>
      <c r="B36" s="152"/>
      <c r="C36" s="152"/>
      <c r="D36" s="152"/>
      <c r="E36" s="30"/>
      <c r="F36" s="152" t="s">
        <v>29</v>
      </c>
      <c r="G36" s="46">
        <f t="shared" ref="G36:G39" si="1">G37</f>
        <v>16000</v>
      </c>
    </row>
    <row r="37" spans="1:7">
      <c r="A37" s="152"/>
      <c r="B37" s="152"/>
      <c r="C37" s="152"/>
      <c r="D37" s="152"/>
      <c r="E37" s="30"/>
      <c r="F37" s="152" t="s">
        <v>31</v>
      </c>
      <c r="G37" s="46">
        <f t="shared" si="1"/>
        <v>16000</v>
      </c>
    </row>
    <row r="38" spans="1:7">
      <c r="A38" s="152"/>
      <c r="B38" s="152"/>
      <c r="C38" s="152"/>
      <c r="D38" s="152"/>
      <c r="E38" s="30"/>
      <c r="F38" s="152" t="s">
        <v>48</v>
      </c>
      <c r="G38" s="46">
        <f t="shared" si="1"/>
        <v>16000</v>
      </c>
    </row>
    <row r="39" spans="1:7">
      <c r="A39" s="152"/>
      <c r="B39" s="152"/>
      <c r="C39" s="152"/>
      <c r="D39" s="152"/>
      <c r="E39" s="30"/>
      <c r="F39" s="152" t="s">
        <v>69</v>
      </c>
      <c r="G39" s="46">
        <f t="shared" si="1"/>
        <v>16000</v>
      </c>
    </row>
    <row r="40" spans="1:7">
      <c r="A40" s="152"/>
      <c r="B40" s="152"/>
      <c r="C40" s="152"/>
      <c r="D40" s="152"/>
      <c r="E40" s="30"/>
      <c r="F40" s="152" t="s">
        <v>70</v>
      </c>
      <c r="G40" s="47">
        <f>SUM('1'!D88)</f>
        <v>16000</v>
      </c>
    </row>
    <row r="41" spans="1:7">
      <c r="A41" s="152"/>
      <c r="B41" s="152"/>
      <c r="C41" s="152"/>
      <c r="D41" s="152"/>
      <c r="E41" s="30">
        <v>12004</v>
      </c>
      <c r="F41" s="30" t="str">
        <f>'1'!C95</f>
        <v>ՀՀ օրենքով նշանակված կենսաթոշակներ</v>
      </c>
      <c r="G41" s="46">
        <f>G43</f>
        <v>60000</v>
      </c>
    </row>
    <row r="42" spans="1:7">
      <c r="A42" s="152"/>
      <c r="B42" s="152"/>
      <c r="C42" s="152"/>
      <c r="D42" s="152"/>
      <c r="E42" s="30"/>
      <c r="F42" s="152" t="s">
        <v>55</v>
      </c>
      <c r="G42" s="46"/>
    </row>
    <row r="43" spans="1:7" ht="34.5">
      <c r="A43" s="152"/>
      <c r="B43" s="152"/>
      <c r="C43" s="152"/>
      <c r="D43" s="152"/>
      <c r="E43" s="30"/>
      <c r="F43" s="168" t="s">
        <v>51</v>
      </c>
      <c r="G43" s="46">
        <f>G45</f>
        <v>60000</v>
      </c>
    </row>
    <row r="44" spans="1:7" ht="34.5">
      <c r="A44" s="152"/>
      <c r="B44" s="152"/>
      <c r="C44" s="152"/>
      <c r="D44" s="152"/>
      <c r="E44" s="30"/>
      <c r="F44" s="152" t="s">
        <v>20</v>
      </c>
      <c r="G44" s="46"/>
    </row>
    <row r="45" spans="1:7">
      <c r="A45" s="152"/>
      <c r="B45" s="152"/>
      <c r="C45" s="152"/>
      <c r="D45" s="152"/>
      <c r="E45" s="30"/>
      <c r="F45" s="152" t="s">
        <v>29</v>
      </c>
      <c r="G45" s="46">
        <f t="shared" ref="G45:G48" si="2">G46</f>
        <v>60000</v>
      </c>
    </row>
    <row r="46" spans="1:7">
      <c r="A46" s="152"/>
      <c r="B46" s="152"/>
      <c r="C46" s="152"/>
      <c r="D46" s="152"/>
      <c r="E46" s="30"/>
      <c r="F46" s="152" t="s">
        <v>31</v>
      </c>
      <c r="G46" s="46">
        <f t="shared" si="2"/>
        <v>60000</v>
      </c>
    </row>
    <row r="47" spans="1:7">
      <c r="A47" s="152"/>
      <c r="B47" s="152"/>
      <c r="C47" s="152"/>
      <c r="D47" s="152"/>
      <c r="E47" s="30"/>
      <c r="F47" s="152" t="s">
        <v>48</v>
      </c>
      <c r="G47" s="46">
        <f t="shared" si="2"/>
        <v>60000</v>
      </c>
    </row>
    <row r="48" spans="1:7">
      <c r="A48" s="152"/>
      <c r="B48" s="152"/>
      <c r="C48" s="152"/>
      <c r="D48" s="152"/>
      <c r="E48" s="30"/>
      <c r="F48" s="152" t="s">
        <v>69</v>
      </c>
      <c r="G48" s="46">
        <f t="shared" si="2"/>
        <v>60000</v>
      </c>
    </row>
    <row r="49" spans="1:7">
      <c r="A49" s="152"/>
      <c r="B49" s="152"/>
      <c r="C49" s="152"/>
      <c r="D49" s="152"/>
      <c r="E49" s="30"/>
      <c r="F49" s="152" t="s">
        <v>70</v>
      </c>
      <c r="G49" s="47">
        <f>SUM('1'!D94)</f>
        <v>60000</v>
      </c>
    </row>
    <row r="50" spans="1:7">
      <c r="A50" s="165"/>
      <c r="B50" s="165"/>
      <c r="C50" s="165"/>
      <c r="D50" s="166">
        <v>1205</v>
      </c>
      <c r="E50" s="166"/>
      <c r="F50" s="166" t="s">
        <v>98</v>
      </c>
      <c r="G50" s="45">
        <f>+G60</f>
        <v>1529000</v>
      </c>
    </row>
    <row r="51" spans="1:7">
      <c r="A51" s="152"/>
      <c r="B51" s="152"/>
      <c r="C51" s="152"/>
      <c r="D51" s="152"/>
      <c r="E51" s="30"/>
      <c r="F51" s="152" t="s">
        <v>28</v>
      </c>
      <c r="G51" s="46"/>
    </row>
    <row r="52" spans="1:7" ht="20.25" customHeight="1">
      <c r="A52" s="152"/>
      <c r="B52" s="152"/>
      <c r="C52" s="152"/>
      <c r="D52" s="152"/>
      <c r="E52" s="30">
        <v>12001</v>
      </c>
      <c r="F52" s="30" t="str">
        <f>'1'!C108</f>
        <v>Ծերության, հաշմանդամության, կերակրողին կորցնելու դեպքում նպաստներ</v>
      </c>
      <c r="G52" s="46">
        <f>+G54</f>
        <v>1529000</v>
      </c>
    </row>
    <row r="53" spans="1:7">
      <c r="A53" s="152"/>
      <c r="B53" s="152"/>
      <c r="C53" s="152"/>
      <c r="D53" s="152"/>
      <c r="E53" s="30"/>
      <c r="F53" s="152" t="s">
        <v>55</v>
      </c>
      <c r="G53" s="46"/>
    </row>
    <row r="54" spans="1:7" ht="34.5">
      <c r="A54" s="152"/>
      <c r="B54" s="152"/>
      <c r="C54" s="152"/>
      <c r="D54" s="152"/>
      <c r="E54" s="30"/>
      <c r="F54" s="168" t="s">
        <v>51</v>
      </c>
      <c r="G54" s="46">
        <f>+G56</f>
        <v>1529000</v>
      </c>
    </row>
    <row r="55" spans="1:7" ht="34.5">
      <c r="A55" s="152"/>
      <c r="B55" s="152"/>
      <c r="C55" s="152"/>
      <c r="D55" s="152"/>
      <c r="E55" s="30"/>
      <c r="F55" s="152" t="s">
        <v>20</v>
      </c>
      <c r="G55" s="47">
        <f>+G57</f>
        <v>1529000</v>
      </c>
    </row>
    <row r="56" spans="1:7">
      <c r="A56" s="152"/>
      <c r="B56" s="152"/>
      <c r="C56" s="152"/>
      <c r="D56" s="152"/>
      <c r="E56" s="30"/>
      <c r="F56" s="152" t="s">
        <v>29</v>
      </c>
      <c r="G56" s="46">
        <f t="shared" ref="G56:G59" si="3">+G57</f>
        <v>1529000</v>
      </c>
    </row>
    <row r="57" spans="1:7">
      <c r="A57" s="152"/>
      <c r="B57" s="152"/>
      <c r="C57" s="152"/>
      <c r="D57" s="152"/>
      <c r="E57" s="30"/>
      <c r="F57" s="152" t="s">
        <v>31</v>
      </c>
      <c r="G57" s="46">
        <f t="shared" si="3"/>
        <v>1529000</v>
      </c>
    </row>
    <row r="58" spans="1:7">
      <c r="A58" s="152"/>
      <c r="B58" s="152"/>
      <c r="C58" s="152"/>
      <c r="D58" s="152"/>
      <c r="E58" s="30"/>
      <c r="F58" s="152" t="s">
        <v>48</v>
      </c>
      <c r="G58" s="46">
        <f t="shared" si="3"/>
        <v>1529000</v>
      </c>
    </row>
    <row r="59" spans="1:7" ht="18.75" customHeight="1">
      <c r="A59" s="152"/>
      <c r="B59" s="152"/>
      <c r="C59" s="152"/>
      <c r="D59" s="152"/>
      <c r="E59" s="30"/>
      <c r="F59" s="152" t="s">
        <v>49</v>
      </c>
      <c r="G59" s="46">
        <f t="shared" si="3"/>
        <v>1529000</v>
      </c>
    </row>
    <row r="60" spans="1:7">
      <c r="A60" s="152"/>
      <c r="B60" s="152"/>
      <c r="C60" s="152"/>
      <c r="D60" s="152"/>
      <c r="E60" s="30"/>
      <c r="F60" s="152" t="s">
        <v>50</v>
      </c>
      <c r="G60" s="46">
        <f>SUM('1'!D107)</f>
        <v>1529000</v>
      </c>
    </row>
    <row r="61" spans="1:7">
      <c r="A61" s="165"/>
      <c r="B61" s="166" t="s">
        <v>107</v>
      </c>
      <c r="C61" s="165"/>
      <c r="D61" s="165"/>
      <c r="E61" s="166"/>
      <c r="F61" s="165" t="s">
        <v>61</v>
      </c>
      <c r="G61" s="49">
        <f>+G63</f>
        <v>1800000</v>
      </c>
    </row>
    <row r="62" spans="1:7">
      <c r="A62" s="152"/>
      <c r="B62" s="152"/>
      <c r="C62" s="152"/>
      <c r="D62" s="152"/>
      <c r="E62" s="30"/>
      <c r="F62" s="152" t="s">
        <v>28</v>
      </c>
      <c r="G62" s="34"/>
    </row>
    <row r="63" spans="1:7" ht="21" customHeight="1">
      <c r="A63" s="152"/>
      <c r="B63" s="152"/>
      <c r="C63" s="30" t="s">
        <v>67</v>
      </c>
      <c r="D63" s="152"/>
      <c r="E63" s="30"/>
      <c r="F63" s="152" t="s">
        <v>61</v>
      </c>
      <c r="G63" s="50">
        <f>G65</f>
        <v>1800000</v>
      </c>
    </row>
    <row r="64" spans="1:7">
      <c r="A64" s="152"/>
      <c r="B64" s="152"/>
      <c r="C64" s="152"/>
      <c r="D64" s="152"/>
      <c r="E64" s="30"/>
      <c r="F64" s="152" t="s">
        <v>28</v>
      </c>
      <c r="G64" s="34"/>
    </row>
    <row r="65" spans="1:7">
      <c r="A65" s="229"/>
      <c r="B65" s="229"/>
      <c r="C65" s="229"/>
      <c r="D65" s="229"/>
      <c r="E65" s="30"/>
      <c r="F65" s="58" t="s">
        <v>44</v>
      </c>
      <c r="G65" s="3">
        <f>G67+G87</f>
        <v>1800000</v>
      </c>
    </row>
    <row r="66" spans="1:7">
      <c r="A66" s="229"/>
      <c r="B66" s="229"/>
      <c r="C66" s="229"/>
      <c r="D66" s="229"/>
      <c r="E66" s="30"/>
      <c r="F66" s="229" t="s">
        <v>28</v>
      </c>
      <c r="G66" s="34"/>
    </row>
    <row r="67" spans="1:7">
      <c r="A67" s="152"/>
      <c r="B67" s="152"/>
      <c r="C67" s="152"/>
      <c r="D67" s="30">
        <v>1068</v>
      </c>
      <c r="E67" s="30"/>
      <c r="F67" s="58" t="s">
        <v>56</v>
      </c>
      <c r="G67" s="50">
        <f>G69+G78</f>
        <v>1400000</v>
      </c>
    </row>
    <row r="68" spans="1:7">
      <c r="A68" s="152"/>
      <c r="B68" s="152"/>
      <c r="C68" s="152"/>
      <c r="D68" s="152"/>
      <c r="E68" s="30"/>
      <c r="F68" s="152" t="s">
        <v>28</v>
      </c>
      <c r="G68" s="169"/>
    </row>
    <row r="69" spans="1:7">
      <c r="A69" s="152"/>
      <c r="B69" s="152"/>
      <c r="C69" s="152"/>
      <c r="D69" s="152"/>
      <c r="E69" s="30">
        <v>12003</v>
      </c>
      <c r="F69" s="176" t="str">
        <f>'1'!C33</f>
        <v xml:space="preserve"> Երեխա ունեցող ընտանիքների բնակարանային ապահովման աջակցություն</v>
      </c>
      <c r="G69" s="46">
        <f>+G70</f>
        <v>600000</v>
      </c>
    </row>
    <row r="70" spans="1:7">
      <c r="A70" s="152"/>
      <c r="B70" s="152"/>
      <c r="C70" s="152"/>
      <c r="D70" s="152"/>
      <c r="E70" s="30"/>
      <c r="F70" s="176" t="s">
        <v>55</v>
      </c>
      <c r="G70" s="46">
        <f>+G71</f>
        <v>600000</v>
      </c>
    </row>
    <row r="71" spans="1:7">
      <c r="A71" s="152"/>
      <c r="B71" s="152"/>
      <c r="C71" s="152"/>
      <c r="D71" s="152"/>
      <c r="E71" s="30"/>
      <c r="F71" s="177" t="s">
        <v>44</v>
      </c>
      <c r="G71" s="46">
        <f>+G73</f>
        <v>600000</v>
      </c>
    </row>
    <row r="72" spans="1:7">
      <c r="A72" s="152"/>
      <c r="B72" s="152"/>
      <c r="C72" s="152"/>
      <c r="D72" s="152"/>
      <c r="E72" s="30"/>
      <c r="F72" s="176" t="s">
        <v>20</v>
      </c>
      <c r="G72" s="46"/>
    </row>
    <row r="73" spans="1:7">
      <c r="A73" s="152"/>
      <c r="B73" s="152"/>
      <c r="C73" s="152"/>
      <c r="D73" s="152"/>
      <c r="E73" s="30"/>
      <c r="F73" s="176" t="s">
        <v>29</v>
      </c>
      <c r="G73" s="46">
        <f t="shared" ref="G73:G76" si="4">+G74</f>
        <v>600000</v>
      </c>
    </row>
    <row r="74" spans="1:7">
      <c r="A74" s="152"/>
      <c r="B74" s="152"/>
      <c r="C74" s="152"/>
      <c r="D74" s="152"/>
      <c r="E74" s="30"/>
      <c r="F74" s="176" t="s">
        <v>31</v>
      </c>
      <c r="G74" s="46">
        <f t="shared" si="4"/>
        <v>600000</v>
      </c>
    </row>
    <row r="75" spans="1:7">
      <c r="A75" s="152"/>
      <c r="B75" s="152"/>
      <c r="C75" s="152"/>
      <c r="D75" s="152"/>
      <c r="E75" s="30"/>
      <c r="F75" s="176" t="s">
        <v>48</v>
      </c>
      <c r="G75" s="46">
        <f>+G76</f>
        <v>600000</v>
      </c>
    </row>
    <row r="76" spans="1:7">
      <c r="A76" s="152"/>
      <c r="B76" s="152"/>
      <c r="C76" s="152"/>
      <c r="D76" s="152"/>
      <c r="E76" s="30"/>
      <c r="F76" s="176" t="s">
        <v>49</v>
      </c>
      <c r="G76" s="46">
        <f t="shared" si="4"/>
        <v>600000</v>
      </c>
    </row>
    <row r="77" spans="1:7">
      <c r="A77" s="152"/>
      <c r="B77" s="152"/>
      <c r="C77" s="152"/>
      <c r="D77" s="152"/>
      <c r="E77" s="30"/>
      <c r="F77" s="176" t="s">
        <v>50</v>
      </c>
      <c r="G77" s="47">
        <f>SUM('1'!D32)</f>
        <v>600000</v>
      </c>
    </row>
    <row r="78" spans="1:7" ht="34.5">
      <c r="A78" s="152"/>
      <c r="B78" s="152"/>
      <c r="C78" s="152"/>
      <c r="D78" s="152"/>
      <c r="E78" s="30">
        <v>12004</v>
      </c>
      <c r="F78" s="170" t="str">
        <f>'1'!C39</f>
        <v xml:space="preserve"> Դրամական աջակցություն ընտանիքում 3 և ավելի երեխա ունեցող ընտանիքներին </v>
      </c>
      <c r="G78" s="46">
        <f>+G79</f>
        <v>800000</v>
      </c>
    </row>
    <row r="79" spans="1:7">
      <c r="A79" s="152"/>
      <c r="B79" s="152"/>
      <c r="C79" s="152"/>
      <c r="D79" s="152"/>
      <c r="E79" s="30"/>
      <c r="F79" s="152" t="s">
        <v>55</v>
      </c>
      <c r="G79" s="46">
        <f>+G80</f>
        <v>800000</v>
      </c>
    </row>
    <row r="80" spans="1:7" ht="34.5">
      <c r="A80" s="152"/>
      <c r="B80" s="152"/>
      <c r="C80" s="152"/>
      <c r="D80" s="152"/>
      <c r="E80" s="30"/>
      <c r="F80" s="168" t="s">
        <v>51</v>
      </c>
      <c r="G80" s="46">
        <f>+G82</f>
        <v>800000</v>
      </c>
    </row>
    <row r="81" spans="1:7" ht="34.5">
      <c r="A81" s="152"/>
      <c r="B81" s="152"/>
      <c r="C81" s="152"/>
      <c r="D81" s="152"/>
      <c r="E81" s="30"/>
      <c r="F81" s="152" t="s">
        <v>20</v>
      </c>
      <c r="G81" s="46"/>
    </row>
    <row r="82" spans="1:7">
      <c r="A82" s="152"/>
      <c r="B82" s="152"/>
      <c r="C82" s="152"/>
      <c r="D82" s="152"/>
      <c r="E82" s="30"/>
      <c r="F82" s="152" t="s">
        <v>29</v>
      </c>
      <c r="G82" s="46">
        <f t="shared" ref="G82:G85" si="5">+G83</f>
        <v>800000</v>
      </c>
    </row>
    <row r="83" spans="1:7">
      <c r="A83" s="152"/>
      <c r="B83" s="152"/>
      <c r="C83" s="152"/>
      <c r="D83" s="152"/>
      <c r="E83" s="30"/>
      <c r="F83" s="152" t="s">
        <v>31</v>
      </c>
      <c r="G83" s="46">
        <f t="shared" si="5"/>
        <v>800000</v>
      </c>
    </row>
    <row r="84" spans="1:7">
      <c r="A84" s="152"/>
      <c r="B84" s="152"/>
      <c r="C84" s="152"/>
      <c r="D84" s="152"/>
      <c r="E84" s="30"/>
      <c r="F84" s="152" t="s">
        <v>48</v>
      </c>
      <c r="G84" s="46">
        <f>+G85</f>
        <v>800000</v>
      </c>
    </row>
    <row r="85" spans="1:7" ht="21" customHeight="1">
      <c r="A85" s="152"/>
      <c r="B85" s="152"/>
      <c r="C85" s="152"/>
      <c r="D85" s="152"/>
      <c r="E85" s="30"/>
      <c r="F85" s="152" t="s">
        <v>49</v>
      </c>
      <c r="G85" s="46">
        <f t="shared" si="5"/>
        <v>800000</v>
      </c>
    </row>
    <row r="86" spans="1:7">
      <c r="A86" s="152"/>
      <c r="B86" s="152"/>
      <c r="C86" s="152"/>
      <c r="D86" s="152"/>
      <c r="E86" s="30"/>
      <c r="F86" s="152" t="s">
        <v>59</v>
      </c>
      <c r="G86" s="47">
        <f>SUM('1'!D38)</f>
        <v>800000</v>
      </c>
    </row>
    <row r="87" spans="1:7">
      <c r="A87" s="152"/>
      <c r="B87" s="152"/>
      <c r="C87" s="152"/>
      <c r="D87" s="30">
        <v>1082</v>
      </c>
      <c r="E87" s="30"/>
      <c r="F87" s="30" t="s">
        <v>88</v>
      </c>
      <c r="G87" s="50">
        <f>+G88</f>
        <v>400000</v>
      </c>
    </row>
    <row r="88" spans="1:7">
      <c r="A88" s="152"/>
      <c r="B88" s="152"/>
      <c r="C88" s="152"/>
      <c r="D88" s="152"/>
      <c r="E88" s="30"/>
      <c r="F88" s="152" t="s">
        <v>28</v>
      </c>
      <c r="G88" s="46">
        <f>+G89</f>
        <v>400000</v>
      </c>
    </row>
    <row r="89" spans="1:7">
      <c r="A89" s="152"/>
      <c r="B89" s="152"/>
      <c r="C89" s="152"/>
      <c r="D89" s="152"/>
      <c r="E89" s="30">
        <v>12002</v>
      </c>
      <c r="F89" s="30" t="str">
        <f>'1'!C52</f>
        <v>Մայրության նպաստ</v>
      </c>
      <c r="G89" s="46">
        <f>+G91</f>
        <v>400000</v>
      </c>
    </row>
    <row r="90" spans="1:7">
      <c r="A90" s="152"/>
      <c r="B90" s="152"/>
      <c r="C90" s="152"/>
      <c r="D90" s="152"/>
      <c r="E90" s="30"/>
      <c r="F90" s="152" t="s">
        <v>55</v>
      </c>
      <c r="G90" s="46"/>
    </row>
    <row r="91" spans="1:7" ht="34.5">
      <c r="A91" s="152"/>
      <c r="B91" s="152"/>
      <c r="C91" s="152"/>
      <c r="D91" s="152"/>
      <c r="E91" s="30"/>
      <c r="F91" s="168" t="s">
        <v>51</v>
      </c>
      <c r="G91" s="46">
        <f t="shared" ref="G91:G96" si="6">+G92</f>
        <v>400000</v>
      </c>
    </row>
    <row r="92" spans="1:7" ht="34.5">
      <c r="A92" s="152"/>
      <c r="B92" s="152"/>
      <c r="C92" s="152"/>
      <c r="D92" s="152"/>
      <c r="E92" s="30"/>
      <c r="F92" s="152" t="s">
        <v>20</v>
      </c>
      <c r="G92" s="46">
        <f t="shared" si="6"/>
        <v>400000</v>
      </c>
    </row>
    <row r="93" spans="1:7">
      <c r="A93" s="152"/>
      <c r="B93" s="152"/>
      <c r="C93" s="152"/>
      <c r="D93" s="152"/>
      <c r="E93" s="30"/>
      <c r="F93" s="152" t="s">
        <v>29</v>
      </c>
      <c r="G93" s="46">
        <f t="shared" si="6"/>
        <v>400000</v>
      </c>
    </row>
    <row r="94" spans="1:7">
      <c r="A94" s="152"/>
      <c r="B94" s="152"/>
      <c r="C94" s="152"/>
      <c r="D94" s="152"/>
      <c r="E94" s="30"/>
      <c r="F94" s="152" t="s">
        <v>31</v>
      </c>
      <c r="G94" s="46">
        <f t="shared" si="6"/>
        <v>400000</v>
      </c>
    </row>
    <row r="95" spans="1:7">
      <c r="A95" s="152"/>
      <c r="B95" s="152"/>
      <c r="C95" s="152"/>
      <c r="D95" s="152"/>
      <c r="E95" s="30"/>
      <c r="F95" s="152" t="s">
        <v>48</v>
      </c>
      <c r="G95" s="46">
        <f>G96</f>
        <v>400000</v>
      </c>
    </row>
    <row r="96" spans="1:7" ht="15" customHeight="1">
      <c r="A96" s="152"/>
      <c r="B96" s="152"/>
      <c r="C96" s="152"/>
      <c r="D96" s="152"/>
      <c r="E96" s="30"/>
      <c r="F96" s="152" t="s">
        <v>49</v>
      </c>
      <c r="G96" s="46">
        <f t="shared" si="6"/>
        <v>400000</v>
      </c>
    </row>
    <row r="97" spans="1:7">
      <c r="A97" s="152"/>
      <c r="B97" s="152"/>
      <c r="C97" s="152"/>
      <c r="D97" s="152"/>
      <c r="E97" s="30"/>
      <c r="F97" s="152" t="s">
        <v>60</v>
      </c>
      <c r="G97" s="46">
        <f>SUM('1'!D51)</f>
        <v>400000</v>
      </c>
    </row>
    <row r="98" spans="1:7">
      <c r="A98" s="152"/>
      <c r="B98" s="171" t="s">
        <v>199</v>
      </c>
      <c r="C98" s="30"/>
      <c r="D98" s="30"/>
      <c r="E98" s="30"/>
      <c r="F98" s="152" t="s">
        <v>186</v>
      </c>
      <c r="G98" s="49">
        <f>+G100</f>
        <v>300000</v>
      </c>
    </row>
    <row r="99" spans="1:7">
      <c r="A99" s="152"/>
      <c r="B99" s="30"/>
      <c r="C99" s="30"/>
      <c r="D99" s="30"/>
      <c r="E99" s="30"/>
      <c r="F99" s="52" t="s">
        <v>200</v>
      </c>
      <c r="G99" s="34"/>
    </row>
    <row r="100" spans="1:7" ht="18" customHeight="1">
      <c r="A100" s="152"/>
      <c r="B100" s="30"/>
      <c r="C100" s="30" t="s">
        <v>67</v>
      </c>
      <c r="D100" s="30"/>
      <c r="E100" s="30"/>
      <c r="F100" s="152" t="s">
        <v>186</v>
      </c>
      <c r="G100" s="50">
        <f>SUM(G104,G126)</f>
        <v>300000</v>
      </c>
    </row>
    <row r="101" spans="1:7">
      <c r="A101" s="152"/>
      <c r="B101" s="30"/>
      <c r="C101" s="30"/>
      <c r="D101" s="30"/>
      <c r="E101" s="30"/>
      <c r="F101" s="152" t="s">
        <v>28</v>
      </c>
      <c r="G101" s="34"/>
    </row>
    <row r="102" spans="1:7">
      <c r="A102" s="229"/>
      <c r="B102" s="30"/>
      <c r="C102" s="30"/>
      <c r="D102" s="30"/>
      <c r="E102" s="30"/>
      <c r="F102" s="58" t="s">
        <v>44</v>
      </c>
      <c r="G102" s="241">
        <f>G104</f>
        <v>300000</v>
      </c>
    </row>
    <row r="103" spans="1:7">
      <c r="A103" s="229"/>
      <c r="B103" s="30"/>
      <c r="C103" s="30"/>
      <c r="D103" s="30"/>
      <c r="E103" s="30"/>
      <c r="F103" s="229" t="s">
        <v>28</v>
      </c>
      <c r="G103" s="34"/>
    </row>
    <row r="104" spans="1:7">
      <c r="A104" s="152"/>
      <c r="B104" s="30"/>
      <c r="C104" s="30"/>
      <c r="D104" s="30">
        <v>1098</v>
      </c>
      <c r="E104" s="30"/>
      <c r="F104" s="152" t="s">
        <v>186</v>
      </c>
      <c r="G104" s="50">
        <f>SUM(G106)</f>
        <v>300000</v>
      </c>
    </row>
    <row r="105" spans="1:7">
      <c r="A105" s="152"/>
      <c r="B105" s="30"/>
      <c r="C105" s="30"/>
      <c r="D105" s="30"/>
      <c r="E105" s="30"/>
      <c r="F105" s="165" t="s">
        <v>28</v>
      </c>
      <c r="G105" s="169"/>
    </row>
    <row r="106" spans="1:7" ht="33">
      <c r="A106" s="152"/>
      <c r="B106" s="30"/>
      <c r="C106" s="30"/>
      <c r="D106" s="30"/>
      <c r="E106" s="172">
        <v>12008</v>
      </c>
      <c r="F106" s="178" t="str">
        <f>'1'!C64</f>
        <v xml:space="preserve"> Սահմանամերձ բնակավայրերում ընտանիքների բնակարանային մատչելիության ապահովման պետական աջակցություն</v>
      </c>
      <c r="G106" s="46">
        <f>+G107</f>
        <v>300000</v>
      </c>
    </row>
    <row r="107" spans="1:7">
      <c r="A107" s="152"/>
      <c r="B107" s="152"/>
      <c r="C107" s="152"/>
      <c r="D107" s="152"/>
      <c r="E107" s="173"/>
      <c r="F107" s="176" t="s">
        <v>55</v>
      </c>
      <c r="G107" s="46">
        <f>+G108</f>
        <v>300000</v>
      </c>
    </row>
    <row r="108" spans="1:7" ht="33">
      <c r="A108" s="152"/>
      <c r="B108" s="152"/>
      <c r="C108" s="152"/>
      <c r="D108" s="152"/>
      <c r="E108" s="174"/>
      <c r="F108" s="177" t="s">
        <v>51</v>
      </c>
      <c r="G108" s="46">
        <f>+G110</f>
        <v>300000</v>
      </c>
    </row>
    <row r="109" spans="1:7">
      <c r="A109" s="152"/>
      <c r="B109" s="152"/>
      <c r="C109" s="152"/>
      <c r="D109" s="152"/>
      <c r="E109" s="173"/>
      <c r="F109" s="176" t="s">
        <v>20</v>
      </c>
      <c r="G109" s="46"/>
    </row>
    <row r="110" spans="1:7">
      <c r="A110" s="152"/>
      <c r="B110" s="152"/>
      <c r="C110" s="152"/>
      <c r="D110" s="152"/>
      <c r="E110" s="173"/>
      <c r="F110" s="176" t="s">
        <v>29</v>
      </c>
      <c r="G110" s="46">
        <f t="shared" ref="G110:G113" si="7">+G111</f>
        <v>300000</v>
      </c>
    </row>
    <row r="111" spans="1:7">
      <c r="A111" s="152"/>
      <c r="B111" s="152"/>
      <c r="C111" s="152"/>
      <c r="D111" s="152"/>
      <c r="E111" s="173"/>
      <c r="F111" s="176" t="s">
        <v>31</v>
      </c>
      <c r="G111" s="46">
        <f t="shared" si="7"/>
        <v>300000</v>
      </c>
    </row>
    <row r="112" spans="1:7">
      <c r="A112" s="152"/>
      <c r="B112" s="152"/>
      <c r="C112" s="152"/>
      <c r="D112" s="152"/>
      <c r="E112" s="173"/>
      <c r="F112" s="176" t="s">
        <v>48</v>
      </c>
      <c r="G112" s="46">
        <f>+G113</f>
        <v>300000</v>
      </c>
    </row>
    <row r="113" spans="1:7">
      <c r="A113" s="152"/>
      <c r="B113" s="152"/>
      <c r="C113" s="152"/>
      <c r="D113" s="152"/>
      <c r="E113" s="173"/>
      <c r="F113" s="176" t="s">
        <v>49</v>
      </c>
      <c r="G113" s="46">
        <f t="shared" si="7"/>
        <v>300000</v>
      </c>
    </row>
    <row r="114" spans="1:7">
      <c r="A114" s="152"/>
      <c r="B114" s="152"/>
      <c r="C114" s="152"/>
      <c r="D114" s="152"/>
      <c r="E114" s="173"/>
      <c r="F114" s="176" t="s">
        <v>50</v>
      </c>
      <c r="G114" s="46">
        <f>SUM('1'!D63)</f>
        <v>300000</v>
      </c>
    </row>
    <row r="115" spans="1:7">
      <c r="A115" s="152"/>
      <c r="B115" s="30" t="s">
        <v>108</v>
      </c>
      <c r="C115" s="30"/>
      <c r="D115" s="30"/>
      <c r="E115" s="30"/>
      <c r="F115" s="30" t="s">
        <v>99</v>
      </c>
      <c r="G115" s="50">
        <f>+G117</f>
        <v>2500</v>
      </c>
    </row>
    <row r="116" spans="1:7">
      <c r="A116" s="152"/>
      <c r="B116" s="30"/>
      <c r="C116" s="30"/>
      <c r="D116" s="30"/>
      <c r="E116" s="30"/>
      <c r="F116" s="152" t="s">
        <v>28</v>
      </c>
      <c r="G116" s="34"/>
    </row>
    <row r="117" spans="1:7" ht="34.5">
      <c r="A117" s="152"/>
      <c r="B117" s="30"/>
      <c r="C117" s="30" t="s">
        <v>67</v>
      </c>
      <c r="D117" s="30"/>
      <c r="E117" s="30"/>
      <c r="F117" s="30" t="s">
        <v>99</v>
      </c>
      <c r="G117" s="50">
        <f>G119</f>
        <v>2500</v>
      </c>
    </row>
    <row r="118" spans="1:7">
      <c r="A118" s="152"/>
      <c r="B118" s="30"/>
      <c r="C118" s="30"/>
      <c r="D118" s="30"/>
      <c r="E118" s="30"/>
      <c r="F118" s="152" t="s">
        <v>28</v>
      </c>
      <c r="G118" s="34"/>
    </row>
    <row r="119" spans="1:7">
      <c r="A119" s="229"/>
      <c r="B119" s="30"/>
      <c r="C119" s="30"/>
      <c r="D119" s="30"/>
      <c r="E119" s="30"/>
      <c r="F119" s="58" t="s">
        <v>44</v>
      </c>
      <c r="G119" s="241">
        <f>G121</f>
        <v>2500</v>
      </c>
    </row>
    <row r="120" spans="1:7">
      <c r="A120" s="229"/>
      <c r="B120" s="30"/>
      <c r="C120" s="30"/>
      <c r="D120" s="30"/>
      <c r="E120" s="30"/>
      <c r="F120" s="229" t="s">
        <v>28</v>
      </c>
      <c r="G120" s="34"/>
    </row>
    <row r="121" spans="1:7">
      <c r="A121" s="152"/>
      <c r="B121" s="30"/>
      <c r="C121" s="30"/>
      <c r="D121" s="30">
        <v>1005</v>
      </c>
      <c r="E121" s="30"/>
      <c r="F121" s="152" t="s">
        <v>84</v>
      </c>
      <c r="G121" s="50">
        <f>G123</f>
        <v>2500</v>
      </c>
    </row>
    <row r="122" spans="1:7">
      <c r="A122" s="152"/>
      <c r="B122" s="30"/>
      <c r="C122" s="30"/>
      <c r="D122" s="30"/>
      <c r="E122" s="30"/>
      <c r="F122" s="152" t="s">
        <v>28</v>
      </c>
      <c r="G122" s="46"/>
    </row>
    <row r="123" spans="1:7">
      <c r="A123" s="152"/>
      <c r="B123" s="30"/>
      <c r="C123" s="30"/>
      <c r="D123" s="30"/>
      <c r="E123" s="30">
        <v>12002</v>
      </c>
      <c r="F123" s="30" t="str">
        <f>'1'!C20</f>
        <v xml:space="preserve"> Վետերանների պատվովճարներ</v>
      </c>
      <c r="G123" s="46">
        <f>G125</f>
        <v>2500</v>
      </c>
    </row>
    <row r="124" spans="1:7">
      <c r="A124" s="152"/>
      <c r="B124" s="30"/>
      <c r="C124" s="30"/>
      <c r="D124" s="30"/>
      <c r="E124" s="30"/>
      <c r="F124" s="152" t="s">
        <v>55</v>
      </c>
      <c r="G124" s="46"/>
    </row>
    <row r="125" spans="1:7" ht="34.5">
      <c r="A125" s="152"/>
      <c r="B125" s="30"/>
      <c r="C125" s="30"/>
      <c r="D125" s="30"/>
      <c r="E125" s="30"/>
      <c r="F125" s="168" t="s">
        <v>51</v>
      </c>
      <c r="G125" s="46">
        <f>G127</f>
        <v>2500</v>
      </c>
    </row>
    <row r="126" spans="1:7" ht="34.5">
      <c r="A126" s="152"/>
      <c r="B126" s="30"/>
      <c r="C126" s="30"/>
      <c r="D126" s="30"/>
      <c r="E126" s="30"/>
      <c r="F126" s="152" t="s">
        <v>20</v>
      </c>
      <c r="G126" s="46"/>
    </row>
    <row r="127" spans="1:7">
      <c r="A127" s="152"/>
      <c r="B127" s="30"/>
      <c r="C127" s="30"/>
      <c r="D127" s="30"/>
      <c r="E127" s="30"/>
      <c r="F127" s="152" t="s">
        <v>29</v>
      </c>
      <c r="G127" s="46">
        <f t="shared" ref="G127:G130" si="8">G128</f>
        <v>2500</v>
      </c>
    </row>
    <row r="128" spans="1:7">
      <c r="A128" s="152"/>
      <c r="B128" s="30"/>
      <c r="C128" s="30"/>
      <c r="D128" s="30"/>
      <c r="E128" s="30"/>
      <c r="F128" s="152" t="s">
        <v>31</v>
      </c>
      <c r="G128" s="46">
        <f t="shared" si="8"/>
        <v>2500</v>
      </c>
    </row>
    <row r="129" spans="1:7">
      <c r="A129" s="152"/>
      <c r="B129" s="30"/>
      <c r="C129" s="30"/>
      <c r="D129" s="30"/>
      <c r="E129" s="30"/>
      <c r="F129" s="152" t="s">
        <v>48</v>
      </c>
      <c r="G129" s="46">
        <f t="shared" si="8"/>
        <v>2500</v>
      </c>
    </row>
    <row r="130" spans="1:7" ht="34.5">
      <c r="A130" s="152"/>
      <c r="B130" s="30"/>
      <c r="C130" s="30"/>
      <c r="D130" s="30"/>
      <c r="E130" s="30"/>
      <c r="F130" s="152" t="s">
        <v>49</v>
      </c>
      <c r="G130" s="46">
        <f t="shared" si="8"/>
        <v>2500</v>
      </c>
    </row>
    <row r="131" spans="1:7">
      <c r="A131" s="152"/>
      <c r="B131" s="30"/>
      <c r="C131" s="30"/>
      <c r="D131" s="30"/>
      <c r="E131" s="30"/>
      <c r="F131" s="152" t="s">
        <v>50</v>
      </c>
      <c r="G131" s="47">
        <f>SUM('1'!D19)</f>
        <v>2500</v>
      </c>
    </row>
    <row r="132" spans="1:7">
      <c r="A132" s="152"/>
      <c r="B132" s="30" t="s">
        <v>109</v>
      </c>
      <c r="C132" s="30"/>
      <c r="D132" s="30"/>
      <c r="E132" s="30"/>
      <c r="F132" s="30" t="s">
        <v>100</v>
      </c>
      <c r="G132" s="48">
        <f>G134</f>
        <v>15000</v>
      </c>
    </row>
    <row r="133" spans="1:7">
      <c r="A133" s="152"/>
      <c r="B133" s="30"/>
      <c r="C133" s="30"/>
      <c r="D133" s="30"/>
      <c r="E133" s="30"/>
      <c r="F133" s="152" t="s">
        <v>28</v>
      </c>
      <c r="G133" s="47"/>
    </row>
    <row r="134" spans="1:7" ht="34.5">
      <c r="A134" s="152"/>
      <c r="B134" s="30"/>
      <c r="C134" s="30" t="s">
        <v>65</v>
      </c>
      <c r="D134" s="30"/>
      <c r="E134" s="30"/>
      <c r="F134" s="152" t="s">
        <v>104</v>
      </c>
      <c r="G134" s="50">
        <f>G136</f>
        <v>15000</v>
      </c>
    </row>
    <row r="135" spans="1:7">
      <c r="A135" s="152"/>
      <c r="B135" s="30"/>
      <c r="C135" s="30"/>
      <c r="D135" s="30"/>
      <c r="E135" s="30"/>
      <c r="F135" s="152" t="s">
        <v>28</v>
      </c>
      <c r="G135" s="34"/>
    </row>
    <row r="136" spans="1:7">
      <c r="A136" s="229"/>
      <c r="B136" s="30"/>
      <c r="C136" s="30"/>
      <c r="D136" s="30"/>
      <c r="E136" s="30"/>
      <c r="F136" s="58" t="s">
        <v>44</v>
      </c>
      <c r="G136" s="241">
        <f>G138</f>
        <v>15000</v>
      </c>
    </row>
    <row r="137" spans="1:7">
      <c r="A137" s="229"/>
      <c r="B137" s="30"/>
      <c r="C137" s="30"/>
      <c r="D137" s="30"/>
      <c r="E137" s="30"/>
      <c r="F137" s="229" t="s">
        <v>28</v>
      </c>
      <c r="G137" s="34"/>
    </row>
    <row r="138" spans="1:7">
      <c r="A138" s="152"/>
      <c r="B138" s="30"/>
      <c r="C138" s="30"/>
      <c r="D138" s="175">
        <v>1102</v>
      </c>
      <c r="E138" s="30"/>
      <c r="F138" s="170" t="s">
        <v>105</v>
      </c>
      <c r="G138" s="50">
        <f>+G140</f>
        <v>15000</v>
      </c>
    </row>
    <row r="139" spans="1:7">
      <c r="A139" s="152"/>
      <c r="B139" s="30"/>
      <c r="C139" s="30"/>
      <c r="D139" s="30"/>
      <c r="E139" s="30"/>
      <c r="F139" s="152" t="s">
        <v>28</v>
      </c>
      <c r="G139" s="46"/>
    </row>
    <row r="140" spans="1:7" ht="36.75" customHeight="1">
      <c r="A140" s="152"/>
      <c r="B140" s="30"/>
      <c r="C140" s="30"/>
      <c r="D140" s="30"/>
      <c r="E140" s="30">
        <v>11002</v>
      </c>
      <c r="F140" s="67" t="str">
        <f>'1'!C77</f>
        <v xml:space="preserve"> Կենսաթոշակների և այլ դրամական վճարների իրականացման ապահովում </v>
      </c>
      <c r="G140" s="51">
        <f>+G142</f>
        <v>15000</v>
      </c>
    </row>
    <row r="141" spans="1:7">
      <c r="A141" s="152"/>
      <c r="B141" s="30"/>
      <c r="C141" s="30"/>
      <c r="D141" s="30"/>
      <c r="E141" s="30"/>
      <c r="F141" s="152" t="s">
        <v>55</v>
      </c>
      <c r="G141" s="46"/>
    </row>
    <row r="142" spans="1:7" ht="34.5">
      <c r="A142" s="152"/>
      <c r="B142" s="30"/>
      <c r="C142" s="30"/>
      <c r="D142" s="30"/>
      <c r="E142" s="30"/>
      <c r="F142" s="168" t="s">
        <v>51</v>
      </c>
      <c r="G142" s="46">
        <f>+G144</f>
        <v>15000</v>
      </c>
    </row>
    <row r="143" spans="1:7" ht="34.5">
      <c r="A143" s="152"/>
      <c r="B143" s="30"/>
      <c r="C143" s="30"/>
      <c r="D143" s="30"/>
      <c r="E143" s="30"/>
      <c r="F143" s="152" t="s">
        <v>20</v>
      </c>
      <c r="G143" s="46"/>
    </row>
    <row r="144" spans="1:7">
      <c r="A144" s="152"/>
      <c r="B144" s="30"/>
      <c r="C144" s="30"/>
      <c r="D144" s="30"/>
      <c r="E144" s="30"/>
      <c r="F144" s="152" t="s">
        <v>29</v>
      </c>
      <c r="G144" s="46">
        <f t="shared" ref="G144:G147" si="9">+G145</f>
        <v>15000</v>
      </c>
    </row>
    <row r="145" spans="1:7">
      <c r="A145" s="152"/>
      <c r="B145" s="30"/>
      <c r="C145" s="30"/>
      <c r="D145" s="30"/>
      <c r="E145" s="30"/>
      <c r="F145" s="152" t="s">
        <v>31</v>
      </c>
      <c r="G145" s="46">
        <f t="shared" si="9"/>
        <v>15000</v>
      </c>
    </row>
    <row r="146" spans="1:7">
      <c r="A146" s="152"/>
      <c r="B146" s="30"/>
      <c r="C146" s="30"/>
      <c r="D146" s="30"/>
      <c r="E146" s="30"/>
      <c r="F146" s="152" t="s">
        <v>101</v>
      </c>
      <c r="G146" s="46">
        <f t="shared" si="9"/>
        <v>15000</v>
      </c>
    </row>
    <row r="147" spans="1:7">
      <c r="A147" s="152"/>
      <c r="B147" s="30"/>
      <c r="C147" s="30"/>
      <c r="D147" s="30"/>
      <c r="E147" s="30"/>
      <c r="F147" s="152" t="s">
        <v>102</v>
      </c>
      <c r="G147" s="46">
        <f t="shared" si="9"/>
        <v>15000</v>
      </c>
    </row>
    <row r="148" spans="1:7">
      <c r="A148" s="152"/>
      <c r="B148" s="30"/>
      <c r="C148" s="30"/>
      <c r="D148" s="30"/>
      <c r="E148" s="30"/>
      <c r="F148" s="152" t="s">
        <v>103</v>
      </c>
      <c r="G148" s="47">
        <f>SUM('1'!D76)</f>
        <v>15000</v>
      </c>
    </row>
    <row r="149" spans="1:7">
      <c r="A149" s="209"/>
      <c r="B149" s="30"/>
      <c r="C149" s="30"/>
      <c r="D149" s="30"/>
      <c r="E149" s="30"/>
      <c r="F149" s="30" t="s">
        <v>222</v>
      </c>
      <c r="G149" s="221">
        <f>G151</f>
        <v>-6972500</v>
      </c>
    </row>
    <row r="150" spans="1:7">
      <c r="A150" s="209"/>
      <c r="B150" s="30"/>
      <c r="C150" s="30"/>
      <c r="D150" s="30"/>
      <c r="E150" s="30"/>
      <c r="F150" s="219" t="s">
        <v>28</v>
      </c>
      <c r="G150" s="50"/>
    </row>
    <row r="151" spans="1:7">
      <c r="A151" s="218" t="s">
        <v>228</v>
      </c>
      <c r="B151" s="219"/>
      <c r="C151" s="219"/>
      <c r="D151" s="219"/>
      <c r="E151" s="219"/>
      <c r="F151" s="218" t="s">
        <v>229</v>
      </c>
      <c r="G151" s="50">
        <f>G153</f>
        <v>-6972500</v>
      </c>
    </row>
    <row r="152" spans="1:7">
      <c r="A152" s="219"/>
      <c r="B152" s="219"/>
      <c r="C152" s="219"/>
      <c r="D152" s="219"/>
      <c r="E152" s="219"/>
      <c r="F152" s="219" t="s">
        <v>28</v>
      </c>
      <c r="G152" s="50"/>
    </row>
    <row r="153" spans="1:7">
      <c r="A153" s="219"/>
      <c r="B153" s="218" t="s">
        <v>67</v>
      </c>
      <c r="C153" s="219"/>
      <c r="D153" s="219"/>
      <c r="E153" s="219"/>
      <c r="F153" s="234" t="s">
        <v>230</v>
      </c>
      <c r="G153" s="50">
        <f>G155</f>
        <v>-6972500</v>
      </c>
    </row>
    <row r="154" spans="1:7">
      <c r="A154" s="219"/>
      <c r="B154" s="219"/>
      <c r="C154" s="219"/>
      <c r="D154" s="219"/>
      <c r="E154" s="219"/>
      <c r="F154" s="219" t="s">
        <v>28</v>
      </c>
      <c r="G154" s="50"/>
    </row>
    <row r="155" spans="1:7">
      <c r="A155" s="219"/>
      <c r="B155" s="219"/>
      <c r="C155" s="218" t="s">
        <v>67</v>
      </c>
      <c r="D155" s="219"/>
      <c r="E155" s="219"/>
      <c r="F155" s="218" t="s">
        <v>231</v>
      </c>
      <c r="G155" s="50">
        <f>G157</f>
        <v>-6972500</v>
      </c>
    </row>
    <row r="156" spans="1:7">
      <c r="A156" s="219"/>
      <c r="B156" s="219"/>
      <c r="C156" s="219"/>
      <c r="D156" s="219"/>
      <c r="E156" s="219"/>
      <c r="F156" s="219" t="s">
        <v>28</v>
      </c>
      <c r="G156" s="220"/>
    </row>
    <row r="157" spans="1:7">
      <c r="A157" s="235"/>
      <c r="B157" s="235"/>
      <c r="C157" s="235"/>
      <c r="D157" s="235"/>
      <c r="E157" s="227"/>
      <c r="F157" s="237" t="s">
        <v>222</v>
      </c>
      <c r="G157" s="220">
        <f>G159</f>
        <v>-6972500</v>
      </c>
    </row>
    <row r="158" spans="1:7">
      <c r="A158" s="219"/>
      <c r="B158" s="219"/>
      <c r="C158" s="219"/>
      <c r="D158" s="219"/>
      <c r="E158" s="219"/>
      <c r="F158" s="219" t="s">
        <v>28</v>
      </c>
      <c r="G158" s="220"/>
    </row>
    <row r="159" spans="1:7">
      <c r="A159" s="219"/>
      <c r="B159" s="219"/>
      <c r="C159" s="219"/>
      <c r="D159" s="219" t="s">
        <v>232</v>
      </c>
      <c r="E159" s="236"/>
      <c r="F159" s="219" t="s">
        <v>231</v>
      </c>
      <c r="G159" s="220">
        <f>SUM(G161)</f>
        <v>-6972500</v>
      </c>
    </row>
    <row r="160" spans="1:7">
      <c r="A160" s="219"/>
      <c r="B160" s="219"/>
      <c r="C160" s="219"/>
      <c r="D160" s="219"/>
      <c r="E160" s="219"/>
      <c r="F160" s="219" t="s">
        <v>28</v>
      </c>
      <c r="G160" s="220"/>
    </row>
    <row r="161" spans="1:7">
      <c r="A161" s="219"/>
      <c r="B161" s="219"/>
      <c r="C161" s="219"/>
      <c r="D161" s="219"/>
      <c r="E161" s="219" t="s">
        <v>233</v>
      </c>
      <c r="F161" s="219" t="s">
        <v>231</v>
      </c>
      <c r="G161" s="220">
        <f>SUM(G163)</f>
        <v>-6972500</v>
      </c>
    </row>
    <row r="162" spans="1:7">
      <c r="A162" s="219"/>
      <c r="B162" s="219"/>
      <c r="C162" s="219"/>
      <c r="D162" s="219"/>
      <c r="E162" s="219"/>
      <c r="F162" s="209" t="s">
        <v>55</v>
      </c>
      <c r="G162" s="220"/>
    </row>
    <row r="163" spans="1:7">
      <c r="A163" s="236"/>
      <c r="B163" s="236"/>
      <c r="C163" s="236"/>
      <c r="D163" s="236"/>
      <c r="E163" s="236"/>
      <c r="F163" s="238" t="s">
        <v>234</v>
      </c>
      <c r="G163" s="220">
        <f>SUM(G165)</f>
        <v>-6972500</v>
      </c>
    </row>
    <row r="164" spans="1:7" ht="16.5" customHeight="1">
      <c r="A164" s="236"/>
      <c r="B164" s="236"/>
      <c r="C164" s="236"/>
      <c r="D164" s="236"/>
      <c r="E164" s="236"/>
      <c r="F164" s="209" t="s">
        <v>20</v>
      </c>
      <c r="G164" s="220"/>
    </row>
    <row r="165" spans="1:7">
      <c r="A165" s="236"/>
      <c r="B165" s="236"/>
      <c r="C165" s="236"/>
      <c r="D165" s="236"/>
      <c r="E165" s="236"/>
      <c r="F165" s="209" t="s">
        <v>29</v>
      </c>
      <c r="G165" s="220">
        <f>SUM(G166)</f>
        <v>-6972500</v>
      </c>
    </row>
    <row r="166" spans="1:7">
      <c r="A166" s="236"/>
      <c r="B166" s="236"/>
      <c r="C166" s="236"/>
      <c r="D166" s="236"/>
      <c r="E166" s="236"/>
      <c r="F166" s="209" t="s">
        <v>31</v>
      </c>
      <c r="G166" s="220">
        <f>SUM(G168)</f>
        <v>-6972500</v>
      </c>
    </row>
    <row r="167" spans="1:7">
      <c r="A167" s="236"/>
      <c r="B167" s="236"/>
      <c r="C167" s="236"/>
      <c r="D167" s="236"/>
      <c r="E167" s="236"/>
      <c r="F167" s="209" t="s">
        <v>236</v>
      </c>
      <c r="G167" s="220">
        <f>SUM(G168)</f>
        <v>-6972500</v>
      </c>
    </row>
    <row r="168" spans="1:7">
      <c r="A168" s="236"/>
      <c r="B168" s="236"/>
      <c r="C168" s="236"/>
      <c r="D168" s="236"/>
      <c r="E168" s="236"/>
      <c r="F168" s="209" t="s">
        <v>235</v>
      </c>
      <c r="G168" s="220">
        <f>SUM('1'!D121)</f>
        <v>-6972500</v>
      </c>
    </row>
  </sheetData>
  <mergeCells count="6">
    <mergeCell ref="A5:G5"/>
    <mergeCell ref="A7:C7"/>
    <mergeCell ref="D7:E7"/>
    <mergeCell ref="F7:F8"/>
    <mergeCell ref="F2:G2"/>
    <mergeCell ref="F3:G3"/>
  </mergeCells>
  <conditionalFormatting sqref="F21">
    <cfRule type="expression" dxfId="5" priority="14" stopIfTrue="1">
      <formula>#REF!=1</formula>
    </cfRule>
  </conditionalFormatting>
  <conditionalFormatting sqref="F50">
    <cfRule type="expression" dxfId="4" priority="13" stopIfTrue="1">
      <formula>#REF!=1</formula>
    </cfRule>
  </conditionalFormatting>
  <conditionalFormatting sqref="F67">
    <cfRule type="expression" dxfId="3" priority="11" stopIfTrue="1">
      <formula>#REF!=1</formula>
    </cfRule>
  </conditionalFormatting>
  <conditionalFormatting sqref="F106">
    <cfRule type="expression" dxfId="2" priority="1" stopIfTrue="1">
      <formula>#REF!=1</formula>
    </cfRule>
  </conditionalFormatting>
  <pageMargins left="0.45" right="0" top="0.25" bottom="0.25" header="0.3" footer="0.3"/>
  <pageSetup paperSize="9" scale="67" orientation="portrait" r:id="rId1"/>
  <ignoredErrors>
    <ignoredError sqref="G95 G8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7"/>
  <sheetViews>
    <sheetView view="pageBreakPreview" topLeftCell="A142" zoomScaleNormal="100" zoomScaleSheetLayoutView="100" workbookViewId="0">
      <selection activeCell="B103" sqref="B103"/>
    </sheetView>
  </sheetViews>
  <sheetFormatPr defaultRowHeight="17.25"/>
  <cols>
    <col min="1" max="1" width="50.42578125" style="4" customWidth="1"/>
    <col min="2" max="2" width="77.42578125" style="4" customWidth="1"/>
    <col min="3" max="3" width="30.42578125" style="157" customWidth="1"/>
    <col min="4" max="4" width="17.5703125" style="4" customWidth="1"/>
    <col min="5" max="16384" width="9.140625" style="4"/>
  </cols>
  <sheetData>
    <row r="1" spans="1:3">
      <c r="C1" s="157" t="s">
        <v>45</v>
      </c>
    </row>
    <row r="2" spans="1:3">
      <c r="A2" s="38"/>
      <c r="C2" s="222" t="s">
        <v>54</v>
      </c>
    </row>
    <row r="3" spans="1:3">
      <c r="A3" s="38"/>
      <c r="C3" s="222" t="s">
        <v>1</v>
      </c>
    </row>
    <row r="4" spans="1:3">
      <c r="A4" s="38"/>
      <c r="B4" s="15"/>
      <c r="C4" s="149"/>
    </row>
    <row r="5" spans="1:3">
      <c r="A5" s="276"/>
      <c r="B5" s="276"/>
      <c r="C5" s="276"/>
    </row>
    <row r="6" spans="1:3" ht="51" customHeight="1">
      <c r="A6" s="277" t="s">
        <v>241</v>
      </c>
      <c r="B6" s="277"/>
      <c r="C6" s="277"/>
    </row>
    <row r="7" spans="1:3">
      <c r="A7" s="134"/>
      <c r="B7" s="134"/>
      <c r="C7" s="151"/>
    </row>
    <row r="8" spans="1:3">
      <c r="A8" s="41" t="s">
        <v>41</v>
      </c>
      <c r="B8" s="41"/>
      <c r="C8" s="182"/>
    </row>
    <row r="9" spans="1:3">
      <c r="A9" s="13"/>
      <c r="B9" s="13"/>
      <c r="C9" s="9"/>
    </row>
    <row r="10" spans="1:3">
      <c r="A10" s="278" t="s">
        <v>39</v>
      </c>
      <c r="B10" s="278"/>
      <c r="C10" s="278"/>
    </row>
    <row r="11" spans="1:3">
      <c r="A11" s="230"/>
      <c r="B11" s="230"/>
      <c r="C11" s="230"/>
    </row>
    <row r="12" spans="1:3">
      <c r="A12" s="81" t="s">
        <v>37</v>
      </c>
      <c r="B12" s="82" t="s">
        <v>38</v>
      </c>
      <c r="C12" s="149"/>
    </row>
    <row r="13" spans="1:3">
      <c r="A13" s="81" t="s">
        <v>114</v>
      </c>
      <c r="B13" s="82" t="s">
        <v>115</v>
      </c>
      <c r="C13" s="149"/>
    </row>
    <row r="14" spans="1:3">
      <c r="A14" s="147"/>
      <c r="B14" s="147"/>
      <c r="C14" s="149"/>
    </row>
    <row r="15" spans="1:3">
      <c r="A15" s="52" t="s">
        <v>71</v>
      </c>
      <c r="B15" s="5"/>
      <c r="C15" s="149"/>
    </row>
    <row r="16" spans="1:3">
      <c r="A16" s="135"/>
      <c r="B16" s="135"/>
      <c r="C16" s="149"/>
    </row>
    <row r="17" spans="1:3" ht="110.25" customHeight="1">
      <c r="A17" s="10" t="s">
        <v>26</v>
      </c>
      <c r="B17" s="10" t="s">
        <v>114</v>
      </c>
      <c r="C17" s="156" t="s">
        <v>40</v>
      </c>
    </row>
    <row r="18" spans="1:3">
      <c r="A18" s="10" t="s">
        <v>22</v>
      </c>
      <c r="B18" s="10" t="s">
        <v>64</v>
      </c>
      <c r="C18" s="1" t="s">
        <v>53</v>
      </c>
    </row>
    <row r="19" spans="1:3">
      <c r="A19" s="10" t="s">
        <v>23</v>
      </c>
      <c r="B19" s="36" t="s">
        <v>193</v>
      </c>
      <c r="C19" s="184"/>
    </row>
    <row r="20" spans="1:3">
      <c r="A20" s="10" t="s">
        <v>24</v>
      </c>
      <c r="B20" s="141" t="s">
        <v>194</v>
      </c>
      <c r="C20" s="185"/>
    </row>
    <row r="21" spans="1:3">
      <c r="A21" s="10" t="s">
        <v>19</v>
      </c>
      <c r="B21" s="141" t="s">
        <v>18</v>
      </c>
      <c r="C21" s="185"/>
    </row>
    <row r="22" spans="1:3" ht="34.5">
      <c r="A22" s="10" t="s">
        <v>14</v>
      </c>
      <c r="B22" s="141" t="s">
        <v>195</v>
      </c>
      <c r="C22" s="186"/>
    </row>
    <row r="23" spans="1:3">
      <c r="A23" s="279" t="s">
        <v>27</v>
      </c>
      <c r="B23" s="280"/>
      <c r="C23" s="187"/>
    </row>
    <row r="24" spans="1:3">
      <c r="A24" s="202" t="s">
        <v>196</v>
      </c>
      <c r="B24" s="84"/>
      <c r="C24" s="191">
        <f>SUM(C25:C26)</f>
        <v>-1</v>
      </c>
    </row>
    <row r="25" spans="1:3">
      <c r="A25" s="202" t="s">
        <v>197</v>
      </c>
      <c r="B25" s="84"/>
      <c r="C25" s="191">
        <v>1</v>
      </c>
    </row>
    <row r="26" spans="1:3">
      <c r="A26" s="202" t="s">
        <v>198</v>
      </c>
      <c r="B26" s="84"/>
      <c r="C26" s="191">
        <v>-2</v>
      </c>
    </row>
    <row r="27" spans="1:3">
      <c r="A27" s="264" t="s">
        <v>25</v>
      </c>
      <c r="B27" s="264"/>
      <c r="C27" s="159">
        <f>SUM('1'!D19)</f>
        <v>2500</v>
      </c>
    </row>
    <row r="28" spans="1:3">
      <c r="A28" s="142"/>
      <c r="B28" s="142"/>
      <c r="C28" s="149"/>
    </row>
    <row r="29" spans="1:3">
      <c r="A29" s="14" t="s">
        <v>37</v>
      </c>
      <c r="B29" s="28" t="s">
        <v>38</v>
      </c>
      <c r="C29" s="9"/>
    </row>
    <row r="30" spans="1:3">
      <c r="A30" s="30">
        <f>'1'!A25</f>
        <v>1068</v>
      </c>
      <c r="B30" s="117" t="s">
        <v>56</v>
      </c>
    </row>
    <row r="31" spans="1:3">
      <c r="A31" s="265" t="s">
        <v>46</v>
      </c>
      <c r="B31" s="265"/>
    </row>
    <row r="32" spans="1:3">
      <c r="C32" s="158"/>
    </row>
    <row r="34" spans="1:3" ht="69">
      <c r="A34" s="200" t="s">
        <v>26</v>
      </c>
      <c r="B34" s="201" t="s">
        <v>62</v>
      </c>
      <c r="C34" s="183" t="s">
        <v>208</v>
      </c>
    </row>
    <row r="35" spans="1:3">
      <c r="A35" s="200" t="s">
        <v>22</v>
      </c>
      <c r="B35" s="201" t="s">
        <v>209</v>
      </c>
      <c r="C35" s="196" t="s">
        <v>53</v>
      </c>
    </row>
    <row r="36" spans="1:3" ht="34.5">
      <c r="A36" s="200" t="s">
        <v>23</v>
      </c>
      <c r="B36" s="201" t="s">
        <v>210</v>
      </c>
      <c r="C36" s="197"/>
    </row>
    <row r="37" spans="1:3" ht="34.5">
      <c r="A37" s="200" t="s">
        <v>24</v>
      </c>
      <c r="B37" s="201" t="s">
        <v>211</v>
      </c>
      <c r="C37" s="198"/>
    </row>
    <row r="38" spans="1:3">
      <c r="A38" s="200" t="s">
        <v>19</v>
      </c>
      <c r="B38" s="201" t="s">
        <v>18</v>
      </c>
      <c r="C38" s="198"/>
    </row>
    <row r="39" spans="1:3" ht="86.25">
      <c r="A39" s="200" t="s">
        <v>14</v>
      </c>
      <c r="B39" s="201" t="s">
        <v>212</v>
      </c>
      <c r="C39" s="199"/>
    </row>
    <row r="40" spans="1:3">
      <c r="A40" s="268" t="s">
        <v>27</v>
      </c>
      <c r="B40" s="268"/>
      <c r="C40" s="188"/>
    </row>
    <row r="41" spans="1:3">
      <c r="A41" s="263" t="s">
        <v>213</v>
      </c>
      <c r="B41" s="263"/>
      <c r="C41" s="192">
        <f>C42+C43+C44</f>
        <v>880</v>
      </c>
    </row>
    <row r="42" spans="1:3" ht="39" customHeight="1">
      <c r="A42" s="263" t="s">
        <v>214</v>
      </c>
      <c r="B42" s="263"/>
      <c r="C42" s="192">
        <v>120</v>
      </c>
    </row>
    <row r="43" spans="1:3" ht="27" customHeight="1">
      <c r="A43" s="263" t="s">
        <v>215</v>
      </c>
      <c r="B43" s="263"/>
      <c r="C43" s="192">
        <v>290</v>
      </c>
    </row>
    <row r="44" spans="1:3" ht="37.5" customHeight="1">
      <c r="A44" s="263" t="s">
        <v>216</v>
      </c>
      <c r="B44" s="263"/>
      <c r="C44" s="150">
        <v>470</v>
      </c>
    </row>
    <row r="45" spans="1:3">
      <c r="A45" s="264" t="s">
        <v>25</v>
      </c>
      <c r="B45" s="264"/>
      <c r="C45" s="189">
        <f>'1'!D32</f>
        <v>600000</v>
      </c>
    </row>
    <row r="47" spans="1:3" ht="103.5">
      <c r="A47" s="10" t="s">
        <v>26</v>
      </c>
      <c r="B47" s="10" t="s">
        <v>62</v>
      </c>
      <c r="C47" s="156" t="s">
        <v>40</v>
      </c>
    </row>
    <row r="48" spans="1:3">
      <c r="A48" s="89" t="s">
        <v>22</v>
      </c>
      <c r="B48" s="89">
        <v>12004</v>
      </c>
      <c r="C48" s="1" t="s">
        <v>53</v>
      </c>
    </row>
    <row r="49" spans="1:3" ht="34.5">
      <c r="A49" s="89" t="s">
        <v>23</v>
      </c>
      <c r="B49" s="181" t="s">
        <v>126</v>
      </c>
      <c r="C49" s="188"/>
    </row>
    <row r="50" spans="1:3" ht="69">
      <c r="A50" s="89" t="s">
        <v>24</v>
      </c>
      <c r="B50" s="132" t="s">
        <v>127</v>
      </c>
      <c r="C50" s="188"/>
    </row>
    <row r="51" spans="1:3">
      <c r="A51" s="89" t="s">
        <v>19</v>
      </c>
      <c r="B51" s="90" t="s">
        <v>18</v>
      </c>
      <c r="C51" s="188"/>
    </row>
    <row r="52" spans="1:3" ht="51.75">
      <c r="A52" s="89" t="s">
        <v>14</v>
      </c>
      <c r="B52" s="96" t="s">
        <v>128</v>
      </c>
      <c r="C52" s="188"/>
    </row>
    <row r="53" spans="1:3">
      <c r="A53" s="266" t="s">
        <v>27</v>
      </c>
      <c r="B53" s="267"/>
      <c r="C53" s="188"/>
    </row>
    <row r="54" spans="1:3">
      <c r="A54" s="138" t="s">
        <v>129</v>
      </c>
      <c r="B54" s="131"/>
      <c r="C54" s="191">
        <f>SUM(C55:C56)</f>
        <v>1333</v>
      </c>
    </row>
    <row r="55" spans="1:3">
      <c r="A55" s="137" t="s">
        <v>130</v>
      </c>
      <c r="B55" s="93"/>
      <c r="C55" s="191">
        <v>1760</v>
      </c>
    </row>
    <row r="56" spans="1:3">
      <c r="A56" s="140" t="s">
        <v>217</v>
      </c>
      <c r="B56" s="94"/>
      <c r="C56" s="191">
        <v>-427</v>
      </c>
    </row>
    <row r="57" spans="1:3">
      <c r="A57" s="274" t="s">
        <v>25</v>
      </c>
      <c r="B57" s="275"/>
      <c r="C57" s="189">
        <f>SUM('1'!D38)</f>
        <v>800000</v>
      </c>
    </row>
    <row r="58" spans="1:3">
      <c r="A58" s="92"/>
      <c r="B58" s="92"/>
      <c r="C58" s="190"/>
    </row>
    <row r="59" spans="1:3">
      <c r="A59" s="14" t="s">
        <v>37</v>
      </c>
      <c r="B59" s="28" t="s">
        <v>38</v>
      </c>
      <c r="C59" s="190"/>
    </row>
    <row r="60" spans="1:3">
      <c r="A60" s="30">
        <v>1098</v>
      </c>
      <c r="B60" s="148" t="s">
        <v>201</v>
      </c>
      <c r="C60" s="190"/>
    </row>
    <row r="61" spans="1:3">
      <c r="A61" s="265" t="s">
        <v>46</v>
      </c>
      <c r="B61" s="265"/>
      <c r="C61" s="190"/>
    </row>
    <row r="62" spans="1:3">
      <c r="A62" s="92"/>
      <c r="B62" s="92"/>
      <c r="C62" s="190"/>
    </row>
    <row r="63" spans="1:3" ht="69">
      <c r="A63" s="200" t="s">
        <v>26</v>
      </c>
      <c r="B63" s="201" t="s">
        <v>218</v>
      </c>
      <c r="C63" s="183" t="s">
        <v>208</v>
      </c>
    </row>
    <row r="64" spans="1:3">
      <c r="A64" s="200" t="s">
        <v>22</v>
      </c>
      <c r="B64" s="201" t="s">
        <v>219</v>
      </c>
      <c r="C64" s="196"/>
    </row>
    <row r="65" spans="1:3" ht="34.5">
      <c r="A65" s="200" t="s">
        <v>23</v>
      </c>
      <c r="B65" s="201" t="s">
        <v>189</v>
      </c>
      <c r="C65" s="197"/>
    </row>
    <row r="66" spans="1:3" ht="69">
      <c r="A66" s="200" t="s">
        <v>24</v>
      </c>
      <c r="B66" s="201" t="s">
        <v>190</v>
      </c>
      <c r="C66" s="198"/>
    </row>
    <row r="67" spans="1:3">
      <c r="A67" s="200" t="s">
        <v>19</v>
      </c>
      <c r="B67" s="201" t="s">
        <v>18</v>
      </c>
      <c r="C67" s="198"/>
    </row>
    <row r="68" spans="1:3" ht="69">
      <c r="A68" s="200" t="s">
        <v>220</v>
      </c>
      <c r="B68" s="201" t="s">
        <v>202</v>
      </c>
      <c r="C68" s="199"/>
    </row>
    <row r="69" spans="1:3">
      <c r="A69" s="266" t="s">
        <v>27</v>
      </c>
      <c r="B69" s="267"/>
      <c r="C69" s="199"/>
    </row>
    <row r="70" spans="1:3">
      <c r="A70" s="39" t="s">
        <v>203</v>
      </c>
      <c r="B70" s="40"/>
      <c r="C70" s="192">
        <v>350</v>
      </c>
    </row>
    <row r="71" spans="1:3">
      <c r="A71" s="274" t="s">
        <v>25</v>
      </c>
      <c r="B71" s="275"/>
      <c r="C71" s="159">
        <f>SUM('1'!D63)</f>
        <v>300000</v>
      </c>
    </row>
    <row r="72" spans="1:3">
      <c r="A72" s="20"/>
      <c r="B72" s="20"/>
      <c r="C72" s="151"/>
    </row>
    <row r="73" spans="1:3">
      <c r="A73" s="85" t="s">
        <v>26</v>
      </c>
      <c r="B73" s="86" t="s">
        <v>23</v>
      </c>
    </row>
    <row r="74" spans="1:3">
      <c r="A74" s="87">
        <v>1082</v>
      </c>
      <c r="B74" s="88" t="s">
        <v>96</v>
      </c>
    </row>
    <row r="75" spans="1:3">
      <c r="A75" s="262" t="s">
        <v>71</v>
      </c>
      <c r="B75" s="262"/>
    </row>
    <row r="76" spans="1:3">
      <c r="A76" s="83"/>
      <c r="B76" s="83"/>
    </row>
    <row r="77" spans="1:3" ht="103.5">
      <c r="A77" s="130" t="s">
        <v>26</v>
      </c>
      <c r="B77" s="130" t="s">
        <v>116</v>
      </c>
      <c r="C77" s="156" t="s">
        <v>40</v>
      </c>
    </row>
    <row r="78" spans="1:3">
      <c r="A78" s="89" t="s">
        <v>22</v>
      </c>
      <c r="B78" s="89">
        <v>12002</v>
      </c>
      <c r="C78" s="1" t="s">
        <v>53</v>
      </c>
    </row>
    <row r="79" spans="1:3">
      <c r="A79" s="89" t="s">
        <v>23</v>
      </c>
      <c r="B79" s="181" t="s">
        <v>117</v>
      </c>
      <c r="C79" s="188"/>
    </row>
    <row r="80" spans="1:3">
      <c r="A80" s="89" t="s">
        <v>24</v>
      </c>
      <c r="B80" s="90" t="s">
        <v>92</v>
      </c>
      <c r="C80" s="188"/>
    </row>
    <row r="81" spans="1:3">
      <c r="A81" s="89" t="s">
        <v>19</v>
      </c>
      <c r="B81" s="90" t="s">
        <v>18</v>
      </c>
      <c r="C81" s="188"/>
    </row>
    <row r="82" spans="1:3" ht="34.5">
      <c r="A82" s="89" t="s">
        <v>14</v>
      </c>
      <c r="B82" s="91" t="s">
        <v>118</v>
      </c>
      <c r="C82" s="188"/>
    </row>
    <row r="83" spans="1:3">
      <c r="A83" s="266" t="s">
        <v>27</v>
      </c>
      <c r="B83" s="267"/>
      <c r="C83" s="188"/>
    </row>
    <row r="84" spans="1:3">
      <c r="A84" s="137" t="s">
        <v>119</v>
      </c>
      <c r="B84" s="84"/>
      <c r="C84" s="191">
        <v>70000</v>
      </c>
    </row>
    <row r="85" spans="1:3">
      <c r="A85" s="137" t="s">
        <v>120</v>
      </c>
      <c r="B85" s="84"/>
      <c r="C85" s="191">
        <f>SUM(C86,C88)</f>
        <v>300</v>
      </c>
    </row>
    <row r="86" spans="1:3">
      <c r="A86" s="137" t="s">
        <v>121</v>
      </c>
      <c r="B86" s="84"/>
      <c r="C86" s="191">
        <v>100</v>
      </c>
    </row>
    <row r="87" spans="1:3">
      <c r="A87" s="137" t="s">
        <v>122</v>
      </c>
      <c r="B87" s="84"/>
      <c r="C87" s="191">
        <v>-100</v>
      </c>
    </row>
    <row r="88" spans="1:3">
      <c r="A88" s="137" t="s">
        <v>123</v>
      </c>
      <c r="B88" s="84"/>
      <c r="C88" s="191">
        <f>SUM(C89:C90)</f>
        <v>200</v>
      </c>
    </row>
    <row r="89" spans="1:3">
      <c r="A89" s="137" t="s">
        <v>124</v>
      </c>
      <c r="B89" s="84"/>
      <c r="C89" s="191">
        <v>100</v>
      </c>
    </row>
    <row r="90" spans="1:3">
      <c r="A90" s="137" t="s">
        <v>125</v>
      </c>
      <c r="B90" s="84"/>
      <c r="C90" s="191">
        <v>100</v>
      </c>
    </row>
    <row r="91" spans="1:3">
      <c r="A91" s="274" t="s">
        <v>25</v>
      </c>
      <c r="B91" s="275"/>
      <c r="C91" s="159">
        <f>SUM('1'!D51)</f>
        <v>400000</v>
      </c>
    </row>
    <row r="92" spans="1:3">
      <c r="A92" s="83"/>
      <c r="B92" s="83"/>
    </row>
    <row r="93" spans="1:3">
      <c r="A93" s="32"/>
      <c r="B93" s="32"/>
    </row>
    <row r="94" spans="1:3">
      <c r="A94" s="36" t="s">
        <v>37</v>
      </c>
      <c r="B94" s="139" t="s">
        <v>38</v>
      </c>
    </row>
    <row r="95" spans="1:3">
      <c r="A95" s="36">
        <v>1102</v>
      </c>
      <c r="B95" s="133" t="s">
        <v>68</v>
      </c>
    </row>
    <row r="96" spans="1:3">
      <c r="A96" s="265" t="s">
        <v>71</v>
      </c>
      <c r="B96" s="265"/>
    </row>
    <row r="97" spans="1:3">
      <c r="A97" s="32"/>
      <c r="B97" s="32"/>
    </row>
    <row r="98" spans="1:3" ht="69">
      <c r="A98" s="244" t="s">
        <v>26</v>
      </c>
      <c r="B98" s="244">
        <v>1102</v>
      </c>
      <c r="C98" s="183" t="s">
        <v>208</v>
      </c>
    </row>
    <row r="99" spans="1:3">
      <c r="A99" s="96" t="s">
        <v>132</v>
      </c>
      <c r="B99" s="95" t="s">
        <v>133</v>
      </c>
      <c r="C99" s="1" t="s">
        <v>53</v>
      </c>
    </row>
    <row r="100" spans="1:3" ht="34.5">
      <c r="A100" s="96" t="s">
        <v>134</v>
      </c>
      <c r="B100" s="181" t="s">
        <v>135</v>
      </c>
      <c r="C100" s="188"/>
    </row>
    <row r="101" spans="1:3" ht="34.5">
      <c r="A101" s="96" t="s">
        <v>136</v>
      </c>
      <c r="B101" s="99" t="s">
        <v>137</v>
      </c>
      <c r="C101" s="150"/>
    </row>
    <row r="102" spans="1:3">
      <c r="A102" s="96" t="s">
        <v>138</v>
      </c>
      <c r="B102" s="99" t="s">
        <v>139</v>
      </c>
      <c r="C102" s="150"/>
    </row>
    <row r="103" spans="1:3" ht="34.5">
      <c r="A103" s="96" t="s">
        <v>140</v>
      </c>
      <c r="B103" s="99" t="s">
        <v>141</v>
      </c>
      <c r="C103" s="193"/>
    </row>
    <row r="104" spans="1:3">
      <c r="A104" s="270" t="s">
        <v>27</v>
      </c>
      <c r="B104" s="271"/>
      <c r="C104" s="159"/>
    </row>
    <row r="105" spans="1:3">
      <c r="A105" s="272" t="s">
        <v>25</v>
      </c>
      <c r="B105" s="273"/>
      <c r="C105" s="159">
        <f>SUM('1'!D76)</f>
        <v>15000</v>
      </c>
    </row>
    <row r="106" spans="1:3">
      <c r="A106" s="32"/>
      <c r="B106" s="32"/>
    </row>
    <row r="107" spans="1:3" ht="69">
      <c r="A107" s="117" t="s">
        <v>26</v>
      </c>
      <c r="B107" s="117">
        <v>1102</v>
      </c>
      <c r="C107" s="183" t="s">
        <v>208</v>
      </c>
    </row>
    <row r="108" spans="1:3">
      <c r="A108" s="117" t="s">
        <v>22</v>
      </c>
      <c r="B108" s="117">
        <v>12001</v>
      </c>
      <c r="C108" s="150" t="s">
        <v>63</v>
      </c>
    </row>
    <row r="109" spans="1:3" ht="34.5">
      <c r="A109" s="117" t="s">
        <v>23</v>
      </c>
      <c r="B109" s="181" t="s">
        <v>97</v>
      </c>
      <c r="C109" s="194"/>
    </row>
    <row r="110" spans="1:3" ht="69">
      <c r="A110" s="117" t="s">
        <v>24</v>
      </c>
      <c r="B110" s="132" t="s">
        <v>142</v>
      </c>
      <c r="C110" s="150"/>
    </row>
    <row r="111" spans="1:3">
      <c r="A111" s="117" t="s">
        <v>19</v>
      </c>
      <c r="B111" s="97" t="s">
        <v>143</v>
      </c>
      <c r="C111" s="150"/>
    </row>
    <row r="112" spans="1:3" ht="69">
      <c r="A112" s="117" t="s">
        <v>14</v>
      </c>
      <c r="B112" s="96" t="s">
        <v>144</v>
      </c>
      <c r="C112" s="150"/>
    </row>
    <row r="113" spans="1:3">
      <c r="A113" s="268" t="s">
        <v>27</v>
      </c>
      <c r="B113" s="268"/>
      <c r="C113" s="150"/>
    </row>
    <row r="114" spans="1:3">
      <c r="A114" s="264" t="s">
        <v>25</v>
      </c>
      <c r="B114" s="264"/>
      <c r="C114" s="159">
        <f>SUM('1'!D82)</f>
        <v>3250000</v>
      </c>
    </row>
    <row r="115" spans="1:3">
      <c r="A115" s="37"/>
      <c r="B115" s="37"/>
      <c r="C115" s="151"/>
    </row>
    <row r="116" spans="1:3" ht="69">
      <c r="A116" s="117" t="s">
        <v>26</v>
      </c>
      <c r="B116" s="117">
        <v>1102</v>
      </c>
      <c r="C116" s="183" t="s">
        <v>208</v>
      </c>
    </row>
    <row r="117" spans="1:3">
      <c r="A117" s="117" t="s">
        <v>22</v>
      </c>
      <c r="B117" s="83">
        <v>12002</v>
      </c>
      <c r="C117" s="150" t="s">
        <v>63</v>
      </c>
    </row>
    <row r="118" spans="1:3" ht="34.5">
      <c r="A118" s="244" t="s">
        <v>134</v>
      </c>
      <c r="B118" s="246" t="s">
        <v>146</v>
      </c>
      <c r="C118" s="243"/>
    </row>
    <row r="119" spans="1:3" ht="69">
      <c r="A119" s="117" t="s">
        <v>24</v>
      </c>
      <c r="B119" s="39" t="s">
        <v>147</v>
      </c>
      <c r="C119" s="150"/>
    </row>
    <row r="120" spans="1:3">
      <c r="A120" s="117" t="s">
        <v>19</v>
      </c>
      <c r="B120" s="97" t="s">
        <v>143</v>
      </c>
      <c r="C120" s="1"/>
    </row>
    <row r="121" spans="1:3" ht="69">
      <c r="A121" s="117" t="s">
        <v>14</v>
      </c>
      <c r="B121" s="118" t="s">
        <v>148</v>
      </c>
      <c r="C121" s="1"/>
    </row>
    <row r="122" spans="1:3">
      <c r="A122" s="268" t="s">
        <v>27</v>
      </c>
      <c r="B122" s="269"/>
      <c r="C122" s="1"/>
    </row>
    <row r="123" spans="1:3">
      <c r="A123" s="264" t="s">
        <v>25</v>
      </c>
      <c r="B123" s="264"/>
      <c r="C123" s="159">
        <f>SUM('1'!D88)</f>
        <v>16000</v>
      </c>
    </row>
    <row r="124" spans="1:3">
      <c r="C124" s="158"/>
    </row>
    <row r="126" spans="1:3" ht="69">
      <c r="A126" s="117" t="s">
        <v>149</v>
      </c>
      <c r="B126" s="117" t="s">
        <v>150</v>
      </c>
      <c r="C126" s="183" t="s">
        <v>208</v>
      </c>
    </row>
    <row r="127" spans="1:3">
      <c r="A127" s="117" t="s">
        <v>132</v>
      </c>
      <c r="B127" s="117" t="s">
        <v>151</v>
      </c>
      <c r="C127" s="150" t="s">
        <v>63</v>
      </c>
    </row>
    <row r="128" spans="1:3">
      <c r="A128" s="117" t="s">
        <v>134</v>
      </c>
      <c r="B128" s="36" t="s">
        <v>112</v>
      </c>
      <c r="C128" s="150"/>
    </row>
    <row r="129" spans="1:3" ht="69">
      <c r="A129" s="117" t="s">
        <v>136</v>
      </c>
      <c r="B129" s="117" t="s">
        <v>152</v>
      </c>
      <c r="C129" s="150"/>
    </row>
    <row r="130" spans="1:3">
      <c r="A130" s="117" t="s">
        <v>138</v>
      </c>
      <c r="B130" s="117" t="s">
        <v>143</v>
      </c>
      <c r="C130" s="153"/>
    </row>
    <row r="131" spans="1:3" ht="69">
      <c r="A131" s="117" t="s">
        <v>131</v>
      </c>
      <c r="B131" s="117" t="s">
        <v>153</v>
      </c>
      <c r="C131" s="150"/>
    </row>
    <row r="132" spans="1:3">
      <c r="A132" s="268" t="s">
        <v>27</v>
      </c>
      <c r="B132" s="268"/>
      <c r="C132" s="150"/>
    </row>
    <row r="133" spans="1:3">
      <c r="A133" s="117" t="s">
        <v>145</v>
      </c>
      <c r="B133" s="117"/>
      <c r="C133" s="150">
        <v>3</v>
      </c>
    </row>
    <row r="134" spans="1:3">
      <c r="A134" s="264" t="s">
        <v>25</v>
      </c>
      <c r="B134" s="264"/>
      <c r="C134" s="159">
        <f>SUM('1'!D94)</f>
        <v>60000</v>
      </c>
    </row>
    <row r="136" spans="1:3">
      <c r="A136" s="100" t="s">
        <v>156</v>
      </c>
      <c r="B136" s="114" t="s">
        <v>157</v>
      </c>
    </row>
    <row r="137" spans="1:3">
      <c r="A137" s="101" t="s">
        <v>158</v>
      </c>
      <c r="B137" s="115" t="s">
        <v>98</v>
      </c>
    </row>
    <row r="138" spans="1:3">
      <c r="A138" s="104" t="s">
        <v>159</v>
      </c>
      <c r="B138" s="105"/>
    </row>
    <row r="139" spans="1:3" ht="69">
      <c r="A139" s="96" t="s">
        <v>149</v>
      </c>
      <c r="B139" s="98" t="s">
        <v>158</v>
      </c>
      <c r="C139" s="183" t="s">
        <v>208</v>
      </c>
    </row>
    <row r="140" spans="1:3">
      <c r="A140" s="96" t="s">
        <v>132</v>
      </c>
      <c r="B140" s="95" t="s">
        <v>160</v>
      </c>
      <c r="C140" s="150" t="s">
        <v>63</v>
      </c>
    </row>
    <row r="141" spans="1:3" ht="34.5">
      <c r="A141" s="96" t="s">
        <v>134</v>
      </c>
      <c r="B141" s="109" t="s">
        <v>82</v>
      </c>
      <c r="C141" s="150"/>
    </row>
    <row r="142" spans="1:3" ht="34.5">
      <c r="A142" s="96" t="s">
        <v>136</v>
      </c>
      <c r="B142" s="99" t="s">
        <v>83</v>
      </c>
      <c r="C142" s="150"/>
    </row>
    <row r="143" spans="1:3">
      <c r="A143" s="96" t="s">
        <v>138</v>
      </c>
      <c r="B143" s="99" t="s">
        <v>143</v>
      </c>
      <c r="C143" s="153"/>
    </row>
    <row r="144" spans="1:3" ht="51.75">
      <c r="A144" s="96" t="s">
        <v>131</v>
      </c>
      <c r="B144" s="96" t="s">
        <v>161</v>
      </c>
      <c r="C144" s="150"/>
    </row>
    <row r="145" spans="1:3">
      <c r="A145" s="266" t="s">
        <v>27</v>
      </c>
      <c r="B145" s="267"/>
      <c r="C145" s="150"/>
    </row>
    <row r="146" spans="1:3">
      <c r="A146" s="137" t="s">
        <v>162</v>
      </c>
      <c r="B146" s="106"/>
      <c r="C146" s="150">
        <f>C147</f>
        <v>2500</v>
      </c>
    </row>
    <row r="147" spans="1:3">
      <c r="A147" s="137" t="s">
        <v>163</v>
      </c>
      <c r="B147" s="106"/>
      <c r="C147" s="150">
        <f>SUM(C148:C150)</f>
        <v>2500</v>
      </c>
    </row>
    <row r="148" spans="1:3">
      <c r="A148" s="137" t="s">
        <v>164</v>
      </c>
      <c r="B148" s="106"/>
      <c r="C148" s="150">
        <v>1000</v>
      </c>
    </row>
    <row r="149" spans="1:3">
      <c r="A149" s="137" t="s">
        <v>165</v>
      </c>
      <c r="B149" s="106"/>
      <c r="C149" s="150">
        <v>900</v>
      </c>
    </row>
    <row r="150" spans="1:3">
      <c r="A150" s="137" t="s">
        <v>166</v>
      </c>
      <c r="B150" s="106"/>
      <c r="C150" s="150">
        <v>600</v>
      </c>
    </row>
    <row r="151" spans="1:3">
      <c r="A151" s="107" t="s">
        <v>155</v>
      </c>
      <c r="B151" s="108"/>
      <c r="C151" s="159">
        <f>SUM('1'!D107)</f>
        <v>1529000</v>
      </c>
    </row>
    <row r="152" spans="1:3">
      <c r="A152" s="9"/>
      <c r="B152" s="9"/>
      <c r="C152" s="9"/>
    </row>
    <row r="153" spans="1:3">
      <c r="A153" s="281" t="s">
        <v>222</v>
      </c>
      <c r="B153" s="281"/>
      <c r="C153" s="281"/>
    </row>
    <row r="154" spans="1:3">
      <c r="A154" s="9"/>
      <c r="B154" s="9"/>
      <c r="C154" s="9"/>
    </row>
    <row r="155" spans="1:3">
      <c r="A155" s="41"/>
      <c r="B155" s="9"/>
      <c r="C155" s="9"/>
    </row>
    <row r="156" spans="1:3">
      <c r="A156" s="36" t="s">
        <v>37</v>
      </c>
      <c r="B156" s="139" t="s">
        <v>38</v>
      </c>
    </row>
    <row r="157" spans="1:3">
      <c r="A157" s="36">
        <v>1139</v>
      </c>
      <c r="B157" s="74" t="s">
        <v>223</v>
      </c>
    </row>
    <row r="158" spans="1:3">
      <c r="A158" s="265" t="s">
        <v>71</v>
      </c>
      <c r="B158" s="265"/>
    </row>
    <row r="159" spans="1:3">
      <c r="A159" s="102"/>
      <c r="B159" s="103"/>
    </row>
    <row r="160" spans="1:3" ht="69">
      <c r="A160" s="96" t="s">
        <v>149</v>
      </c>
      <c r="B160" s="98" t="s">
        <v>237</v>
      </c>
      <c r="C160" s="195" t="s">
        <v>207</v>
      </c>
    </row>
    <row r="161" spans="1:3">
      <c r="A161" s="96" t="s">
        <v>132</v>
      </c>
      <c r="B161" s="95" t="s">
        <v>238</v>
      </c>
      <c r="C161" s="150" t="s">
        <v>63</v>
      </c>
    </row>
    <row r="162" spans="1:3">
      <c r="A162" s="96" t="s">
        <v>134</v>
      </c>
      <c r="B162" s="73" t="s">
        <v>223</v>
      </c>
      <c r="C162" s="150"/>
    </row>
    <row r="163" spans="1:3" ht="69">
      <c r="A163" s="96" t="s">
        <v>136</v>
      </c>
      <c r="B163" s="209" t="s">
        <v>227</v>
      </c>
      <c r="C163" s="150"/>
    </row>
    <row r="164" spans="1:3">
      <c r="A164" s="96" t="s">
        <v>138</v>
      </c>
      <c r="B164" s="209" t="s">
        <v>139</v>
      </c>
      <c r="C164" s="153"/>
    </row>
    <row r="165" spans="1:3">
      <c r="A165" s="239" t="s">
        <v>242</v>
      </c>
      <c r="B165" s="240" t="s">
        <v>243</v>
      </c>
      <c r="C165" s="231"/>
    </row>
    <row r="166" spans="1:3">
      <c r="A166" s="261" t="s">
        <v>154</v>
      </c>
      <c r="B166" s="261"/>
      <c r="C166" s="231"/>
    </row>
    <row r="167" spans="1:3">
      <c r="A167" s="97" t="s">
        <v>155</v>
      </c>
      <c r="B167" s="108"/>
      <c r="C167" s="159">
        <f>SUM('1'!D121)</f>
        <v>-6972500</v>
      </c>
    </row>
  </sheetData>
  <sortState ref="A17:R22">
    <sortCondition ref="C12"/>
  </sortState>
  <mergeCells count="33">
    <mergeCell ref="A40:B40"/>
    <mergeCell ref="A158:B158"/>
    <mergeCell ref="A153:C153"/>
    <mergeCell ref="A134:B134"/>
    <mergeCell ref="A132:B132"/>
    <mergeCell ref="A41:B41"/>
    <mergeCell ref="A42:B42"/>
    <mergeCell ref="A43:B43"/>
    <mergeCell ref="A71:B71"/>
    <mergeCell ref="A57:B57"/>
    <mergeCell ref="A145:B145"/>
    <mergeCell ref="A5:C5"/>
    <mergeCell ref="A6:C6"/>
    <mergeCell ref="A10:C10"/>
    <mergeCell ref="A31:B31"/>
    <mergeCell ref="A23:B23"/>
    <mergeCell ref="A27:B27"/>
    <mergeCell ref="A166:B166"/>
    <mergeCell ref="A75:B75"/>
    <mergeCell ref="A44:B44"/>
    <mergeCell ref="A45:B45"/>
    <mergeCell ref="A61:B61"/>
    <mergeCell ref="A53:B53"/>
    <mergeCell ref="A122:B122"/>
    <mergeCell ref="A123:B123"/>
    <mergeCell ref="A114:B114"/>
    <mergeCell ref="A104:B104"/>
    <mergeCell ref="A105:B105"/>
    <mergeCell ref="A113:B113"/>
    <mergeCell ref="A96:B96"/>
    <mergeCell ref="A83:B83"/>
    <mergeCell ref="A91:B91"/>
    <mergeCell ref="A69:B69"/>
  </mergeCells>
  <conditionalFormatting sqref="B95">
    <cfRule type="expression" dxfId="1" priority="2" stopIfTrue="1">
      <formula>#REF!=1</formula>
    </cfRule>
  </conditionalFormatting>
  <pageMargins left="0.2" right="0" top="0.25" bottom="0.25" header="0.3" footer="0.3"/>
  <pageSetup paperSize="9" scale="63" fitToHeight="8" orientation="portrait" r:id="rId1"/>
  <rowBreaks count="1" manualBreakCount="1">
    <brk id="110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0"/>
  <sheetViews>
    <sheetView view="pageBreakPreview" topLeftCell="A157" zoomScaleNormal="100" zoomScaleSheetLayoutView="100" workbookViewId="0">
      <selection activeCell="A13" sqref="A13:C24"/>
    </sheetView>
  </sheetViews>
  <sheetFormatPr defaultRowHeight="17.25"/>
  <cols>
    <col min="1" max="1" width="50.42578125" style="4" customWidth="1"/>
    <col min="2" max="2" width="77.42578125" style="4" customWidth="1"/>
    <col min="3" max="3" width="30.42578125" style="157" customWidth="1"/>
    <col min="4" max="4" width="19.28515625" style="4" customWidth="1"/>
    <col min="5" max="5" width="16.5703125" style="4" customWidth="1"/>
    <col min="6" max="6" width="11.7109375" style="4" customWidth="1"/>
    <col min="7" max="8" width="9.140625" style="4" customWidth="1"/>
    <col min="9" max="9" width="12.7109375" style="113" customWidth="1"/>
    <col min="10" max="10" width="17" style="113" customWidth="1"/>
    <col min="11" max="11" width="16.42578125" style="4" customWidth="1"/>
    <col min="12" max="12" width="9.140625" style="4" customWidth="1"/>
    <col min="13" max="13" width="8" style="4" customWidth="1"/>
    <col min="14" max="16384" width="9.140625" style="4"/>
  </cols>
  <sheetData>
    <row r="1" spans="1:10">
      <c r="C1" s="157" t="s">
        <v>43</v>
      </c>
    </row>
    <row r="2" spans="1:10">
      <c r="A2" s="38"/>
      <c r="C2" s="222" t="s">
        <v>54</v>
      </c>
    </row>
    <row r="3" spans="1:10">
      <c r="A3" s="38"/>
      <c r="C3" s="222" t="s">
        <v>1</v>
      </c>
    </row>
    <row r="4" spans="1:10">
      <c r="A4" s="38"/>
      <c r="B4" s="15"/>
      <c r="C4" s="149"/>
    </row>
    <row r="5" spans="1:10" ht="66.75" customHeight="1">
      <c r="A5" s="277" t="s">
        <v>244</v>
      </c>
      <c r="B5" s="277"/>
      <c r="C5" s="277"/>
    </row>
    <row r="6" spans="1:10">
      <c r="A6" s="277"/>
      <c r="B6" s="277"/>
      <c r="C6" s="277"/>
    </row>
    <row r="7" spans="1:10" ht="40.5" customHeight="1">
      <c r="A7" s="283" t="s">
        <v>47</v>
      </c>
      <c r="B7" s="283"/>
      <c r="C7" s="283"/>
    </row>
    <row r="8" spans="1:10" ht="17.25" customHeight="1">
      <c r="A8" s="282" t="s">
        <v>245</v>
      </c>
      <c r="B8" s="282"/>
      <c r="C8" s="203"/>
    </row>
    <row r="9" spans="1:10" ht="17.25" customHeight="1">
      <c r="A9" s="14" t="s">
        <v>37</v>
      </c>
      <c r="B9" s="28" t="s">
        <v>38</v>
      </c>
      <c r="C9" s="9"/>
    </row>
    <row r="10" spans="1:10" ht="17.25" customHeight="1">
      <c r="A10" s="30">
        <v>1068</v>
      </c>
      <c r="B10" s="228" t="s">
        <v>56</v>
      </c>
    </row>
    <row r="11" spans="1:10" ht="17.25" customHeight="1">
      <c r="A11" s="265" t="s">
        <v>46</v>
      </c>
      <c r="B11" s="265"/>
    </row>
    <row r="12" spans="1:10" ht="17.25" customHeight="1">
      <c r="C12" s="158"/>
    </row>
    <row r="13" spans="1:10" s="294" customFormat="1" ht="69">
      <c r="A13" s="200" t="s">
        <v>26</v>
      </c>
      <c r="B13" s="201" t="s">
        <v>62</v>
      </c>
      <c r="C13" s="245" t="s">
        <v>208</v>
      </c>
      <c r="I13" s="295"/>
      <c r="J13" s="295"/>
    </row>
    <row r="14" spans="1:10" s="294" customFormat="1">
      <c r="A14" s="200" t="s">
        <v>22</v>
      </c>
      <c r="B14" s="201" t="s">
        <v>209</v>
      </c>
      <c r="C14" s="196" t="s">
        <v>53</v>
      </c>
      <c r="I14" s="295"/>
      <c r="J14" s="295"/>
    </row>
    <row r="15" spans="1:10" s="294" customFormat="1" ht="34.5">
      <c r="A15" s="200" t="s">
        <v>23</v>
      </c>
      <c r="B15" s="201" t="s">
        <v>210</v>
      </c>
      <c r="C15" s="197"/>
      <c r="I15" s="295"/>
      <c r="J15" s="295"/>
    </row>
    <row r="16" spans="1:10" s="294" customFormat="1" ht="34.5">
      <c r="A16" s="200" t="s">
        <v>24</v>
      </c>
      <c r="B16" s="201" t="s">
        <v>211</v>
      </c>
      <c r="C16" s="198"/>
      <c r="I16" s="295"/>
      <c r="J16" s="295"/>
    </row>
    <row r="17" spans="1:10" s="294" customFormat="1">
      <c r="A17" s="200" t="s">
        <v>19</v>
      </c>
      <c r="B17" s="201" t="s">
        <v>18</v>
      </c>
      <c r="C17" s="198"/>
      <c r="I17" s="295"/>
      <c r="J17" s="295"/>
    </row>
    <row r="18" spans="1:10" s="294" customFormat="1" ht="86.25">
      <c r="A18" s="200" t="s">
        <v>14</v>
      </c>
      <c r="B18" s="201" t="s">
        <v>212</v>
      </c>
      <c r="C18" s="199"/>
      <c r="I18" s="295"/>
      <c r="J18" s="295"/>
    </row>
    <row r="19" spans="1:10" s="294" customFormat="1">
      <c r="A19" s="268" t="s">
        <v>27</v>
      </c>
      <c r="B19" s="268"/>
      <c r="C19" s="188"/>
      <c r="I19" s="295"/>
      <c r="J19" s="295"/>
    </row>
    <row r="20" spans="1:10" s="294" customFormat="1">
      <c r="A20" s="299" t="s">
        <v>213</v>
      </c>
      <c r="B20" s="299"/>
      <c r="C20" s="192">
        <f>C21+C22+C23</f>
        <v>880</v>
      </c>
      <c r="I20" s="295"/>
      <c r="J20" s="295"/>
    </row>
    <row r="21" spans="1:10" s="294" customFormat="1">
      <c r="A21" s="299" t="s">
        <v>214</v>
      </c>
      <c r="B21" s="299"/>
      <c r="C21" s="192">
        <f>SUM('3'!C42)</f>
        <v>120</v>
      </c>
      <c r="I21" s="295"/>
      <c r="J21" s="295"/>
    </row>
    <row r="22" spans="1:10" s="294" customFormat="1">
      <c r="A22" s="299" t="s">
        <v>215</v>
      </c>
      <c r="B22" s="299"/>
      <c r="C22" s="192">
        <f>SUM('3'!C43)</f>
        <v>290</v>
      </c>
      <c r="I22" s="295"/>
      <c r="J22" s="295"/>
    </row>
    <row r="23" spans="1:10" s="294" customFormat="1">
      <c r="A23" s="299" t="s">
        <v>216</v>
      </c>
      <c r="B23" s="299"/>
      <c r="C23" s="192">
        <f>SUM('3'!C44)</f>
        <v>470</v>
      </c>
      <c r="I23" s="295"/>
      <c r="J23" s="295"/>
    </row>
    <row r="24" spans="1:10" s="294" customFormat="1">
      <c r="A24" s="264" t="s">
        <v>25</v>
      </c>
      <c r="B24" s="264"/>
      <c r="C24" s="192">
        <f>SUM('3'!C45)</f>
        <v>600000</v>
      </c>
      <c r="I24" s="295"/>
      <c r="J24" s="295"/>
    </row>
    <row r="25" spans="1:10" ht="17.25" customHeight="1"/>
    <row r="26" spans="1:10" ht="17.25" customHeight="1">
      <c r="A26" s="232"/>
      <c r="B26" s="228"/>
      <c r="C26" s="9"/>
    </row>
    <row r="27" spans="1:10" ht="17.25" customHeight="1">
      <c r="A27" s="282" t="s">
        <v>51</v>
      </c>
      <c r="B27" s="282"/>
      <c r="C27" s="9"/>
    </row>
    <row r="28" spans="1:10" ht="17.25" customHeight="1">
      <c r="A28" s="233"/>
      <c r="B28" s="233"/>
      <c r="C28" s="9"/>
    </row>
    <row r="29" spans="1:10" ht="17.25" customHeight="1">
      <c r="A29" s="81" t="s">
        <v>37</v>
      </c>
      <c r="B29" s="82" t="s">
        <v>38</v>
      </c>
      <c r="C29" s="204"/>
    </row>
    <row r="30" spans="1:10" ht="25.5" customHeight="1">
      <c r="A30" s="81" t="s">
        <v>114</v>
      </c>
      <c r="B30" s="82" t="s">
        <v>115</v>
      </c>
      <c r="C30" s="204"/>
    </row>
    <row r="31" spans="1:10">
      <c r="A31" s="208"/>
      <c r="B31" s="208"/>
      <c r="C31" s="204"/>
    </row>
    <row r="32" spans="1:10">
      <c r="A32" s="52" t="s">
        <v>71</v>
      </c>
      <c r="B32" s="5"/>
      <c r="C32" s="204"/>
    </row>
    <row r="33" spans="1:10">
      <c r="A33" s="208"/>
      <c r="B33" s="208"/>
      <c r="C33" s="204"/>
    </row>
    <row r="34" spans="1:10" ht="103.5">
      <c r="A34" s="10" t="s">
        <v>26</v>
      </c>
      <c r="B34" s="10" t="s">
        <v>114</v>
      </c>
      <c r="C34" s="156" t="s">
        <v>40</v>
      </c>
    </row>
    <row r="35" spans="1:10">
      <c r="A35" s="10" t="s">
        <v>22</v>
      </c>
      <c r="B35" s="10" t="s">
        <v>64</v>
      </c>
      <c r="C35" s="1" t="s">
        <v>53</v>
      </c>
    </row>
    <row r="36" spans="1:10">
      <c r="A36" s="10" t="s">
        <v>23</v>
      </c>
      <c r="B36" s="36" t="s">
        <v>193</v>
      </c>
      <c r="C36" s="184"/>
    </row>
    <row r="37" spans="1:10">
      <c r="A37" s="10" t="s">
        <v>24</v>
      </c>
      <c r="B37" s="206" t="s">
        <v>194</v>
      </c>
      <c r="C37" s="185"/>
    </row>
    <row r="38" spans="1:10">
      <c r="A38" s="10" t="s">
        <v>19</v>
      </c>
      <c r="B38" s="206" t="s">
        <v>18</v>
      </c>
      <c r="C38" s="185"/>
    </row>
    <row r="39" spans="1:10" ht="34.5">
      <c r="A39" s="10" t="s">
        <v>14</v>
      </c>
      <c r="B39" s="206" t="s">
        <v>195</v>
      </c>
      <c r="C39" s="186"/>
    </row>
    <row r="40" spans="1:10">
      <c r="A40" s="279" t="s">
        <v>27</v>
      </c>
      <c r="B40" s="280"/>
      <c r="C40" s="187"/>
    </row>
    <row r="41" spans="1:10">
      <c r="A41" s="202" t="s">
        <v>196</v>
      </c>
      <c r="B41" s="84"/>
      <c r="C41" s="191">
        <f>SUM('3'!C24)</f>
        <v>-1</v>
      </c>
    </row>
    <row r="42" spans="1:10">
      <c r="A42" s="202" t="s">
        <v>197</v>
      </c>
      <c r="B42" s="84"/>
      <c r="C42" s="191">
        <f>SUM('3'!C25)</f>
        <v>1</v>
      </c>
    </row>
    <row r="43" spans="1:10">
      <c r="A43" s="202" t="s">
        <v>198</v>
      </c>
      <c r="B43" s="84"/>
      <c r="C43" s="191">
        <f>SUM('3'!C26)</f>
        <v>-2</v>
      </c>
    </row>
    <row r="44" spans="1:10">
      <c r="A44" s="264" t="s">
        <v>25</v>
      </c>
      <c r="B44" s="264"/>
      <c r="C44" s="159">
        <f>SUM('3'!C27)</f>
        <v>2500</v>
      </c>
    </row>
    <row r="45" spans="1:10">
      <c r="A45" s="208"/>
      <c r="B45" s="208"/>
      <c r="C45" s="204"/>
    </row>
    <row r="46" spans="1:10" s="294" customFormat="1">
      <c r="A46" s="14" t="s">
        <v>37</v>
      </c>
      <c r="B46" s="28" t="s">
        <v>38</v>
      </c>
      <c r="C46" s="296"/>
      <c r="I46" s="295"/>
      <c r="J46" s="295"/>
    </row>
    <row r="47" spans="1:10" s="294" customFormat="1">
      <c r="A47" s="30">
        <v>1068</v>
      </c>
      <c r="B47" s="244" t="s">
        <v>56</v>
      </c>
      <c r="C47" s="297"/>
      <c r="I47" s="295"/>
      <c r="J47" s="295"/>
    </row>
    <row r="48" spans="1:10" s="294" customFormat="1">
      <c r="A48" s="265" t="s">
        <v>46</v>
      </c>
      <c r="B48" s="265"/>
      <c r="C48" s="297"/>
      <c r="I48" s="295"/>
      <c r="J48" s="295"/>
    </row>
    <row r="49" spans="1:10" s="294" customFormat="1">
      <c r="C49" s="298"/>
      <c r="I49" s="295"/>
      <c r="J49" s="295"/>
    </row>
    <row r="50" spans="1:10" ht="103.5">
      <c r="A50" s="10" t="s">
        <v>26</v>
      </c>
      <c r="B50" s="10" t="s">
        <v>62</v>
      </c>
      <c r="C50" s="156" t="s">
        <v>40</v>
      </c>
    </row>
    <row r="51" spans="1:10">
      <c r="A51" s="89" t="s">
        <v>22</v>
      </c>
      <c r="B51" s="89">
        <v>12004</v>
      </c>
      <c r="C51" s="1" t="s">
        <v>53</v>
      </c>
    </row>
    <row r="52" spans="1:10" ht="34.5">
      <c r="A52" s="89" t="s">
        <v>23</v>
      </c>
      <c r="B52" s="181" t="s">
        <v>126</v>
      </c>
      <c r="C52" s="188"/>
    </row>
    <row r="53" spans="1:10" ht="69">
      <c r="A53" s="89" t="s">
        <v>24</v>
      </c>
      <c r="B53" s="211" t="s">
        <v>127</v>
      </c>
      <c r="C53" s="188"/>
    </row>
    <row r="54" spans="1:10">
      <c r="A54" s="89" t="s">
        <v>19</v>
      </c>
      <c r="B54" s="90" t="s">
        <v>18</v>
      </c>
      <c r="C54" s="188"/>
    </row>
    <row r="55" spans="1:10" ht="51.75">
      <c r="A55" s="89" t="s">
        <v>14</v>
      </c>
      <c r="B55" s="96" t="s">
        <v>128</v>
      </c>
      <c r="C55" s="188"/>
    </row>
    <row r="56" spans="1:10">
      <c r="A56" s="266" t="s">
        <v>27</v>
      </c>
      <c r="B56" s="267"/>
      <c r="C56" s="188"/>
    </row>
    <row r="57" spans="1:10">
      <c r="A57" s="138" t="s">
        <v>129</v>
      </c>
      <c r="B57" s="213"/>
      <c r="C57" s="191">
        <f>SUM(C58:C59)</f>
        <v>1333</v>
      </c>
    </row>
    <row r="58" spans="1:10">
      <c r="A58" s="137" t="s">
        <v>130</v>
      </c>
      <c r="B58" s="93"/>
      <c r="C58" s="191">
        <f>SUM('3'!C55)</f>
        <v>1760</v>
      </c>
    </row>
    <row r="59" spans="1:10">
      <c r="A59" s="140" t="s">
        <v>217</v>
      </c>
      <c r="B59" s="94"/>
      <c r="C59" s="191">
        <f>SUM('3'!C56)</f>
        <v>-427</v>
      </c>
    </row>
    <row r="60" spans="1:10">
      <c r="A60" s="274" t="s">
        <v>25</v>
      </c>
      <c r="B60" s="275"/>
      <c r="C60" s="191">
        <f>SUM('3'!C57)</f>
        <v>800000</v>
      </c>
    </row>
    <row r="61" spans="1:10">
      <c r="A61" s="92"/>
      <c r="B61" s="92"/>
      <c r="C61" s="190"/>
    </row>
    <row r="62" spans="1:10">
      <c r="A62" s="14" t="s">
        <v>37</v>
      </c>
      <c r="B62" s="28" t="s">
        <v>38</v>
      </c>
      <c r="C62" s="190"/>
    </row>
    <row r="63" spans="1:10">
      <c r="A63" s="30">
        <v>1098</v>
      </c>
      <c r="B63" s="148" t="s">
        <v>201</v>
      </c>
      <c r="C63" s="190"/>
    </row>
    <row r="64" spans="1:10">
      <c r="A64" s="265" t="s">
        <v>46</v>
      </c>
      <c r="B64" s="265"/>
      <c r="C64" s="190"/>
    </row>
    <row r="65" spans="1:3">
      <c r="A65" s="92"/>
      <c r="B65" s="92"/>
      <c r="C65" s="190"/>
    </row>
    <row r="66" spans="1:3" ht="69">
      <c r="A66" s="200" t="s">
        <v>26</v>
      </c>
      <c r="B66" s="201" t="s">
        <v>218</v>
      </c>
      <c r="C66" s="183" t="s">
        <v>208</v>
      </c>
    </row>
    <row r="67" spans="1:3">
      <c r="A67" s="200" t="s">
        <v>22</v>
      </c>
      <c r="B67" s="201" t="s">
        <v>219</v>
      </c>
      <c r="C67" s="196"/>
    </row>
    <row r="68" spans="1:3" ht="34.5">
      <c r="A68" s="200" t="s">
        <v>23</v>
      </c>
      <c r="B68" s="201" t="s">
        <v>189</v>
      </c>
      <c r="C68" s="197"/>
    </row>
    <row r="69" spans="1:3" ht="69">
      <c r="A69" s="200" t="s">
        <v>24</v>
      </c>
      <c r="B69" s="201" t="s">
        <v>190</v>
      </c>
      <c r="C69" s="198"/>
    </row>
    <row r="70" spans="1:3">
      <c r="A70" s="200" t="s">
        <v>19</v>
      </c>
      <c r="B70" s="201" t="s">
        <v>18</v>
      </c>
      <c r="C70" s="198"/>
    </row>
    <row r="71" spans="1:3" ht="69">
      <c r="A71" s="200" t="s">
        <v>220</v>
      </c>
      <c r="B71" s="201" t="s">
        <v>202</v>
      </c>
      <c r="C71" s="199"/>
    </row>
    <row r="72" spans="1:3">
      <c r="A72" s="266" t="s">
        <v>27</v>
      </c>
      <c r="B72" s="267"/>
      <c r="C72" s="199"/>
    </row>
    <row r="73" spans="1:3">
      <c r="A73" s="39" t="s">
        <v>203</v>
      </c>
      <c r="B73" s="40"/>
      <c r="C73" s="192">
        <f>SUM('3'!C70)</f>
        <v>350</v>
      </c>
    </row>
    <row r="74" spans="1:3">
      <c r="A74" s="274" t="s">
        <v>25</v>
      </c>
      <c r="B74" s="275"/>
      <c r="C74" s="192">
        <f>SUM('3'!C71)</f>
        <v>300000</v>
      </c>
    </row>
    <row r="75" spans="1:3">
      <c r="A75" s="20"/>
      <c r="B75" s="20"/>
      <c r="C75" s="207"/>
    </row>
    <row r="76" spans="1:3">
      <c r="A76" s="85" t="s">
        <v>26</v>
      </c>
      <c r="B76" s="86" t="s">
        <v>23</v>
      </c>
    </row>
    <row r="77" spans="1:3">
      <c r="A77" s="87">
        <v>1082</v>
      </c>
      <c r="B77" s="88" t="s">
        <v>96</v>
      </c>
    </row>
    <row r="78" spans="1:3">
      <c r="A78" s="262" t="s">
        <v>71</v>
      </c>
      <c r="B78" s="262"/>
    </row>
    <row r="79" spans="1:3">
      <c r="A79" s="83"/>
      <c r="B79" s="83"/>
    </row>
    <row r="80" spans="1:3" ht="103.5">
      <c r="A80" s="214" t="s">
        <v>26</v>
      </c>
      <c r="B80" s="214" t="s">
        <v>116</v>
      </c>
      <c r="C80" s="156" t="s">
        <v>40</v>
      </c>
    </row>
    <row r="81" spans="1:3">
      <c r="A81" s="89" t="s">
        <v>22</v>
      </c>
      <c r="B81" s="89">
        <v>12002</v>
      </c>
      <c r="C81" s="1" t="s">
        <v>53</v>
      </c>
    </row>
    <row r="82" spans="1:3">
      <c r="A82" s="89" t="s">
        <v>23</v>
      </c>
      <c r="B82" s="181" t="s">
        <v>117</v>
      </c>
      <c r="C82" s="188"/>
    </row>
    <row r="83" spans="1:3">
      <c r="A83" s="89" t="s">
        <v>24</v>
      </c>
      <c r="B83" s="90" t="s">
        <v>92</v>
      </c>
      <c r="C83" s="188"/>
    </row>
    <row r="84" spans="1:3">
      <c r="A84" s="89" t="s">
        <v>19</v>
      </c>
      <c r="B84" s="90" t="s">
        <v>18</v>
      </c>
      <c r="C84" s="188"/>
    </row>
    <row r="85" spans="1:3" ht="34.5">
      <c r="A85" s="89" t="s">
        <v>14</v>
      </c>
      <c r="B85" s="91" t="s">
        <v>118</v>
      </c>
      <c r="C85" s="188"/>
    </row>
    <row r="86" spans="1:3">
      <c r="A86" s="266" t="s">
        <v>27</v>
      </c>
      <c r="B86" s="267"/>
      <c r="C86" s="188"/>
    </row>
    <row r="87" spans="1:3">
      <c r="A87" s="137" t="s">
        <v>119</v>
      </c>
      <c r="B87" s="84"/>
      <c r="C87" s="191">
        <v>70000</v>
      </c>
    </row>
    <row r="88" spans="1:3">
      <c r="A88" s="137" t="s">
        <v>120</v>
      </c>
      <c r="B88" s="84"/>
      <c r="C88" s="191">
        <f>SUM(C89,C91)</f>
        <v>300</v>
      </c>
    </row>
    <row r="89" spans="1:3">
      <c r="A89" s="137" t="s">
        <v>121</v>
      </c>
      <c r="B89" s="84"/>
      <c r="C89" s="191">
        <f>SUM('3'!C86)</f>
        <v>100</v>
      </c>
    </row>
    <row r="90" spans="1:3">
      <c r="A90" s="137" t="s">
        <v>122</v>
      </c>
      <c r="B90" s="84"/>
      <c r="C90" s="191">
        <f>SUM('3'!C87)</f>
        <v>-100</v>
      </c>
    </row>
    <row r="91" spans="1:3">
      <c r="A91" s="137" t="s">
        <v>123</v>
      </c>
      <c r="B91" s="84"/>
      <c r="C91" s="191">
        <f>SUM('3'!C88)</f>
        <v>200</v>
      </c>
    </row>
    <row r="92" spans="1:3">
      <c r="A92" s="137" t="s">
        <v>124</v>
      </c>
      <c r="B92" s="84"/>
      <c r="C92" s="191">
        <f>SUM('3'!C89)</f>
        <v>100</v>
      </c>
    </row>
    <row r="93" spans="1:3">
      <c r="A93" s="137" t="s">
        <v>125</v>
      </c>
      <c r="B93" s="84"/>
      <c r="C93" s="191">
        <f>SUM('3'!C90)</f>
        <v>100</v>
      </c>
    </row>
    <row r="94" spans="1:3">
      <c r="A94" s="274" t="s">
        <v>25</v>
      </c>
      <c r="B94" s="275"/>
      <c r="C94" s="191">
        <f>SUM('3'!C91)</f>
        <v>400000</v>
      </c>
    </row>
    <row r="95" spans="1:3">
      <c r="A95" s="83"/>
      <c r="B95" s="83"/>
    </row>
    <row r="96" spans="1:3">
      <c r="A96" s="32"/>
      <c r="B96" s="32"/>
    </row>
    <row r="97" spans="1:3">
      <c r="A97" s="36" t="s">
        <v>37</v>
      </c>
      <c r="B97" s="139" t="s">
        <v>38</v>
      </c>
    </row>
    <row r="98" spans="1:3">
      <c r="A98" s="36">
        <v>1102</v>
      </c>
      <c r="B98" s="212" t="s">
        <v>68</v>
      </c>
    </row>
    <row r="99" spans="1:3">
      <c r="A99" s="265" t="s">
        <v>71</v>
      </c>
      <c r="B99" s="265"/>
    </row>
    <row r="100" spans="1:3">
      <c r="A100" s="32"/>
      <c r="B100" s="32"/>
    </row>
    <row r="101" spans="1:3" ht="69">
      <c r="A101" s="244" t="s">
        <v>26</v>
      </c>
      <c r="B101" s="244">
        <v>1102</v>
      </c>
      <c r="C101" s="195" t="s">
        <v>208</v>
      </c>
    </row>
    <row r="102" spans="1:3">
      <c r="A102" s="96" t="s">
        <v>132</v>
      </c>
      <c r="B102" s="115" t="s">
        <v>133</v>
      </c>
      <c r="C102" s="1" t="s">
        <v>53</v>
      </c>
    </row>
    <row r="103" spans="1:3" ht="34.5">
      <c r="A103" s="96" t="s">
        <v>134</v>
      </c>
      <c r="B103" s="181" t="s">
        <v>135</v>
      </c>
      <c r="C103" s="188"/>
    </row>
    <row r="104" spans="1:3" ht="34.5">
      <c r="A104" s="96" t="s">
        <v>136</v>
      </c>
      <c r="B104" s="99" t="s">
        <v>137</v>
      </c>
      <c r="C104" s="205"/>
    </row>
    <row r="105" spans="1:3">
      <c r="A105" s="96" t="s">
        <v>138</v>
      </c>
      <c r="B105" s="99" t="s">
        <v>139</v>
      </c>
      <c r="C105" s="205"/>
    </row>
    <row r="106" spans="1:3" ht="34.5">
      <c r="A106" s="96" t="s">
        <v>140</v>
      </c>
      <c r="B106" s="99" t="s">
        <v>141</v>
      </c>
      <c r="C106" s="193"/>
    </row>
    <row r="107" spans="1:3" ht="15" customHeight="1">
      <c r="A107" s="270" t="s">
        <v>27</v>
      </c>
      <c r="B107" s="271"/>
      <c r="C107" s="159"/>
    </row>
    <row r="108" spans="1:3" ht="21.75" customHeight="1">
      <c r="A108" s="272" t="s">
        <v>25</v>
      </c>
      <c r="B108" s="273"/>
      <c r="C108" s="159">
        <f>SUM('3'!C105)</f>
        <v>15000</v>
      </c>
    </row>
    <row r="109" spans="1:3">
      <c r="A109" s="32"/>
      <c r="B109" s="32"/>
    </row>
    <row r="110" spans="1:3" ht="69">
      <c r="A110" s="206" t="s">
        <v>26</v>
      </c>
      <c r="B110" s="206">
        <v>1102</v>
      </c>
      <c r="C110" s="183" t="s">
        <v>208</v>
      </c>
    </row>
    <row r="111" spans="1:3">
      <c r="A111" s="206" t="s">
        <v>22</v>
      </c>
      <c r="B111" s="206">
        <v>12001</v>
      </c>
      <c r="C111" s="205" t="s">
        <v>63</v>
      </c>
    </row>
    <row r="112" spans="1:3" ht="34.5">
      <c r="A112" s="206" t="s">
        <v>23</v>
      </c>
      <c r="B112" s="181" t="s">
        <v>97</v>
      </c>
      <c r="C112" s="194"/>
    </row>
    <row r="113" spans="1:3" ht="69">
      <c r="A113" s="206" t="s">
        <v>24</v>
      </c>
      <c r="B113" s="211" t="s">
        <v>142</v>
      </c>
      <c r="C113" s="205"/>
    </row>
    <row r="114" spans="1:3">
      <c r="A114" s="206" t="s">
        <v>19</v>
      </c>
      <c r="B114" s="97" t="s">
        <v>143</v>
      </c>
      <c r="C114" s="205"/>
    </row>
    <row r="115" spans="1:3" ht="69">
      <c r="A115" s="206" t="s">
        <v>14</v>
      </c>
      <c r="B115" s="96" t="s">
        <v>144</v>
      </c>
      <c r="C115" s="205"/>
    </row>
    <row r="116" spans="1:3">
      <c r="A116" s="268" t="s">
        <v>27</v>
      </c>
      <c r="B116" s="268"/>
      <c r="C116" s="205"/>
    </row>
    <row r="117" spans="1:3">
      <c r="A117" s="264" t="s">
        <v>25</v>
      </c>
      <c r="B117" s="264"/>
      <c r="C117" s="159">
        <f>SUM('3'!C114)</f>
        <v>3250000</v>
      </c>
    </row>
    <row r="118" spans="1:3">
      <c r="A118" s="37"/>
      <c r="B118" s="37"/>
      <c r="C118" s="207"/>
    </row>
    <row r="119" spans="1:3" ht="69">
      <c r="A119" s="206" t="s">
        <v>26</v>
      </c>
      <c r="B119" s="206">
        <v>1102</v>
      </c>
      <c r="C119" s="183" t="s">
        <v>208</v>
      </c>
    </row>
    <row r="120" spans="1:3">
      <c r="A120" s="206" t="s">
        <v>22</v>
      </c>
      <c r="B120" s="83">
        <v>12002</v>
      </c>
      <c r="C120" s="205" t="s">
        <v>63</v>
      </c>
    </row>
    <row r="121" spans="1:3" ht="34.5">
      <c r="A121" s="244" t="s">
        <v>23</v>
      </c>
      <c r="B121" s="39" t="s">
        <v>146</v>
      </c>
      <c r="C121" s="243"/>
    </row>
    <row r="122" spans="1:3" ht="69">
      <c r="A122" s="206" t="s">
        <v>24</v>
      </c>
      <c r="B122" s="39" t="s">
        <v>147</v>
      </c>
      <c r="C122" s="205"/>
    </row>
    <row r="123" spans="1:3">
      <c r="A123" s="206" t="s">
        <v>19</v>
      </c>
      <c r="B123" s="97" t="s">
        <v>143</v>
      </c>
      <c r="C123" s="1"/>
    </row>
    <row r="124" spans="1:3" ht="69">
      <c r="A124" s="206" t="s">
        <v>14</v>
      </c>
      <c r="B124" s="118" t="s">
        <v>148</v>
      </c>
      <c r="C124" s="1"/>
    </row>
    <row r="125" spans="1:3">
      <c r="A125" s="268" t="s">
        <v>27</v>
      </c>
      <c r="B125" s="269"/>
      <c r="C125" s="1"/>
    </row>
    <row r="126" spans="1:3">
      <c r="A126" s="264" t="s">
        <v>25</v>
      </c>
      <c r="B126" s="264"/>
      <c r="C126" s="159">
        <f>SUM('3'!C123)</f>
        <v>16000</v>
      </c>
    </row>
    <row r="127" spans="1:3">
      <c r="C127" s="158"/>
    </row>
    <row r="129" spans="1:3" ht="69">
      <c r="A129" s="206" t="s">
        <v>149</v>
      </c>
      <c r="B129" s="206" t="s">
        <v>150</v>
      </c>
      <c r="C129" s="183" t="s">
        <v>208</v>
      </c>
    </row>
    <row r="130" spans="1:3">
      <c r="A130" s="206" t="s">
        <v>132</v>
      </c>
      <c r="B130" s="206" t="s">
        <v>151</v>
      </c>
      <c r="C130" s="205" t="s">
        <v>63</v>
      </c>
    </row>
    <row r="131" spans="1:3">
      <c r="A131" s="206" t="s">
        <v>134</v>
      </c>
      <c r="B131" s="36" t="s">
        <v>112</v>
      </c>
      <c r="C131" s="205"/>
    </row>
    <row r="132" spans="1:3" ht="69">
      <c r="A132" s="206" t="s">
        <v>136</v>
      </c>
      <c r="B132" s="206" t="s">
        <v>152</v>
      </c>
      <c r="C132" s="205"/>
    </row>
    <row r="133" spans="1:3">
      <c r="A133" s="206" t="s">
        <v>138</v>
      </c>
      <c r="B133" s="206" t="s">
        <v>143</v>
      </c>
      <c r="C133" s="210"/>
    </row>
    <row r="134" spans="1:3" ht="69">
      <c r="A134" s="206" t="s">
        <v>131</v>
      </c>
      <c r="B134" s="206" t="s">
        <v>153</v>
      </c>
      <c r="C134" s="205"/>
    </row>
    <row r="135" spans="1:3">
      <c r="A135" s="268" t="s">
        <v>27</v>
      </c>
      <c r="B135" s="268"/>
      <c r="C135" s="205"/>
    </row>
    <row r="136" spans="1:3">
      <c r="A136" s="206" t="s">
        <v>145</v>
      </c>
      <c r="B136" s="206"/>
      <c r="C136" s="205">
        <f>SUM('3'!C133)</f>
        <v>3</v>
      </c>
    </row>
    <row r="137" spans="1:3">
      <c r="A137" s="264" t="s">
        <v>25</v>
      </c>
      <c r="B137" s="264"/>
      <c r="C137" s="159">
        <f>SUM('3'!C134)</f>
        <v>60000</v>
      </c>
    </row>
    <row r="139" spans="1:3">
      <c r="A139" s="100" t="s">
        <v>156</v>
      </c>
      <c r="B139" s="114" t="s">
        <v>157</v>
      </c>
    </row>
    <row r="140" spans="1:3">
      <c r="A140" s="101" t="s">
        <v>158</v>
      </c>
      <c r="B140" s="115" t="s">
        <v>98</v>
      </c>
    </row>
    <row r="141" spans="1:3">
      <c r="A141" s="104" t="s">
        <v>159</v>
      </c>
      <c r="B141" s="105"/>
    </row>
    <row r="142" spans="1:3" ht="69">
      <c r="A142" s="96" t="s">
        <v>149</v>
      </c>
      <c r="B142" s="98" t="s">
        <v>158</v>
      </c>
      <c r="C142" s="183" t="s">
        <v>208</v>
      </c>
    </row>
    <row r="143" spans="1:3">
      <c r="A143" s="96" t="s">
        <v>132</v>
      </c>
      <c r="B143" s="95" t="s">
        <v>160</v>
      </c>
      <c r="C143" s="205" t="s">
        <v>63</v>
      </c>
    </row>
    <row r="144" spans="1:3" ht="34.5">
      <c r="A144" s="96" t="s">
        <v>134</v>
      </c>
      <c r="B144" s="109" t="s">
        <v>82</v>
      </c>
      <c r="C144" s="205"/>
    </row>
    <row r="145" spans="1:3" ht="34.5">
      <c r="A145" s="96" t="s">
        <v>136</v>
      </c>
      <c r="B145" s="99" t="s">
        <v>83</v>
      </c>
      <c r="C145" s="205"/>
    </row>
    <row r="146" spans="1:3">
      <c r="A146" s="96" t="s">
        <v>138</v>
      </c>
      <c r="B146" s="99" t="s">
        <v>143</v>
      </c>
      <c r="C146" s="210"/>
    </row>
    <row r="147" spans="1:3" ht="51.75">
      <c r="A147" s="96" t="s">
        <v>131</v>
      </c>
      <c r="B147" s="96" t="s">
        <v>161</v>
      </c>
      <c r="C147" s="205"/>
    </row>
    <row r="148" spans="1:3">
      <c r="A148" s="266" t="s">
        <v>27</v>
      </c>
      <c r="B148" s="267"/>
      <c r="C148" s="205"/>
    </row>
    <row r="149" spans="1:3">
      <c r="A149" s="137" t="s">
        <v>162</v>
      </c>
      <c r="B149" s="106"/>
      <c r="C149" s="205">
        <f>C150</f>
        <v>2500</v>
      </c>
    </row>
    <row r="150" spans="1:3" ht="17.25" customHeight="1">
      <c r="A150" s="137" t="s">
        <v>163</v>
      </c>
      <c r="B150" s="106"/>
      <c r="C150" s="205">
        <f>SUM(C151:C153)</f>
        <v>2500</v>
      </c>
    </row>
    <row r="151" spans="1:3">
      <c r="A151" s="137" t="s">
        <v>164</v>
      </c>
      <c r="B151" s="106"/>
      <c r="C151" s="205">
        <f>SUM('3'!C148)</f>
        <v>1000</v>
      </c>
    </row>
    <row r="152" spans="1:3">
      <c r="A152" s="137" t="s">
        <v>165</v>
      </c>
      <c r="B152" s="106"/>
      <c r="C152" s="205">
        <f>SUM('3'!C149)</f>
        <v>900</v>
      </c>
    </row>
    <row r="153" spans="1:3">
      <c r="A153" s="137" t="s">
        <v>166</v>
      </c>
      <c r="B153" s="106"/>
      <c r="C153" s="205">
        <f>SUM('3'!C150)</f>
        <v>600</v>
      </c>
    </row>
    <row r="154" spans="1:3">
      <c r="A154" s="107" t="s">
        <v>155</v>
      </c>
      <c r="B154" s="108"/>
      <c r="C154" s="159">
        <f>SUM('3'!C151)</f>
        <v>1529000</v>
      </c>
    </row>
    <row r="155" spans="1:3">
      <c r="A155" s="9"/>
      <c r="B155" s="9"/>
      <c r="C155" s="9"/>
    </row>
    <row r="156" spans="1:3">
      <c r="A156" s="281" t="s">
        <v>222</v>
      </c>
      <c r="B156" s="281"/>
      <c r="C156" s="281"/>
    </row>
    <row r="157" spans="1:3">
      <c r="A157" s="9"/>
      <c r="B157" s="9"/>
      <c r="C157" s="9"/>
    </row>
    <row r="158" spans="1:3" ht="17.25" customHeight="1">
      <c r="A158" s="41"/>
      <c r="B158" s="9"/>
      <c r="C158" s="9"/>
    </row>
    <row r="159" spans="1:3" ht="17.25" customHeight="1">
      <c r="A159" s="36" t="s">
        <v>37</v>
      </c>
      <c r="B159" s="139" t="s">
        <v>38</v>
      </c>
    </row>
    <row r="160" spans="1:3" ht="17.25" customHeight="1">
      <c r="A160" s="36">
        <v>1139</v>
      </c>
      <c r="B160" s="74" t="s">
        <v>223</v>
      </c>
    </row>
    <row r="161" spans="1:3" ht="17.25" customHeight="1">
      <c r="A161" s="265" t="s">
        <v>71</v>
      </c>
      <c r="B161" s="265"/>
    </row>
    <row r="162" spans="1:3" ht="17.25" customHeight="1">
      <c r="A162" s="102"/>
      <c r="B162" s="103"/>
    </row>
    <row r="163" spans="1:3" ht="69">
      <c r="A163" s="96" t="s">
        <v>149</v>
      </c>
      <c r="B163" s="98" t="s">
        <v>237</v>
      </c>
      <c r="C163" s="195" t="s">
        <v>207</v>
      </c>
    </row>
    <row r="164" spans="1:3">
      <c r="A164" s="96" t="s">
        <v>132</v>
      </c>
      <c r="B164" s="95" t="s">
        <v>238</v>
      </c>
      <c r="C164" s="205" t="s">
        <v>63</v>
      </c>
    </row>
    <row r="165" spans="1:3">
      <c r="A165" s="96" t="s">
        <v>134</v>
      </c>
      <c r="B165" s="73" t="s">
        <v>223</v>
      </c>
      <c r="C165" s="205"/>
    </row>
    <row r="166" spans="1:3" ht="69">
      <c r="A166" s="96" t="s">
        <v>136</v>
      </c>
      <c r="B166" s="209" t="s">
        <v>227</v>
      </c>
      <c r="C166" s="205"/>
    </row>
    <row r="167" spans="1:3">
      <c r="A167" s="96" t="s">
        <v>138</v>
      </c>
      <c r="B167" s="209" t="s">
        <v>139</v>
      </c>
      <c r="C167" s="210"/>
    </row>
    <row r="168" spans="1:3">
      <c r="A168" s="239" t="s">
        <v>242</v>
      </c>
      <c r="B168" s="240" t="s">
        <v>243</v>
      </c>
      <c r="C168" s="231"/>
    </row>
    <row r="169" spans="1:3">
      <c r="A169" s="261" t="s">
        <v>154</v>
      </c>
      <c r="B169" s="261"/>
      <c r="C169" s="231"/>
    </row>
    <row r="170" spans="1:3">
      <c r="A170" s="97" t="s">
        <v>155</v>
      </c>
      <c r="B170" s="108"/>
      <c r="C170" s="159">
        <f>SUM('1'!D121)</f>
        <v>-6972500</v>
      </c>
    </row>
  </sheetData>
  <mergeCells count="36">
    <mergeCell ref="A24:B24"/>
    <mergeCell ref="A56:B56"/>
    <mergeCell ref="A161:B161"/>
    <mergeCell ref="A99:B99"/>
    <mergeCell ref="A107:B107"/>
    <mergeCell ref="A117:B117"/>
    <mergeCell ref="A125:B125"/>
    <mergeCell ref="A108:B108"/>
    <mergeCell ref="A116:B116"/>
    <mergeCell ref="A126:B126"/>
    <mergeCell ref="A135:B135"/>
    <mergeCell ref="A156:C156"/>
    <mergeCell ref="A5:C5"/>
    <mergeCell ref="A64:B64"/>
    <mergeCell ref="A74:B74"/>
    <mergeCell ref="A78:B78"/>
    <mergeCell ref="A86:B86"/>
    <mergeCell ref="A8:B8"/>
    <mergeCell ref="A7:C7"/>
    <mergeCell ref="A6:C6"/>
    <mergeCell ref="A21:B21"/>
    <mergeCell ref="A48:B48"/>
    <mergeCell ref="A19:B19"/>
    <mergeCell ref="A20:B20"/>
    <mergeCell ref="A22:B22"/>
    <mergeCell ref="A23:B23"/>
    <mergeCell ref="A72:B72"/>
    <mergeCell ref="A148:B148"/>
    <mergeCell ref="A169:B169"/>
    <mergeCell ref="A11:B11"/>
    <mergeCell ref="A27:B27"/>
    <mergeCell ref="A94:B94"/>
    <mergeCell ref="A137:B137"/>
    <mergeCell ref="A40:B40"/>
    <mergeCell ref="A44:B44"/>
    <mergeCell ref="A60:B60"/>
  </mergeCells>
  <conditionalFormatting sqref="B98">
    <cfRule type="expression" dxfId="0" priority="1" stopIfTrue="1">
      <formula>#REF!=1</formula>
    </cfRule>
  </conditionalFormatting>
  <pageMargins left="0.2" right="0" top="0.25" bottom="0.25" header="0.3" footer="0.3"/>
  <pageSetup paperSize="9" scale="63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view="pageBreakPreview" zoomScaleNormal="100" zoomScaleSheetLayoutView="100" workbookViewId="0">
      <selection activeCell="D11" sqref="D11:H11"/>
    </sheetView>
  </sheetViews>
  <sheetFormatPr defaultRowHeight="12.75"/>
  <cols>
    <col min="1" max="1" width="18.5703125" customWidth="1"/>
    <col min="4" max="4" width="18.85546875" customWidth="1"/>
    <col min="5" max="5" width="14" customWidth="1"/>
    <col min="6" max="6" width="16" customWidth="1"/>
    <col min="7" max="7" width="13.85546875" customWidth="1"/>
    <col min="8" max="8" width="13.42578125" customWidth="1"/>
    <col min="9" max="9" width="20.7109375" customWidth="1"/>
  </cols>
  <sheetData>
    <row r="1" spans="1:9" ht="17.25">
      <c r="A1" s="38"/>
      <c r="B1" s="38"/>
      <c r="C1" s="4"/>
      <c r="D1" s="4"/>
      <c r="F1" s="4"/>
      <c r="G1" s="4"/>
      <c r="I1" s="12" t="s">
        <v>167</v>
      </c>
    </row>
    <row r="2" spans="1:9" ht="17.25">
      <c r="A2" s="38"/>
      <c r="F2" s="26"/>
      <c r="G2" s="252" t="s">
        <v>54</v>
      </c>
      <c r="H2" s="252"/>
      <c r="I2" s="252"/>
    </row>
    <row r="3" spans="1:9" ht="17.25">
      <c r="A3" s="38"/>
      <c r="F3" s="26"/>
      <c r="G3" s="252" t="s">
        <v>1</v>
      </c>
      <c r="H3" s="252"/>
      <c r="I3" s="252"/>
    </row>
    <row r="4" spans="1:9" ht="17.25">
      <c r="A4" s="276"/>
      <c r="B4" s="276"/>
      <c r="C4" s="4"/>
      <c r="D4" s="4"/>
      <c r="E4" s="4"/>
      <c r="F4" s="4"/>
      <c r="G4" s="4"/>
      <c r="H4" s="4"/>
      <c r="I4" s="4"/>
    </row>
    <row r="5" spans="1:9" ht="59.25" customHeight="1">
      <c r="A5" s="277" t="s">
        <v>168</v>
      </c>
      <c r="B5" s="277"/>
      <c r="C5" s="277"/>
      <c r="D5" s="277"/>
      <c r="E5" s="277"/>
      <c r="F5" s="277"/>
      <c r="G5" s="277"/>
      <c r="H5" s="277"/>
      <c r="I5" s="277"/>
    </row>
    <row r="8" spans="1:9" ht="134.25" customHeight="1">
      <c r="A8" s="291" t="s">
        <v>169</v>
      </c>
      <c r="B8" s="291"/>
      <c r="C8" s="291"/>
      <c r="D8" s="291"/>
      <c r="E8" s="291"/>
      <c r="F8" s="291"/>
      <c r="G8" s="293" t="s">
        <v>170</v>
      </c>
      <c r="H8" s="291" t="s">
        <v>208</v>
      </c>
      <c r="I8" s="291"/>
    </row>
    <row r="9" spans="1:9" ht="51" customHeight="1">
      <c r="A9" s="291" t="s">
        <v>171</v>
      </c>
      <c r="B9" s="291"/>
      <c r="C9" s="291"/>
      <c r="D9" s="119" t="s">
        <v>172</v>
      </c>
      <c r="E9" s="119" t="s">
        <v>173</v>
      </c>
      <c r="F9" s="119" t="s">
        <v>174</v>
      </c>
      <c r="G9" s="293"/>
      <c r="H9" s="119" t="s">
        <v>175</v>
      </c>
      <c r="I9" s="119" t="s">
        <v>176</v>
      </c>
    </row>
    <row r="10" spans="1:9" ht="48.75" customHeight="1">
      <c r="A10" s="292" t="s">
        <v>51</v>
      </c>
      <c r="B10" s="292"/>
      <c r="C10" s="292"/>
      <c r="D10" s="292"/>
      <c r="E10" s="292"/>
      <c r="F10" s="292"/>
      <c r="G10" s="292"/>
      <c r="H10" s="292"/>
      <c r="I10" s="120">
        <f>+I11</f>
        <v>15000</v>
      </c>
    </row>
    <row r="11" spans="1:9" ht="34.5">
      <c r="A11" s="128" t="s">
        <v>177</v>
      </c>
      <c r="B11" s="121" t="s">
        <v>178</v>
      </c>
      <c r="C11" s="121" t="s">
        <v>179</v>
      </c>
      <c r="D11" s="284" t="str">
        <f>'2'!F134</f>
        <v xml:space="preserve"> Սոցիալական պաշտպանությանը տրամադրվող օժանդակ ծառայություններ (այլ դասերին չպատկանող)</v>
      </c>
      <c r="E11" s="285"/>
      <c r="F11" s="285"/>
      <c r="G11" s="285"/>
      <c r="H11" s="285"/>
      <c r="I11" s="122">
        <f>+I12</f>
        <v>15000</v>
      </c>
    </row>
    <row r="12" spans="1:9" ht="17.25">
      <c r="A12" s="242" t="s">
        <v>221</v>
      </c>
      <c r="B12" s="286" t="str">
        <f>'1'!C77</f>
        <v xml:space="preserve"> Կենսաթոշակների և այլ դրամական վճարների իրականացման ապահովում </v>
      </c>
      <c r="C12" s="287"/>
      <c r="D12" s="287"/>
      <c r="E12" s="287"/>
      <c r="F12" s="287"/>
      <c r="G12" s="287"/>
      <c r="H12" s="288"/>
      <c r="I12" s="122">
        <f>I14</f>
        <v>15000</v>
      </c>
    </row>
    <row r="13" spans="1:9" ht="17.25">
      <c r="A13" s="129"/>
      <c r="B13" s="289" t="s">
        <v>180</v>
      </c>
      <c r="C13" s="289"/>
      <c r="D13" s="289"/>
      <c r="E13" s="123"/>
      <c r="F13" s="123"/>
      <c r="G13" s="124"/>
      <c r="H13" s="123"/>
      <c r="I13" s="179"/>
    </row>
    <row r="14" spans="1:9" ht="33.75" customHeight="1">
      <c r="A14" s="127" t="s">
        <v>184</v>
      </c>
      <c r="B14" s="290" t="s">
        <v>181</v>
      </c>
      <c r="C14" s="290"/>
      <c r="D14" s="290"/>
      <c r="E14" s="125" t="s">
        <v>182</v>
      </c>
      <c r="F14" s="125" t="s">
        <v>183</v>
      </c>
      <c r="G14" s="126"/>
      <c r="H14" s="126"/>
      <c r="I14" s="180">
        <f>SUM('1'!D76)</f>
        <v>15000</v>
      </c>
    </row>
  </sheetData>
  <mergeCells count="13">
    <mergeCell ref="G2:I2"/>
    <mergeCell ref="G3:I3"/>
    <mergeCell ref="A4:B4"/>
    <mergeCell ref="A8:F8"/>
    <mergeCell ref="G8:G9"/>
    <mergeCell ref="D11:H11"/>
    <mergeCell ref="B12:H12"/>
    <mergeCell ref="B13:D13"/>
    <mergeCell ref="B14:D14"/>
    <mergeCell ref="A5:I5"/>
    <mergeCell ref="H8:I8"/>
    <mergeCell ref="A9:C9"/>
    <mergeCell ref="A10:H10"/>
  </mergeCells>
  <pageMargins left="0.7" right="0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Balasanyan</dc:creator>
  <cp:keywords>https:/mul2-sif.gov.am/tasks/1576605/oneclick/Havelvacner.xlsx?token=f29a34337bb7f6da2aa37437764a7a48</cp:keywords>
  <cp:lastModifiedBy>Gohar.Hayrapetyan</cp:lastModifiedBy>
  <cp:lastPrinted>2024-11-18T06:58:03Z</cp:lastPrinted>
  <dcterms:created xsi:type="dcterms:W3CDTF">2003-05-20T07:22:10Z</dcterms:created>
  <dcterms:modified xsi:type="dcterms:W3CDTF">2024-11-26T11:11:03Z</dcterms:modified>
</cp:coreProperties>
</file>