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D:\Ֆինանսական\10837 ՊՆ ՖՎ\Որոշման նախագծեր\Որոշման նախագծեր 2024\Կառավարություն\2024.10.22 - (1169-11001-31001 վերաբաշխում 83.090,4 ԿՇ գչծ-պարտք)\VG - 83.090,4\"/>
    </mc:Choice>
  </mc:AlternateContent>
  <xr:revisionPtr revIDLastSave="0" documentId="13_ncr:1_{88CB1ADB-90D3-4815-B0CA-CD5F51B441CE}" xr6:coauthVersionLast="45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ՕՀ-1 Ա-2 և Հ-5 Ա-1" sheetId="39" r:id="rId1"/>
    <sheet name="ՕՀ-1 Ա-3" sheetId="38" r:id="rId2"/>
    <sheet name="Հ-3 և 4" sheetId="22" r:id="rId3"/>
    <sheet name="Հ-5 Ա-2" sheetId="28" r:id="rId4"/>
    <sheet name="Հ-9 Ա-9.14" sheetId="29" r:id="rId5"/>
    <sheet name="Հ-9.1 Ա-9.1.14" sheetId="34" r:id="rId6"/>
    <sheet name="Sheet1" sheetId="4" state="hidden" r:id="rId7"/>
  </sheets>
  <definedNames>
    <definedName name="_tab10" localSheetId="2">#REF!</definedName>
    <definedName name="_tab10" localSheetId="3">#REF!</definedName>
    <definedName name="_tab10" localSheetId="4">#REF!</definedName>
    <definedName name="_tab10" localSheetId="0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 localSheetId="0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 localSheetId="0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 localSheetId="0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 localSheetId="0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 localSheetId="0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 localSheetId="0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 localSheetId="0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 localSheetId="0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 localSheetId="0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 localSheetId="0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 localSheetId="0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 localSheetId="0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 localSheetId="0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 localSheetId="0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 localSheetId="0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 localSheetId="0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 localSheetId="0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 localSheetId="0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2">#REF!</definedName>
    <definedName name="åû" localSheetId="3">#REF!</definedName>
    <definedName name="åû" localSheetId="4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2">#REF!</definedName>
    <definedName name="mas" localSheetId="3">#REF!</definedName>
    <definedName name="mas" localSheetId="4">#REF!</definedName>
    <definedName name="mas" localSheetId="0">#REF!</definedName>
    <definedName name="mas">#REF!</definedName>
    <definedName name="mass" localSheetId="2">#REF!</definedName>
    <definedName name="mass" localSheetId="3">#REF!</definedName>
    <definedName name="mass" localSheetId="4">#REF!</definedName>
    <definedName name="mass" localSheetId="0">#REF!</definedName>
    <definedName name="mass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0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0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 localSheetId="0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0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0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0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0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0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 localSheetId="0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 localSheetId="0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0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0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0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0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0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 localSheetId="0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 localSheetId="0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 localSheetId="0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 localSheetId="0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 localSheetId="0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 localSheetId="0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 localSheetId="0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 localSheetId="0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0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0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0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0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0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 localSheetId="0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'Հ-3 և 4'!$A$1:$I$38</definedName>
    <definedName name="_xlnm.Print_Area" localSheetId="3">'Հ-5 Ա-2'!$A$1:$F$17</definedName>
    <definedName name="_xlnm.Print_Area" localSheetId="4">'Հ-9 Ա-9.14'!$A$1:$E$36</definedName>
    <definedName name="_xlnm.Print_Area" localSheetId="5">'Հ-9.1 Ա-9.1.14'!$A$1:$E$36</definedName>
    <definedName name="_xlnm.Print_Area" localSheetId="0">'ՕՀ-1 Ա-2 և Հ-5 Ա-1'!$A$1:$F$30</definedName>
    <definedName name="_xlnm.Print_Area" localSheetId="1">'ՕՀ-1 Ա-3'!$A$1:$H$15</definedName>
    <definedName name="_xlnm.Print_Titles" localSheetId="2">'Հ-3 և 4'!$8:$9</definedName>
    <definedName name="_xlnm.Print_Titles" localSheetId="3">'Հ-5 Ա-2'!$8:$9</definedName>
    <definedName name="_xlnm.Print_Titles" localSheetId="0">'ՕՀ-1 Ա-2 և Հ-5 Ա-1'!$B:$E,'ՕՀ-1 Ա-2 և Հ-5 Ա-1'!$7:$8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 localSheetId="4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9" i="22" l="1"/>
  <c r="H37" i="22" l="1"/>
  <c r="H36" i="22" s="1"/>
  <c r="H28" i="22" l="1"/>
  <c r="H27" i="22" s="1"/>
  <c r="H26" i="22" s="1"/>
  <c r="H25" i="22" l="1"/>
  <c r="H23" i="22" s="1"/>
  <c r="H21" i="22" s="1"/>
  <c r="E18" i="39" s="1"/>
  <c r="D25" i="29" l="1"/>
  <c r="D25" i="34"/>
  <c r="B5" i="34"/>
  <c r="B3" i="34"/>
  <c r="B2" i="34"/>
  <c r="B3" i="29" l="1"/>
  <c r="B2" i="29"/>
  <c r="B5" i="29"/>
  <c r="B3" i="28"/>
  <c r="B2" i="28"/>
  <c r="B5" i="28"/>
  <c r="H35" i="22" l="1"/>
  <c r="H34" i="22" s="1"/>
  <c r="H32" i="22" s="1"/>
  <c r="H30" i="22" s="1"/>
  <c r="E24" i="39" s="1"/>
  <c r="E11" i="39" l="1"/>
  <c r="E10" i="39" s="1"/>
  <c r="E9" i="39" s="1"/>
  <c r="E14" i="38"/>
  <c r="D35" i="34"/>
  <c r="H19" i="22"/>
  <c r="H17" i="22" s="1"/>
  <c r="H15" i="22" s="1"/>
  <c r="H13" i="22" s="1"/>
  <c r="H11" i="22" s="1"/>
  <c r="H10" i="22" s="1"/>
  <c r="D35" i="29"/>
  <c r="E16" i="28"/>
  <c r="E14" i="28" s="1"/>
  <c r="E12" i="28" s="1"/>
  <c r="E10" i="28" s="1"/>
  <c r="E12" i="38" l="1"/>
  <c r="E10" i="38" s="1"/>
  <c r="D14" i="38"/>
  <c r="D12" i="38" s="1"/>
  <c r="D10" i="38" s="1"/>
</calcChain>
</file>

<file path=xl/sharedStrings.xml><?xml version="1.0" encoding="utf-8"?>
<sst xmlns="http://schemas.openxmlformats.org/spreadsheetml/2006/main" count="200" uniqueCount="109">
  <si>
    <t>ՀՀ պաշտպանության նախարարություն</t>
  </si>
  <si>
    <t xml:space="preserve"> Ռազմական պաշտպանություն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</si>
  <si>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</si>
  <si>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</si>
  <si>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</si>
  <si>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</si>
  <si>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</si>
  <si>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</si>
  <si>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</si>
  <si>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</si>
  <si>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</si>
  <si>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</si>
  <si>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</si>
  <si>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</si>
  <si>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</si>
  <si>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</si>
  <si>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</si>
  <si>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</si>
  <si>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</si>
  <si>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</si>
  <si>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</si>
  <si>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</si>
  <si>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</si>
  <si>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</si>
  <si>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</si>
  <si>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</si>
  <si>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</si>
  <si>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</si>
  <si>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</si>
  <si>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</si>
  <si>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</si>
  <si>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</si>
  <si>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</si>
  <si>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</si>
  <si>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Ծրագրային դասիչը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</si>
  <si>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</si>
  <si>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</si>
  <si>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</si>
  <si>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</si>
  <si>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</si>
  <si>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</si>
  <si>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</si>
  <si>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</si>
  <si>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</si>
  <si>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</si>
  <si>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</si>
  <si>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</si>
  <si>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</si>
  <si>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</si>
  <si>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</si>
  <si>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</si>
  <si>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</si>
  <si>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</si>
  <si>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</si>
  <si>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</si>
  <si>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</si>
  <si>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</si>
  <si>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</si>
  <si>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 xml:space="preserve">ՀՀ պաշտպանության նախարարություն </t>
  </si>
  <si>
    <t>ՀՀ պաշտպանության ապահովում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</si>
  <si>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</si>
  <si>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</si>
  <si>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</si>
  <si>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ՀՀ պաշտպանության ապահովում </t>
  </si>
  <si>
    <t xml:space="preserve">Ծրագրի անվանումը </t>
  </si>
  <si>
    <t xml:space="preserve"> ԸՆԴԱՄԵՆԸ ԾԱԽՍԵՐ այդ թվում՝</t>
  </si>
  <si>
    <t xml:space="preserve">ՈՐՈՇՄԱՆ N 5 ՀԱՎԵԼՎԱԾԻ N 2 ԱՂՅՈՒՍԱԿՈՒՄ ԿԱՏԱՐՎՈՂ ՓՈՓՈԽՈՒԹՅՈՒՆՆԵՐԸ </t>
  </si>
  <si>
    <t>ՈՐՈՇՄԱՆ N 3 և N 4 ՀԱՎԵԼՎԱԾՆԵՐՈՒՄ ԿԱՏԱՐՎՈՂ ՓՈՓՈԽՈՒԹՅՈՒՆՆԵՐԸ</t>
  </si>
  <si>
    <t>Բյուջետային հատկացումների գլխավոր կարգադրիչների, ծրագրերի և միջոցառումների անվանումները</t>
  </si>
  <si>
    <t xml:space="preserve"> Չի սահմանվում </t>
  </si>
  <si>
    <t>ՀԱՅԱՍՏԱՆԻ ՀԱՆՐԱՊԵՏՈՒԹՅԱՆ ԿԱՌԱՎԱՐՈՒԹՅԱՆ 2023 ԹՎԱԿԱՆԻ ԴԵԿՏԵՄԲԵՐԻ 28-Ի N 2323-Ն</t>
  </si>
  <si>
    <t>ՀՀ կառավարության 2024 թվականի</t>
  </si>
  <si>
    <t>______________ ի N ___ -Ն որոշման</t>
  </si>
  <si>
    <t xml:space="preserve">Ակտիվն օգտագործող կազմակերպության(ների) անվանում(ներ)ը՝ </t>
  </si>
  <si>
    <t>Հավելված N 5</t>
  </si>
  <si>
    <t>Հավելված N 4</t>
  </si>
  <si>
    <t>Հավելված N 3</t>
  </si>
  <si>
    <t xml:space="preserve">ՈՐՈՇՄԱՆ N 9 ՀԱՎԵԼՎԱԾԻ N 9.14 ԱՂՅՈՒՍԱԿՈՒՄ ԿԱՏԱՐՎՈՂ ՓՈՓՈԽՈՒԹՅՈՒՆՆԵՐԸ 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</si>
  <si>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</si>
  <si>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</si>
  <si>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</si>
  <si>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</si>
  <si>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 xml:space="preserve"> ԱՅԼ ԾԱԽՍԵՐ</t>
  </si>
  <si>
    <t>Ցուցանիշների փոփոխությունը (ավելացումները նշված են դրական նշանով, իսկ նվազեցումները՝ փակագծերում)</t>
  </si>
  <si>
    <t>Հավելված N 1</t>
  </si>
  <si>
    <t>Ռազմական կարիքների բավարարում</t>
  </si>
  <si>
    <t>Ընթացիկ գործունեության ապահովման գործողություններ</t>
  </si>
  <si>
    <t>Ծառայությունների մատուցում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</si>
  <si>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</si>
  <si>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</si>
  <si>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 - Այլ ծախսեր</t>
  </si>
  <si>
    <t xml:space="preserve"> Ծառայությունը մատուցող կազմակերպության(ների) անվանում(ներ)ը՛ </t>
  </si>
  <si>
    <t>Հավելված N 6</t>
  </si>
  <si>
    <t>հազար դրամով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</si>
  <si>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</si>
  <si>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</si>
  <si>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</si>
  <si>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</si>
  <si>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</si>
  <si>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</si>
  <si>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</si>
  <si>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«ՀԱՅԱՍՏԱՆԻ ՀԱՆՐԱՊԵՏՈՒԹՅԱՆ 2024 ԹՎԱԿԱՆԻ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 ՓՈՓՈԽՈՒԹՅՈՒՆՆԵՐԸ</t>
  </si>
  <si>
    <t>______________ ի N___ -Ն որոշման</t>
  </si>
  <si>
    <t>Հավելված N 2</t>
  </si>
  <si>
    <t>___________  ___-ի N _______ -Ն որոշման</t>
  </si>
  <si>
    <t xml:space="preserve"> - Շենքերի և շինությունների շինարարություն</t>
  </si>
  <si>
    <t xml:space="preserve"> ՇԵՆՔԵՐ և ՇԻՆՈՒԹՅՈՒՆՆԵՐ</t>
  </si>
  <si>
    <t xml:space="preserve">ՈՐՈՇՄԱՆ N 9.1 ՀԱՎԵԼՎԱԾԻ N 9.1.14 ԱՂՅՈՒՍԱԿՈՒՄ ԿԱՏԱՐՎՈՂ ՓՈՓՈԽՈՒԹՅՈՒՆՆԵՐԸ </t>
  </si>
  <si>
    <t>«ՀԱՅԱՍՏԱՆԻ ՀԱՆՐԱՊԵՏՈՒԹՅԱՆ 2024 ԹՎԱԿԱՆԻ ՊԵՏԱԿԱՆ ԲՅՈՒՋԵԻ ՄԱՍԻՆ» ՀԱՅԱՍՏԱՆԻ ՀԱՆՐԱՊԵՏՈՒԹՅԱՆ ՕՐԵՆՔԻ N 1 
ՀԱՎԵԼՎԱԾԻ N 3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</si>
</sst>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</numFmts>
  <fonts count="40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u/>
      <sz val="11"/>
      <name val="GHEA Grapalat"/>
      <family val="3"/>
    </font>
    <font>
      <sz val="11"/>
      <name val="Calibri"/>
      <family val="2"/>
      <scheme val="minor"/>
    </font>
    <font>
      <b/>
      <i/>
      <sz val="11"/>
      <name val="GHEA Grapalat"/>
      <family val="3"/>
    </font>
    <font>
      <sz val="10"/>
      <color rgb="FF00B050"/>
      <name val="GHEA Grapalat"/>
      <family val="3"/>
    </font>
    <font>
      <b/>
      <u/>
      <sz val="11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sz val="10"/>
      <color rgb="FFFF0000"/>
      <name val="GHEA Grapalat"/>
      <family val="3"/>
    </font>
    <font>
      <b/>
      <u/>
      <sz val="12"/>
      <color theme="1"/>
      <name val="GHEA Grapalat"/>
      <family val="3"/>
    </font>
    <font>
      <sz val="10"/>
      <color rgb="FF0070C0"/>
      <name val="GHEA Grapalat"/>
      <family val="3"/>
    </font>
    <font>
      <i/>
      <sz val="10"/>
      <color rgb="FF7030A0"/>
      <name val="GHEA Grapalat"/>
      <family val="3"/>
    </font>
    <font>
      <sz val="10"/>
      <color rgb="FF7030A0"/>
      <name val="GHEA Grapalat"/>
      <family val="3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3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9" fillId="0" borderId="0" applyBorder="0" applyProtection="0"/>
    <xf numFmtId="0" fontId="19" fillId="0" borderId="0"/>
    <xf numFmtId="0" fontId="26" fillId="0" borderId="0"/>
    <xf numFmtId="0" fontId="5" fillId="0" borderId="0"/>
  </cellStyleXfs>
  <cellXfs count="214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1" xfId="7" applyFont="1" applyBorder="1" applyAlignment="1">
      <alignment horizontal="left" vertical="center" wrapText="1"/>
    </xf>
    <xf numFmtId="0" fontId="18" fillId="0" borderId="1" xfId="7" applyFont="1" applyBorder="1" applyAlignment="1">
      <alignment horizontal="left" vertical="center" wrapText="1"/>
    </xf>
    <xf numFmtId="0" fontId="12" fillId="0" borderId="0" xfId="3" applyFont="1" applyAlignment="1">
      <alignment vertical="center"/>
    </xf>
    <xf numFmtId="0" fontId="14" fillId="0" borderId="0" xfId="3" applyFont="1" applyAlignment="1">
      <alignment horizontal="center" vertical="center"/>
    </xf>
    <xf numFmtId="0" fontId="12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49" fontId="12" fillId="0" borderId="1" xfId="7" applyNumberFormat="1" applyFont="1" applyFill="1" applyBorder="1" applyAlignment="1">
      <alignment horizontal="center" vertical="center" textRotation="90" wrapText="1"/>
    </xf>
    <xf numFmtId="0" fontId="21" fillId="0" borderId="1" xfId="7" applyFont="1" applyBorder="1" applyAlignment="1">
      <alignment horizontal="center" vertical="center" wrapText="1"/>
    </xf>
    <xf numFmtId="0" fontId="14" fillId="2" borderId="0" xfId="18" applyFont="1" applyFill="1" applyAlignment="1">
      <alignment horizontal="left" vertical="center" wrapText="1"/>
    </xf>
    <xf numFmtId="0" fontId="14" fillId="2" borderId="0" xfId="18" applyFont="1" applyFill="1" applyAlignment="1">
      <alignment horizontal="center" vertical="center" wrapText="1"/>
    </xf>
    <xf numFmtId="0" fontId="15" fillId="2" borderId="0" xfId="18" applyFont="1" applyFill="1" applyAlignment="1">
      <alignment horizontal="right" vertical="center"/>
    </xf>
    <xf numFmtId="0" fontId="20" fillId="2" borderId="1" xfId="3" applyFont="1" applyFill="1" applyBorder="1" applyAlignment="1">
      <alignment vertical="center" wrapText="1"/>
    </xf>
    <xf numFmtId="0" fontId="16" fillId="2" borderId="1" xfId="3" applyFont="1" applyFill="1" applyBorder="1" applyAlignment="1">
      <alignment vertical="center" wrapText="1"/>
    </xf>
    <xf numFmtId="0" fontId="15" fillId="2" borderId="4" xfId="3" applyFont="1" applyFill="1" applyBorder="1" applyAlignment="1">
      <alignment horizontal="center" vertical="center" wrapText="1"/>
    </xf>
    <xf numFmtId="0" fontId="15" fillId="0" borderId="0" xfId="3" applyFont="1"/>
    <xf numFmtId="0" fontId="17" fillId="0" borderId="0" xfId="3" applyFont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2" fillId="0" borderId="0" xfId="3" applyFont="1"/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vertical="center" wrapText="1"/>
    </xf>
    <xf numFmtId="0" fontId="12" fillId="0" borderId="0" xfId="3" applyFont="1" applyAlignment="1">
      <alignment horizontal="justify"/>
    </xf>
    <xf numFmtId="0" fontId="12" fillId="0" borderId="0" xfId="3" applyFont="1" applyAlignment="1">
      <alignment horizontal="justify" vertical="center"/>
    </xf>
    <xf numFmtId="0" fontId="16" fillId="2" borderId="1" xfId="18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24" fillId="2" borderId="1" xfId="3" applyFont="1" applyFill="1" applyBorder="1" applyAlignment="1">
      <alignment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 wrapText="1"/>
    </xf>
    <xf numFmtId="0" fontId="15" fillId="2" borderId="1" xfId="3" applyFont="1" applyFill="1" applyBorder="1" applyAlignment="1">
      <alignment vertical="top" wrapText="1"/>
    </xf>
    <xf numFmtId="0" fontId="20" fillId="0" borderId="1" xfId="7" applyFont="1" applyBorder="1" applyAlignment="1">
      <alignment vertical="center" wrapText="1"/>
    </xf>
    <xf numFmtId="37" fontId="20" fillId="0" borderId="1" xfId="9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center" wrapText="1"/>
    </xf>
    <xf numFmtId="0" fontId="15" fillId="0" borderId="1" xfId="3" applyFont="1" applyBorder="1" applyAlignment="1">
      <alignment vertical="center"/>
    </xf>
    <xf numFmtId="0" fontId="20" fillId="2" borderId="1" xfId="3" applyFont="1" applyFill="1" applyBorder="1" applyAlignment="1">
      <alignment vertical="center"/>
    </xf>
    <xf numFmtId="0" fontId="15" fillId="0" borderId="1" xfId="3" applyFont="1" applyBorder="1" applyAlignment="1">
      <alignment vertical="center" wrapText="1"/>
    </xf>
    <xf numFmtId="0" fontId="15" fillId="0" borderId="0" xfId="3" applyFont="1"/>
    <xf numFmtId="170" fontId="15" fillId="2" borderId="1" xfId="6" applyNumberFormat="1" applyFont="1" applyFill="1" applyBorder="1" applyAlignment="1">
      <alignment horizontal="right" vertical="center" wrapText="1"/>
    </xf>
    <xf numFmtId="170" fontId="16" fillId="2" borderId="1" xfId="6" applyNumberFormat="1" applyFont="1" applyFill="1" applyBorder="1" applyAlignment="1">
      <alignment horizontal="right" vertical="center" wrapText="1"/>
    </xf>
    <xf numFmtId="170" fontId="16" fillId="2" borderId="1" xfId="20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vertical="center" wrapText="1"/>
    </xf>
    <xf numFmtId="43" fontId="12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164" fontId="12" fillId="0" borderId="0" xfId="7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horizontal="center" vertical="center" wrapText="1"/>
    </xf>
    <xf numFmtId="43" fontId="12" fillId="0" borderId="0" xfId="8" applyFont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165" fontId="12" fillId="0" borderId="1" xfId="8" applyNumberFormat="1" applyFont="1" applyBorder="1" applyAlignment="1">
      <alignment horizontal="right" vertical="center" wrapText="1"/>
    </xf>
    <xf numFmtId="165" fontId="12" fillId="0" borderId="1" xfId="8" applyNumberFormat="1" applyFont="1" applyFill="1" applyBorder="1" applyAlignment="1">
      <alignment horizontal="right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18" fillId="0" borderId="1" xfId="7" applyFont="1" applyBorder="1" applyAlignment="1">
      <alignment horizontal="center" vertical="center" wrapText="1"/>
    </xf>
    <xf numFmtId="0" fontId="23" fillId="0" borderId="0" xfId="7" applyFont="1" applyAlignment="1">
      <alignment vertical="center" wrapText="1"/>
    </xf>
    <xf numFmtId="43" fontId="23" fillId="0" borderId="0" xfId="8" applyFont="1" applyAlignment="1">
      <alignment vertical="center" wrapText="1"/>
    </xf>
    <xf numFmtId="164" fontId="12" fillId="0" borderId="0" xfId="7" applyNumberFormat="1" applyFont="1" applyAlignment="1">
      <alignment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horizontal="center" vertical="center"/>
    </xf>
    <xf numFmtId="0" fontId="15" fillId="2" borderId="0" xfId="18" applyFont="1" applyFill="1" applyAlignment="1">
      <alignment horizontal="center" vertical="center" wrapText="1"/>
    </xf>
    <xf numFmtId="2" fontId="15" fillId="2" borderId="0" xfId="18" applyNumberFormat="1" applyFont="1" applyFill="1" applyAlignment="1">
      <alignment horizontal="center" vertical="center" wrapText="1"/>
    </xf>
    <xf numFmtId="0" fontId="15" fillId="2" borderId="0" xfId="18" applyFont="1" applyFill="1" applyAlignment="1">
      <alignment horizontal="left" vertical="center" wrapText="1"/>
    </xf>
    <xf numFmtId="2" fontId="15" fillId="2" borderId="0" xfId="18" applyNumberFormat="1" applyFont="1" applyFill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4" fillId="2" borderId="1" xfId="3" applyFont="1" applyFill="1" applyBorder="1" applyAlignment="1">
      <alignment vertical="center" wrapText="1"/>
    </xf>
    <xf numFmtId="0" fontId="14" fillId="0" borderId="0" xfId="3" applyFont="1" applyAlignment="1">
      <alignment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2" borderId="1" xfId="3" applyFont="1" applyFill="1" applyBorder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6" fillId="0" borderId="1" xfId="3" applyFont="1" applyBorder="1" applyAlignment="1">
      <alignment horizontal="left" vertical="center" wrapText="1"/>
    </xf>
    <xf numFmtId="170" fontId="24" fillId="2" borderId="1" xfId="3" applyNumberFormat="1" applyFont="1" applyFill="1" applyBorder="1" applyAlignment="1">
      <alignment vertical="center" wrapText="1"/>
    </xf>
    <xf numFmtId="170" fontId="15" fillId="0" borderId="2" xfId="3" applyNumberFormat="1" applyFont="1" applyBorder="1" applyAlignment="1">
      <alignment horizontal="right" vertical="center"/>
    </xf>
    <xf numFmtId="0" fontId="25" fillId="0" borderId="1" xfId="7" applyFont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right" vertical="center" wrapText="1"/>
    </xf>
    <xf numFmtId="0" fontId="4" fillId="0" borderId="1" xfId="7" applyNumberFormat="1" applyFont="1" applyFill="1" applyBorder="1" applyAlignment="1">
      <alignment horizontal="center" vertical="center" wrapText="1"/>
    </xf>
    <xf numFmtId="170" fontId="15" fillId="0" borderId="1" xfId="3" applyNumberFormat="1" applyFont="1" applyBorder="1" applyAlignment="1">
      <alignment horizontal="right" vertical="center"/>
    </xf>
    <xf numFmtId="170" fontId="16" fillId="0" borderId="1" xfId="6" applyNumberFormat="1" applyFont="1" applyBorder="1" applyAlignment="1">
      <alignment horizontal="right" vertical="center"/>
    </xf>
    <xf numFmtId="0" fontId="15" fillId="0" borderId="0" xfId="3" applyFont="1" applyAlignment="1">
      <alignment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15" fillId="0" borderId="0" xfId="3" applyFont="1"/>
    <xf numFmtId="0" fontId="15" fillId="2" borderId="1" xfId="18" applyFont="1" applyFill="1" applyBorder="1" applyAlignment="1">
      <alignment horizontal="center" vertical="center" wrapText="1"/>
    </xf>
    <xf numFmtId="0" fontId="14" fillId="0" borderId="0" xfId="3" applyFont="1" applyFill="1" applyAlignment="1">
      <alignment horizontal="right" vertical="center"/>
    </xf>
    <xf numFmtId="0" fontId="17" fillId="0" borderId="0" xfId="3" applyFont="1" applyFill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5" fillId="0" borderId="1" xfId="3" applyFont="1" applyBorder="1" applyAlignment="1">
      <alignment horizontal="center" vertical="center" wrapText="1"/>
    </xf>
    <xf numFmtId="170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/>
    </xf>
    <xf numFmtId="0" fontId="15" fillId="0" borderId="0" xfId="3" applyFont="1" applyAlignment="1">
      <alignment vertical="center"/>
    </xf>
    <xf numFmtId="0" fontId="15" fillId="0" borderId="0" xfId="2" applyFont="1" applyAlignment="1">
      <alignment horizontal="center" vertical="center" wrapText="1"/>
    </xf>
    <xf numFmtId="170" fontId="24" fillId="2" borderId="1" xfId="3" applyNumberFormat="1" applyFont="1" applyFill="1" applyBorder="1" applyAlignment="1">
      <alignment horizontal="right" vertical="center" wrapText="1"/>
    </xf>
    <xf numFmtId="0" fontId="27" fillId="0" borderId="0" xfId="3" applyFont="1"/>
    <xf numFmtId="165" fontId="15" fillId="0" borderId="0" xfId="15" applyNumberFormat="1" applyFont="1" applyFill="1" applyBorder="1" applyAlignment="1">
      <alignment horizontal="right" vertical="center"/>
    </xf>
    <xf numFmtId="0" fontId="14" fillId="0" borderId="0" xfId="7" applyFont="1" applyAlignment="1">
      <alignment vertical="center" wrapText="1"/>
    </xf>
    <xf numFmtId="0" fontId="28" fillId="0" borderId="0" xfId="3" applyFont="1"/>
    <xf numFmtId="0" fontId="15" fillId="2" borderId="0" xfId="3" applyFont="1" applyFill="1" applyAlignment="1">
      <alignment horizontal="right"/>
    </xf>
    <xf numFmtId="0" fontId="15" fillId="0" borderId="0" xfId="3" applyFont="1" applyAlignment="1">
      <alignment horizontal="right"/>
    </xf>
    <xf numFmtId="164" fontId="15" fillId="0" borderId="0" xfId="7" applyNumberFormat="1" applyFont="1" applyAlignment="1">
      <alignment horizontal="right" vertical="center" wrapText="1"/>
    </xf>
    <xf numFmtId="0" fontId="29" fillId="0" borderId="0" xfId="7" applyFont="1" applyAlignment="1">
      <alignment wrapText="1"/>
    </xf>
    <xf numFmtId="49" fontId="16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164" fontId="16" fillId="0" borderId="0" xfId="7" applyNumberFormat="1" applyFont="1" applyAlignment="1">
      <alignment horizontal="center" vertical="center" wrapText="1"/>
    </xf>
    <xf numFmtId="164" fontId="15" fillId="0" borderId="9" xfId="7" applyNumberFormat="1" applyFont="1" applyBorder="1" applyAlignment="1">
      <alignment vertical="center" wrapText="1"/>
    </xf>
    <xf numFmtId="164" fontId="15" fillId="0" borderId="9" xfId="7" applyNumberFormat="1" applyFont="1" applyBorder="1" applyAlignment="1">
      <alignment horizontal="right" vertical="center" wrapText="1"/>
    </xf>
    <xf numFmtId="0" fontId="15" fillId="0" borderId="0" xfId="7" applyFont="1" applyAlignment="1">
      <alignment horizontal="center" vertical="center" wrapText="1"/>
    </xf>
    <xf numFmtId="164" fontId="30" fillId="0" borderId="1" xfId="0" applyNumberFormat="1" applyFont="1" applyBorder="1" applyAlignment="1">
      <alignment horizontal="center" vertical="center" wrapText="1"/>
    </xf>
    <xf numFmtId="49" fontId="31" fillId="0" borderId="1" xfId="7" applyNumberFormat="1" applyFont="1" applyBorder="1" applyAlignment="1">
      <alignment horizontal="center" vertical="center" textRotation="90" wrapText="1"/>
    </xf>
    <xf numFmtId="0" fontId="31" fillId="0" borderId="1" xfId="7" applyFont="1" applyBorder="1" applyAlignment="1">
      <alignment horizontal="center" vertical="center" wrapText="1"/>
    </xf>
    <xf numFmtId="165" fontId="31" fillId="0" borderId="5" xfId="8" applyNumberFormat="1" applyFont="1" applyFill="1" applyBorder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164" fontId="31" fillId="0" borderId="5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165" fontId="14" fillId="0" borderId="1" xfId="8" applyNumberFormat="1" applyFont="1" applyBorder="1" applyAlignment="1">
      <alignment horizontal="center" vertical="center" wrapText="1"/>
    </xf>
    <xf numFmtId="164" fontId="14" fillId="0" borderId="1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left" vertical="center" wrapText="1"/>
    </xf>
    <xf numFmtId="165" fontId="14" fillId="0" borderId="1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vertical="center" wrapText="1"/>
    </xf>
    <xf numFmtId="164" fontId="14" fillId="0" borderId="0" xfId="7" applyNumberFormat="1" applyFont="1" applyAlignment="1">
      <alignment vertical="center" wrapText="1"/>
    </xf>
    <xf numFmtId="165" fontId="16" fillId="0" borderId="0" xfId="15" applyNumberFormat="1" applyFont="1" applyFill="1" applyBorder="1" applyAlignment="1">
      <alignment horizontal="right" vertical="center"/>
    </xf>
    <xf numFmtId="0" fontId="32" fillId="0" borderId="1" xfId="7" applyFont="1" applyBorder="1" applyAlignment="1">
      <alignment horizontal="center" vertical="center" wrapText="1"/>
    </xf>
    <xf numFmtId="170" fontId="14" fillId="0" borderId="1" xfId="7" applyNumberFormat="1" applyFont="1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14" fillId="0" borderId="0" xfId="18" applyFont="1" applyFill="1" applyAlignment="1">
      <alignment horizontal="center" vertical="center" wrapText="1"/>
    </xf>
    <xf numFmtId="0" fontId="14" fillId="0" borderId="0" xfId="18" applyFont="1" applyFill="1" applyAlignment="1">
      <alignment horizontal="left" vertical="center" wrapText="1"/>
    </xf>
    <xf numFmtId="0" fontId="15" fillId="0" borderId="0" xfId="18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49" fontId="33" fillId="0" borderId="1" xfId="7" applyNumberFormat="1" applyFont="1" applyBorder="1" applyAlignment="1">
      <alignment horizontal="center" vertical="center" textRotation="90" wrapText="1"/>
    </xf>
    <xf numFmtId="165" fontId="33" fillId="0" borderId="5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horizontal="center" vertical="center" wrapText="1"/>
    </xf>
    <xf numFmtId="0" fontId="17" fillId="0" borderId="1" xfId="7" applyFont="1" applyBorder="1" applyAlignment="1">
      <alignment horizontal="center" vertical="center" wrapText="1"/>
    </xf>
    <xf numFmtId="0" fontId="35" fillId="0" borderId="1" xfId="7" applyFont="1" applyBorder="1" applyAlignment="1">
      <alignment horizontal="center" vertical="center" wrapText="1"/>
    </xf>
    <xf numFmtId="165" fontId="29" fillId="0" borderId="1" xfId="8" applyNumberFormat="1" applyFont="1" applyBorder="1" applyAlignment="1">
      <alignment horizontal="center" vertical="center" wrapText="1"/>
    </xf>
    <xf numFmtId="0" fontId="15" fillId="0" borderId="0" xfId="18" applyFont="1" applyFill="1" applyAlignment="1">
      <alignment horizontal="center" vertical="center" wrapText="1"/>
    </xf>
    <xf numFmtId="0" fontId="36" fillId="2" borderId="1" xfId="3" applyFont="1" applyFill="1" applyBorder="1" applyAlignment="1">
      <alignment vertical="center" wrapText="1"/>
    </xf>
    <xf numFmtId="170" fontId="36" fillId="2" borderId="1" xfId="9" applyNumberFormat="1" applyFont="1" applyFill="1" applyBorder="1" applyAlignment="1">
      <alignment horizontal="right" vertical="center" wrapText="1"/>
    </xf>
    <xf numFmtId="0" fontId="34" fillId="2" borderId="4" xfId="3" applyFont="1" applyFill="1" applyBorder="1" applyAlignment="1">
      <alignment vertical="center" wrapText="1"/>
    </xf>
    <xf numFmtId="170" fontId="34" fillId="2" borderId="1" xfId="9" applyNumberFormat="1" applyFont="1" applyFill="1" applyBorder="1" applyAlignment="1">
      <alignment horizontal="right" vertical="center" wrapText="1"/>
    </xf>
    <xf numFmtId="0" fontId="37" fillId="2" borderId="4" xfId="3" applyFont="1" applyFill="1" applyBorder="1" applyAlignment="1">
      <alignment vertical="center" wrapText="1"/>
    </xf>
    <xf numFmtId="170" fontId="38" fillId="2" borderId="1" xfId="9" applyNumberFormat="1" applyFont="1" applyFill="1" applyBorder="1" applyAlignment="1">
      <alignment horizontal="right" vertical="center" wrapText="1"/>
    </xf>
    <xf numFmtId="0" fontId="14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12" fillId="0" borderId="0" xfId="3" applyFont="1" applyFill="1" applyBorder="1" applyAlignment="1">
      <alignment vertical="center"/>
    </xf>
    <xf numFmtId="0" fontId="15" fillId="0" borderId="0" xfId="3" applyFont="1" applyFill="1"/>
    <xf numFmtId="0" fontId="4" fillId="0" borderId="1" xfId="3" applyFont="1" applyFill="1" applyBorder="1" applyAlignment="1">
      <alignment vertical="center" wrapText="1"/>
    </xf>
    <xf numFmtId="0" fontId="12" fillId="0" borderId="0" xfId="3" applyFont="1" applyFill="1"/>
    <xf numFmtId="0" fontId="18" fillId="0" borderId="1" xfId="3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vertical="center" wrapText="1"/>
    </xf>
    <xf numFmtId="0" fontId="12" fillId="0" borderId="1" xfId="7" applyNumberFormat="1" applyFont="1" applyFill="1" applyBorder="1" applyAlignment="1">
      <alignment horizontal="left" vertical="center" wrapText="1"/>
    </xf>
    <xf numFmtId="165" fontId="17" fillId="0" borderId="0" xfId="15" applyNumberFormat="1" applyFont="1" applyFill="1" applyBorder="1" applyAlignment="1">
      <alignment horizontal="right" vertical="center"/>
    </xf>
    <xf numFmtId="0" fontId="14" fillId="0" borderId="0" xfId="3" applyFont="1" applyFill="1" applyBorder="1" applyAlignment="1">
      <alignment horizontal="right" vertical="center"/>
    </xf>
    <xf numFmtId="0" fontId="14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170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 wrapText="1"/>
    </xf>
    <xf numFmtId="0" fontId="15" fillId="0" borderId="4" xfId="3" applyFont="1" applyBorder="1" applyAlignment="1">
      <alignment horizontal="center" vertical="center"/>
    </xf>
    <xf numFmtId="0" fontId="15" fillId="0" borderId="6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170" fontId="15" fillId="0" borderId="4" xfId="6" applyNumberFormat="1" applyFont="1" applyBorder="1" applyAlignment="1">
      <alignment horizontal="right" vertical="center"/>
    </xf>
    <xf numFmtId="170" fontId="15" fillId="0" borderId="6" xfId="6" applyNumberFormat="1" applyFont="1" applyBorder="1" applyAlignment="1">
      <alignment horizontal="right" vertical="center"/>
    </xf>
    <xf numFmtId="170" fontId="15" fillId="0" borderId="5" xfId="6" applyNumberFormat="1" applyFont="1" applyBorder="1" applyAlignment="1">
      <alignment horizontal="right" vertical="center"/>
    </xf>
    <xf numFmtId="0" fontId="4" fillId="2" borderId="1" xfId="3" applyFont="1" applyFill="1" applyBorder="1" applyAlignment="1">
      <alignment horizontal="center" vertical="center"/>
    </xf>
    <xf numFmtId="0" fontId="29" fillId="0" borderId="0" xfId="7" applyFont="1" applyAlignment="1">
      <alignment horizontal="center" vertical="center" wrapText="1"/>
    </xf>
    <xf numFmtId="49" fontId="30" fillId="0" borderId="3" xfId="7" applyNumberFormat="1" applyFont="1" applyBorder="1" applyAlignment="1">
      <alignment horizontal="center" vertical="center" wrapText="1"/>
    </xf>
    <xf numFmtId="49" fontId="30" fillId="0" borderId="2" xfId="7" applyNumberFormat="1" applyFont="1" applyBorder="1" applyAlignment="1">
      <alignment horizontal="center" vertical="center" wrapText="1"/>
    </xf>
    <xf numFmtId="0" fontId="30" fillId="0" borderId="4" xfId="7" applyFont="1" applyBorder="1" applyAlignment="1">
      <alignment horizontal="center" vertical="center" wrapText="1"/>
    </xf>
    <xf numFmtId="0" fontId="30" fillId="0" borderId="6" xfId="7" applyFont="1" applyBorder="1" applyAlignment="1">
      <alignment horizontal="center" vertical="center" wrapText="1"/>
    </xf>
    <xf numFmtId="0" fontId="30" fillId="0" borderId="5" xfId="7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164" fontId="15" fillId="0" borderId="2" xfId="0" applyNumberFormat="1" applyFont="1" applyBorder="1" applyAlignment="1">
      <alignment horizontal="center" vertical="center" wrapText="1"/>
    </xf>
    <xf numFmtId="164" fontId="30" fillId="0" borderId="4" xfId="0" applyNumberFormat="1" applyFont="1" applyBorder="1" applyAlignment="1">
      <alignment horizontal="center" vertical="center" wrapText="1"/>
    </xf>
    <xf numFmtId="164" fontId="30" fillId="0" borderId="5" xfId="0" applyNumberFormat="1" applyFont="1" applyBorder="1" applyAlignment="1">
      <alignment horizontal="center" vertical="center" wrapText="1"/>
    </xf>
    <xf numFmtId="164" fontId="30" fillId="0" borderId="8" xfId="0" applyNumberFormat="1" applyFont="1" applyBorder="1" applyAlignment="1">
      <alignment horizontal="center" vertical="center" wrapText="1"/>
    </xf>
    <xf numFmtId="164" fontId="30" fillId="0" borderId="9" xfId="0" applyNumberFormat="1" applyFont="1" applyBorder="1" applyAlignment="1">
      <alignment horizontal="center" vertical="center" wrapText="1"/>
    </xf>
    <xf numFmtId="164" fontId="30" fillId="0" borderId="10" xfId="0" applyNumberFormat="1" applyFont="1" applyBorder="1" applyAlignment="1">
      <alignment horizontal="center" vertical="center" wrapText="1"/>
    </xf>
    <xf numFmtId="49" fontId="30" fillId="0" borderId="1" xfId="7" applyNumberFormat="1" applyFont="1" applyBorder="1" applyAlignment="1">
      <alignment horizontal="center" vertical="center" textRotation="90" wrapText="1"/>
    </xf>
    <xf numFmtId="0" fontId="17" fillId="2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164" fontId="12" fillId="0" borderId="0" xfId="7" applyNumberFormat="1" applyFont="1" applyFill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5" fillId="2" borderId="3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20" fillId="2" borderId="3" xfId="3" applyFont="1" applyFill="1" applyBorder="1" applyAlignment="1">
      <alignment horizontal="left" vertical="center" wrapText="1"/>
    </xf>
    <xf numFmtId="0" fontId="20" fillId="2" borderId="2" xfId="3" applyFont="1" applyFill="1" applyBorder="1" applyAlignment="1">
      <alignment horizontal="left" vertical="center" wrapText="1"/>
    </xf>
    <xf numFmtId="0" fontId="15" fillId="0" borderId="3" xfId="3" applyFont="1" applyBorder="1" applyAlignment="1">
      <alignment horizontal="left" vertical="center"/>
    </xf>
    <xf numFmtId="0" fontId="15" fillId="0" borderId="2" xfId="3" applyFont="1" applyBorder="1" applyAlignment="1">
      <alignment horizontal="left" vertical="center"/>
    </xf>
    <xf numFmtId="0" fontId="17" fillId="0" borderId="0" xfId="3" applyFont="1" applyAlignment="1">
      <alignment horizontal="center" vertical="center" wrapText="1"/>
    </xf>
    <xf numFmtId="0" fontId="4" fillId="0" borderId="0" xfId="3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5" fillId="2" borderId="3" xfId="3" applyFont="1" applyFill="1" applyBorder="1" applyAlignment="1">
      <alignment horizontal="left" vertical="center"/>
    </xf>
    <xf numFmtId="0" fontId="15" fillId="2" borderId="2" xfId="3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 wrapText="1"/>
    </xf>
    <xf numFmtId="0" fontId="14" fillId="0" borderId="0" xfId="3" applyFont="1" applyAlignment="1">
      <alignment horizontal="right"/>
    </xf>
    <xf numFmtId="0" fontId="15" fillId="0" borderId="0" xfId="3" applyFont="1"/>
  </cellXfs>
  <cellStyles count="35">
    <cellStyle name="_artabyuje" xfId="10" xr:uid="{00000000-0005-0000-0000-000000000000}"/>
    <cellStyle name="Comma" xfId="6" builtinId="3"/>
    <cellStyle name="Comma 11" xfId="29" xr:uid="{00000000-0005-0000-0000-000002000000}"/>
    <cellStyle name="Comma 15" xfId="24" xr:uid="{00000000-0005-0000-0000-000003000000}"/>
    <cellStyle name="Comma 2" xfId="8" xr:uid="{00000000-0005-0000-0000-000004000000}"/>
    <cellStyle name="Comma 2 2" xfId="11" xr:uid="{00000000-0005-0000-0000-000005000000}"/>
    <cellStyle name="Comma 3" xfId="9" xr:uid="{00000000-0005-0000-0000-000006000000}"/>
    <cellStyle name="Comma 4" xfId="12" xr:uid="{00000000-0005-0000-0000-000007000000}"/>
    <cellStyle name="Comma 5" xfId="13" xr:uid="{00000000-0005-0000-0000-000008000000}"/>
    <cellStyle name="Comma 6" xfId="14" xr:uid="{00000000-0005-0000-0000-000009000000}"/>
    <cellStyle name="Comma 7" xfId="5" xr:uid="{00000000-0005-0000-0000-00000A000000}"/>
    <cellStyle name="Comma 8" xfId="22" xr:uid="{00000000-0005-0000-0000-00000B000000}"/>
    <cellStyle name="Comma 9" xfId="31" xr:uid="{00000000-0005-0000-0000-00000C000000}"/>
    <cellStyle name="Comma_General 17.02.04" xfId="15" xr:uid="{00000000-0005-0000-0000-00000D000000}"/>
    <cellStyle name="Normal" xfId="0" builtinId="0"/>
    <cellStyle name="Normal 10" xfId="33" xr:uid="{9517BB88-0AF9-4026-9A1C-4CF6C7FD78D3}"/>
    <cellStyle name="Normal 15 2 2" xfId="27" xr:uid="{00000000-0005-0000-0000-00000F000000}"/>
    <cellStyle name="Normal 2" xfId="7" xr:uid="{00000000-0005-0000-0000-000010000000}"/>
    <cellStyle name="Normal 2 2" xfId="30" xr:uid="{00000000-0005-0000-0000-000011000000}"/>
    <cellStyle name="Normal 3" xfId="16" xr:uid="{00000000-0005-0000-0000-000012000000}"/>
    <cellStyle name="Normal 4" xfId="17" xr:uid="{00000000-0005-0000-0000-000013000000}"/>
    <cellStyle name="Normal 5" xfId="1" xr:uid="{00000000-0005-0000-0000-000014000000}"/>
    <cellStyle name="Normal 5 2" xfId="3" xr:uid="{00000000-0005-0000-0000-000015000000}"/>
    <cellStyle name="Normal 5 2 9" xfId="28" xr:uid="{00000000-0005-0000-0000-000016000000}"/>
    <cellStyle name="Normal 6" xfId="21" xr:uid="{00000000-0005-0000-0000-000017000000}"/>
    <cellStyle name="Normal 6 2" xfId="23" xr:uid="{00000000-0005-0000-0000-000018000000}"/>
    <cellStyle name="Normal 7" xfId="25" xr:uid="{00000000-0005-0000-0000-000019000000}"/>
    <cellStyle name="Normal 7 2" xfId="26" xr:uid="{00000000-0005-0000-0000-00001A000000}"/>
    <cellStyle name="Normal 7 2 2" xfId="34" xr:uid="{0F0CC422-5789-4C8E-8623-EEEA6B4DA08E}"/>
    <cellStyle name="Normal 8" xfId="18" xr:uid="{00000000-0005-0000-0000-00001B000000}"/>
    <cellStyle name="Normal 9" xfId="32" xr:uid="{00000000-0005-0000-0000-00001C000000}"/>
    <cellStyle name="Normal 9 3_հավ1-3" xfId="4" xr:uid="{00000000-0005-0000-0000-00001D000000}"/>
    <cellStyle name="Normal_2017 PLAN VERJNAKAN.23.12.16" xfId="2" xr:uid="{00000000-0005-0000-0000-00001E000000}"/>
    <cellStyle name="Percent 2" xfId="19" xr:uid="{00000000-0005-0000-0000-000020000000}"/>
    <cellStyle name="SN_241" xfId="20" xr:uid="{00000000-0005-0000-0000-000021000000}"/>
  </cellStyles>
  <dxfs count="0"/>
  <tableStyles count="0" defaultTableStyle="TableStyleMedium2" defaultPivotStyle="PivotStyleLight16"/>
  <colors>
    <mruColors>
      <color rgb="FF3FFF96"/>
      <color rgb="FFC0E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81DB1-C9EE-401F-9E68-ED2AAB5C0A07}">
  <sheetPr>
    <tabColor rgb="FF92D050"/>
  </sheetPr>
  <dimension ref="B1:BC29"/>
  <sheetViews>
    <sheetView view="pageBreakPreview" zoomScaleNormal="100" zoomScaleSheetLayoutView="100" workbookViewId="0">
      <pane ySplit="9" topLeftCell="A10" activePane="bottomLeft" state="frozen"/>
      <selection pane="bottomLeft" activeCell="D14" sqref="D14"/>
    </sheetView>
  </sheetViews>
  <sheetFormatPr defaultColWidth="9.140625" defaultRowHeight="17.25" x14ac:dyDescent="0.25"/>
  <cols>
    <col min="1" max="1" width="1.7109375" style="93" customWidth="1"/>
    <col min="2" max="3" width="8.7109375" style="9" customWidth="1"/>
    <col min="4" max="4" width="120.7109375" style="93" customWidth="1"/>
    <col min="5" max="5" width="28.28515625" style="93" customWidth="1"/>
    <col min="6" max="6" width="1.7109375" style="93" customWidth="1"/>
    <col min="7" max="16384" width="9.140625" style="93"/>
  </cols>
  <sheetData>
    <row r="1" spans="2:55" s="150" customFormat="1" ht="20.25" customHeight="1" x14ac:dyDescent="0.25">
      <c r="B1" s="159" t="s">
        <v>84</v>
      </c>
      <c r="C1" s="159"/>
      <c r="D1" s="159"/>
      <c r="E1" s="159"/>
    </row>
    <row r="2" spans="2:55" s="151" customFormat="1" x14ac:dyDescent="0.25">
      <c r="B2" s="160" t="s">
        <v>71</v>
      </c>
      <c r="C2" s="160"/>
      <c r="D2" s="160"/>
      <c r="E2" s="160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</row>
    <row r="3" spans="2:55" s="151" customFormat="1" ht="19.5" customHeight="1" x14ac:dyDescent="0.25">
      <c r="B3" s="161" t="s">
        <v>102</v>
      </c>
      <c r="C3" s="161"/>
      <c r="D3" s="161"/>
      <c r="E3" s="161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</row>
    <row r="4" spans="2:55" s="150" customFormat="1" ht="14.1" customHeight="1" x14ac:dyDescent="0.25">
      <c r="B4" s="134"/>
      <c r="C4" s="134"/>
      <c r="D4" s="162"/>
      <c r="E4" s="162"/>
    </row>
    <row r="5" spans="2:55" ht="68.25" customHeight="1" x14ac:dyDescent="0.25">
      <c r="B5" s="163" t="s">
        <v>101</v>
      </c>
      <c r="C5" s="163"/>
      <c r="D5" s="163"/>
      <c r="E5" s="163"/>
    </row>
    <row r="6" spans="2:55" ht="18" customHeight="1" x14ac:dyDescent="0.25">
      <c r="C6" s="92"/>
      <c r="D6" s="92"/>
      <c r="E6" s="10" t="s">
        <v>47</v>
      </c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</row>
    <row r="7" spans="2:55" ht="62.25" customHeight="1" x14ac:dyDescent="0.25">
      <c r="B7" s="166" t="s">
        <v>34</v>
      </c>
      <c r="C7" s="166"/>
      <c r="D7" s="166" t="s">
        <v>68</v>
      </c>
      <c r="E7" s="31" t="s">
        <v>83</v>
      </c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</row>
    <row r="8" spans="2:55" s="97" customFormat="1" ht="35.1" customHeight="1" x14ac:dyDescent="0.25">
      <c r="B8" s="96" t="s">
        <v>51</v>
      </c>
      <c r="C8" s="94" t="s">
        <v>56</v>
      </c>
      <c r="D8" s="166"/>
      <c r="E8" s="31" t="s">
        <v>50</v>
      </c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1"/>
    </row>
    <row r="9" spans="2:55" s="97" customFormat="1" x14ac:dyDescent="0.25">
      <c r="B9" s="96"/>
      <c r="C9" s="96"/>
      <c r="D9" s="60" t="s">
        <v>33</v>
      </c>
      <c r="E9" s="84">
        <f>E10</f>
        <v>0</v>
      </c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</row>
    <row r="10" spans="2:55" s="97" customFormat="1" x14ac:dyDescent="0.25">
      <c r="B10" s="38" t="s">
        <v>32</v>
      </c>
      <c r="C10" s="38"/>
      <c r="D10" s="61" t="s">
        <v>0</v>
      </c>
      <c r="E10" s="84">
        <f>E11</f>
        <v>0</v>
      </c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</row>
    <row r="11" spans="2:55" s="97" customFormat="1" x14ac:dyDescent="0.25">
      <c r="B11" s="167">
        <v>1169</v>
      </c>
      <c r="C11" s="167"/>
      <c r="D11" s="39" t="s">
        <v>31</v>
      </c>
      <c r="E11" s="170">
        <f t="shared" ref="E11" si="0">E24+E18</f>
        <v>0</v>
      </c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</row>
    <row r="12" spans="2:55" s="97" customFormat="1" x14ac:dyDescent="0.25">
      <c r="B12" s="168"/>
      <c r="C12" s="168"/>
      <c r="D12" s="37" t="s">
        <v>59</v>
      </c>
      <c r="E12" s="17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</row>
    <row r="13" spans="2:55" s="97" customFormat="1" x14ac:dyDescent="0.25">
      <c r="B13" s="168"/>
      <c r="C13" s="168"/>
      <c r="D13" s="17" t="s">
        <v>29</v>
      </c>
      <c r="E13" s="17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</row>
    <row r="14" spans="2:55" s="97" customFormat="1" ht="27" x14ac:dyDescent="0.25">
      <c r="B14" s="168"/>
      <c r="C14" s="168"/>
      <c r="D14" s="32" t="s">
        <v>60</v>
      </c>
      <c r="E14" s="17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</row>
    <row r="15" spans="2:55" s="97" customFormat="1" x14ac:dyDescent="0.25">
      <c r="B15" s="168"/>
      <c r="C15" s="168"/>
      <c r="D15" s="39" t="s">
        <v>28</v>
      </c>
      <c r="E15" s="17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</row>
    <row r="16" spans="2:55" s="97" customFormat="1" x14ac:dyDescent="0.25">
      <c r="B16" s="169"/>
      <c r="C16" s="169"/>
      <c r="D16" s="37" t="s">
        <v>61</v>
      </c>
      <c r="E16" s="172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</row>
    <row r="17" spans="2:55" s="97" customFormat="1" x14ac:dyDescent="0.25">
      <c r="B17" s="173" t="s">
        <v>27</v>
      </c>
      <c r="C17" s="173"/>
      <c r="D17" s="173"/>
      <c r="E17" s="95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</row>
    <row r="18" spans="2:55" s="97" customFormat="1" ht="13.5" x14ac:dyDescent="0.25">
      <c r="B18" s="164"/>
      <c r="C18" s="164">
        <v>11001</v>
      </c>
      <c r="D18" s="17" t="s">
        <v>26</v>
      </c>
      <c r="E18" s="165">
        <f>+'Հ-3 և 4'!H21</f>
        <v>-83090.399999999994</v>
      </c>
    </row>
    <row r="19" spans="2:55" s="97" customFormat="1" ht="13.5" x14ac:dyDescent="0.25">
      <c r="B19" s="164"/>
      <c r="C19" s="164"/>
      <c r="D19" s="37" t="s">
        <v>85</v>
      </c>
      <c r="E19" s="165"/>
    </row>
    <row r="20" spans="2:55" s="97" customFormat="1" ht="13.5" x14ac:dyDescent="0.25">
      <c r="B20" s="164"/>
      <c r="C20" s="164"/>
      <c r="D20" s="17" t="s">
        <v>25</v>
      </c>
      <c r="E20" s="165"/>
    </row>
    <row r="21" spans="2:55" s="97" customFormat="1" ht="13.5" x14ac:dyDescent="0.25">
      <c r="B21" s="164"/>
      <c r="C21" s="164"/>
      <c r="D21" s="37" t="s">
        <v>86</v>
      </c>
      <c r="E21" s="165"/>
    </row>
    <row r="22" spans="2:55" s="97" customFormat="1" ht="13.5" x14ac:dyDescent="0.25">
      <c r="B22" s="164"/>
      <c r="C22" s="164"/>
      <c r="D22" s="17" t="s">
        <v>24</v>
      </c>
      <c r="E22" s="165"/>
    </row>
    <row r="23" spans="2:55" s="97" customFormat="1" ht="13.5" x14ac:dyDescent="0.25">
      <c r="B23" s="164"/>
      <c r="C23" s="164"/>
      <c r="D23" s="40" t="s">
        <v>87</v>
      </c>
      <c r="E23" s="165"/>
    </row>
    <row r="24" spans="2:55" s="97" customFormat="1" ht="13.5" x14ac:dyDescent="0.25">
      <c r="B24" s="164"/>
      <c r="C24" s="164">
        <v>31001</v>
      </c>
      <c r="D24" s="17" t="s">
        <v>26</v>
      </c>
      <c r="E24" s="165">
        <f>'Հ-3 և 4'!H30</f>
        <v>83090.399999999994</v>
      </c>
    </row>
    <row r="25" spans="2:55" s="97" customFormat="1" ht="13.5" x14ac:dyDescent="0.25">
      <c r="B25" s="164"/>
      <c r="C25" s="164"/>
      <c r="D25" s="37" t="s">
        <v>39</v>
      </c>
      <c r="E25" s="165"/>
    </row>
    <row r="26" spans="2:55" s="97" customFormat="1" ht="13.5" x14ac:dyDescent="0.25">
      <c r="B26" s="164"/>
      <c r="C26" s="164"/>
      <c r="D26" s="17" t="s">
        <v>25</v>
      </c>
      <c r="E26" s="165"/>
    </row>
    <row r="27" spans="2:55" s="97" customFormat="1" ht="13.5" x14ac:dyDescent="0.25">
      <c r="B27" s="164"/>
      <c r="C27" s="164"/>
      <c r="D27" s="37" t="s">
        <v>40</v>
      </c>
      <c r="E27" s="165"/>
    </row>
    <row r="28" spans="2:55" s="97" customFormat="1" ht="13.5" x14ac:dyDescent="0.25">
      <c r="B28" s="164"/>
      <c r="C28" s="164"/>
      <c r="D28" s="17" t="s">
        <v>24</v>
      </c>
      <c r="E28" s="165"/>
    </row>
    <row r="29" spans="2:55" s="97" customFormat="1" ht="13.5" x14ac:dyDescent="0.25">
      <c r="B29" s="164"/>
      <c r="C29" s="164"/>
      <c r="D29" s="40" t="s">
        <v>41</v>
      </c>
      <c r="E29" s="165"/>
    </row>
  </sheetData>
  <mergeCells count="17">
    <mergeCell ref="B24:B29"/>
    <mergeCell ref="C24:C29"/>
    <mergeCell ref="E24:E29"/>
    <mergeCell ref="B7:C7"/>
    <mergeCell ref="D7:D8"/>
    <mergeCell ref="B11:B16"/>
    <mergeCell ref="C11:C16"/>
    <mergeCell ref="E11:E16"/>
    <mergeCell ref="B17:D17"/>
    <mergeCell ref="B18:B23"/>
    <mergeCell ref="C18:C23"/>
    <mergeCell ref="E18:E23"/>
    <mergeCell ref="B1:E1"/>
    <mergeCell ref="B2:E2"/>
    <mergeCell ref="B3:E3"/>
    <mergeCell ref="D4:E4"/>
    <mergeCell ref="B5:E5"/>
  </mergeCells>
  <printOptions horizontalCentered="1"/>
  <pageMargins left="0.25" right="0.25" top="0.5" bottom="0.25" header="0" footer="0"/>
  <pageSetup paperSize="9" scale="80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997D2-9EEC-47ED-BE65-1B5D3FFF588F}">
  <sheetPr>
    <tabColor rgb="FF92D050"/>
  </sheetPr>
  <dimension ref="A1:J14"/>
  <sheetViews>
    <sheetView view="pageBreakPreview" zoomScale="115" zoomScaleNormal="115" zoomScaleSheetLayoutView="115" workbookViewId="0">
      <selection activeCell="C12" sqref="C12"/>
    </sheetView>
  </sheetViews>
  <sheetFormatPr defaultColWidth="9.140625" defaultRowHeight="17.25" x14ac:dyDescent="0.25"/>
  <cols>
    <col min="1" max="1" width="7.42578125" style="118" customWidth="1"/>
    <col min="2" max="2" width="8.7109375" style="118" customWidth="1"/>
    <col min="3" max="3" width="53.28515625" style="102" customWidth="1"/>
    <col min="4" max="4" width="15.85546875" style="126" customWidth="1"/>
    <col min="5" max="5" width="18.140625" style="126" customWidth="1"/>
    <col min="6" max="6" width="18.42578125" style="126" customWidth="1"/>
    <col min="7" max="7" width="17.5703125" style="126" customWidth="1"/>
    <col min="8" max="8" width="15.5703125" style="126" customWidth="1"/>
    <col min="9" max="9" width="9.5703125" style="102" customWidth="1"/>
    <col min="10" max="10" width="9.85546875" style="102" bestFit="1" customWidth="1"/>
    <col min="11" max="16384" width="9.140625" style="102"/>
  </cols>
  <sheetData>
    <row r="1" spans="1:10" x14ac:dyDescent="0.3">
      <c r="A1" s="100"/>
      <c r="B1" s="101"/>
      <c r="C1" s="100"/>
      <c r="D1" s="101"/>
      <c r="E1" s="100"/>
      <c r="F1" s="101"/>
      <c r="G1" s="100"/>
      <c r="H1" s="127" t="s">
        <v>103</v>
      </c>
    </row>
    <row r="2" spans="1:10" x14ac:dyDescent="0.3">
      <c r="A2" s="103"/>
      <c r="B2" s="104"/>
      <c r="C2" s="103"/>
      <c r="D2" s="104"/>
      <c r="E2" s="103"/>
      <c r="F2" s="104"/>
      <c r="G2" s="103"/>
      <c r="H2" s="104" t="s">
        <v>71</v>
      </c>
    </row>
    <row r="3" spans="1:10" x14ac:dyDescent="0.3">
      <c r="A3" s="103"/>
      <c r="B3" s="105"/>
      <c r="C3" s="103"/>
      <c r="D3" s="105"/>
      <c r="E3" s="103"/>
      <c r="F3" s="105"/>
      <c r="G3" s="103"/>
      <c r="H3" s="105" t="s">
        <v>104</v>
      </c>
    </row>
    <row r="4" spans="1:10" x14ac:dyDescent="0.25">
      <c r="A4" s="106"/>
      <c r="B4" s="106"/>
      <c r="C4" s="106"/>
      <c r="D4" s="106"/>
      <c r="E4" s="106"/>
      <c r="F4" s="106"/>
      <c r="G4" s="106"/>
      <c r="H4" s="106"/>
    </row>
    <row r="5" spans="1:10" ht="47.25" customHeight="1" x14ac:dyDescent="0.3">
      <c r="A5" s="174" t="s">
        <v>108</v>
      </c>
      <c r="B5" s="174"/>
      <c r="C5" s="174"/>
      <c r="D5" s="174"/>
      <c r="E5" s="174"/>
      <c r="F5" s="174"/>
      <c r="G5" s="174"/>
      <c r="H5" s="174"/>
      <c r="I5" s="107"/>
      <c r="J5" s="107"/>
    </row>
    <row r="6" spans="1:10" x14ac:dyDescent="0.25">
      <c r="A6" s="108"/>
      <c r="B6" s="108"/>
      <c r="C6" s="109"/>
      <c r="D6" s="110"/>
      <c r="E6" s="110"/>
      <c r="F6" s="110"/>
      <c r="G6" s="111"/>
      <c r="H6" s="112" t="s">
        <v>93</v>
      </c>
    </row>
    <row r="7" spans="1:10" s="113" customFormat="1" ht="36" customHeight="1" x14ac:dyDescent="0.25">
      <c r="A7" s="175" t="s">
        <v>42</v>
      </c>
      <c r="B7" s="176"/>
      <c r="C7" s="177" t="s">
        <v>43</v>
      </c>
      <c r="D7" s="180" t="s">
        <v>89</v>
      </c>
      <c r="E7" s="181"/>
      <c r="F7" s="181"/>
      <c r="G7" s="181"/>
      <c r="H7" s="182"/>
    </row>
    <row r="8" spans="1:10" s="113" customFormat="1" ht="15" customHeight="1" x14ac:dyDescent="0.25">
      <c r="A8" s="188" t="s">
        <v>95</v>
      </c>
      <c r="B8" s="188" t="s">
        <v>96</v>
      </c>
      <c r="C8" s="178"/>
      <c r="D8" s="183" t="s">
        <v>33</v>
      </c>
      <c r="E8" s="185" t="s">
        <v>94</v>
      </c>
      <c r="F8" s="186"/>
      <c r="G8" s="186"/>
      <c r="H8" s="187"/>
    </row>
    <row r="9" spans="1:10" s="113" customFormat="1" ht="99.75" customHeight="1" x14ac:dyDescent="0.25">
      <c r="A9" s="188"/>
      <c r="B9" s="188"/>
      <c r="C9" s="179"/>
      <c r="D9" s="184"/>
      <c r="E9" s="114" t="s">
        <v>97</v>
      </c>
      <c r="F9" s="114" t="s">
        <v>98</v>
      </c>
      <c r="G9" s="114" t="s">
        <v>99</v>
      </c>
      <c r="H9" s="114" t="s">
        <v>100</v>
      </c>
    </row>
    <row r="10" spans="1:10" s="139" customFormat="1" x14ac:dyDescent="0.25">
      <c r="A10" s="137"/>
      <c r="B10" s="137"/>
      <c r="C10" s="130" t="s">
        <v>44</v>
      </c>
      <c r="D10" s="138">
        <f>D12</f>
        <v>83090.399999999994</v>
      </c>
      <c r="E10" s="138">
        <f>E12</f>
        <v>83090.399999999994</v>
      </c>
      <c r="F10" s="138"/>
      <c r="G10" s="138"/>
      <c r="H10" s="138"/>
    </row>
    <row r="11" spans="1:10" x14ac:dyDescent="0.25">
      <c r="A11" s="115"/>
      <c r="B11" s="115"/>
      <c r="C11" s="116" t="s">
        <v>45</v>
      </c>
      <c r="D11" s="117"/>
      <c r="E11" s="117"/>
      <c r="F11" s="119"/>
      <c r="G11" s="119"/>
      <c r="H11" s="119"/>
    </row>
    <row r="12" spans="1:10" s="139" customFormat="1" x14ac:dyDescent="0.25">
      <c r="A12" s="140"/>
      <c r="B12" s="141"/>
      <c r="C12" s="128" t="s">
        <v>0</v>
      </c>
      <c r="D12" s="142">
        <f>+D14</f>
        <v>83090.399999999994</v>
      </c>
      <c r="E12" s="142">
        <f>+E14</f>
        <v>83090.399999999994</v>
      </c>
      <c r="F12" s="142"/>
      <c r="G12" s="142"/>
      <c r="H12" s="142"/>
    </row>
    <row r="13" spans="1:10" s="118" customFormat="1" x14ac:dyDescent="0.25">
      <c r="A13" s="120"/>
      <c r="B13" s="120"/>
      <c r="C13" s="123" t="s">
        <v>35</v>
      </c>
      <c r="D13" s="121"/>
      <c r="E13" s="121"/>
      <c r="F13" s="122"/>
      <c r="G13" s="122"/>
      <c r="H13" s="122"/>
    </row>
    <row r="14" spans="1:10" s="125" customFormat="1" ht="34.5" x14ac:dyDescent="0.25">
      <c r="A14" s="120">
        <v>1169</v>
      </c>
      <c r="B14" s="120">
        <v>31001</v>
      </c>
      <c r="C14" s="123" t="s">
        <v>39</v>
      </c>
      <c r="D14" s="121">
        <f>SUM(E14:H14)</f>
        <v>83090.399999999994</v>
      </c>
      <c r="E14" s="124">
        <f>'ՕՀ-1 Ա-2 և Հ-5 Ա-1'!E24</f>
        <v>83090.399999999994</v>
      </c>
      <c r="F14" s="122"/>
      <c r="G14" s="122"/>
      <c r="H14" s="129"/>
    </row>
  </sheetData>
  <mergeCells count="8">
    <mergeCell ref="A5:H5"/>
    <mergeCell ref="A7:B7"/>
    <mergeCell ref="C7:C9"/>
    <mergeCell ref="D7:H7"/>
    <mergeCell ref="D8:D9"/>
    <mergeCell ref="E8:H8"/>
    <mergeCell ref="B8:B9"/>
    <mergeCell ref="A8:A9"/>
  </mergeCells>
  <printOptions horizontalCentered="1"/>
  <pageMargins left="0.2" right="0.2" top="0.75" bottom="0.5" header="0.3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1:K38"/>
  <sheetViews>
    <sheetView view="pageBreakPreview" zoomScaleNormal="100" zoomScaleSheetLayoutView="100" workbookViewId="0">
      <pane ySplit="10" topLeftCell="A11" activePane="bottomLeft" state="frozen"/>
      <selection pane="bottomLeft" activeCell="G8" sqref="G8:G9"/>
    </sheetView>
  </sheetViews>
  <sheetFormatPr defaultColWidth="9.140625" defaultRowHeight="17.25" x14ac:dyDescent="0.25"/>
  <cols>
    <col min="1" max="1" width="0.85546875" style="14" customWidth="1"/>
    <col min="2" max="4" width="6.7109375" style="15" customWidth="1"/>
    <col min="5" max="6" width="11.28515625" style="15" customWidth="1"/>
    <col min="7" max="7" width="82.5703125" style="14" customWidth="1"/>
    <col min="8" max="8" width="26" style="14" customWidth="1"/>
    <col min="9" max="9" width="0.85546875" style="14" customWidth="1"/>
    <col min="10" max="10" width="8.140625" style="64" customWidth="1"/>
    <col min="11" max="11" width="5.85546875" style="66" customWidth="1"/>
    <col min="12" max="16384" width="9.140625" style="14"/>
  </cols>
  <sheetData>
    <row r="1" spans="2:11" s="71" customFormat="1" ht="20.100000000000001" customHeight="1" x14ac:dyDescent="0.25">
      <c r="B1" s="189" t="s">
        <v>76</v>
      </c>
      <c r="C1" s="189"/>
      <c r="D1" s="189"/>
      <c r="E1" s="189"/>
      <c r="F1" s="189"/>
      <c r="G1" s="189"/>
      <c r="H1" s="189"/>
      <c r="J1" s="63"/>
      <c r="K1" s="73"/>
    </row>
    <row r="2" spans="2:11" s="8" customFormat="1" ht="20.100000000000001" customHeight="1" x14ac:dyDescent="0.25">
      <c r="B2" s="161" t="s">
        <v>71</v>
      </c>
      <c r="C2" s="161"/>
      <c r="D2" s="161"/>
      <c r="E2" s="161"/>
      <c r="F2" s="161"/>
      <c r="G2" s="161"/>
      <c r="H2" s="161"/>
      <c r="J2" s="63"/>
      <c r="K2" s="73"/>
    </row>
    <row r="3" spans="2:11" s="8" customFormat="1" ht="20.100000000000001" customHeight="1" x14ac:dyDescent="0.25">
      <c r="B3" s="161" t="s">
        <v>72</v>
      </c>
      <c r="C3" s="161"/>
      <c r="D3" s="161"/>
      <c r="E3" s="161"/>
      <c r="F3" s="161"/>
      <c r="G3" s="161"/>
      <c r="H3" s="161"/>
      <c r="J3" s="63"/>
      <c r="K3" s="73"/>
    </row>
    <row r="4" spans="2:11" s="71" customFormat="1" ht="15" customHeight="1" x14ac:dyDescent="0.25">
      <c r="B4" s="9"/>
      <c r="C4" s="9"/>
      <c r="D4" s="9"/>
      <c r="E4" s="190"/>
      <c r="F4" s="190"/>
      <c r="G4" s="190"/>
      <c r="H4" s="190"/>
      <c r="J4" s="63"/>
      <c r="K4" s="73"/>
    </row>
    <row r="5" spans="2:11" s="71" customFormat="1" ht="20.100000000000001" customHeight="1" x14ac:dyDescent="0.25">
      <c r="B5" s="163" t="s">
        <v>70</v>
      </c>
      <c r="C5" s="163"/>
      <c r="D5" s="163"/>
      <c r="E5" s="163"/>
      <c r="F5" s="163"/>
      <c r="G5" s="163"/>
      <c r="H5" s="163"/>
      <c r="J5" s="63"/>
      <c r="K5" s="73"/>
    </row>
    <row r="6" spans="2:11" s="71" customFormat="1" ht="20.100000000000001" customHeight="1" x14ac:dyDescent="0.25">
      <c r="B6" s="163" t="s">
        <v>67</v>
      </c>
      <c r="C6" s="163"/>
      <c r="D6" s="163"/>
      <c r="E6" s="163"/>
      <c r="F6" s="163"/>
      <c r="G6" s="163"/>
      <c r="H6" s="163"/>
      <c r="J6" s="63"/>
      <c r="K6" s="73"/>
    </row>
    <row r="7" spans="2:11" ht="20.100000000000001" customHeight="1" x14ac:dyDescent="0.25">
      <c r="B7" s="131"/>
      <c r="C7" s="131"/>
      <c r="D7" s="131"/>
      <c r="E7" s="131"/>
      <c r="F7" s="131"/>
      <c r="G7" s="132"/>
      <c r="H7" s="133" t="s">
        <v>47</v>
      </c>
    </row>
    <row r="8" spans="2:11" ht="90.75" customHeight="1" x14ac:dyDescent="0.25">
      <c r="B8" s="191" t="s">
        <v>23</v>
      </c>
      <c r="C8" s="191"/>
      <c r="D8" s="191"/>
      <c r="E8" s="191" t="s">
        <v>22</v>
      </c>
      <c r="F8" s="191"/>
      <c r="G8" s="191" t="s">
        <v>62</v>
      </c>
      <c r="H8" s="31" t="s">
        <v>83</v>
      </c>
    </row>
    <row r="9" spans="2:11" ht="25.5" customHeight="1" x14ac:dyDescent="0.25">
      <c r="B9" s="75" t="s">
        <v>53</v>
      </c>
      <c r="C9" s="75" t="s">
        <v>54</v>
      </c>
      <c r="D9" s="75" t="s">
        <v>55</v>
      </c>
      <c r="E9" s="75" t="s">
        <v>51</v>
      </c>
      <c r="F9" s="75" t="s">
        <v>52</v>
      </c>
      <c r="G9" s="191"/>
      <c r="H9" s="31" t="s">
        <v>50</v>
      </c>
    </row>
    <row r="10" spans="2:11" ht="15" customHeight="1" x14ac:dyDescent="0.25">
      <c r="B10" s="75"/>
      <c r="C10" s="75"/>
      <c r="D10" s="75"/>
      <c r="E10" s="75"/>
      <c r="F10" s="75"/>
      <c r="G10" s="77" t="s">
        <v>65</v>
      </c>
      <c r="H10" s="43">
        <f>H11</f>
        <v>0</v>
      </c>
    </row>
    <row r="11" spans="2:11" ht="15" customHeight="1" x14ac:dyDescent="0.25">
      <c r="B11" s="28" t="s">
        <v>21</v>
      </c>
      <c r="C11" s="28"/>
      <c r="D11" s="28"/>
      <c r="E11" s="28"/>
      <c r="F11" s="28"/>
      <c r="G11" s="18" t="s">
        <v>20</v>
      </c>
      <c r="H11" s="43">
        <f t="shared" ref="H11" si="0">H13</f>
        <v>0</v>
      </c>
    </row>
    <row r="12" spans="2:11" ht="15" customHeight="1" x14ac:dyDescent="0.25">
      <c r="B12" s="72"/>
      <c r="C12" s="72"/>
      <c r="D12" s="72"/>
      <c r="E12" s="72"/>
      <c r="F12" s="72"/>
      <c r="G12" s="17" t="s">
        <v>18</v>
      </c>
      <c r="H12" s="42"/>
    </row>
    <row r="13" spans="2:11" ht="15" customHeight="1" x14ac:dyDescent="0.25">
      <c r="B13" s="28"/>
      <c r="C13" s="28" t="s">
        <v>19</v>
      </c>
      <c r="D13" s="28"/>
      <c r="E13" s="28"/>
      <c r="F13" s="28"/>
      <c r="G13" s="18" t="s">
        <v>1</v>
      </c>
      <c r="H13" s="43">
        <f t="shared" ref="H13" si="1">H15</f>
        <v>0</v>
      </c>
    </row>
    <row r="14" spans="2:11" ht="15" customHeight="1" x14ac:dyDescent="0.25">
      <c r="B14" s="72"/>
      <c r="C14" s="72"/>
      <c r="D14" s="72"/>
      <c r="E14" s="72"/>
      <c r="F14" s="72"/>
      <c r="G14" s="17" t="s">
        <v>18</v>
      </c>
      <c r="H14" s="42"/>
    </row>
    <row r="15" spans="2:11" ht="15" customHeight="1" x14ac:dyDescent="0.25">
      <c r="B15" s="28"/>
      <c r="C15" s="28"/>
      <c r="D15" s="28" t="s">
        <v>19</v>
      </c>
      <c r="E15" s="28"/>
      <c r="F15" s="28"/>
      <c r="G15" s="18" t="s">
        <v>1</v>
      </c>
      <c r="H15" s="43">
        <f t="shared" ref="H15" si="2">H17</f>
        <v>0</v>
      </c>
    </row>
    <row r="16" spans="2:11" ht="15" customHeight="1" x14ac:dyDescent="0.25">
      <c r="B16" s="72"/>
      <c r="C16" s="72"/>
      <c r="D16" s="72"/>
      <c r="E16" s="72"/>
      <c r="F16" s="72"/>
      <c r="G16" s="17" t="s">
        <v>18</v>
      </c>
      <c r="H16" s="42"/>
    </row>
    <row r="17" spans="2:11" ht="15" customHeight="1" x14ac:dyDescent="0.25">
      <c r="B17" s="72"/>
      <c r="C17" s="72"/>
      <c r="D17" s="72"/>
      <c r="E17" s="72"/>
      <c r="F17" s="74"/>
      <c r="G17" s="18" t="s">
        <v>57</v>
      </c>
      <c r="H17" s="44">
        <f t="shared" ref="H17" si="3">H19</f>
        <v>0</v>
      </c>
      <c r="J17" s="65"/>
      <c r="K17" s="67"/>
    </row>
    <row r="18" spans="2:11" ht="15" customHeight="1" x14ac:dyDescent="0.25">
      <c r="B18" s="72"/>
      <c r="C18" s="72"/>
      <c r="D18" s="72"/>
      <c r="E18" s="72"/>
      <c r="F18" s="74"/>
      <c r="G18" s="17" t="s">
        <v>18</v>
      </c>
      <c r="H18" s="44"/>
      <c r="J18" s="65"/>
      <c r="K18" s="67"/>
    </row>
    <row r="19" spans="2:11" ht="15" customHeight="1" x14ac:dyDescent="0.25">
      <c r="B19" s="72"/>
      <c r="C19" s="72"/>
      <c r="D19" s="72"/>
      <c r="E19" s="28" t="s">
        <v>17</v>
      </c>
      <c r="F19" s="28"/>
      <c r="G19" s="18" t="s">
        <v>30</v>
      </c>
      <c r="H19" s="43">
        <f>H30+H21</f>
        <v>0</v>
      </c>
      <c r="J19" s="65"/>
      <c r="K19" s="67"/>
    </row>
    <row r="20" spans="2:11" ht="15" customHeight="1" x14ac:dyDescent="0.25">
      <c r="B20" s="72"/>
      <c r="C20" s="72"/>
      <c r="D20" s="72"/>
      <c r="E20" s="28"/>
      <c r="F20" s="28"/>
      <c r="G20" s="17" t="s">
        <v>18</v>
      </c>
      <c r="H20" s="43"/>
      <c r="J20" s="65"/>
      <c r="K20" s="67"/>
    </row>
    <row r="21" spans="2:11" ht="15" customHeight="1" x14ac:dyDescent="0.25">
      <c r="B21" s="86"/>
      <c r="C21" s="86"/>
      <c r="D21" s="86"/>
      <c r="E21" s="28"/>
      <c r="F21" s="28" t="s">
        <v>78</v>
      </c>
      <c r="G21" s="18" t="s">
        <v>79</v>
      </c>
      <c r="H21" s="43">
        <f>H23</f>
        <v>-83090.399999999994</v>
      </c>
      <c r="J21" s="65"/>
      <c r="K21" s="67"/>
    </row>
    <row r="22" spans="2:11" ht="15" customHeight="1" x14ac:dyDescent="0.25">
      <c r="B22" s="86"/>
      <c r="C22" s="86"/>
      <c r="D22" s="86"/>
      <c r="E22" s="28"/>
      <c r="F22" s="86"/>
      <c r="G22" s="17" t="s">
        <v>15</v>
      </c>
      <c r="H22" s="42"/>
      <c r="J22" s="65"/>
      <c r="K22" s="67"/>
    </row>
    <row r="23" spans="2:11" ht="15" customHeight="1" x14ac:dyDescent="0.25">
      <c r="B23" s="86"/>
      <c r="C23" s="86"/>
      <c r="D23" s="86"/>
      <c r="E23" s="28"/>
      <c r="F23" s="86"/>
      <c r="G23" s="18" t="s">
        <v>80</v>
      </c>
      <c r="H23" s="43">
        <f>H25</f>
        <v>-83090.399999999994</v>
      </c>
      <c r="J23" s="65"/>
      <c r="K23" s="67"/>
    </row>
    <row r="24" spans="2:11" ht="15" customHeight="1" x14ac:dyDescent="0.25">
      <c r="B24" s="86"/>
      <c r="C24" s="86"/>
      <c r="D24" s="86"/>
      <c r="E24" s="28"/>
      <c r="F24" s="86"/>
      <c r="G24" s="17" t="s">
        <v>14</v>
      </c>
      <c r="H24" s="42"/>
      <c r="J24" s="65"/>
      <c r="K24" s="67"/>
    </row>
    <row r="25" spans="2:11" ht="15" customHeight="1" x14ac:dyDescent="0.25">
      <c r="B25" s="86"/>
      <c r="C25" s="86"/>
      <c r="D25" s="86"/>
      <c r="E25" s="28"/>
      <c r="F25" s="86"/>
      <c r="G25" s="18" t="s">
        <v>16</v>
      </c>
      <c r="H25" s="43">
        <f t="shared" ref="H25" si="4">H26</f>
        <v>-83090.399999999994</v>
      </c>
      <c r="J25" s="65"/>
      <c r="K25" s="67"/>
    </row>
    <row r="26" spans="2:11" ht="15" customHeight="1" x14ac:dyDescent="0.25">
      <c r="B26" s="135"/>
      <c r="C26" s="135"/>
      <c r="D26" s="135"/>
      <c r="E26" s="135"/>
      <c r="F26" s="135"/>
      <c r="G26" s="144" t="s">
        <v>81</v>
      </c>
      <c r="H26" s="145">
        <f>+H27</f>
        <v>-83090.399999999994</v>
      </c>
      <c r="J26" s="98"/>
      <c r="K26" s="67"/>
    </row>
    <row r="27" spans="2:11" ht="15" customHeight="1" x14ac:dyDescent="0.25">
      <c r="B27" s="135"/>
      <c r="C27" s="135"/>
      <c r="D27" s="135"/>
      <c r="E27" s="135"/>
      <c r="F27" s="19"/>
      <c r="G27" s="146" t="s">
        <v>82</v>
      </c>
      <c r="H27" s="147">
        <f>H28</f>
        <v>-83090.399999999994</v>
      </c>
      <c r="J27" s="98"/>
      <c r="K27" s="67"/>
    </row>
    <row r="28" spans="2:11" ht="15" customHeight="1" x14ac:dyDescent="0.25">
      <c r="B28" s="135"/>
      <c r="C28" s="135"/>
      <c r="D28" s="135"/>
      <c r="E28" s="135"/>
      <c r="F28" s="19"/>
      <c r="G28" s="148" t="s">
        <v>82</v>
      </c>
      <c r="H28" s="149">
        <f>H29</f>
        <v>-83090.399999999994</v>
      </c>
      <c r="J28" s="98"/>
      <c r="K28" s="67"/>
    </row>
    <row r="29" spans="2:11" ht="15" customHeight="1" x14ac:dyDescent="0.25">
      <c r="B29" s="86"/>
      <c r="C29" s="86"/>
      <c r="D29" s="86"/>
      <c r="E29" s="28"/>
      <c r="F29" s="76"/>
      <c r="G29" s="30" t="s">
        <v>90</v>
      </c>
      <c r="H29" s="78">
        <f>-H38</f>
        <v>-83090.399999999994</v>
      </c>
      <c r="J29" s="98">
        <v>4861</v>
      </c>
      <c r="K29" s="67"/>
    </row>
    <row r="30" spans="2:11" ht="15" customHeight="1" x14ac:dyDescent="0.25">
      <c r="B30" s="28"/>
      <c r="C30" s="28"/>
      <c r="D30" s="28"/>
      <c r="E30" s="28"/>
      <c r="F30" s="29">
        <v>31001</v>
      </c>
      <c r="G30" s="18" t="s">
        <v>36</v>
      </c>
      <c r="H30" s="43">
        <f>H32</f>
        <v>83090.399999999994</v>
      </c>
    </row>
    <row r="31" spans="2:11" ht="15" customHeight="1" x14ac:dyDescent="0.25">
      <c r="B31" s="72"/>
      <c r="C31" s="72"/>
      <c r="D31" s="72"/>
      <c r="E31" s="72"/>
      <c r="F31" s="74"/>
      <c r="G31" s="17" t="s">
        <v>15</v>
      </c>
      <c r="H31" s="42"/>
    </row>
    <row r="32" spans="2:11" ht="15" customHeight="1" x14ac:dyDescent="0.25">
      <c r="B32" s="72"/>
      <c r="C32" s="72"/>
      <c r="D32" s="72"/>
      <c r="E32" s="72"/>
      <c r="F32" s="74"/>
      <c r="G32" s="18" t="s">
        <v>57</v>
      </c>
      <c r="H32" s="43">
        <f>H34</f>
        <v>83090.399999999994</v>
      </c>
    </row>
    <row r="33" spans="2:10" ht="15" customHeight="1" x14ac:dyDescent="0.25">
      <c r="B33" s="72"/>
      <c r="C33" s="72"/>
      <c r="D33" s="72"/>
      <c r="E33" s="72"/>
      <c r="F33" s="74"/>
      <c r="G33" s="17" t="s">
        <v>14</v>
      </c>
      <c r="H33" s="42"/>
    </row>
    <row r="34" spans="2:10" ht="15" customHeight="1" x14ac:dyDescent="0.25">
      <c r="B34" s="72"/>
      <c r="C34" s="72"/>
      <c r="D34" s="72"/>
      <c r="E34" s="72"/>
      <c r="F34" s="74"/>
      <c r="G34" s="18" t="s">
        <v>16</v>
      </c>
      <c r="H34" s="43">
        <f t="shared" ref="H34" si="5">H35</f>
        <v>83090.399999999994</v>
      </c>
    </row>
    <row r="35" spans="2:10" ht="15" customHeight="1" x14ac:dyDescent="0.25">
      <c r="B35" s="135"/>
      <c r="C35" s="135"/>
      <c r="D35" s="135"/>
      <c r="E35" s="135"/>
      <c r="F35" s="76"/>
      <c r="G35" s="144" t="s">
        <v>37</v>
      </c>
      <c r="H35" s="145">
        <f>H36</f>
        <v>83090.399999999994</v>
      </c>
    </row>
    <row r="36" spans="2:10" ht="15" customHeight="1" x14ac:dyDescent="0.25">
      <c r="B36" s="135"/>
      <c r="C36" s="135"/>
      <c r="D36" s="135"/>
      <c r="E36" s="135"/>
      <c r="F36" s="19"/>
      <c r="G36" s="146" t="s">
        <v>38</v>
      </c>
      <c r="H36" s="147">
        <f>+H37</f>
        <v>83090.399999999994</v>
      </c>
    </row>
    <row r="37" spans="2:10" ht="15" customHeight="1" x14ac:dyDescent="0.25">
      <c r="B37" s="135"/>
      <c r="C37" s="135"/>
      <c r="D37" s="135"/>
      <c r="E37" s="135"/>
      <c r="F37" s="76"/>
      <c r="G37" s="148" t="s">
        <v>106</v>
      </c>
      <c r="H37" s="149">
        <f>SUM(H38:H38)</f>
        <v>83090.399999999994</v>
      </c>
    </row>
    <row r="38" spans="2:10" ht="15" customHeight="1" x14ac:dyDescent="0.25">
      <c r="B38" s="90"/>
      <c r="C38" s="90"/>
      <c r="D38" s="90"/>
      <c r="E38" s="90"/>
      <c r="F38" s="76"/>
      <c r="G38" s="30" t="s">
        <v>105</v>
      </c>
      <c r="H38" s="99">
        <v>83090.399999999994</v>
      </c>
      <c r="J38" s="143">
        <v>5112</v>
      </c>
    </row>
  </sheetData>
  <mergeCells count="9">
    <mergeCell ref="B1:H1"/>
    <mergeCell ref="B2:H2"/>
    <mergeCell ref="B3:H3"/>
    <mergeCell ref="E4:H4"/>
    <mergeCell ref="B8:D8"/>
    <mergeCell ref="E8:F8"/>
    <mergeCell ref="G8:G9"/>
    <mergeCell ref="B5:H5"/>
    <mergeCell ref="B6:H6"/>
  </mergeCells>
  <phoneticPr fontId="39" type="noConversion"/>
  <printOptions horizontalCentered="1"/>
  <pageMargins left="0.25" right="0.25" top="0.5" bottom="0.25" header="0.25" footer="0.25"/>
  <pageSetup paperSize="9" scale="80" fitToHeight="2" orientation="landscape" r:id="rId1"/>
  <ignoredErrors>
    <ignoredError sqref="B19:E19 B11:E17 F21" numberStoredAsText="1"/>
    <ignoredError sqref="H2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1:J17"/>
  <sheetViews>
    <sheetView view="pageBreakPreview" zoomScale="110" zoomScaleNormal="120" zoomScaleSheetLayoutView="110" workbookViewId="0">
      <selection activeCell="D12" sqref="D12"/>
    </sheetView>
  </sheetViews>
  <sheetFormatPr defaultColWidth="9.140625" defaultRowHeight="16.5" x14ac:dyDescent="0.25"/>
  <cols>
    <col min="1" max="1" width="0.85546875" style="45" customWidth="1"/>
    <col min="2" max="3" width="10" style="49" customWidth="1"/>
    <col min="4" max="4" width="78.42578125" style="45" customWidth="1"/>
    <col min="5" max="5" width="22.7109375" style="59" customWidth="1"/>
    <col min="6" max="6" width="0.85546875" style="45" customWidth="1"/>
    <col min="7" max="7" width="16.42578125" style="46" bestFit="1" customWidth="1"/>
    <col min="8" max="9" width="18.28515625" style="46" bestFit="1" customWidth="1"/>
    <col min="10" max="10" width="18.5703125" style="46" bestFit="1" customWidth="1"/>
    <col min="11" max="11" width="16.42578125" style="45" customWidth="1"/>
    <col min="12" max="16384" width="9.140625" style="45"/>
  </cols>
  <sheetData>
    <row r="1" spans="2:10" ht="17.25" customHeight="1" x14ac:dyDescent="0.25">
      <c r="B1" s="194" t="s">
        <v>75</v>
      </c>
      <c r="C1" s="194"/>
      <c r="D1" s="194"/>
      <c r="E1" s="194"/>
    </row>
    <row r="2" spans="2:10" x14ac:dyDescent="0.25">
      <c r="B2" s="195" t="str">
        <f>'Հ-3 և 4'!B2</f>
        <v>ՀՀ կառավարության 2024 թվականի</v>
      </c>
      <c r="C2" s="195"/>
      <c r="D2" s="195"/>
      <c r="E2" s="195"/>
    </row>
    <row r="3" spans="2:10" ht="17.25" customHeight="1" x14ac:dyDescent="0.25">
      <c r="B3" s="195" t="str">
        <f>'Հ-3 և 4'!B3</f>
        <v>______________ ի N ___ -Ն որոշման</v>
      </c>
      <c r="C3" s="195"/>
      <c r="D3" s="195"/>
      <c r="E3" s="195"/>
    </row>
    <row r="4" spans="2:10" x14ac:dyDescent="0.25">
      <c r="B4" s="194"/>
      <c r="C4" s="194"/>
      <c r="D4" s="194"/>
      <c r="E4" s="194"/>
    </row>
    <row r="5" spans="2:10" ht="20.100000000000001" customHeight="1" x14ac:dyDescent="0.25">
      <c r="B5" s="196" t="str">
        <f>'Հ-3 և 4'!B5:H5</f>
        <v>ՀԱՅԱՍՏԱՆԻ ՀԱՆՐԱՊԵՏՈՒԹՅԱՆ ԿԱՌԱՎԱՐՈՒԹՅԱՆ 2023 ԹՎԱԿԱՆԻ ԴԵԿՏԵՄԲԵՐԻ 28-Ի N 2323-Ն</v>
      </c>
      <c r="C5" s="196"/>
      <c r="D5" s="196"/>
      <c r="E5" s="196"/>
    </row>
    <row r="6" spans="2:10" ht="20.100000000000001" customHeight="1" x14ac:dyDescent="0.25">
      <c r="B6" s="196" t="s">
        <v>66</v>
      </c>
      <c r="C6" s="196"/>
      <c r="D6" s="196"/>
      <c r="E6" s="196"/>
    </row>
    <row r="7" spans="2:10" x14ac:dyDescent="0.25">
      <c r="B7" s="47"/>
      <c r="C7" s="47"/>
      <c r="D7" s="4"/>
      <c r="E7" s="48" t="s">
        <v>47</v>
      </c>
    </row>
    <row r="8" spans="2:10" s="49" customFormat="1" ht="69.75" customHeight="1" x14ac:dyDescent="0.25">
      <c r="B8" s="192" t="s">
        <v>42</v>
      </c>
      <c r="C8" s="192"/>
      <c r="D8" s="193" t="s">
        <v>43</v>
      </c>
      <c r="E8" s="31" t="s">
        <v>89</v>
      </c>
      <c r="G8" s="50"/>
      <c r="H8" s="50"/>
      <c r="I8" s="50"/>
      <c r="J8" s="50"/>
    </row>
    <row r="9" spans="2:10" s="49" customFormat="1" ht="35.1" customHeight="1" x14ac:dyDescent="0.25">
      <c r="B9" s="51" t="s">
        <v>51</v>
      </c>
      <c r="C9" s="51" t="s">
        <v>56</v>
      </c>
      <c r="D9" s="193"/>
      <c r="E9" s="31" t="s">
        <v>50</v>
      </c>
      <c r="G9" s="50"/>
      <c r="H9" s="50"/>
      <c r="I9" s="50"/>
      <c r="J9" s="50"/>
    </row>
    <row r="10" spans="2:10" s="49" customFormat="1" ht="20.100000000000001" customHeight="1" x14ac:dyDescent="0.25">
      <c r="B10" s="12"/>
      <c r="C10" s="12"/>
      <c r="D10" s="82" t="s">
        <v>44</v>
      </c>
      <c r="E10" s="81">
        <f>E12</f>
        <v>83090.399999999994</v>
      </c>
      <c r="G10" s="50"/>
      <c r="H10" s="50"/>
      <c r="I10" s="50"/>
      <c r="J10" s="50"/>
    </row>
    <row r="11" spans="2:10" ht="20.100000000000001" customHeight="1" x14ac:dyDescent="0.25">
      <c r="B11" s="12"/>
      <c r="C11" s="12"/>
      <c r="D11" s="158" t="s">
        <v>45</v>
      </c>
      <c r="E11" s="53"/>
    </row>
    <row r="12" spans="2:10" s="49" customFormat="1" ht="20.100000000000001" customHeight="1" x14ac:dyDescent="0.25">
      <c r="B12" s="5"/>
      <c r="C12" s="13"/>
      <c r="D12" s="80" t="s">
        <v>57</v>
      </c>
      <c r="E12" s="81">
        <f t="shared" ref="E12" si="0">E14</f>
        <v>83090.399999999994</v>
      </c>
      <c r="G12" s="50"/>
      <c r="H12" s="50"/>
      <c r="I12" s="50"/>
      <c r="J12" s="50"/>
    </row>
    <row r="13" spans="2:10" s="49" customFormat="1" ht="20.100000000000001" customHeight="1" x14ac:dyDescent="0.25">
      <c r="B13" s="5"/>
      <c r="C13" s="5"/>
      <c r="D13" s="6" t="s">
        <v>35</v>
      </c>
      <c r="E13" s="52"/>
      <c r="G13" s="50"/>
      <c r="H13" s="50"/>
      <c r="I13" s="50"/>
      <c r="J13" s="50"/>
    </row>
    <row r="14" spans="2:10" s="54" customFormat="1" ht="20.100000000000001" customHeight="1" x14ac:dyDescent="0.25">
      <c r="B14" s="5">
        <v>1169</v>
      </c>
      <c r="C14" s="5">
        <v>31001</v>
      </c>
      <c r="D14" s="6" t="s">
        <v>39</v>
      </c>
      <c r="E14" s="52">
        <f t="shared" ref="E14" si="1">E16</f>
        <v>83090.399999999994</v>
      </c>
      <c r="G14" s="55"/>
      <c r="H14" s="55"/>
      <c r="I14" s="55"/>
      <c r="J14" s="55"/>
    </row>
    <row r="15" spans="2:10" s="54" customFormat="1" ht="20.100000000000001" customHeight="1" x14ac:dyDescent="0.25">
      <c r="B15" s="5"/>
      <c r="C15" s="5"/>
      <c r="D15" s="5" t="s">
        <v>46</v>
      </c>
      <c r="E15" s="52"/>
      <c r="G15" s="55"/>
      <c r="H15" s="55"/>
      <c r="I15" s="55"/>
      <c r="J15" s="55"/>
    </row>
    <row r="16" spans="2:10" s="57" customFormat="1" ht="20.100000000000001" customHeight="1" x14ac:dyDescent="0.25">
      <c r="B16" s="56"/>
      <c r="C16" s="56"/>
      <c r="D16" s="7" t="s">
        <v>0</v>
      </c>
      <c r="E16" s="52">
        <f>'Հ-3 և 4'!H30</f>
        <v>83090.399999999994</v>
      </c>
      <c r="G16" s="58"/>
      <c r="H16" s="58"/>
      <c r="I16" s="58"/>
      <c r="J16" s="58"/>
    </row>
    <row r="17" ht="9.9499999999999993" customHeight="1" x14ac:dyDescent="0.25"/>
  </sheetData>
  <mergeCells count="8">
    <mergeCell ref="B8:C8"/>
    <mergeCell ref="D8:D9"/>
    <mergeCell ref="B1:E1"/>
    <mergeCell ref="B2:E2"/>
    <mergeCell ref="B3:E3"/>
    <mergeCell ref="B4:E4"/>
    <mergeCell ref="B5:E5"/>
    <mergeCell ref="B6:E6"/>
  </mergeCells>
  <printOptions horizontalCentered="1"/>
  <pageMargins left="0.25" right="0.25" top="0.75" bottom="0.25" header="0.25" footer="0.25"/>
  <pageSetup paperSize="9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G36"/>
  <sheetViews>
    <sheetView view="pageBreakPreview" zoomScaleNormal="100" zoomScaleSheetLayoutView="100" workbookViewId="0">
      <selection activeCell="C17" sqref="C17"/>
    </sheetView>
  </sheetViews>
  <sheetFormatPr defaultColWidth="9.140625" defaultRowHeight="13.5" x14ac:dyDescent="0.25"/>
  <cols>
    <col min="1" max="1" width="0.85546875" style="11" customWidth="1"/>
    <col min="2" max="2" width="60.7109375" style="11" customWidth="1"/>
    <col min="3" max="3" width="90.7109375" style="11" customWidth="1"/>
    <col min="4" max="4" width="25.7109375" style="11" customWidth="1"/>
    <col min="5" max="5" width="0.85546875" style="11" customWidth="1"/>
    <col min="6" max="6" width="49.85546875" style="11" customWidth="1"/>
    <col min="7" max="16384" width="9.140625" style="11"/>
  </cols>
  <sheetData>
    <row r="1" spans="2:7" ht="20.100000000000001" customHeight="1" x14ac:dyDescent="0.25">
      <c r="B1" s="197" t="s">
        <v>74</v>
      </c>
      <c r="C1" s="197"/>
      <c r="D1" s="197"/>
    </row>
    <row r="2" spans="2:7" ht="20.100000000000001" customHeight="1" x14ac:dyDescent="0.25">
      <c r="B2" s="198" t="str">
        <f>'Հ-3 և 4'!B2</f>
        <v>ՀՀ կառավարության 2024 թվականի</v>
      </c>
      <c r="C2" s="198"/>
      <c r="D2" s="198"/>
    </row>
    <row r="3" spans="2:7" ht="20.100000000000001" customHeight="1" x14ac:dyDescent="0.25">
      <c r="B3" s="198" t="str">
        <f>'Հ-3 և 4'!B3</f>
        <v>______________ ի N ___ -Ն որոշման</v>
      </c>
      <c r="C3" s="198"/>
      <c r="D3" s="198"/>
    </row>
    <row r="4" spans="2:7" ht="9.9499999999999993" customHeight="1" x14ac:dyDescent="0.25">
      <c r="C4" s="201"/>
      <c r="D4" s="201"/>
    </row>
    <row r="5" spans="2:7" ht="20.100000000000001" customHeight="1" x14ac:dyDescent="0.25">
      <c r="B5" s="206" t="str">
        <f>+'Հ-3 և 4'!B5:H5</f>
        <v>ՀԱՅԱՍՏԱՆԻ ՀԱՆՐԱՊԵՏՈՒԹՅԱՆ ԿԱՌԱՎԱՐՈՒԹՅԱՆ 2023 ԹՎԱԿԱՆԻ ԴԵԿՏԵՄԲԵՐԻ 28-Ի N 2323-Ն</v>
      </c>
      <c r="C5" s="206"/>
      <c r="D5" s="206"/>
    </row>
    <row r="6" spans="2:7" ht="20.100000000000001" customHeight="1" x14ac:dyDescent="0.25">
      <c r="B6" s="206" t="s">
        <v>77</v>
      </c>
      <c r="C6" s="206"/>
      <c r="D6" s="206"/>
    </row>
    <row r="7" spans="2:7" ht="9.9499999999999993" customHeight="1" x14ac:dyDescent="0.25">
      <c r="B7" s="62"/>
      <c r="C7" s="62"/>
      <c r="D7" s="62"/>
    </row>
    <row r="8" spans="2:7" ht="20.100000000000001" customHeight="1" x14ac:dyDescent="0.25">
      <c r="B8" s="206" t="s">
        <v>5</v>
      </c>
      <c r="C8" s="206"/>
      <c r="D8" s="206"/>
    </row>
    <row r="9" spans="2:7" ht="9.9499999999999993" customHeight="1" x14ac:dyDescent="0.25">
      <c r="B9" s="62"/>
      <c r="C9" s="62"/>
      <c r="D9" s="62"/>
    </row>
    <row r="10" spans="2:7" s="69" customFormat="1" ht="20.100000000000001" customHeight="1" x14ac:dyDescent="0.25">
      <c r="B10" s="208" t="s">
        <v>48</v>
      </c>
      <c r="C10" s="208"/>
      <c r="D10" s="208"/>
      <c r="E10" s="68"/>
      <c r="F10" s="68"/>
      <c r="G10" s="68"/>
    </row>
    <row r="11" spans="2:7" ht="9.9499999999999993" customHeight="1" x14ac:dyDescent="0.25"/>
    <row r="12" spans="2:7" ht="20.100000000000001" customHeight="1" x14ac:dyDescent="0.25">
      <c r="B12" s="70" t="s">
        <v>13</v>
      </c>
      <c r="C12" s="70" t="s">
        <v>64</v>
      </c>
      <c r="D12" s="8"/>
    </row>
    <row r="13" spans="2:7" ht="20.100000000000001" customHeight="1" x14ac:dyDescent="0.25">
      <c r="B13" s="24" t="s">
        <v>10</v>
      </c>
      <c r="C13" s="25" t="s">
        <v>63</v>
      </c>
      <c r="D13" s="8"/>
    </row>
    <row r="14" spans="2:7" ht="9.9499999999999993" customHeight="1" x14ac:dyDescent="0.25">
      <c r="B14" s="27"/>
      <c r="C14" s="8"/>
      <c r="D14" s="8"/>
    </row>
    <row r="15" spans="2:7" ht="20.100000000000001" customHeight="1" x14ac:dyDescent="0.25">
      <c r="B15" s="207" t="s">
        <v>12</v>
      </c>
      <c r="C15" s="207"/>
      <c r="D15" s="8"/>
    </row>
    <row r="16" spans="2:7" s="87" customFormat="1" ht="11.25" customHeight="1" x14ac:dyDescent="0.25">
      <c r="B16" s="88"/>
      <c r="C16" s="88"/>
      <c r="D16" s="8"/>
    </row>
    <row r="17" spans="2:4" s="87" customFormat="1" ht="63" customHeight="1" x14ac:dyDescent="0.25">
      <c r="B17" s="32" t="s">
        <v>11</v>
      </c>
      <c r="C17" s="33">
        <v>1169</v>
      </c>
      <c r="D17" s="31" t="s">
        <v>88</v>
      </c>
    </row>
    <row r="18" spans="2:4" s="87" customFormat="1" ht="20.100000000000001" customHeight="1" x14ac:dyDescent="0.25">
      <c r="B18" s="32" t="s">
        <v>9</v>
      </c>
      <c r="C18" s="33">
        <v>11001</v>
      </c>
      <c r="D18" s="31" t="s">
        <v>50</v>
      </c>
    </row>
    <row r="19" spans="2:4" s="87" customFormat="1" ht="20.100000000000001" customHeight="1" x14ac:dyDescent="0.25">
      <c r="B19" s="32" t="s">
        <v>8</v>
      </c>
      <c r="C19" s="33" t="s">
        <v>85</v>
      </c>
      <c r="D19" s="37"/>
    </row>
    <row r="20" spans="2:4" s="87" customFormat="1" ht="20.100000000000001" customHeight="1" x14ac:dyDescent="0.25">
      <c r="B20" s="32" t="s">
        <v>7</v>
      </c>
      <c r="C20" s="35" t="s">
        <v>86</v>
      </c>
      <c r="D20" s="37"/>
    </row>
    <row r="21" spans="2:4" s="87" customFormat="1" ht="20.100000000000001" customHeight="1" x14ac:dyDescent="0.25">
      <c r="B21" s="32" t="s">
        <v>6</v>
      </c>
      <c r="C21" s="33" t="s">
        <v>87</v>
      </c>
      <c r="D21" s="37"/>
    </row>
    <row r="22" spans="2:4" s="87" customFormat="1" ht="20.100000000000001" customHeight="1" x14ac:dyDescent="0.25">
      <c r="B22" s="32" t="s">
        <v>91</v>
      </c>
      <c r="C22" s="17" t="s">
        <v>58</v>
      </c>
      <c r="D22" s="37"/>
    </row>
    <row r="23" spans="2:4" s="87" customFormat="1" ht="20.100000000000001" customHeight="1" x14ac:dyDescent="0.25">
      <c r="B23" s="199" t="s">
        <v>4</v>
      </c>
      <c r="C23" s="200"/>
      <c r="D23" s="37"/>
    </row>
    <row r="24" spans="2:4" s="87" customFormat="1" ht="20.100000000000001" customHeight="1" x14ac:dyDescent="0.25">
      <c r="B24" s="202" t="s">
        <v>69</v>
      </c>
      <c r="C24" s="203"/>
      <c r="D24" s="37"/>
    </row>
    <row r="25" spans="2:4" s="87" customFormat="1" ht="20.100000000000001" customHeight="1" x14ac:dyDescent="0.25">
      <c r="B25" s="204" t="s">
        <v>2</v>
      </c>
      <c r="C25" s="205"/>
      <c r="D25" s="79">
        <f>+'Հ-3 և 4'!H21</f>
        <v>-83090.399999999994</v>
      </c>
    </row>
    <row r="26" spans="2:4" ht="9.9499999999999993" customHeight="1" x14ac:dyDescent="0.25">
      <c r="B26" s="8"/>
      <c r="C26" s="8"/>
      <c r="D26" s="16"/>
    </row>
    <row r="27" spans="2:4" ht="63" customHeight="1" x14ac:dyDescent="0.25">
      <c r="B27" s="32" t="s">
        <v>11</v>
      </c>
      <c r="C27" s="33">
        <v>1169</v>
      </c>
      <c r="D27" s="31" t="s">
        <v>89</v>
      </c>
    </row>
    <row r="28" spans="2:4" ht="20.100000000000001" customHeight="1" x14ac:dyDescent="0.25">
      <c r="B28" s="32" t="s">
        <v>9</v>
      </c>
      <c r="C28" s="33">
        <v>31001</v>
      </c>
      <c r="D28" s="31" t="s">
        <v>50</v>
      </c>
    </row>
    <row r="29" spans="2:4" ht="20.100000000000001" customHeight="1" x14ac:dyDescent="0.25">
      <c r="B29" s="32" t="s">
        <v>8</v>
      </c>
      <c r="C29" s="33" t="s">
        <v>39</v>
      </c>
      <c r="D29" s="37"/>
    </row>
    <row r="30" spans="2:4" ht="39.950000000000003" customHeight="1" x14ac:dyDescent="0.25">
      <c r="B30" s="32" t="s">
        <v>7</v>
      </c>
      <c r="C30" s="35" t="s">
        <v>40</v>
      </c>
      <c r="D30" s="37"/>
    </row>
    <row r="31" spans="2:4" ht="20.100000000000001" customHeight="1" x14ac:dyDescent="0.25">
      <c r="B31" s="32" t="s">
        <v>6</v>
      </c>
      <c r="C31" s="33" t="s">
        <v>41</v>
      </c>
      <c r="D31" s="37"/>
    </row>
    <row r="32" spans="2:4" ht="20.100000000000001" customHeight="1" x14ac:dyDescent="0.25">
      <c r="B32" s="32" t="s">
        <v>73</v>
      </c>
      <c r="C32" s="17" t="s">
        <v>58</v>
      </c>
      <c r="D32" s="37"/>
    </row>
    <row r="33" spans="2:4" ht="20.100000000000001" customHeight="1" x14ac:dyDescent="0.25">
      <c r="B33" s="199" t="s">
        <v>4</v>
      </c>
      <c r="C33" s="200"/>
      <c r="D33" s="37"/>
    </row>
    <row r="34" spans="2:4" ht="20.100000000000001" customHeight="1" x14ac:dyDescent="0.25">
      <c r="B34" s="202" t="s">
        <v>69</v>
      </c>
      <c r="C34" s="203"/>
      <c r="D34" s="37"/>
    </row>
    <row r="35" spans="2:4" ht="20.100000000000001" customHeight="1" x14ac:dyDescent="0.25">
      <c r="B35" s="204" t="s">
        <v>2</v>
      </c>
      <c r="C35" s="205"/>
      <c r="D35" s="79">
        <f>'Հ-3 և 4'!H30</f>
        <v>83090.399999999994</v>
      </c>
    </row>
    <row r="36" spans="2:4" ht="15" customHeight="1" x14ac:dyDescent="0.25"/>
  </sheetData>
  <mergeCells count="15">
    <mergeCell ref="B35:C35"/>
    <mergeCell ref="B5:D5"/>
    <mergeCell ref="B8:D8"/>
    <mergeCell ref="B15:C15"/>
    <mergeCell ref="B10:D10"/>
    <mergeCell ref="B6:D6"/>
    <mergeCell ref="B34:C34"/>
    <mergeCell ref="B1:D1"/>
    <mergeCell ref="B2:D2"/>
    <mergeCell ref="B3:D3"/>
    <mergeCell ref="B33:C33"/>
    <mergeCell ref="C4:D4"/>
    <mergeCell ref="B23:C23"/>
    <mergeCell ref="B24:C24"/>
    <mergeCell ref="B25:C25"/>
  </mergeCells>
  <printOptions horizontalCentered="1"/>
  <pageMargins left="0.25" right="0.25" top="0.5" bottom="0.25" header="0.25" footer="0.25"/>
  <pageSetup paperSize="9" scale="74" orientation="landscape" r:id="rId1"/>
  <ignoredErrors>
    <ignoredError sqref="B1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G36"/>
  <sheetViews>
    <sheetView tabSelected="1" view="pageBreakPreview" zoomScaleNormal="100" zoomScaleSheetLayoutView="100" workbookViewId="0">
      <pane ySplit="13" topLeftCell="A14" activePane="bottomLeft" state="frozen"/>
      <selection pane="bottomLeft" activeCell="C17" sqref="C17"/>
    </sheetView>
  </sheetViews>
  <sheetFormatPr defaultColWidth="9.140625" defaultRowHeight="13.5" x14ac:dyDescent="0.25"/>
  <cols>
    <col min="1" max="1" width="0.85546875" style="20" customWidth="1"/>
    <col min="2" max="2" width="60.7109375" style="20" customWidth="1"/>
    <col min="3" max="3" width="90.7109375" style="20" customWidth="1"/>
    <col min="4" max="4" width="23.85546875" style="20" customWidth="1"/>
    <col min="5" max="5" width="0.85546875" style="20" customWidth="1"/>
    <col min="6" max="6" width="49.85546875" style="20" customWidth="1"/>
    <col min="7" max="16384" width="9.140625" style="20"/>
  </cols>
  <sheetData>
    <row r="1" spans="2:7" ht="20.100000000000001" customHeight="1" x14ac:dyDescent="0.25">
      <c r="B1" s="197" t="s">
        <v>92</v>
      </c>
      <c r="C1" s="197"/>
      <c r="D1" s="197"/>
    </row>
    <row r="2" spans="2:7" ht="20.100000000000001" customHeight="1" x14ac:dyDescent="0.3">
      <c r="B2" s="212" t="str">
        <f>'Հ-3 և 4'!B2:H2</f>
        <v>ՀՀ կառավարության 2024 թվականի</v>
      </c>
      <c r="C2" s="212"/>
      <c r="D2" s="212"/>
    </row>
    <row r="3" spans="2:7" ht="20.100000000000001" customHeight="1" x14ac:dyDescent="0.3">
      <c r="B3" s="212" t="str">
        <f>'Հ-3 և 4'!B3:H3</f>
        <v>______________ ի N ___ -Ն որոշման</v>
      </c>
      <c r="C3" s="212"/>
      <c r="D3" s="212"/>
    </row>
    <row r="4" spans="2:7" ht="9.9499999999999993" customHeight="1" x14ac:dyDescent="0.25">
      <c r="C4" s="213"/>
      <c r="D4" s="213"/>
    </row>
    <row r="5" spans="2:7" ht="20.100000000000001" customHeight="1" x14ac:dyDescent="0.25">
      <c r="B5" s="206" t="str">
        <f>'Հ-3 և 4'!B5:H5</f>
        <v>ՀԱՅԱՍՏԱՆԻ ՀԱՆՐԱՊԵՏՈՒԹՅԱՆ ԿԱՌԱՎԱՐՈՒԹՅԱՆ 2023 ԹՎԱԿԱՆԻ ԴԵԿՏԵՄԲԵՐԻ 28-Ի N 2323-Ն</v>
      </c>
      <c r="C5" s="206"/>
      <c r="D5" s="206"/>
    </row>
    <row r="6" spans="2:7" s="41" customFormat="1" ht="20.100000000000001" customHeight="1" x14ac:dyDescent="0.25">
      <c r="B6" s="206" t="s">
        <v>107</v>
      </c>
      <c r="C6" s="206"/>
      <c r="D6" s="206"/>
      <c r="F6" s="85"/>
    </row>
    <row r="7" spans="2:7" ht="9.9499999999999993" customHeight="1" x14ac:dyDescent="0.25">
      <c r="B7" s="21"/>
      <c r="C7" s="21"/>
      <c r="D7" s="21"/>
    </row>
    <row r="8" spans="2:7" ht="20.100000000000001" customHeight="1" x14ac:dyDescent="0.25">
      <c r="B8" s="206" t="s">
        <v>5</v>
      </c>
      <c r="C8" s="206"/>
      <c r="D8" s="206"/>
    </row>
    <row r="9" spans="2:7" ht="9.9499999999999993" customHeight="1" x14ac:dyDescent="0.25">
      <c r="B9" s="21"/>
      <c r="C9" s="21"/>
      <c r="D9" s="21"/>
    </row>
    <row r="10" spans="2:7" s="22" customFormat="1" ht="20.100000000000001" customHeight="1" x14ac:dyDescent="0.25">
      <c r="B10" s="211" t="s">
        <v>49</v>
      </c>
      <c r="C10" s="211"/>
      <c r="D10" s="211"/>
      <c r="E10" s="3"/>
      <c r="F10" s="3"/>
      <c r="G10" s="3"/>
    </row>
    <row r="11" spans="2:7" ht="9.9499999999999993" customHeight="1" x14ac:dyDescent="0.25">
      <c r="B11" s="153"/>
      <c r="C11" s="153"/>
      <c r="D11" s="153"/>
    </row>
    <row r="12" spans="2:7" ht="20.100000000000001" customHeight="1" x14ac:dyDescent="0.3">
      <c r="B12" s="154" t="s">
        <v>13</v>
      </c>
      <c r="C12" s="154" t="s">
        <v>64</v>
      </c>
      <c r="D12" s="155"/>
    </row>
    <row r="13" spans="2:7" ht="20.100000000000001" customHeight="1" x14ac:dyDescent="0.3">
      <c r="B13" s="156" t="s">
        <v>10</v>
      </c>
      <c r="C13" s="157" t="s">
        <v>63</v>
      </c>
      <c r="D13" s="155"/>
    </row>
    <row r="14" spans="2:7" ht="9.9499999999999993" customHeight="1" x14ac:dyDescent="0.3">
      <c r="B14" s="26"/>
      <c r="C14" s="23"/>
      <c r="D14" s="23"/>
    </row>
    <row r="15" spans="2:7" ht="20.100000000000001" customHeight="1" x14ac:dyDescent="0.3">
      <c r="B15" s="207" t="s">
        <v>12</v>
      </c>
      <c r="C15" s="207"/>
      <c r="D15" s="23"/>
    </row>
    <row r="16" spans="2:7" s="89" customFormat="1" ht="11.25" customHeight="1" x14ac:dyDescent="0.3">
      <c r="B16" s="88"/>
      <c r="C16" s="88"/>
      <c r="D16" s="23"/>
    </row>
    <row r="17" spans="2:4" s="89" customFormat="1" ht="62.25" customHeight="1" x14ac:dyDescent="0.25">
      <c r="B17" s="32" t="s">
        <v>11</v>
      </c>
      <c r="C17" s="33">
        <v>1169</v>
      </c>
      <c r="D17" s="31" t="s">
        <v>88</v>
      </c>
    </row>
    <row r="18" spans="2:4" s="89" customFormat="1" ht="20.100000000000001" customHeight="1" x14ac:dyDescent="0.25">
      <c r="B18" s="32" t="s">
        <v>9</v>
      </c>
      <c r="C18" s="33">
        <v>11001</v>
      </c>
      <c r="D18" s="31" t="s">
        <v>50</v>
      </c>
    </row>
    <row r="19" spans="2:4" s="89" customFormat="1" ht="20.100000000000001" customHeight="1" x14ac:dyDescent="0.25">
      <c r="B19" s="32" t="s">
        <v>8</v>
      </c>
      <c r="C19" s="33" t="s">
        <v>85</v>
      </c>
      <c r="D19" s="34"/>
    </row>
    <row r="20" spans="2:4" s="89" customFormat="1" ht="20.100000000000001" customHeight="1" x14ac:dyDescent="0.25">
      <c r="B20" s="32" t="s">
        <v>7</v>
      </c>
      <c r="C20" s="35" t="s">
        <v>86</v>
      </c>
      <c r="D20" s="34"/>
    </row>
    <row r="21" spans="2:4" s="89" customFormat="1" ht="20.100000000000001" customHeight="1" x14ac:dyDescent="0.25">
      <c r="B21" s="32" t="s">
        <v>6</v>
      </c>
      <c r="C21" s="33" t="s">
        <v>87</v>
      </c>
      <c r="D21" s="34"/>
    </row>
    <row r="22" spans="2:4" s="89" customFormat="1" ht="20.100000000000001" customHeight="1" x14ac:dyDescent="0.25">
      <c r="B22" s="32" t="s">
        <v>91</v>
      </c>
      <c r="C22" s="17" t="s">
        <v>58</v>
      </c>
      <c r="D22" s="34"/>
    </row>
    <row r="23" spans="2:4" s="89" customFormat="1" ht="20.100000000000001" customHeight="1" x14ac:dyDescent="0.25">
      <c r="B23" s="199" t="s">
        <v>4</v>
      </c>
      <c r="C23" s="200"/>
      <c r="D23" s="34"/>
    </row>
    <row r="24" spans="2:4" s="89" customFormat="1" ht="20.100000000000001" customHeight="1" x14ac:dyDescent="0.25">
      <c r="B24" s="209" t="s">
        <v>69</v>
      </c>
      <c r="C24" s="210"/>
      <c r="D24" s="36" t="s">
        <v>3</v>
      </c>
    </row>
    <row r="25" spans="2:4" s="89" customFormat="1" ht="20.100000000000001" customHeight="1" x14ac:dyDescent="0.25">
      <c r="B25" s="38" t="s">
        <v>2</v>
      </c>
      <c r="C25" s="38"/>
      <c r="D25" s="83">
        <f>+'Հ-3 և 4'!H21</f>
        <v>-83090.399999999994</v>
      </c>
    </row>
    <row r="26" spans="2:4" ht="9.9499999999999993" customHeight="1" x14ac:dyDescent="0.3">
      <c r="B26" s="23"/>
      <c r="C26" s="23"/>
      <c r="D26" s="23"/>
    </row>
    <row r="27" spans="2:4" ht="62.25" customHeight="1" x14ac:dyDescent="0.25">
      <c r="B27" s="32" t="s">
        <v>11</v>
      </c>
      <c r="C27" s="33">
        <v>1169</v>
      </c>
      <c r="D27" s="31" t="s">
        <v>89</v>
      </c>
    </row>
    <row r="28" spans="2:4" ht="20.100000000000001" customHeight="1" x14ac:dyDescent="0.25">
      <c r="B28" s="32" t="s">
        <v>9</v>
      </c>
      <c r="C28" s="33">
        <v>31001</v>
      </c>
      <c r="D28" s="31" t="s">
        <v>50</v>
      </c>
    </row>
    <row r="29" spans="2:4" ht="20.100000000000001" customHeight="1" x14ac:dyDescent="0.25">
      <c r="B29" s="32" t="s">
        <v>8</v>
      </c>
      <c r="C29" s="33" t="s">
        <v>39</v>
      </c>
      <c r="D29" s="34"/>
    </row>
    <row r="30" spans="2:4" ht="39.950000000000003" customHeight="1" x14ac:dyDescent="0.25">
      <c r="B30" s="32" t="s">
        <v>7</v>
      </c>
      <c r="C30" s="35" t="s">
        <v>40</v>
      </c>
      <c r="D30" s="34"/>
    </row>
    <row r="31" spans="2:4" ht="20.100000000000001" customHeight="1" x14ac:dyDescent="0.25">
      <c r="B31" s="32" t="s">
        <v>6</v>
      </c>
      <c r="C31" s="33" t="s">
        <v>41</v>
      </c>
      <c r="D31" s="34"/>
    </row>
    <row r="32" spans="2:4" ht="20.100000000000001" customHeight="1" x14ac:dyDescent="0.25">
      <c r="B32" s="32" t="s">
        <v>73</v>
      </c>
      <c r="C32" s="17" t="s">
        <v>58</v>
      </c>
      <c r="D32" s="34"/>
    </row>
    <row r="33" spans="2:4" ht="20.100000000000001" customHeight="1" x14ac:dyDescent="0.25">
      <c r="B33" s="199" t="s">
        <v>4</v>
      </c>
      <c r="C33" s="200"/>
      <c r="D33" s="34"/>
    </row>
    <row r="34" spans="2:4" ht="20.100000000000001" customHeight="1" x14ac:dyDescent="0.25">
      <c r="B34" s="209" t="s">
        <v>69</v>
      </c>
      <c r="C34" s="210"/>
      <c r="D34" s="36" t="s">
        <v>3</v>
      </c>
    </row>
    <row r="35" spans="2:4" ht="20.100000000000001" customHeight="1" x14ac:dyDescent="0.25">
      <c r="B35" s="38" t="s">
        <v>2</v>
      </c>
      <c r="C35" s="38"/>
      <c r="D35" s="83">
        <f>'Հ-3 և 4'!H30</f>
        <v>83090.399999999994</v>
      </c>
    </row>
    <row r="36" spans="2:4" s="136" customFormat="1" x14ac:dyDescent="0.25"/>
  </sheetData>
  <mergeCells count="13">
    <mergeCell ref="B34:C34"/>
    <mergeCell ref="B10:D10"/>
    <mergeCell ref="B33:C33"/>
    <mergeCell ref="B1:D1"/>
    <mergeCell ref="B2:D2"/>
    <mergeCell ref="B3:D3"/>
    <mergeCell ref="B8:D8"/>
    <mergeCell ref="B15:C15"/>
    <mergeCell ref="B5:D5"/>
    <mergeCell ref="C4:D4"/>
    <mergeCell ref="B6:D6"/>
    <mergeCell ref="B23:C23"/>
    <mergeCell ref="B24:C24"/>
  </mergeCells>
  <printOptions horizontalCentered="1"/>
  <pageMargins left="0.25" right="0.25" top="0.25" bottom="0.25" header="0.25" footer="0.25"/>
  <pageSetup paperSize="9" scale="75" orientation="landscape" r:id="rId1"/>
  <ignoredErrors>
    <ignoredError sqref="B1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ՕՀ-1 Ա-2 և Հ-5 Ա-1</vt:lpstr>
      <vt:lpstr>ՕՀ-1 Ա-3</vt:lpstr>
      <vt:lpstr>Հ-3 և 4</vt:lpstr>
      <vt:lpstr>Հ-5 Ա-2</vt:lpstr>
      <vt:lpstr>Հ-9 Ա-9.14</vt:lpstr>
      <vt:lpstr>Հ-9.1 Ա-9.1.14</vt:lpstr>
      <vt:lpstr>Sheet1</vt:lpstr>
      <vt:lpstr>'Հ-3 և 4'!Print_Area</vt:lpstr>
      <vt:lpstr>'Հ-5 Ա-2'!Print_Area</vt:lpstr>
      <vt:lpstr>'Հ-9 Ա-9.14'!Print_Area</vt:lpstr>
      <vt:lpstr>'Հ-9.1 Ա-9.1.14'!Print_Area</vt:lpstr>
      <vt:lpstr>'ՕՀ-1 Ա-2 և Հ-5 Ա-1'!Print_Area</vt:lpstr>
      <vt:lpstr>'ՕՀ-1 Ա-3'!Print_Area</vt:lpstr>
      <vt:lpstr>'Հ-3 և 4'!Print_Titles</vt:lpstr>
      <vt:lpstr>'Հ-5 Ա-2'!Print_Titles</vt:lpstr>
      <vt:lpstr>'ՕՀ-1 Ա-2 և Հ-5 Ա-1'!Print_Titles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USER</cp:lastModifiedBy>
  <cp:lastPrinted>2024-10-29T05:34:01Z</cp:lastPrinted>
  <dcterms:created xsi:type="dcterms:W3CDTF">2019-11-26T09:27:58Z</dcterms:created>
  <dcterms:modified xsi:type="dcterms:W3CDTF">2024-10-29T05:34:33Z</dcterms:modified>
</cp:coreProperties>
</file>