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00" activeTab="5"/>
  </bookViews>
  <sheets>
    <sheet name="հավ 1 " sheetId="3" r:id="rId1"/>
    <sheet name="հավ 2" sheetId="7" r:id="rId2"/>
    <sheet name="հավ3" sheetId="1" r:id="rId3"/>
    <sheet name="հավ 4" sheetId="9" r:id="rId4"/>
    <sheet name="հավ5" sheetId="5" r:id="rId5"/>
    <sheet name="հավ 6" sheetId="4" r:id="rId6"/>
    <sheet name="հավ7" sheetId="6" r:id="rId7"/>
  </sheets>
  <calcPr calcId="162913"/>
</workbook>
</file>

<file path=xl/calcChain.xml><?xml version="1.0" encoding="utf-8"?>
<calcChain xmlns="http://schemas.openxmlformats.org/spreadsheetml/2006/main">
  <c r="D49" i="3" l="1"/>
  <c r="I118" i="6" l="1"/>
  <c r="I117" i="6"/>
  <c r="I116" i="6"/>
  <c r="I115" i="6"/>
  <c r="I104" i="6" l="1"/>
  <c r="G46" i="1" l="1"/>
  <c r="G45" i="1" s="1"/>
  <c r="G44" i="1" s="1"/>
  <c r="G43" i="1" s="1"/>
  <c r="D59" i="5" l="1"/>
  <c r="C59" i="5"/>
  <c r="C50" i="5" s="1"/>
  <c r="H64" i="1"/>
  <c r="H63" i="1" s="1"/>
  <c r="H62" i="1" s="1"/>
  <c r="H60" i="1" s="1"/>
  <c r="H58" i="1" s="1"/>
  <c r="G64" i="1"/>
  <c r="G63" i="1" s="1"/>
  <c r="G62" i="1" s="1"/>
  <c r="G60" i="1" s="1"/>
  <c r="G58" i="1" s="1"/>
  <c r="H72" i="1"/>
  <c r="H71" i="1" s="1"/>
  <c r="G72" i="1"/>
  <c r="G71" i="1" s="1"/>
  <c r="D29" i="3"/>
  <c r="E29" i="3" s="1"/>
  <c r="E43" i="3"/>
  <c r="E36" i="3" s="1"/>
  <c r="E35" i="3" s="1"/>
  <c r="D43" i="3"/>
  <c r="D36" i="3" s="1"/>
  <c r="D35" i="3" s="1"/>
  <c r="G70" i="1" l="1"/>
  <c r="G68" i="1" s="1"/>
  <c r="G66" i="1" s="1"/>
  <c r="G56" i="1" s="1"/>
  <c r="G54" i="1" s="1"/>
  <c r="G52" i="1" s="1"/>
  <c r="G50" i="1" s="1"/>
  <c r="G48" i="1" s="1"/>
  <c r="C56" i="4"/>
  <c r="C47" i="4" s="1"/>
  <c r="H70" i="1"/>
  <c r="H68" i="1" s="1"/>
  <c r="H66" i="1" s="1"/>
  <c r="H56" i="1" s="1"/>
  <c r="H54" i="1" s="1"/>
  <c r="H52" i="1" s="1"/>
  <c r="H50" i="1" s="1"/>
  <c r="H48" i="1" s="1"/>
  <c r="D56" i="4"/>
  <c r="D47" i="4" s="1"/>
  <c r="D23" i="3"/>
  <c r="G36" i="1"/>
  <c r="F15" i="7"/>
  <c r="G15" i="7"/>
  <c r="E15" i="7"/>
  <c r="G13" i="7"/>
  <c r="F13" i="7"/>
  <c r="E13" i="7"/>
  <c r="H17" i="7" l="1"/>
  <c r="D17" i="7" s="1"/>
  <c r="D19" i="9" s="1"/>
  <c r="D13" i="7" l="1"/>
  <c r="D17" i="9"/>
  <c r="D15" i="9" s="1"/>
  <c r="D13" i="9" s="1"/>
  <c r="E19" i="9"/>
  <c r="E17" i="9" s="1"/>
  <c r="E15" i="9" s="1"/>
  <c r="E13" i="9" s="1"/>
  <c r="H13" i="7"/>
  <c r="H15" i="7"/>
  <c r="D15" i="7"/>
  <c r="I12" i="6" l="1"/>
  <c r="I86" i="6"/>
  <c r="I85" i="6" s="1"/>
  <c r="I87" i="6"/>
  <c r="I103" i="6"/>
  <c r="C21" i="4"/>
  <c r="D21" i="4"/>
  <c r="H47" i="1"/>
  <c r="H46" i="1" s="1"/>
  <c r="H45" i="1" s="1"/>
  <c r="H44" i="1" s="1"/>
  <c r="H43" i="1" s="1"/>
  <c r="H36" i="1"/>
  <c r="I11" i="6" l="1"/>
  <c r="I10" i="6" s="1"/>
  <c r="I9" i="6" s="1"/>
  <c r="H33" i="1"/>
  <c r="H32" i="1" s="1"/>
  <c r="G32" i="1"/>
  <c r="H41" i="1"/>
  <c r="H39" i="1" s="1"/>
  <c r="H35" i="1" s="1"/>
  <c r="D35" i="5"/>
  <c r="D24" i="5" s="1"/>
  <c r="C35" i="5"/>
  <c r="C24" i="5" s="1"/>
  <c r="G41" i="1"/>
  <c r="G39" i="1" s="1"/>
  <c r="G35" i="1" l="1"/>
  <c r="G34" i="1" s="1"/>
  <c r="G31" i="1" s="1"/>
  <c r="G30" i="1" s="1"/>
  <c r="H34" i="1"/>
  <c r="H31" i="1" s="1"/>
  <c r="H30" i="1" s="1"/>
  <c r="H29" i="1" s="1"/>
  <c r="D16" i="3"/>
  <c r="D15" i="3" s="1"/>
  <c r="D14" i="3" s="1"/>
  <c r="E23" i="3"/>
  <c r="E16" i="3" s="1"/>
  <c r="E15" i="3" s="1"/>
  <c r="E14" i="3" s="1"/>
  <c r="H25" i="1" l="1"/>
  <c r="H27" i="1"/>
  <c r="G29" i="1"/>
  <c r="G27" i="1" s="1"/>
  <c r="H23" i="1" l="1"/>
  <c r="H21" i="1" s="1"/>
  <c r="H14" i="1" s="1"/>
  <c r="G25" i="1"/>
  <c r="G23" i="1" s="1"/>
  <c r="G21" i="1" s="1"/>
  <c r="H19" i="1" l="1"/>
  <c r="H17" i="1"/>
  <c r="G14" i="1"/>
  <c r="G19" i="1"/>
  <c r="G17" i="1"/>
</calcChain>
</file>

<file path=xl/sharedStrings.xml><?xml version="1.0" encoding="utf-8"?>
<sst xmlns="http://schemas.openxmlformats.org/spreadsheetml/2006/main" count="814" uniqueCount="328">
  <si>
    <t xml:space="preserve"> Հակակոռուպցիոն կոմիտե</t>
  </si>
  <si>
    <t xml:space="preserve"> այդ թվում`</t>
  </si>
  <si>
    <t xml:space="preserve"> 1231</t>
  </si>
  <si>
    <t xml:space="preserve"> Կոռուպցիոն հանցագործությունների բացահայտման և քննության ապահովում</t>
  </si>
  <si>
    <t xml:space="preserve"> 11001</t>
  </si>
  <si>
    <t xml:space="preserve"> Կոռուպցիոն հանցագործությունների բացահայտում և քննություն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</si>
  <si>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</si>
  <si>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</si>
  <si>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</si>
  <si>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</si>
  <si>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</si>
  <si>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Շարունակական ծախսեր</t>
  </si>
  <si>
    <t xml:space="preserve"> - Ապահովագրական ծախսեր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</si>
  <si>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</si>
  <si>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</si>
  <si>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Նյութեր (Ապրանքներ)</t>
  </si>
  <si>
    <t xml:space="preserve"> - Գրասենյակային նյութեր և հագուստ</t>
  </si>
  <si>
    <t xml:space="preserve"> - Կենցաղային և հանրային սննդի նյութեր</t>
  </si>
  <si>
    <t xml:space="preserve"> 31001</t>
  </si>
  <si>
    <t xml:space="preserve"> ՀՀ հակակոռուպցիոն կոմիտեի  տեխնիկական հագեցվածության բարելավում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</si>
  <si>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</si>
  <si>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</si>
  <si>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</si>
  <si>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</si>
  <si>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Ծրագրի անվանումը`</t>
  </si>
  <si>
    <t xml:space="preserve"> Ծրագրի նպատակը`</t>
  </si>
  <si>
    <t xml:space="preserve"> ՀՀ քրեական դատավարության օրենսգրքով ՀՀ հակակոռուպցիոն կոմիտեի ենթակայությանը վերապահված քրեական գործերի  քննության իրականացումը և օպերատիվ -հետախուզական գործունեությունը</t>
  </si>
  <si>
    <t xml:space="preserve"> Վերջնական արդյունքի նկարագրությունը`</t>
  </si>
  <si>
    <t xml:space="preserve"> Արդյունավետ օպերատիվ-հետախուզական գործունեություն, հետաքննություն և նախաքննություն` դրանց ողջամիտ ժամկետներում իրականացում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</si>
  <si>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</si>
  <si>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</si>
  <si>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</si>
  <si>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Կոռուպցիոն դեպքերի բացահայտման և քննության ապահովում, դրանց արդյունավետության բարձրացում</t>
  </si>
  <si>
    <t xml:space="preserve"> Միջոցառման տեսակը</t>
  </si>
  <si>
    <t xml:space="preserve"> Ծառայությունների մատուցում</t>
  </si>
  <si>
    <t xml:space="preserve"> ՀՀ հակակոռուպցիոն կոմիտեի գործունեությունն ապահովելու համար վարչական սարքավորումների ձեռքբերում</t>
  </si>
  <si>
    <t xml:space="preserve"> Պետական մարմինների կողմից օգտագործվող ոչ ֆինանսական ակտիվների հետ գործառնություններ</t>
  </si>
  <si>
    <t>______________ ի    ___Ն որոշման</t>
  </si>
  <si>
    <t xml:space="preserve">ՀՀ կառավարության 2024 թվականի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</si>
  <si>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</si>
  <si>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</si>
  <si>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</si>
  <si>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</si>
  <si>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</si>
  <si>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</si>
  <si>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</si>
  <si>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</si>
  <si>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</si>
  <si>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</si>
  <si>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</si>
  <si>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ՀԱՍԱՐԱԿԱԿԱՆ ԿԱՐԳ,  ԱՆՎՏԱՆԳՈՒԹՅՈՒՆ ԵՎ ԴԱՏԱԿԱՆ ԳՈՐԾՈՒՆԵՈՒԹՅՈՒՆ</t>
  </si>
  <si>
    <t>Նախաքննություն</t>
  </si>
  <si>
    <t>03</t>
  </si>
  <si>
    <t>07</t>
  </si>
  <si>
    <t>01</t>
  </si>
  <si>
    <t xml:space="preserve"> Բյուջետային հատկացումների գլխավոր կարգադրիչների, ծրագրերի և միջոցառումների անվանումները</t>
  </si>
  <si>
    <t>(հազար դրամ)</t>
  </si>
  <si>
    <t xml:space="preserve"> Հակակոռուպցիոն կոմիտե 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</si>
  <si>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</si>
  <si>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</si>
  <si>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</si>
  <si>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1231 </t>
  </si>
  <si>
    <t xml:space="preserve"> Կոռուպցիոն հանցագործությունների բացահայտման և քննության ապահովում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</si>
  <si>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</si>
  <si>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</si>
  <si>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</si>
  <si>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</si>
  <si>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Ինն ամիս </t>
  </si>
  <si>
    <t xml:space="preserve"> Տարի </t>
  </si>
  <si>
    <t xml:space="preserve"> Միջոցառման անվանումը` </t>
  </si>
  <si>
    <t xml:space="preserve"> Կոռուպցիոն հանցագործությունների բացահայտում և քննություն </t>
  </si>
  <si>
    <t xml:space="preserve"> Նկարագրությունը` </t>
  </si>
  <si>
    <t xml:space="preserve"> Կոռուպցիոն դեպքերի բացահայտման և քննության ապահովում, դրանց արդյունավետության բարձրացում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</si>
  <si>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</si>
  <si>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</si>
  <si>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</si>
  <si>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ՀՀ հակակոռուպցիոն կոմիտե </t>
  </si>
  <si>
    <t xml:space="preserve"> Արդյունքի չափորոշիչներ </t>
  </si>
  <si>
    <t xml:space="preserve"> Միջոցառման վրա կատարվող ծախսը (հազար դրամ) </t>
  </si>
  <si>
    <t xml:space="preserve"> 31001 </t>
  </si>
  <si>
    <t xml:space="preserve"> ՀՀ հակակոռուպցիոն կոմիտեի  տեխնիկական հագեցվածության բարելավում </t>
  </si>
  <si>
    <t xml:space="preserve"> ՀՀ հակակոռուպցիոն կոմիտեի գործունեությունն ապահովելու համար վարչական սարքավորումների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</si>
  <si>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</si>
  <si>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</si>
  <si>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 xml:space="preserve"> Վարչական սարքավորումներ </t>
  </si>
  <si>
    <t xml:space="preserve"> ՄԱՍ 2. ՊԵՏԱԿԱՆ ՄԱՐՄՆԻ ԳԾՈՎ ԱՐԴՅՈՒՆՔԱՅԻՆ (ԿԱՏԱՐՈՂԱԿԱՆ) ՑՈՒՑԱՆԻՇՆԵՐԸ </t>
  </si>
  <si>
    <t xml:space="preserve"> Բաժին N 03</t>
  </si>
  <si>
    <t xml:space="preserve"> Խումբ N 07</t>
  </si>
  <si>
    <t xml:space="preserve"> Դաս N 01</t>
  </si>
  <si>
    <t xml:space="preserve"> Նախաքննություն</t>
  </si>
  <si>
    <t xml:space="preserve"> 1231  11001</t>
  </si>
  <si>
    <t xml:space="preserve"> </t>
  </si>
  <si>
    <t xml:space="preserve"> ՄԱՍ I. Ա Պ Ր Ա Ն Ք Ն Ե Ր</t>
  </si>
  <si>
    <t xml:space="preserve"> դրամ</t>
  </si>
  <si>
    <t xml:space="preserve"> ՄԱՍ II.  ԱՇԽԱՏԱՆՔՆԵՐ</t>
  </si>
  <si>
    <t xml:space="preserve"> շենքերի, շինությունների ընթացիկ նորոգման աշխատանքներ</t>
  </si>
  <si>
    <t xml:space="preserve"> գհ</t>
  </si>
  <si>
    <t xml:space="preserve"> ՄԱՍ III. ԾԱՌԱՅՈՒԹՅՈՒՆՆԵՐ</t>
  </si>
  <si>
    <t xml:space="preserve"> 1231  31001</t>
  </si>
  <si>
    <t>ՀԱՅԱՍՏԱՆԻ ՀԱՆՐԱՊԵՏՈՒԹՅԱՆ ԿԱՌԱՎԱՐՈՒԹՅԱՆ 2023 ԹՎԱԿԱՆԻ ԴԵԿՏԵՄԲԵՐԻ 28-Ի N 2323-Ն ՈՐՈՇՄԱՆ N 10 ՀԱՎԵԼՎԱԾՈՒՄ ԿԱՏԱՐՎՈՂ ՓՈՓՈԽՈՒԹՅՈՒՆՆԵՐԸ</t>
  </si>
  <si>
    <t>30197622/501</t>
  </si>
  <si>
    <t>թուղթ, A4 ֆորմատի</t>
  </si>
  <si>
    <t>ԷԱՃ</t>
  </si>
  <si>
    <t>կիլոգրամ</t>
  </si>
  <si>
    <t>30234400/504</t>
  </si>
  <si>
    <t>դատարկ սկավառակ, առանց տուփի, DVD</t>
  </si>
  <si>
    <t>հատ</t>
  </si>
  <si>
    <t>30197234/502</t>
  </si>
  <si>
    <t>թղթապանակ, կոշտ կազմով</t>
  </si>
  <si>
    <t>30199230/501</t>
  </si>
  <si>
    <t>նամակի ծրար, A5 ձ―աչափի</t>
  </si>
  <si>
    <t>22811180/1</t>
  </si>
  <si>
    <t>օրագրեր</t>
  </si>
  <si>
    <t>30197332/502</t>
  </si>
  <si>
    <t>դակիչ միջին</t>
  </si>
  <si>
    <t>30234300/501</t>
  </si>
  <si>
    <t>դատարկ սկավառակ, առանց տուփի, CD</t>
  </si>
  <si>
    <t>30121460/516</t>
  </si>
  <si>
    <t>տոներային քարտրիջներ</t>
  </si>
  <si>
    <t>30237412/1</t>
  </si>
  <si>
    <t>մկնիկ, համակարգչային, անլար</t>
  </si>
  <si>
    <t>39263520/502</t>
  </si>
  <si>
    <t>սեղմակ, միջին</t>
  </si>
  <si>
    <t>39263530/502</t>
  </si>
  <si>
    <t>սեղմակ, մեծ</t>
  </si>
  <si>
    <t>30199420/501</t>
  </si>
  <si>
    <t>թուղթ նշումների համար, սոսնձվածքով</t>
  </si>
  <si>
    <t>35821400/503</t>
  </si>
  <si>
    <t>դրոշներ</t>
  </si>
  <si>
    <t>30197234/501</t>
  </si>
  <si>
    <t>30197111/501</t>
  </si>
  <si>
    <t>կարիչի մետաղալարե կապեր, փոքր</t>
  </si>
  <si>
    <t>տուփ</t>
  </si>
  <si>
    <t>30197511/501</t>
  </si>
  <si>
    <t>ստվարաթուղթ</t>
  </si>
  <si>
    <t>30192121/501</t>
  </si>
  <si>
    <t>գրիչ գնդիկավոր</t>
  </si>
  <si>
    <t>30192710/501</t>
  </si>
  <si>
    <t>սոսնձամատիտ, գրասենյակային</t>
  </si>
  <si>
    <t>39263510/501</t>
  </si>
  <si>
    <t>սեղմակ, փոքր</t>
  </si>
  <si>
    <t>30197321/501</t>
  </si>
  <si>
    <t>կարիչ, մինչ― 20 թերթի համար</t>
  </si>
  <si>
    <t>30197231/501</t>
  </si>
  <si>
    <t>թղթապանակ, պոլիմերային թաղանթ, ֆայլ</t>
  </si>
  <si>
    <t>30192720/501</t>
  </si>
  <si>
    <t>գծանշիչ</t>
  </si>
  <si>
    <t>30199230/503</t>
  </si>
  <si>
    <t>30197230/507</t>
  </si>
  <si>
    <t>թղթապանակ</t>
  </si>
  <si>
    <t>30199290/501</t>
  </si>
  <si>
    <t>ծրար (Eurostandard)</t>
  </si>
  <si>
    <t>30121460/515</t>
  </si>
  <si>
    <t>39263400/503</t>
  </si>
  <si>
    <t>ամրակ, միջին</t>
  </si>
  <si>
    <t>30197230/502</t>
  </si>
  <si>
    <t>39292530/502</t>
  </si>
  <si>
    <t>քանոն` մետաղյա</t>
  </si>
  <si>
    <t>30237411/501</t>
  </si>
  <si>
    <t>մկնիկ, համակարգչային, լարով</t>
  </si>
  <si>
    <t>30192210/501</t>
  </si>
  <si>
    <t>պոլիմերային ինքնակպչուն ժապավեն, 48մմx100մ տնտեսական, մեծ</t>
  </si>
  <si>
    <t>30232231/501</t>
  </si>
  <si>
    <t>համակարգչի կոշտ սկավառակ</t>
  </si>
  <si>
    <t>18441100/11</t>
  </si>
  <si>
    <t>գլխարկներ</t>
  </si>
  <si>
    <t>18441100/12</t>
  </si>
  <si>
    <t>18441100/13</t>
  </si>
  <si>
    <t>18441100/14</t>
  </si>
  <si>
    <t>18441140/5</t>
  </si>
  <si>
    <t>պիլոտկա տեսակի գլխարկներ</t>
  </si>
  <si>
    <t>18441140/6</t>
  </si>
  <si>
    <t>18211500/6</t>
  </si>
  <si>
    <t>բաճկոն</t>
  </si>
  <si>
    <t>18211500/7</t>
  </si>
  <si>
    <t>18231910/5</t>
  </si>
  <si>
    <t>բաճկոն ― տաբատ</t>
  </si>
  <si>
    <t>լկզմ</t>
  </si>
  <si>
    <t>18231910/6</t>
  </si>
  <si>
    <t>18231400/5</t>
  </si>
  <si>
    <t>տաբատներ</t>
  </si>
  <si>
    <t>18231400/6</t>
  </si>
  <si>
    <t>18231410/9</t>
  </si>
  <si>
    <t>կիտել ― տաբատ</t>
  </si>
  <si>
    <t>18231410/10</t>
  </si>
  <si>
    <t>18331200/17</t>
  </si>
  <si>
    <t>վերնաշապիկներ</t>
  </si>
  <si>
    <t>18331200/18</t>
  </si>
  <si>
    <t>18331200/20</t>
  </si>
  <si>
    <t>18231600/7</t>
  </si>
  <si>
    <t>սվիտերներ</t>
  </si>
  <si>
    <t>18231210/6</t>
  </si>
  <si>
    <t>կիտել ― կիսաշրջազգեստ</t>
  </si>
  <si>
    <t>18231920/3</t>
  </si>
  <si>
    <t>բաճկոն ― կիսաշրջազգեստ</t>
  </si>
  <si>
    <t>35811190/12</t>
  </si>
  <si>
    <t>ուսադիր</t>
  </si>
  <si>
    <t>զույգ</t>
  </si>
  <si>
    <t>35811190/13</t>
  </si>
  <si>
    <t>35811190/14</t>
  </si>
  <si>
    <t>39831245/501</t>
  </si>
  <si>
    <t>օճառ, հեղուկ</t>
  </si>
  <si>
    <t>լիտր</t>
  </si>
  <si>
    <t>33761000/501</t>
  </si>
  <si>
    <t>զուգարանի թուղթ, ռուլոնով</t>
  </si>
  <si>
    <t>31531300/502</t>
  </si>
  <si>
    <t>տնտեսող լամպեր</t>
  </si>
  <si>
    <t>39831283/501</t>
  </si>
  <si>
    <t>հատակի լվացման լաթ</t>
  </si>
  <si>
    <t>19641000/501</t>
  </si>
  <si>
    <t>պոլիէթիլենային պարկ, աղբի համար</t>
  </si>
  <si>
    <t>39221350/503</t>
  </si>
  <si>
    <t>մեկանգամյա օգտագործման բաժակներ</t>
  </si>
  <si>
    <t>31683100/501</t>
  </si>
  <si>
    <t>եռաբաշխիչ 3տ, 3մ լարով</t>
  </si>
  <si>
    <t>31531300/501</t>
  </si>
  <si>
    <t>39811300/501</t>
  </si>
  <si>
    <t>հոտազերծիչ, օդի</t>
  </si>
  <si>
    <t>39831282/501</t>
  </si>
  <si>
    <t>կահույք մաքրելու լաթ</t>
  </si>
  <si>
    <t>39831100/501</t>
  </si>
  <si>
    <t>լվացող նյութեր</t>
  </si>
  <si>
    <t>18141100/503</t>
  </si>
  <si>
    <t>աշխատանքային ձեռնոցներ</t>
  </si>
  <si>
    <t>39513200/501</t>
  </si>
  <si>
    <t>թղթե անձեռոցիկ, երկշերտ</t>
  </si>
  <si>
    <t>39831247/501</t>
  </si>
  <si>
    <t>ախտահանող հեղուկ` սանհանգույցի համար (խտանյութ)</t>
  </si>
  <si>
    <t>39221350/501</t>
  </si>
  <si>
    <t>33761300/502</t>
  </si>
  <si>
    <t>ձեռքի թղթե սրբիչներ</t>
  </si>
  <si>
    <t>39221490/501</t>
  </si>
  <si>
    <t>սպունգներ</t>
  </si>
  <si>
    <t>39121100/503</t>
  </si>
  <si>
    <t>գրասեղաններ</t>
  </si>
  <si>
    <t xml:space="preserve"> 45461100-/506</t>
  </si>
  <si>
    <t>66511180/508</t>
  </si>
  <si>
    <t>շարժիչներով փոխադրամիջոցների ապահովագրման ծառայություններ</t>
  </si>
  <si>
    <t>ԳՀ</t>
  </si>
  <si>
    <t>դրամ</t>
  </si>
  <si>
    <t>66511180/507</t>
  </si>
  <si>
    <t>66511180/509</t>
  </si>
  <si>
    <t>66511180/514</t>
  </si>
  <si>
    <t>66511180/513</t>
  </si>
  <si>
    <t>66511180/505</t>
  </si>
  <si>
    <t>66511180/502</t>
  </si>
  <si>
    <t>66511180/510</t>
  </si>
  <si>
    <t>66511180/515</t>
  </si>
  <si>
    <t>66511180/512</t>
  </si>
  <si>
    <t>66511180/503</t>
  </si>
  <si>
    <t>66511180/501</t>
  </si>
  <si>
    <t>66511180/504</t>
  </si>
  <si>
    <t>66511180/506</t>
  </si>
  <si>
    <t>66511180/511</t>
  </si>
  <si>
    <t>39121520/501</t>
  </si>
  <si>
    <t>գրապահարաններ</t>
  </si>
  <si>
    <t>39138310/501</t>
  </si>
  <si>
    <t>բազկաթոռ, շարժական</t>
  </si>
  <si>
    <t>64211280/501</t>
  </si>
  <si>
    <t>ip հեռախոսներ</t>
  </si>
  <si>
    <t>31641100/501</t>
  </si>
  <si>
    <t>հայտնաբերման էլեկտրական սարքավորումներ</t>
  </si>
  <si>
    <t>34921190/503</t>
  </si>
  <si>
    <t>անցակետային հսոկղության սարքեր</t>
  </si>
  <si>
    <t>39714210/505</t>
  </si>
  <si>
    <t>օդորակիչ, 9000 BTU</t>
  </si>
  <si>
    <t>39713432/1</t>
  </si>
  <si>
    <t>փոշեկուլ</t>
  </si>
  <si>
    <t>35121320/1</t>
  </si>
  <si>
    <t>անվտանգության տեսախցիկներ</t>
  </si>
  <si>
    <t>35121320/2</t>
  </si>
  <si>
    <t>30211200/1</t>
  </si>
  <si>
    <t>Դյուրակիր համակարգիչներ</t>
  </si>
  <si>
    <t>30239130/1</t>
  </si>
  <si>
    <t>30211280/1</t>
  </si>
  <si>
    <t>Համակարգիչ ամբողջը մեկում</t>
  </si>
  <si>
    <t>39714210/2</t>
  </si>
  <si>
    <t>Կոդը</t>
  </si>
  <si>
    <t xml:space="preserve">Անվանումը </t>
  </si>
  <si>
    <t xml:space="preserve">Գնման
ձևը 
</t>
  </si>
  <si>
    <t>Չափի
միավորը</t>
  </si>
  <si>
    <t>Միավորի
գինը</t>
  </si>
  <si>
    <t xml:space="preserve">քանակը </t>
  </si>
  <si>
    <t>գումարը
(հազ. դրամ)</t>
  </si>
  <si>
    <t xml:space="preserve">Ցուցանիշների փոփոխությունը
(ավելացումները նշված են դրական
նշանով, իսկ նվազեցումները՝ փակագծերում) </t>
  </si>
  <si>
    <t>ՀԱՅԱՍՏԱՆԻ ՀԱՆՐԱՊԵՏՈՒԹՅԱՆ ԿԱՌԱՎԱՐՈՒԹՅԱՆ 2023 ԹՎԱԿԱՆԻ ԴԵԿՏԵՄԲԵՐԻ 28-Ի N 2323-Ն ՈՐՈՇՄԱՆ NN 3 ԵՎ 4 ՀԱՎԵԼՎԱԾՆԵՐՈՒՄ ԿԱՏԱՐՎՈՂ ՓՈՓՈԽՈՒԹՅՈՒՆՆԵՐԸ</t>
  </si>
  <si>
    <t xml:space="preserve"> այդ թվում՛</t>
  </si>
  <si>
    <t>ՀՀ հակակոռուպցիոն կոմիտե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</si>
  <si>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</si>
  <si>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</si>
  <si>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Միջոց առում</t>
  </si>
  <si>
    <t>Հավելված N 2</t>
  </si>
  <si>
    <t>Ցուցանիշների փոփոխությունները (ավելացումները նշված են դրական նշանով)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</si>
  <si>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</si>
  <si>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</si>
  <si>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</si>
  <si>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ԱՅԼ  ԾԱԽՍԵՐ</t>
  </si>
  <si>
    <t xml:space="preserve"> Պահուստային միջոցներ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</si>
  <si>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</si>
  <si>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</si>
  <si>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</si>
  <si>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</si>
  <si>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</si>
  <si>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>Հավելված N 1</t>
  </si>
  <si>
    <t xml:space="preserve">«ՀԱՅԱUՏԱՆԻ ՀԱՆՐԱՊԵՏՈՒԹՅԱՆ 2024 ԹՎԱԿԱՆԻ ՊԵՏԱԿԱՆ ԲՅՈՒՋԵԻ ՄԱUԻՆ» OՐԵՆՔԻ N 1 ՀԱՎԵԼՎԱԾԻ N 3 ԱՂՅՈՒՍԱԿՈՒՄ ԿԱՏԱՐՎՈՂ ՓՈՓՈԽՈՒԹՅՈՒՆՆԵՐԸ </t>
  </si>
  <si>
    <t>Ցուցանիշների փոփոխությունները (նվազեցումները նշված են փակագծերում)</t>
  </si>
  <si>
    <t>Հավելված N 3</t>
  </si>
  <si>
    <t>Հավելված N 6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</si>
  <si>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</si>
  <si>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</si>
  <si>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</si>
  <si>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</si>
  <si>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</si>
  <si>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</si>
  <si>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</si>
  <si>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 ՀԱՎԵԼՎԱԾԻ N 1 ԱՂՅՈՒՍԱԿՈՒՄ ԿԱՏԱՐՎՈՂ ՓՈՓՈԽՈՒԹՅՈՒՆՆԵՐԸ </t>
  </si>
  <si>
    <t>Հավելված N 4</t>
  </si>
  <si>
    <t>ՀԱՅԱՍՏԱՆԻ ՀԱՆՐԱՊԵՏՈՒԹՅԱՆ ԿԱՌԱՎԱՐՈՒԹՅԱՆ 2023 ԹՎԱԿԱՆԻ ԴԵԿՏԵՄԲԵՐԻ 28-Ի N 2323-Ն ՈՐՈՇՄԱՆ N 5  ՀԱՎԵԼՎԱԾԻ N 2 ԱՂՅՈՒՍԱԿՈՒՄ ԿԱՏԱՐՎՈՂ ՓՈՓՈԽՈՒԹՅՈՒՆՆԵՐԸ</t>
  </si>
  <si>
    <t>Հավելված N 5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</si>
  <si>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</si>
  <si>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</si>
  <si>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</si>
  <si>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</si>
  <si>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</si>
  <si>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 xml:space="preserve"> ՀԱՅԱՍՏԱՆԻ ՀԱՆՐԱՊԵՏՈՒԹՅԱՆ ԿԱՌԱՎԱՐՈՒԹՅԱՆ 2023 ԹՎԱԿԱՆԻ ԴԵԿՏԵՄԲԵՐԻ 28-Ի N 2323-Ն ՈՐՈՇՄԱՆ N 9 ՀԱՎԵԼՎԱԾԻ N 9.36 ԵՎ 9.48 ԱՂՅՈՒՍԱԿՆԵՐՈՒՄ ԿԱՏԱՐՎՈՂ ՓՈՓՈԽՈՒԹՅՈՒՆՆԵՐԸ </t>
  </si>
  <si>
    <t xml:space="preserve"> ՀԱՅԱՍՏԱՆԻ ՀԱՆՐԱՊԵՏՈՒԹՅԱՆ ԿԱՌԱՎԱՐՈՒԹՅԱՆ 2023 ԹՎԱԿԱՆԻ ԴԵԿՏԵՄԲԵՐԻ 28-Ի N 2323-Ն ՈՐՈՇՄԱՆ N 9.1 ՀԱՎԵԼՎԱԾԻ N 9.1.46 ԵՎ 9.1.58 ԱՂՅՈՒՍԱԿՆԵՐՈՒՄ ԿԱՏԱՐՎՈՂ ՓՈՓՈԽՈՒԹՅՈՒՆՆԵՐԸ</t>
  </si>
  <si>
    <t>տպիչ սարք, բազմաֆունկցիոնալ, A4, 28 էջ/րոպե արագության</t>
  </si>
  <si>
    <t>Հավելված 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</si>
</sst>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#,##0;\(##,##0\);\-"/>
    <numFmt numFmtId="169" formatCode="#,##0.0"/>
    <numFmt numFmtId="170" formatCode="#,##0.00000"/>
    <numFmt numFmtId="171" formatCode="0.0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HEA Grapalat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0"/>
      <name val="GHEA Grapalat"/>
      <family val="3"/>
    </font>
    <font>
      <sz val="8"/>
      <name val="GHEA Grapalat"/>
      <family val="2"/>
    </font>
    <font>
      <sz val="12"/>
      <name val="GHEA Grapalat"/>
      <family val="2"/>
    </font>
    <font>
      <i/>
      <sz val="10"/>
      <name val="GHEA Grapalat"/>
      <family val="2"/>
    </font>
    <font>
      <i/>
      <sz val="8"/>
      <name val="GHEA Grapalat"/>
      <family val="2"/>
    </font>
    <font>
      <i/>
      <sz val="12"/>
      <name val="GHEA Grapalat"/>
      <family val="2"/>
    </font>
    <font>
      <sz val="10"/>
      <color theme="1"/>
      <name val="GHEA Grapalat"/>
      <family val="3"/>
    </font>
    <font>
      <b/>
      <sz val="12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2"/>
      <color theme="1"/>
      <name val="GHEA Grapalat"/>
      <family val="2"/>
    </font>
    <font>
      <b/>
      <sz val="12"/>
      <name val="GHEA Grapalat"/>
      <family val="3"/>
    </font>
    <font>
      <b/>
      <sz val="10"/>
      <name val="GHEA Grapalat"/>
      <family val="3"/>
    </font>
    <font>
      <b/>
      <sz val="14"/>
      <name val="GHEA Grapalat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GHEA Grapalat"/>
      <family val="3"/>
    </font>
    <font>
      <sz val="9"/>
      <color theme="1"/>
      <name val="GHEA Grapalat"/>
      <family val="3"/>
    </font>
    <font>
      <sz val="8"/>
      <color theme="1"/>
      <name val="GHEA Grapalat"/>
      <family val="3"/>
    </font>
    <font>
      <b/>
      <sz val="9"/>
      <name val="GHEA Grapalat"/>
      <family val="3"/>
    </font>
    <font>
      <sz val="10"/>
      <color theme="1"/>
      <name val="Calibri"/>
      <family val="2"/>
      <scheme val="minor"/>
    </font>
    <font>
      <i/>
      <sz val="12"/>
      <name val="GHEA Grapalat"/>
      <family val="3"/>
    </font>
    <font>
      <sz val="11"/>
      <name val="GHEA Grapalat"/>
      <family val="2"/>
    </font>
    <font>
      <b/>
      <u/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i/>
      <sz val="11"/>
      <name val="GHEA Grapalat"/>
      <family val="2"/>
    </font>
    <font>
      <sz val="11"/>
      <name val="GHEA Grapalat"/>
      <family val="3"/>
    </font>
    <font>
      <b/>
      <u/>
      <sz val="11"/>
      <name val="GHEA Grapalat"/>
      <family val="3"/>
    </font>
    <font>
      <b/>
      <sz val="11"/>
      <name val="GHEA Grapalat"/>
      <family val="3"/>
    </font>
    <font>
      <i/>
      <sz val="10"/>
      <name val="GHEA Grapalat"/>
      <family val="3"/>
    </font>
    <font>
      <sz val="10"/>
      <name val="Arial"/>
      <family val="2"/>
      <charset val="204"/>
    </font>
    <font>
      <i/>
      <sz val="10"/>
      <color theme="1"/>
      <name val="GHEA Grapalat"/>
      <family val="3"/>
    </font>
    <font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5">
    <xf numFmtId="0" fontId="0" fillId="0" borderId="0"/>
    <xf numFmtId="0" fontId="1" fillId="8" borderId="8" applyNumberFormat="0" applyFont="0" applyAlignment="0" applyProtection="0"/>
    <xf numFmtId="165" fontId="4" fillId="0" borderId="0" applyFill="0" applyBorder="0" applyProtection="0">
      <alignment horizontal="right" vertical="top"/>
    </xf>
    <xf numFmtId="165" fontId="6" fillId="0" borderId="0" applyFill="0" applyBorder="0" applyProtection="0">
      <alignment horizontal="right" vertical="top"/>
    </xf>
    <xf numFmtId="165" fontId="9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6" fillId="0" borderId="0">
      <alignment horizontal="left" vertical="top" wrapText="1"/>
    </xf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4" applyNumberFormat="0" applyAlignment="0" applyProtection="0"/>
    <xf numFmtId="0" fontId="27" fillId="6" borderId="5" applyNumberFormat="0" applyAlignment="0" applyProtection="0"/>
    <xf numFmtId="0" fontId="28" fillId="6" borderId="4" applyNumberFormat="0" applyAlignment="0" applyProtection="0"/>
    <xf numFmtId="0" fontId="29" fillId="0" borderId="6" applyNumberFormat="0" applyFill="0" applyAlignment="0" applyProtection="0"/>
    <xf numFmtId="0" fontId="30" fillId="7" borderId="7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4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ill="0" applyBorder="0" applyProtection="0">
      <alignment horizontal="right" vertical="top"/>
    </xf>
    <xf numFmtId="0" fontId="50" fillId="0" borderId="0"/>
    <xf numFmtId="0" fontId="50" fillId="0" borderId="0"/>
  </cellStyleXfs>
  <cellXfs count="219">
    <xf numFmtId="0" fontId="0" fillId="0" borderId="0" xfId="0"/>
    <xf numFmtId="0" fontId="2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165" fontId="7" fillId="0" borderId="10" xfId="3" applyFont="1" applyBorder="1">
      <alignment horizontal="right" vertical="top"/>
    </xf>
    <xf numFmtId="0" fontId="7" fillId="0" borderId="10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1" fillId="0" borderId="0" xfId="0" applyFont="1"/>
    <xf numFmtId="0" fontId="12" fillId="0" borderId="10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7" fillId="33" borderId="0" xfId="0" applyFont="1" applyFill="1" applyAlignment="1">
      <alignment horizontal="left" vertical="top" wrapText="1"/>
    </xf>
    <xf numFmtId="0" fontId="0" fillId="33" borderId="0" xfId="0" applyFill="1"/>
    <xf numFmtId="166" fontId="15" fillId="0" borderId="0" xfId="5" applyNumberFormat="1" applyFont="1" applyFill="1" applyAlignment="1">
      <alignment horizontal="right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16" fillId="0" borderId="10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49" fontId="7" fillId="0" borderId="1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165" fontId="13" fillId="0" borderId="0" xfId="0" applyNumberFormat="1" applyFont="1" applyAlignment="1">
      <alignment horizontal="left" vertical="top" wrapText="1"/>
    </xf>
    <xf numFmtId="0" fontId="13" fillId="0" borderId="11" xfId="0" applyFont="1" applyBorder="1" applyAlignment="1">
      <alignment vertical="center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left"/>
    </xf>
    <xf numFmtId="0" fontId="9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center" vertical="top" wrapText="1"/>
    </xf>
    <xf numFmtId="0" fontId="9" fillId="0" borderId="10" xfId="0" applyFont="1" applyBorder="1" applyAlignment="1">
      <alignment horizontal="right" vertical="top" wrapText="1"/>
    </xf>
    <xf numFmtId="0" fontId="4" fillId="33" borderId="10" xfId="0" applyFont="1" applyFill="1" applyBorder="1" applyAlignment="1">
      <alignment horizontal="left" vertical="top" wrapText="1"/>
    </xf>
    <xf numFmtId="0" fontId="9" fillId="33" borderId="10" xfId="0" applyFont="1" applyFill="1" applyBorder="1" applyAlignment="1">
      <alignment horizontal="left" vertical="top" wrapText="1"/>
    </xf>
    <xf numFmtId="0" fontId="0" fillId="33" borderId="10" xfId="0" applyFill="1" applyBorder="1" applyAlignment="1">
      <alignment horizontal="left" vertical="top" wrapText="1"/>
    </xf>
    <xf numFmtId="0" fontId="0" fillId="33" borderId="10" xfId="0" applyFill="1" applyBorder="1" applyAlignment="1">
      <alignment horizontal="center" vertical="top" wrapText="1"/>
    </xf>
    <xf numFmtId="0" fontId="0" fillId="0" borderId="0" xfId="0" applyBorder="1" applyAlignment="1">
      <alignment horizontal="left" vertical="top" wrapText="1"/>
    </xf>
    <xf numFmtId="167" fontId="0" fillId="33" borderId="10" xfId="0" applyNumberFormat="1" applyFill="1" applyBorder="1" applyAlignment="1">
      <alignment horizontal="left" vertical="top" wrapText="1"/>
    </xf>
    <xf numFmtId="167" fontId="0" fillId="33" borderId="10" xfId="0" applyNumberFormat="1" applyFill="1" applyBorder="1" applyAlignment="1">
      <alignment horizontal="center" vertical="top" wrapText="1"/>
    </xf>
    <xf numFmtId="168" fontId="2" fillId="0" borderId="10" xfId="3" applyNumberFormat="1" applyFont="1" applyBorder="1">
      <alignment horizontal="right" vertical="top"/>
    </xf>
    <xf numFmtId="0" fontId="0" fillId="33" borderId="0" xfId="0" applyFill="1" applyAlignment="1">
      <alignment horizontal="center" wrapText="1"/>
    </xf>
    <xf numFmtId="165" fontId="35" fillId="33" borderId="10" xfId="3" applyNumberFormat="1" applyFont="1" applyFill="1" applyBorder="1" applyAlignment="1">
      <alignment horizontal="right" vertical="top"/>
    </xf>
    <xf numFmtId="0" fontId="35" fillId="33" borderId="0" xfId="0" applyFont="1" applyFill="1" applyAlignment="1">
      <alignment horizontal="left" vertical="top" wrapText="1"/>
    </xf>
    <xf numFmtId="0" fontId="35" fillId="33" borderId="10" xfId="0" applyFont="1" applyFill="1" applyBorder="1" applyAlignment="1">
      <alignment horizontal="left" vertical="top" wrapText="1"/>
    </xf>
    <xf numFmtId="0" fontId="35" fillId="33" borderId="10" xfId="0" applyFont="1" applyFill="1" applyBorder="1" applyAlignment="1">
      <alignment horizontal="center" vertical="top" wrapText="1"/>
    </xf>
    <xf numFmtId="0" fontId="36" fillId="33" borderId="10" xfId="6" applyFont="1" applyFill="1" applyBorder="1" applyAlignment="1"/>
    <xf numFmtId="0" fontId="36" fillId="33" borderId="10" xfId="6" applyFont="1" applyFill="1" applyBorder="1" applyAlignment="1">
      <alignment horizontal="center" vertical="center"/>
    </xf>
    <xf numFmtId="0" fontId="36" fillId="33" borderId="10" xfId="6" applyNumberFormat="1" applyFont="1" applyFill="1" applyBorder="1" applyAlignment="1">
      <alignment horizontal="center" vertical="center"/>
    </xf>
    <xf numFmtId="0" fontId="6" fillId="33" borderId="0" xfId="6" applyFill="1" applyAlignment="1"/>
    <xf numFmtId="0" fontId="6" fillId="33" borderId="0" xfId="6" applyFill="1" applyBorder="1" applyAlignment="1"/>
    <xf numFmtId="43" fontId="6" fillId="33" borderId="0" xfId="6" applyNumberFormat="1" applyFill="1" applyAlignment="1"/>
    <xf numFmtId="43" fontId="0" fillId="33" borderId="0" xfId="60" applyFont="1" applyFill="1"/>
    <xf numFmtId="0" fontId="35" fillId="33" borderId="10" xfId="0" applyFont="1" applyFill="1" applyBorder="1" applyAlignment="1">
      <alignment horizontal="left" vertical="center" wrapText="1"/>
    </xf>
    <xf numFmtId="0" fontId="39" fillId="33" borderId="10" xfId="0" applyFont="1" applyFill="1" applyBorder="1" applyAlignment="1">
      <alignment wrapText="1"/>
    </xf>
    <xf numFmtId="0" fontId="39" fillId="33" borderId="11" xfId="0" applyFont="1" applyFill="1" applyBorder="1" applyAlignment="1">
      <alignment vertical="center"/>
    </xf>
    <xf numFmtId="0" fontId="39" fillId="33" borderId="15" xfId="0" applyFont="1" applyFill="1" applyBorder="1" applyAlignment="1">
      <alignment vertical="center"/>
    </xf>
    <xf numFmtId="0" fontId="39" fillId="33" borderId="10" xfId="0" applyFont="1" applyFill="1" applyBorder="1" applyAlignment="1">
      <alignment horizontal="center" wrapText="1"/>
    </xf>
    <xf numFmtId="4" fontId="5" fillId="0" borderId="0" xfId="0" applyNumberFormat="1" applyFont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165" fontId="35" fillId="33" borderId="10" xfId="60" applyNumberFormat="1" applyFont="1" applyFill="1" applyBorder="1" applyAlignment="1">
      <alignment horizontal="center" vertical="center" wrapText="1"/>
    </xf>
    <xf numFmtId="165" fontId="2" fillId="0" borderId="10" xfId="3" applyNumberFormat="1" applyFont="1" applyBorder="1">
      <alignment horizontal="right" vertical="top"/>
    </xf>
    <xf numFmtId="165" fontId="7" fillId="0" borderId="10" xfId="0" applyNumberFormat="1" applyFont="1" applyBorder="1" applyAlignment="1">
      <alignment horizontal="left" vertical="top" wrapText="1"/>
    </xf>
    <xf numFmtId="165" fontId="7" fillId="0" borderId="10" xfId="3" applyNumberFormat="1" applyFont="1" applyBorder="1">
      <alignment horizontal="right" vertical="top"/>
    </xf>
    <xf numFmtId="0" fontId="41" fillId="0" borderId="10" xfId="0" applyFont="1" applyBorder="1" applyAlignment="1">
      <alignment horizontal="left" vertical="top" wrapText="1"/>
    </xf>
    <xf numFmtId="0" fontId="42" fillId="0" borderId="10" xfId="0" applyFont="1" applyBorder="1" applyAlignment="1">
      <alignment horizontal="center" vertical="center" wrapText="1"/>
    </xf>
    <xf numFmtId="165" fontId="43" fillId="0" borderId="10" xfId="2" applyFont="1" applyFill="1" applyBorder="1">
      <alignment horizontal="right" vertical="top"/>
    </xf>
    <xf numFmtId="0" fontId="44" fillId="0" borderId="10" xfId="0" applyFont="1" applyBorder="1" applyAlignment="1">
      <alignment horizontal="left" vertical="top" wrapText="1"/>
    </xf>
    <xf numFmtId="0" fontId="41" fillId="0" borderId="10" xfId="0" applyFont="1" applyBorder="1" applyAlignment="1">
      <alignment horizontal="center" vertical="top" wrapText="1"/>
    </xf>
    <xf numFmtId="165" fontId="41" fillId="0" borderId="10" xfId="3" applyFont="1" applyFill="1" applyBorder="1">
      <alignment horizontal="right" vertical="top"/>
    </xf>
    <xf numFmtId="0" fontId="44" fillId="0" borderId="10" xfId="0" applyFont="1" applyBorder="1" applyAlignment="1">
      <alignment horizontal="center" vertical="top" wrapText="1"/>
    </xf>
    <xf numFmtId="0" fontId="45" fillId="0" borderId="10" xfId="0" applyFont="1" applyBorder="1" applyAlignment="1">
      <alignment horizontal="left" vertical="top" wrapText="1"/>
    </xf>
    <xf numFmtId="165" fontId="45" fillId="0" borderId="10" xfId="4" applyFont="1" applyFill="1" applyBorder="1">
      <alignment horizontal="right" vertical="top"/>
    </xf>
    <xf numFmtId="0" fontId="46" fillId="33" borderId="10" xfId="0" applyFont="1" applyFill="1" applyBorder="1" applyAlignment="1">
      <alignment horizontal="left" vertical="top" wrapText="1"/>
    </xf>
    <xf numFmtId="0" fontId="47" fillId="33" borderId="10" xfId="0" applyFont="1" applyFill="1" applyBorder="1" applyAlignment="1">
      <alignment horizontal="center" vertical="center" wrapText="1"/>
    </xf>
    <xf numFmtId="0" fontId="46" fillId="33" borderId="10" xfId="0" applyFont="1" applyFill="1" applyBorder="1" applyAlignment="1">
      <alignment horizontal="center" vertical="top" wrapText="1"/>
    </xf>
    <xf numFmtId="0" fontId="43" fillId="0" borderId="10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165" fontId="43" fillId="0" borderId="10" xfId="62" applyFont="1" applyFill="1" applyBorder="1">
      <alignment horizontal="right" vertical="top"/>
    </xf>
    <xf numFmtId="0" fontId="46" fillId="0" borderId="0" xfId="0" applyFont="1" applyAlignment="1">
      <alignment horizontal="left" vertical="top" wrapText="1"/>
    </xf>
    <xf numFmtId="0" fontId="46" fillId="33" borderId="0" xfId="0" applyFont="1" applyFill="1" applyAlignment="1">
      <alignment vertical="center" wrapText="1"/>
    </xf>
    <xf numFmtId="49" fontId="48" fillId="33" borderId="0" xfId="0" applyNumberFormat="1" applyFont="1" applyFill="1" applyAlignment="1">
      <alignment horizontal="center" vertical="center" wrapText="1"/>
    </xf>
    <xf numFmtId="0" fontId="48" fillId="33" borderId="0" xfId="0" applyFont="1" applyFill="1" applyAlignment="1">
      <alignment horizontal="center" vertical="center" wrapText="1"/>
    </xf>
    <xf numFmtId="170" fontId="48" fillId="33" borderId="0" xfId="0" applyNumberFormat="1" applyFont="1" applyFill="1" applyAlignment="1">
      <alignment horizontal="center" vertical="center" wrapText="1"/>
    </xf>
    <xf numFmtId="169" fontId="48" fillId="33" borderId="0" xfId="0" applyNumberFormat="1" applyFont="1" applyFill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164" fontId="46" fillId="33" borderId="0" xfId="61" applyFont="1" applyFill="1" applyAlignment="1">
      <alignment vertical="center" wrapText="1"/>
    </xf>
    <xf numFmtId="0" fontId="46" fillId="33" borderId="12" xfId="0" applyFont="1" applyFill="1" applyBorder="1" applyAlignment="1">
      <alignment horizontal="left" vertical="top" wrapText="1"/>
    </xf>
    <xf numFmtId="0" fontId="0" fillId="0" borderId="10" xfId="0" applyBorder="1"/>
    <xf numFmtId="0" fontId="43" fillId="0" borderId="10" xfId="0" applyFont="1" applyBorder="1" applyAlignment="1">
      <alignment horizontal="left" vertical="top" wrapText="1"/>
    </xf>
    <xf numFmtId="165" fontId="5" fillId="0" borderId="0" xfId="0" applyNumberFormat="1" applyFont="1" applyAlignment="1">
      <alignment horizontal="left" vertical="top" wrapText="1"/>
    </xf>
    <xf numFmtId="169" fontId="12" fillId="0" borderId="10" xfId="2" applyNumberFormat="1" applyFont="1" applyBorder="1">
      <alignment horizontal="right" vertical="top"/>
    </xf>
    <xf numFmtId="169" fontId="7" fillId="0" borderId="10" xfId="3" applyNumberFormat="1" applyFont="1" applyBorder="1">
      <alignment horizontal="right" vertical="top"/>
    </xf>
    <xf numFmtId="169" fontId="48" fillId="33" borderId="10" xfId="0" applyNumberFormat="1" applyFont="1" applyFill="1" applyBorder="1" applyAlignment="1">
      <alignment horizontal="center" vertical="center" wrapText="1"/>
    </xf>
    <xf numFmtId="169" fontId="46" fillId="33" borderId="10" xfId="0" applyNumberFormat="1" applyFont="1" applyFill="1" applyBorder="1" applyAlignment="1">
      <alignment horizontal="right" vertical="center" wrapText="1"/>
    </xf>
    <xf numFmtId="0" fontId="5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41" fillId="0" borderId="10" xfId="0" applyFont="1" applyFill="1" applyBorder="1" applyAlignment="1">
      <alignment horizontal="left" vertical="top" wrapText="1"/>
    </xf>
    <xf numFmtId="0" fontId="43" fillId="0" borderId="10" xfId="0" applyFont="1" applyFill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0" fontId="48" fillId="0" borderId="10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horizontal="left" vertical="top" wrapText="1"/>
    </xf>
    <xf numFmtId="171" fontId="43" fillId="0" borderId="10" xfId="2" applyNumberFormat="1" applyFont="1" applyFill="1" applyBorder="1">
      <alignment horizontal="right" vertical="top"/>
    </xf>
    <xf numFmtId="171" fontId="41" fillId="0" borderId="10" xfId="0" applyNumberFormat="1" applyFont="1" applyFill="1" applyBorder="1" applyAlignment="1">
      <alignment horizontal="left" vertical="top" wrapText="1"/>
    </xf>
    <xf numFmtId="171" fontId="41" fillId="0" borderId="11" xfId="0" applyNumberFormat="1" applyFont="1" applyBorder="1" applyAlignment="1">
      <alignment vertical="center" wrapText="1"/>
    </xf>
    <xf numFmtId="171" fontId="43" fillId="0" borderId="10" xfId="2" applyNumberFormat="1" applyFont="1" applyBorder="1">
      <alignment horizontal="right" vertical="top"/>
    </xf>
    <xf numFmtId="171" fontId="41" fillId="0" borderId="10" xfId="0" applyNumberFormat="1" applyFont="1" applyBorder="1" applyAlignment="1">
      <alignment horizontal="left" vertical="top" wrapText="1"/>
    </xf>
    <xf numFmtId="171" fontId="41" fillId="0" borderId="10" xfId="3" applyNumberFormat="1" applyFont="1" applyBorder="1">
      <alignment horizontal="right" vertical="top"/>
    </xf>
    <xf numFmtId="165" fontId="41" fillId="0" borderId="10" xfId="3" applyNumberFormat="1" applyFont="1" applyBorder="1">
      <alignment horizontal="right" vertical="top"/>
    </xf>
    <xf numFmtId="165" fontId="41" fillId="0" borderId="10" xfId="0" applyNumberFormat="1" applyFont="1" applyBorder="1" applyAlignment="1">
      <alignment horizontal="left" vertical="top" wrapText="1"/>
    </xf>
    <xf numFmtId="165" fontId="45" fillId="0" borderId="10" xfId="4" applyNumberFormat="1" applyFont="1" applyBorder="1">
      <alignment horizontal="right" vertical="top"/>
    </xf>
    <xf numFmtId="165" fontId="41" fillId="0" borderId="11" xfId="3" applyNumberFormat="1" applyFont="1" applyBorder="1">
      <alignment horizontal="right" vertical="top"/>
    </xf>
    <xf numFmtId="171" fontId="41" fillId="0" borderId="10" xfId="3" applyNumberFormat="1" applyFont="1" applyFill="1" applyBorder="1">
      <alignment horizontal="right" vertical="top"/>
    </xf>
    <xf numFmtId="165" fontId="0" fillId="0" borderId="10" xfId="0" applyNumberFormat="1" applyBorder="1"/>
    <xf numFmtId="165" fontId="46" fillId="33" borderId="10" xfId="61" applyNumberFormat="1" applyFont="1" applyFill="1" applyBorder="1" applyAlignment="1">
      <alignment horizontal="right" vertical="top"/>
    </xf>
    <xf numFmtId="0" fontId="9" fillId="0" borderId="0" xfId="0" applyFont="1" applyAlignment="1">
      <alignment horizontal="right" vertical="top" wrapText="1"/>
    </xf>
    <xf numFmtId="0" fontId="9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45" fillId="0" borderId="0" xfId="0" applyFont="1" applyAlignment="1">
      <alignment horizontal="right" vertical="top" wrapText="1"/>
    </xf>
    <xf numFmtId="0" fontId="45" fillId="0" borderId="0" xfId="0" applyFont="1" applyAlignment="1">
      <alignment vertical="top" wrapText="1"/>
    </xf>
    <xf numFmtId="0" fontId="43" fillId="0" borderId="0" xfId="0" applyFont="1" applyAlignment="1">
      <alignment vertical="top" wrapText="1"/>
    </xf>
    <xf numFmtId="0" fontId="41" fillId="0" borderId="0" xfId="0" applyFont="1" applyAlignment="1">
      <alignment vertical="top" wrapText="1"/>
    </xf>
    <xf numFmtId="0" fontId="43" fillId="0" borderId="10" xfId="0" applyFont="1" applyBorder="1" applyAlignment="1">
      <alignment vertical="top" wrapText="1"/>
    </xf>
    <xf numFmtId="0" fontId="45" fillId="0" borderId="10" xfId="0" applyFont="1" applyBorder="1" applyAlignment="1">
      <alignment vertical="top"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165" fontId="45" fillId="0" borderId="10" xfId="0" applyNumberFormat="1" applyFont="1" applyBorder="1" applyAlignment="1">
      <alignment horizontal="right" vertical="top" wrapText="1"/>
    </xf>
    <xf numFmtId="0" fontId="52" fillId="33" borderId="0" xfId="0" applyFont="1" applyFill="1"/>
    <xf numFmtId="0" fontId="49" fillId="0" borderId="0" xfId="63" applyFont="1" applyAlignment="1">
      <alignment vertical="center" wrapText="1"/>
    </xf>
    <xf numFmtId="0" fontId="51" fillId="33" borderId="0" xfId="0" applyFont="1" applyFill="1" applyAlignment="1"/>
    <xf numFmtId="0" fontId="43" fillId="0" borderId="0" xfId="0" applyFont="1" applyAlignment="1">
      <alignment vertical="top"/>
    </xf>
    <xf numFmtId="0" fontId="51" fillId="0" borderId="0" xfId="0" applyFont="1"/>
    <xf numFmtId="0" fontId="40" fillId="0" borderId="0" xfId="0" applyFont="1" applyAlignment="1">
      <alignment horizontal="left" vertical="top" wrapText="1"/>
    </xf>
    <xf numFmtId="0" fontId="18" fillId="0" borderId="0" xfId="0" applyFont="1" applyAlignment="1">
      <alignment vertical="top"/>
    </xf>
    <xf numFmtId="169" fontId="41" fillId="0" borderId="10" xfId="3" applyNumberFormat="1" applyFont="1" applyBorder="1">
      <alignment horizontal="right" vertical="top"/>
    </xf>
    <xf numFmtId="169" fontId="46" fillId="33" borderId="10" xfId="0" applyNumberFormat="1" applyFont="1" applyFill="1" applyBorder="1" applyAlignment="1">
      <alignment horizontal="center" vertical="center" wrapText="1"/>
    </xf>
    <xf numFmtId="165" fontId="7" fillId="0" borderId="10" xfId="0" applyNumberFormat="1" applyFont="1" applyFill="1" applyBorder="1" applyAlignment="1">
      <alignment horizontal="left" vertical="top" wrapText="1"/>
    </xf>
    <xf numFmtId="169" fontId="6" fillId="33" borderId="0" xfId="6" applyNumberFormat="1" applyFill="1" applyAlignment="1"/>
    <xf numFmtId="0" fontId="7" fillId="0" borderId="10" xfId="0" applyFont="1" applyBorder="1" applyAlignment="1">
      <alignment horizontal="center" vertical="top" wrapText="1"/>
    </xf>
    <xf numFmtId="0" fontId="51" fillId="0" borderId="0" xfId="0" applyFont="1" applyAlignment="1">
      <alignment horizontal="center"/>
    </xf>
    <xf numFmtId="0" fontId="0" fillId="0" borderId="10" xfId="0" applyBorder="1" applyAlignment="1">
      <alignment horizontal="center" wrapText="1"/>
    </xf>
    <xf numFmtId="0" fontId="7" fillId="33" borderId="0" xfId="0" applyFont="1" applyFill="1" applyAlignment="1">
      <alignment horizontal="center" vertical="top" wrapText="1"/>
    </xf>
    <xf numFmtId="0" fontId="13" fillId="0" borderId="10" xfId="0" applyFont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170" fontId="48" fillId="33" borderId="11" xfId="0" applyNumberFormat="1" applyFont="1" applyFill="1" applyBorder="1" applyAlignment="1">
      <alignment horizontal="center" vertical="center" wrapText="1"/>
    </xf>
    <xf numFmtId="170" fontId="48" fillId="33" borderId="22" xfId="0" applyNumberFormat="1" applyFont="1" applyFill="1" applyBorder="1" applyAlignment="1">
      <alignment horizontal="center" vertical="center" wrapText="1"/>
    </xf>
    <xf numFmtId="170" fontId="48" fillId="33" borderId="15" xfId="0" applyNumberFormat="1" applyFont="1" applyFill="1" applyBorder="1" applyAlignment="1">
      <alignment horizontal="center" vertical="center" wrapText="1"/>
    </xf>
    <xf numFmtId="0" fontId="48" fillId="33" borderId="16" xfId="0" applyFont="1" applyFill="1" applyBorder="1" applyAlignment="1">
      <alignment horizontal="center" vertical="center" wrapText="1"/>
    </xf>
    <xf numFmtId="0" fontId="48" fillId="33" borderId="18" xfId="0" applyFont="1" applyFill="1" applyBorder="1" applyAlignment="1">
      <alignment horizontal="center" vertical="center" wrapText="1"/>
    </xf>
    <xf numFmtId="0" fontId="48" fillId="33" borderId="19" xfId="0" applyFont="1" applyFill="1" applyBorder="1" applyAlignment="1">
      <alignment horizontal="center" vertical="center" wrapText="1"/>
    </xf>
    <xf numFmtId="0" fontId="48" fillId="33" borderId="21" xfId="0" applyFont="1" applyFill="1" applyBorder="1" applyAlignment="1">
      <alignment horizontal="center" vertical="center" wrapText="1"/>
    </xf>
    <xf numFmtId="169" fontId="46" fillId="33" borderId="0" xfId="0" applyNumberFormat="1" applyFont="1" applyFill="1" applyBorder="1" applyAlignment="1">
      <alignment horizontal="right" vertical="center" wrapText="1"/>
    </xf>
    <xf numFmtId="0" fontId="48" fillId="0" borderId="11" xfId="0" applyFont="1" applyFill="1" applyBorder="1" applyAlignment="1">
      <alignment horizontal="center" vertical="top" wrapText="1"/>
    </xf>
    <xf numFmtId="0" fontId="48" fillId="0" borderId="22" xfId="0" applyFont="1" applyFill="1" applyBorder="1" applyAlignment="1">
      <alignment horizontal="center" vertical="top" wrapText="1"/>
    </xf>
    <xf numFmtId="0" fontId="48" fillId="0" borderId="15" xfId="0" applyFont="1" applyFill="1" applyBorder="1" applyAlignment="1">
      <alignment horizontal="center" vertical="top" wrapText="1"/>
    </xf>
    <xf numFmtId="0" fontId="43" fillId="0" borderId="11" xfId="0" applyFont="1" applyFill="1" applyBorder="1" applyAlignment="1">
      <alignment horizontal="center" vertical="top" wrapText="1"/>
    </xf>
    <xf numFmtId="0" fontId="43" fillId="0" borderId="22" xfId="0" applyFont="1" applyFill="1" applyBorder="1" applyAlignment="1">
      <alignment horizontal="center" vertical="top" wrapText="1"/>
    </xf>
    <xf numFmtId="0" fontId="43" fillId="0" borderId="15" xfId="0" applyFont="1" applyFill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43" fillId="0" borderId="10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0" fontId="43" fillId="0" borderId="21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top" wrapText="1"/>
    </xf>
    <xf numFmtId="0" fontId="41" fillId="0" borderId="14" xfId="0" applyFont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center" vertical="top" wrapText="1"/>
    </xf>
    <xf numFmtId="0" fontId="9" fillId="0" borderId="10" xfId="0" applyFont="1" applyBorder="1" applyAlignment="1">
      <alignment horizontal="left" vertical="top" wrapText="1"/>
    </xf>
    <xf numFmtId="0" fontId="18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8" fillId="33" borderId="0" xfId="0" applyFont="1" applyFill="1" applyBorder="1" applyAlignment="1">
      <alignment horizontal="center" vertical="top"/>
    </xf>
    <xf numFmtId="0" fontId="4" fillId="33" borderId="0" xfId="0" applyFont="1" applyFill="1" applyBorder="1" applyAlignment="1">
      <alignment horizontal="left" vertical="top" wrapText="1"/>
    </xf>
    <xf numFmtId="0" fontId="4" fillId="33" borderId="10" xfId="0" applyFont="1" applyFill="1" applyBorder="1" applyAlignment="1">
      <alignment horizontal="left" vertical="top" wrapText="1"/>
    </xf>
    <xf numFmtId="0" fontId="9" fillId="33" borderId="10" xfId="0" applyFont="1" applyFill="1" applyBorder="1" applyAlignment="1">
      <alignment horizontal="left" vertical="top" wrapText="1"/>
    </xf>
    <xf numFmtId="0" fontId="0" fillId="33" borderId="10" xfId="0" applyFill="1" applyBorder="1" applyAlignment="1">
      <alignment horizontal="left" vertical="top" wrapText="1"/>
    </xf>
    <xf numFmtId="0" fontId="0" fillId="33" borderId="10" xfId="0" applyFill="1" applyBorder="1" applyAlignment="1">
      <alignment horizontal="center" vertical="top" wrapText="1"/>
    </xf>
    <xf numFmtId="0" fontId="43" fillId="0" borderId="0" xfId="0" applyFont="1" applyAlignment="1">
      <alignment horizontal="center" vertical="top"/>
    </xf>
    <xf numFmtId="167" fontId="0" fillId="33" borderId="10" xfId="0" applyNumberFormat="1" applyFill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top" wrapText="1"/>
    </xf>
    <xf numFmtId="0" fontId="41" fillId="0" borderId="10" xfId="0" applyFont="1" applyBorder="1" applyAlignment="1">
      <alignment horizontal="left" vertical="top" wrapText="1"/>
    </xf>
    <xf numFmtId="0" fontId="37" fillId="33" borderId="12" xfId="6" applyFont="1" applyFill="1" applyBorder="1" applyAlignment="1">
      <alignment horizontal="center" wrapText="1"/>
    </xf>
    <xf numFmtId="0" fontId="37" fillId="33" borderId="13" xfId="6" applyFont="1" applyFill="1" applyBorder="1" applyAlignment="1">
      <alignment horizontal="center" wrapText="1"/>
    </xf>
    <xf numFmtId="0" fontId="37" fillId="33" borderId="14" xfId="6" applyFont="1" applyFill="1" applyBorder="1" applyAlignment="1">
      <alignment horizontal="center" wrapText="1"/>
    </xf>
    <xf numFmtId="0" fontId="35" fillId="33" borderId="10" xfId="0" applyFont="1" applyFill="1" applyBorder="1" applyAlignment="1">
      <alignment horizontal="left" vertical="top" wrapText="1"/>
    </xf>
    <xf numFmtId="0" fontId="35" fillId="33" borderId="12" xfId="0" applyFont="1" applyFill="1" applyBorder="1" applyAlignment="1">
      <alignment horizontal="center" vertical="center" wrapText="1"/>
    </xf>
    <xf numFmtId="0" fontId="35" fillId="33" borderId="13" xfId="0" applyFont="1" applyFill="1" applyBorder="1" applyAlignment="1">
      <alignment horizontal="center" vertical="center" wrapText="1"/>
    </xf>
    <xf numFmtId="0" fontId="35" fillId="33" borderId="14" xfId="0" applyFont="1" applyFill="1" applyBorder="1" applyAlignment="1">
      <alignment horizontal="center" vertical="center" wrapText="1"/>
    </xf>
    <xf numFmtId="0" fontId="37" fillId="33" borderId="12" xfId="6" applyFont="1" applyFill="1" applyBorder="1" applyAlignment="1">
      <alignment horizontal="center"/>
    </xf>
    <xf numFmtId="0" fontId="37" fillId="33" borderId="13" xfId="6" applyFont="1" applyFill="1" applyBorder="1" applyAlignment="1">
      <alignment horizontal="center"/>
    </xf>
    <xf numFmtId="0" fontId="37" fillId="33" borderId="14" xfId="6" applyFont="1" applyFill="1" applyBorder="1" applyAlignment="1">
      <alignment horizontal="center"/>
    </xf>
    <xf numFmtId="0" fontId="51" fillId="33" borderId="0" xfId="0" applyFont="1" applyFill="1" applyAlignment="1">
      <alignment horizontal="center"/>
    </xf>
    <xf numFmtId="0" fontId="49" fillId="0" borderId="0" xfId="63" applyFont="1" applyAlignment="1">
      <alignment horizontal="center" vertical="center" wrapText="1"/>
    </xf>
    <xf numFmtId="0" fontId="0" fillId="33" borderId="0" xfId="0" applyFill="1" applyAlignment="1">
      <alignment horizontal="center" wrapText="1"/>
    </xf>
    <xf numFmtId="0" fontId="38" fillId="33" borderId="10" xfId="0" applyFont="1" applyFill="1" applyBorder="1" applyAlignment="1">
      <alignment horizontal="left" vertical="top" wrapText="1"/>
    </xf>
    <xf numFmtId="0" fontId="39" fillId="33" borderId="11" xfId="0" applyFont="1" applyFill="1" applyBorder="1" applyAlignment="1">
      <alignment horizontal="center" vertical="center"/>
    </xf>
    <xf numFmtId="0" fontId="39" fillId="33" borderId="15" xfId="0" applyFont="1" applyFill="1" applyBorder="1" applyAlignment="1">
      <alignment horizontal="center" vertical="center"/>
    </xf>
    <xf numFmtId="0" fontId="39" fillId="33" borderId="11" xfId="0" applyFont="1" applyFill="1" applyBorder="1" applyAlignment="1">
      <alignment horizontal="center" vertical="center" wrapText="1"/>
    </xf>
    <xf numFmtId="0" fontId="39" fillId="33" borderId="15" xfId="0" applyFont="1" applyFill="1" applyBorder="1" applyAlignment="1">
      <alignment horizontal="center" vertical="center" wrapText="1"/>
    </xf>
    <xf numFmtId="0" fontId="39" fillId="33" borderId="16" xfId="0" applyFont="1" applyFill="1" applyBorder="1" applyAlignment="1">
      <alignment horizontal="center" vertical="center"/>
    </xf>
    <xf numFmtId="0" fontId="39" fillId="33" borderId="17" xfId="0" applyFont="1" applyFill="1" applyBorder="1" applyAlignment="1">
      <alignment horizontal="center" vertical="center"/>
    </xf>
    <xf numFmtId="0" fontId="39" fillId="33" borderId="18" xfId="0" applyFont="1" applyFill="1" applyBorder="1" applyAlignment="1">
      <alignment horizontal="center" vertical="center"/>
    </xf>
    <xf numFmtId="0" fontId="39" fillId="33" borderId="19" xfId="0" applyFont="1" applyFill="1" applyBorder="1" applyAlignment="1">
      <alignment horizontal="center" vertical="center"/>
    </xf>
    <xf numFmtId="0" fontId="39" fillId="33" borderId="20" xfId="0" applyFont="1" applyFill="1" applyBorder="1" applyAlignment="1">
      <alignment horizontal="center" vertical="center"/>
    </xf>
    <xf numFmtId="0" fontId="39" fillId="33" borderId="21" xfId="0" applyFont="1" applyFill="1" applyBorder="1" applyAlignment="1">
      <alignment horizontal="center" vertical="center"/>
    </xf>
  </cellXfs>
  <cellStyles count="65">
    <cellStyle name="20% - Accent1 2" xfId="48"/>
    <cellStyle name="20% - Accent2 2" xfId="50"/>
    <cellStyle name="20% - Accent3 2" xfId="52"/>
    <cellStyle name="20% - Accent4 2" xfId="54"/>
    <cellStyle name="20% - Accent5 2" xfId="56"/>
    <cellStyle name="20% - Accent6 2" xfId="58"/>
    <cellStyle name="20% - Акцент1 2" xfId="24"/>
    <cellStyle name="20% - Акцент2 2" xfId="28"/>
    <cellStyle name="20% - Акцент3 2" xfId="32"/>
    <cellStyle name="20% - Акцент4 2" xfId="36"/>
    <cellStyle name="20% - Акцент5 2" xfId="40"/>
    <cellStyle name="20% - Акцент6 2" xfId="44"/>
    <cellStyle name="40% - Accent1 2" xfId="49"/>
    <cellStyle name="40% - Accent2 2" xfId="51"/>
    <cellStyle name="40% - Accent3 2" xfId="53"/>
    <cellStyle name="40% - Accent4 2" xfId="55"/>
    <cellStyle name="40% - Accent5 2" xfId="57"/>
    <cellStyle name="40% - Accent6 2" xfId="59"/>
    <cellStyle name="40% - Акцент1 2" xfId="25"/>
    <cellStyle name="40% - Акцент2 2" xfId="29"/>
    <cellStyle name="40% - Акцент3 2" xfId="33"/>
    <cellStyle name="40% - Акцент4 2" xfId="37"/>
    <cellStyle name="40% - Акцент5 2" xfId="41"/>
    <cellStyle name="40% - Акцент6 2" xfId="45"/>
    <cellStyle name="60% - Акцент1 2" xfId="26"/>
    <cellStyle name="60% - Акцент2 2" xfId="30"/>
    <cellStyle name="60% - Акцент3 2" xfId="34"/>
    <cellStyle name="60% - Акцент4 2" xfId="38"/>
    <cellStyle name="60% - Акцент5 2" xfId="42"/>
    <cellStyle name="60% - Акцент6 2" xfId="46"/>
    <cellStyle name="Comma" xfId="61" builtinId="3"/>
    <cellStyle name="Comma 15" xfId="5"/>
    <cellStyle name="Normal" xfId="0" builtinId="0"/>
    <cellStyle name="Normal 11" xfId="63"/>
    <cellStyle name="Normal 5 2" xfId="64"/>
    <cellStyle name="Note" xfId="1" builtinId="10" customBuiltin="1"/>
    <cellStyle name="Note 2" xfId="47"/>
    <cellStyle name="SN_241" xfId="3"/>
    <cellStyle name="SN_b" xfId="2"/>
    <cellStyle name="SN_it" xfId="4"/>
    <cellStyle name="SN10_bold" xfId="62"/>
    <cellStyle name="Акцент1 2" xfId="23"/>
    <cellStyle name="Акцент2 2" xfId="27"/>
    <cellStyle name="Акцент3 2" xfId="31"/>
    <cellStyle name="Акцент4 2" xfId="35"/>
    <cellStyle name="Акцент5 2" xfId="39"/>
    <cellStyle name="Акцент6 2" xfId="43"/>
    <cellStyle name="Ввод  2" xfId="15"/>
    <cellStyle name="Вывод 2" xfId="16"/>
    <cellStyle name="Вычисление 2" xfId="17"/>
    <cellStyle name="Заголовок 1 2" xfId="8"/>
    <cellStyle name="Заголовок 2 2" xfId="9"/>
    <cellStyle name="Заголовок 3 2" xfId="10"/>
    <cellStyle name="Заголовок 4 2" xfId="11"/>
    <cellStyle name="Итог 2" xfId="22"/>
    <cellStyle name="Контрольная ячейка 2" xfId="19"/>
    <cellStyle name="Название 2" xfId="7"/>
    <cellStyle name="Нейтральный 2" xfId="14"/>
    <cellStyle name="Обычный 2" xfId="6"/>
    <cellStyle name="Плохой 2" xfId="13"/>
    <cellStyle name="Пояснение 2" xfId="21"/>
    <cellStyle name="Связанная ячейка 2" xfId="18"/>
    <cellStyle name="Текст предупреждения 2" xfId="20"/>
    <cellStyle name="Финансовый 2" xfId="60"/>
    <cellStyle name="Хороший 2" xfId="1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4"/>
  <sheetViews>
    <sheetView topLeftCell="A40" workbookViewId="0">
      <selection activeCell="G43" sqref="G43"/>
    </sheetView>
  </sheetViews>
  <sheetFormatPr defaultRowHeight="15" x14ac:dyDescent="0.25"/>
  <cols>
    <col min="1" max="2" width="10" customWidth="1"/>
    <col min="3" max="3" width="55.5703125" customWidth="1"/>
    <col min="4" max="4" width="20.5703125" customWidth="1"/>
    <col min="5" max="5" width="22" customWidth="1"/>
  </cols>
  <sheetData>
    <row r="2" spans="1:9" x14ac:dyDescent="0.25">
      <c r="D2" s="146" t="s">
        <v>303</v>
      </c>
      <c r="E2" s="146"/>
    </row>
    <row r="3" spans="1:9" s="8" customFormat="1" ht="17.25" x14ac:dyDescent="0.25">
      <c r="D3" s="138" t="s">
        <v>38</v>
      </c>
      <c r="E3" s="138"/>
    </row>
    <row r="4" spans="1:9" s="8" customFormat="1" ht="17.25" x14ac:dyDescent="0.25">
      <c r="D4" s="138" t="s">
        <v>37</v>
      </c>
      <c r="E4" s="138"/>
    </row>
    <row r="5" spans="1:9" s="8" customFormat="1" ht="17.25" x14ac:dyDescent="0.25">
      <c r="D5" s="9"/>
      <c r="E5" s="9"/>
    </row>
    <row r="6" spans="1:9" s="13" customFormat="1" ht="17.25" customHeight="1" x14ac:dyDescent="0.25">
      <c r="A6" s="148" t="s">
        <v>315</v>
      </c>
      <c r="B6" s="148"/>
      <c r="C6" s="148"/>
      <c r="D6" s="148"/>
      <c r="E6" s="148"/>
    </row>
    <row r="7" spans="1:9" s="13" customFormat="1" ht="17.25" customHeight="1" x14ac:dyDescent="0.25">
      <c r="A7" s="148"/>
      <c r="B7" s="148"/>
      <c r="C7" s="148"/>
      <c r="D7" s="148"/>
      <c r="E7" s="148"/>
    </row>
    <row r="8" spans="1:9" s="13" customFormat="1" ht="17.25" customHeight="1" x14ac:dyDescent="0.25">
      <c r="A8" s="148"/>
      <c r="B8" s="148"/>
      <c r="C8" s="148"/>
      <c r="D8" s="148"/>
      <c r="E8" s="148"/>
    </row>
    <row r="9" spans="1:9" s="13" customFormat="1" ht="17.25" customHeight="1" x14ac:dyDescent="0.25">
      <c r="A9" s="148"/>
      <c r="B9" s="148"/>
      <c r="C9" s="148"/>
      <c r="D9" s="148"/>
      <c r="E9" s="148"/>
    </row>
    <row r="10" spans="1:9" s="14" customFormat="1" x14ac:dyDescent="0.25">
      <c r="A10" s="148"/>
      <c r="B10" s="148"/>
      <c r="C10" s="148"/>
      <c r="D10" s="148"/>
      <c r="E10" s="148"/>
    </row>
    <row r="11" spans="1:9" s="11" customFormat="1" ht="17.25" x14ac:dyDescent="0.3">
      <c r="A11" s="24"/>
      <c r="B11" s="24"/>
      <c r="E11" s="15" t="s">
        <v>56</v>
      </c>
    </row>
    <row r="12" spans="1:9" s="11" customFormat="1" ht="59.25" customHeight="1" x14ac:dyDescent="0.25">
      <c r="A12" s="149" t="s">
        <v>40</v>
      </c>
      <c r="B12" s="149"/>
      <c r="C12" s="149" t="s">
        <v>55</v>
      </c>
      <c r="D12" s="147" t="s">
        <v>284</v>
      </c>
      <c r="E12" s="147"/>
    </row>
    <row r="13" spans="1:9" s="11" customFormat="1" ht="51.75" x14ac:dyDescent="0.25">
      <c r="A13" s="25" t="s">
        <v>47</v>
      </c>
      <c r="B13" s="25" t="s">
        <v>48</v>
      </c>
      <c r="C13" s="149"/>
      <c r="D13" s="27" t="s">
        <v>42</v>
      </c>
      <c r="E13" s="27" t="s">
        <v>43</v>
      </c>
      <c r="F13" s="26"/>
      <c r="G13" s="26"/>
      <c r="H13" s="26"/>
      <c r="I13" s="26"/>
    </row>
    <row r="14" spans="1:9" s="11" customFormat="1" ht="17.25" x14ac:dyDescent="0.25">
      <c r="A14" s="5"/>
      <c r="B14" s="5"/>
      <c r="C14" s="5" t="s">
        <v>49</v>
      </c>
      <c r="D14" s="95">
        <f t="shared" ref="D14:E15" si="0">+D15</f>
        <v>0</v>
      </c>
      <c r="E14" s="95">
        <f t="shared" si="0"/>
        <v>0</v>
      </c>
    </row>
    <row r="15" spans="1:9" s="11" customFormat="1" ht="17.25" x14ac:dyDescent="0.25">
      <c r="A15" s="5"/>
      <c r="B15" s="5"/>
      <c r="C15" s="10" t="s">
        <v>0</v>
      </c>
      <c r="D15" s="94">
        <f t="shared" si="0"/>
        <v>0</v>
      </c>
      <c r="E15" s="94">
        <f t="shared" si="0"/>
        <v>0</v>
      </c>
    </row>
    <row r="16" spans="1:9" s="11" customFormat="1" ht="17.25" x14ac:dyDescent="0.25">
      <c r="A16" s="5" t="s">
        <v>2</v>
      </c>
      <c r="B16" s="5"/>
      <c r="C16" s="12" t="s">
        <v>24</v>
      </c>
      <c r="D16" s="95">
        <f>+D23+D29</f>
        <v>0</v>
      </c>
      <c r="E16" s="95">
        <f>+E23+E29</f>
        <v>0</v>
      </c>
    </row>
    <row r="17" spans="1:5" s="11" customFormat="1" ht="34.5" x14ac:dyDescent="0.25">
      <c r="A17" s="5"/>
      <c r="B17" s="5"/>
      <c r="C17" s="5" t="s">
        <v>3</v>
      </c>
      <c r="D17" s="5"/>
      <c r="E17" s="5"/>
    </row>
    <row r="18" spans="1:5" s="11" customFormat="1" ht="17.25" x14ac:dyDescent="0.25">
      <c r="A18" s="5"/>
      <c r="B18" s="5"/>
      <c r="C18" s="12" t="s">
        <v>25</v>
      </c>
      <c r="D18" s="5"/>
      <c r="E18" s="5"/>
    </row>
    <row r="19" spans="1:5" s="11" customFormat="1" ht="86.25" x14ac:dyDescent="0.25">
      <c r="A19" s="5"/>
      <c r="B19" s="5"/>
      <c r="C19" s="5" t="s">
        <v>26</v>
      </c>
      <c r="D19" s="5"/>
      <c r="E19" s="5"/>
    </row>
    <row r="20" spans="1:5" s="11" customFormat="1" ht="17.25" x14ac:dyDescent="0.25">
      <c r="A20" s="5"/>
      <c r="B20" s="5"/>
      <c r="C20" s="12" t="s">
        <v>27</v>
      </c>
      <c r="D20" s="5"/>
      <c r="E20" s="5"/>
    </row>
    <row r="21" spans="1:5" s="11" customFormat="1" ht="69" x14ac:dyDescent="0.25">
      <c r="A21" s="5"/>
      <c r="B21" s="5"/>
      <c r="C21" s="5" t="s">
        <v>28</v>
      </c>
      <c r="D21" s="5"/>
      <c r="E21" s="5"/>
    </row>
    <row r="22" spans="1:5" s="11" customFormat="1" ht="17.25" x14ac:dyDescent="0.25">
      <c r="A22" s="145" t="s">
        <v>29</v>
      </c>
      <c r="B22" s="145"/>
      <c r="C22" s="145"/>
      <c r="D22" s="145"/>
      <c r="E22" s="145"/>
    </row>
    <row r="23" spans="1:5" s="11" customFormat="1" ht="17.25" x14ac:dyDescent="0.25">
      <c r="A23" s="5"/>
      <c r="B23" s="5" t="s">
        <v>4</v>
      </c>
      <c r="C23" s="12" t="s">
        <v>30</v>
      </c>
      <c r="D23" s="66">
        <f>-D29</f>
        <v>35766.400000000001</v>
      </c>
      <c r="E23" s="66">
        <f>+D23</f>
        <v>35766.400000000001</v>
      </c>
    </row>
    <row r="24" spans="1:5" s="11" customFormat="1" ht="34.5" x14ac:dyDescent="0.25">
      <c r="A24" s="5"/>
      <c r="B24" s="5"/>
      <c r="C24" s="5" t="s">
        <v>5</v>
      </c>
      <c r="D24" s="65"/>
      <c r="E24" s="65"/>
    </row>
    <row r="25" spans="1:5" s="11" customFormat="1" ht="17.25" x14ac:dyDescent="0.25">
      <c r="A25" s="5"/>
      <c r="B25" s="5"/>
      <c r="C25" s="12" t="s">
        <v>31</v>
      </c>
      <c r="D25" s="65"/>
      <c r="E25" s="65"/>
    </row>
    <row r="26" spans="1:5" s="11" customFormat="1" ht="51.75" x14ac:dyDescent="0.25">
      <c r="A26" s="5"/>
      <c r="B26" s="5"/>
      <c r="C26" s="5" t="s">
        <v>32</v>
      </c>
      <c r="D26" s="65"/>
      <c r="E26" s="65"/>
    </row>
    <row r="27" spans="1:5" s="11" customFormat="1" ht="17.25" x14ac:dyDescent="0.25">
      <c r="A27" s="5"/>
      <c r="B27" s="5"/>
      <c r="C27" s="12" t="s">
        <v>33</v>
      </c>
      <c r="D27" s="143"/>
      <c r="E27" s="143"/>
    </row>
    <row r="28" spans="1:5" s="11" customFormat="1" ht="17.25" x14ac:dyDescent="0.25">
      <c r="A28" s="5"/>
      <c r="B28" s="5"/>
      <c r="C28" s="5" t="s">
        <v>34</v>
      </c>
      <c r="D28" s="143"/>
      <c r="E28" s="143"/>
    </row>
    <row r="29" spans="1:5" s="11" customFormat="1" ht="17.25" x14ac:dyDescent="0.25">
      <c r="A29" s="5"/>
      <c r="B29" s="5" t="s">
        <v>18</v>
      </c>
      <c r="C29" s="12" t="s">
        <v>30</v>
      </c>
      <c r="D29" s="66">
        <f>+հավ3!G47</f>
        <v>-35766.400000000001</v>
      </c>
      <c r="E29" s="66">
        <f>+D29</f>
        <v>-35766.400000000001</v>
      </c>
    </row>
    <row r="30" spans="1:5" s="11" customFormat="1" ht="34.5" x14ac:dyDescent="0.25">
      <c r="A30" s="5"/>
      <c r="B30" s="5"/>
      <c r="C30" s="5" t="s">
        <v>19</v>
      </c>
      <c r="D30" s="65"/>
      <c r="E30" s="65"/>
    </row>
    <row r="31" spans="1:5" s="11" customFormat="1" ht="17.25" x14ac:dyDescent="0.25">
      <c r="A31" s="5"/>
      <c r="B31" s="5"/>
      <c r="C31" s="12" t="s">
        <v>31</v>
      </c>
      <c r="D31" s="65"/>
      <c r="E31" s="65"/>
    </row>
    <row r="32" spans="1:5" s="11" customFormat="1" ht="51.75" x14ac:dyDescent="0.25">
      <c r="A32" s="5"/>
      <c r="B32" s="5"/>
      <c r="C32" s="5" t="s">
        <v>35</v>
      </c>
      <c r="D32" s="65"/>
      <c r="E32" s="65"/>
    </row>
    <row r="33" spans="1:5" s="11" customFormat="1" ht="17.25" x14ac:dyDescent="0.25">
      <c r="A33" s="5"/>
      <c r="B33" s="5"/>
      <c r="C33" s="12" t="s">
        <v>33</v>
      </c>
      <c r="D33" s="5"/>
      <c r="E33" s="5"/>
    </row>
    <row r="34" spans="1:5" s="11" customFormat="1" ht="51.75" x14ac:dyDescent="0.25">
      <c r="A34" s="5"/>
      <c r="B34" s="5"/>
      <c r="C34" s="5" t="s">
        <v>36</v>
      </c>
      <c r="D34" s="5"/>
      <c r="E34" s="5"/>
    </row>
    <row r="35" spans="1:5" ht="19.5" customHeight="1" x14ac:dyDescent="0.25">
      <c r="A35" s="5"/>
      <c r="B35" s="5"/>
      <c r="C35" s="10" t="s">
        <v>293</v>
      </c>
      <c r="D35" s="94">
        <f>+D36</f>
        <v>0</v>
      </c>
      <c r="E35" s="94">
        <f>+E36</f>
        <v>0</v>
      </c>
    </row>
    <row r="36" spans="1:5" ht="17.25" x14ac:dyDescent="0.25">
      <c r="A36" s="5" t="s">
        <v>294</v>
      </c>
      <c r="B36" s="5"/>
      <c r="C36" s="12" t="s">
        <v>24</v>
      </c>
      <c r="D36" s="95">
        <f>+D43+D49</f>
        <v>0</v>
      </c>
      <c r="E36" s="95">
        <f>+E43+E49</f>
        <v>0</v>
      </c>
    </row>
    <row r="37" spans="1:5" ht="17.25" x14ac:dyDescent="0.25">
      <c r="A37" s="5"/>
      <c r="B37" s="5"/>
      <c r="C37" s="5" t="s">
        <v>295</v>
      </c>
      <c r="D37" s="5"/>
      <c r="E37" s="5"/>
    </row>
    <row r="38" spans="1:5" ht="17.25" x14ac:dyDescent="0.25">
      <c r="A38" s="5"/>
      <c r="B38" s="5"/>
      <c r="C38" s="12" t="s">
        <v>25</v>
      </c>
      <c r="D38" s="5"/>
      <c r="E38" s="5"/>
    </row>
    <row r="39" spans="1:5" ht="51.75" x14ac:dyDescent="0.25">
      <c r="A39" s="5"/>
      <c r="B39" s="5"/>
      <c r="C39" s="5" t="s">
        <v>312</v>
      </c>
      <c r="D39" s="5"/>
      <c r="E39" s="5"/>
    </row>
    <row r="40" spans="1:5" ht="17.25" x14ac:dyDescent="0.25">
      <c r="A40" s="5"/>
      <c r="B40" s="5"/>
      <c r="C40" s="12" t="s">
        <v>27</v>
      </c>
      <c r="D40" s="5"/>
      <c r="E40" s="5"/>
    </row>
    <row r="41" spans="1:5" ht="51.75" x14ac:dyDescent="0.25">
      <c r="A41" s="5"/>
      <c r="B41" s="5"/>
      <c r="C41" s="5" t="s">
        <v>313</v>
      </c>
      <c r="D41" s="5"/>
      <c r="E41" s="5"/>
    </row>
    <row r="42" spans="1:5" ht="17.25" x14ac:dyDescent="0.25">
      <c r="A42" s="145" t="s">
        <v>29</v>
      </c>
      <c r="B42" s="145"/>
      <c r="C42" s="145"/>
      <c r="D42" s="145"/>
      <c r="E42" s="145"/>
    </row>
    <row r="43" spans="1:5" ht="17.25" x14ac:dyDescent="0.25">
      <c r="A43" s="5"/>
      <c r="B43" s="5" t="s">
        <v>4</v>
      </c>
      <c r="C43" s="12" t="s">
        <v>30</v>
      </c>
      <c r="D43" s="4">
        <f>-D49</f>
        <v>8200.4</v>
      </c>
      <c r="E43" s="4">
        <f>-E49</f>
        <v>9990.6</v>
      </c>
    </row>
    <row r="44" spans="1:5" ht="17.25" x14ac:dyDescent="0.25">
      <c r="A44" s="5"/>
      <c r="B44" s="5"/>
      <c r="C44" s="5" t="s">
        <v>295</v>
      </c>
      <c r="D44" s="5"/>
      <c r="E44" s="5"/>
    </row>
    <row r="45" spans="1:5" ht="17.25" x14ac:dyDescent="0.25">
      <c r="A45" s="5"/>
      <c r="B45" s="5"/>
      <c r="C45" s="12" t="s">
        <v>31</v>
      </c>
      <c r="D45" s="5"/>
      <c r="E45" s="5"/>
    </row>
    <row r="46" spans="1:5" ht="86.25" x14ac:dyDescent="0.25">
      <c r="A46" s="5"/>
      <c r="B46" s="5"/>
      <c r="C46" s="5" t="s">
        <v>314</v>
      </c>
      <c r="D46" s="5"/>
      <c r="E46" s="5"/>
    </row>
    <row r="47" spans="1:5" ht="17.25" x14ac:dyDescent="0.25">
      <c r="A47" s="5"/>
      <c r="B47" s="5"/>
      <c r="C47" s="12" t="s">
        <v>33</v>
      </c>
      <c r="D47" s="5"/>
      <c r="E47" s="5"/>
    </row>
    <row r="48" spans="1:5" ht="17.25" x14ac:dyDescent="0.25">
      <c r="A48" s="5"/>
      <c r="B48" s="5"/>
      <c r="C48" s="5" t="s">
        <v>34</v>
      </c>
      <c r="D48" s="5"/>
      <c r="E48" s="5"/>
    </row>
    <row r="49" spans="1:5" ht="17.25" x14ac:dyDescent="0.25">
      <c r="A49" s="5"/>
      <c r="B49" s="5" t="s">
        <v>4</v>
      </c>
      <c r="C49" s="12" t="s">
        <v>30</v>
      </c>
      <c r="D49" s="4">
        <f>հավ3!G73</f>
        <v>-8200.4</v>
      </c>
      <c r="E49" s="4">
        <v>-9990.6</v>
      </c>
    </row>
    <row r="50" spans="1:5" ht="17.25" x14ac:dyDescent="0.25">
      <c r="A50" s="5"/>
      <c r="B50" s="5"/>
      <c r="C50" s="5" t="s">
        <v>295</v>
      </c>
      <c r="D50" s="5"/>
      <c r="E50" s="5"/>
    </row>
    <row r="51" spans="1:5" ht="17.25" x14ac:dyDescent="0.25">
      <c r="A51" s="5"/>
      <c r="B51" s="5"/>
      <c r="C51" s="12" t="s">
        <v>31</v>
      </c>
      <c r="D51" s="5"/>
      <c r="E51" s="5"/>
    </row>
    <row r="52" spans="1:5" ht="86.25" x14ac:dyDescent="0.25">
      <c r="A52" s="5"/>
      <c r="B52" s="5"/>
      <c r="C52" s="5" t="s">
        <v>314</v>
      </c>
      <c r="D52" s="5"/>
      <c r="E52" s="5"/>
    </row>
    <row r="53" spans="1:5" ht="17.25" x14ac:dyDescent="0.25">
      <c r="A53" s="5"/>
      <c r="B53" s="5"/>
      <c r="C53" s="12" t="s">
        <v>33</v>
      </c>
      <c r="D53" s="5"/>
      <c r="E53" s="5"/>
    </row>
    <row r="54" spans="1:5" ht="17.25" x14ac:dyDescent="0.25">
      <c r="A54" s="5"/>
      <c r="B54" s="5"/>
      <c r="C54" s="5" t="s">
        <v>34</v>
      </c>
      <c r="D54" s="5"/>
      <c r="E54" s="5"/>
    </row>
  </sheetData>
  <mergeCells count="7">
    <mergeCell ref="A42:E42"/>
    <mergeCell ref="D2:E2"/>
    <mergeCell ref="D12:E12"/>
    <mergeCell ref="A22:E22"/>
    <mergeCell ref="A6:E10"/>
    <mergeCell ref="A12:B12"/>
    <mergeCell ref="C12:C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workbookViewId="0">
      <selection activeCell="H17" sqref="H17"/>
    </sheetView>
  </sheetViews>
  <sheetFormatPr defaultRowHeight="15" x14ac:dyDescent="0.25"/>
  <cols>
    <col min="1" max="1" width="9.85546875" customWidth="1"/>
    <col min="2" max="2" width="13.7109375" customWidth="1"/>
    <col min="3" max="3" width="51.5703125" customWidth="1"/>
    <col min="4" max="4" width="16.5703125" customWidth="1"/>
    <col min="5" max="5" width="17.85546875" customWidth="1"/>
    <col min="6" max="7" width="16.5703125" customWidth="1"/>
    <col min="8" max="8" width="26.85546875" customWidth="1"/>
  </cols>
  <sheetData>
    <row r="2" spans="1:10" x14ac:dyDescent="0.25">
      <c r="G2" s="146" t="s">
        <v>291</v>
      </c>
      <c r="H2" s="146"/>
    </row>
    <row r="3" spans="1:10" x14ac:dyDescent="0.25">
      <c r="G3" s="138" t="s">
        <v>38</v>
      </c>
      <c r="H3" s="138"/>
    </row>
    <row r="4" spans="1:10" x14ac:dyDescent="0.25">
      <c r="G4" s="138" t="s">
        <v>37</v>
      </c>
      <c r="H4" s="138"/>
    </row>
    <row r="5" spans="1:10" x14ac:dyDescent="0.25">
      <c r="G5" s="9"/>
      <c r="H5" s="9"/>
    </row>
    <row r="6" spans="1:10" ht="15" customHeight="1" x14ac:dyDescent="0.25">
      <c r="B6" s="148" t="s">
        <v>304</v>
      </c>
      <c r="C6" s="148"/>
      <c r="D6" s="148"/>
      <c r="E6" s="148"/>
      <c r="F6" s="148"/>
      <c r="G6" s="148"/>
      <c r="H6" s="9"/>
    </row>
    <row r="7" spans="1:10" ht="15" customHeight="1" x14ac:dyDescent="0.25">
      <c r="B7" s="148"/>
      <c r="C7" s="148"/>
      <c r="D7" s="148"/>
      <c r="E7" s="148"/>
      <c r="F7" s="148"/>
      <c r="G7" s="148"/>
      <c r="H7" s="9"/>
    </row>
    <row r="8" spans="1:10" ht="15" customHeight="1" x14ac:dyDescent="0.25">
      <c r="B8" s="148"/>
      <c r="C8" s="148"/>
      <c r="D8" s="148"/>
      <c r="E8" s="148"/>
      <c r="F8" s="148"/>
      <c r="G8" s="148"/>
    </row>
    <row r="9" spans="1:10" s="83" customFormat="1" ht="16.5" x14ac:dyDescent="0.25">
      <c r="A9" s="84"/>
      <c r="B9" s="84"/>
      <c r="C9" s="85"/>
      <c r="D9" s="86"/>
      <c r="E9" s="87"/>
      <c r="F9" s="87"/>
      <c r="G9" s="158" t="s">
        <v>56</v>
      </c>
      <c r="H9" s="158"/>
    </row>
    <row r="10" spans="1:10" s="83" customFormat="1" ht="82.5" customHeight="1" x14ac:dyDescent="0.25">
      <c r="A10" s="154" t="s">
        <v>288</v>
      </c>
      <c r="B10" s="155"/>
      <c r="C10" s="150" t="s">
        <v>289</v>
      </c>
      <c r="D10" s="151" t="s">
        <v>298</v>
      </c>
      <c r="E10" s="96"/>
      <c r="F10" s="96"/>
      <c r="G10" s="97"/>
      <c r="H10" s="142" t="s">
        <v>305</v>
      </c>
    </row>
    <row r="11" spans="1:10" s="83" customFormat="1" ht="16.5" customHeight="1" x14ac:dyDescent="0.25">
      <c r="A11" s="156"/>
      <c r="B11" s="157"/>
      <c r="C11" s="150"/>
      <c r="D11" s="152"/>
      <c r="E11" s="150" t="s">
        <v>1</v>
      </c>
      <c r="F11" s="150"/>
      <c r="G11" s="150"/>
      <c r="H11" s="150"/>
    </row>
    <row r="12" spans="1:10" s="83" customFormat="1" ht="148.5" x14ac:dyDescent="0.25">
      <c r="A12" s="88" t="s">
        <v>47</v>
      </c>
      <c r="B12" s="88" t="s">
        <v>290</v>
      </c>
      <c r="C12" s="150"/>
      <c r="D12" s="153"/>
      <c r="E12" s="88" t="s">
        <v>299</v>
      </c>
      <c r="F12" s="88" t="s">
        <v>300</v>
      </c>
      <c r="G12" s="88" t="s">
        <v>301</v>
      </c>
      <c r="H12" s="88" t="s">
        <v>302</v>
      </c>
    </row>
    <row r="13" spans="1:10" s="83" customFormat="1" ht="17.25" x14ac:dyDescent="0.25">
      <c r="A13" s="76"/>
      <c r="B13" s="90"/>
      <c r="C13" s="88" t="s">
        <v>49</v>
      </c>
      <c r="D13" s="66">
        <f>+D14+D17+D20+D30+D33+D41+D95+D176+D184+D190+D195+D202+D663+D666+D671+D676+D679+D683+D686+D689+D692+D695+D700+D703+D708+D713+D718+D722+D725+D728+D733+D738+D778+D782+D786+D789+D792+D795+D798+D801+D804+D807</f>
        <v>-35766.400000000001</v>
      </c>
      <c r="E13" s="66">
        <f>+E14+E17+E20+E30+E33+E41+E95+E176+E184+E190+E195+E202+E663+E666+E671+E676+E679+E683+E686+E689+E692+E695+E700+E703+E708+E713+E718+E722+E725+E728+E733+E738+E778+E782+E786+E789+E792+E795+E798+E801+E804+E807</f>
        <v>0</v>
      </c>
      <c r="F13" s="66">
        <f>+F14+F17+F20+F30+F33+F41+F95+F176+F184+F190+F195+F202+F663+F666+F671+F676+F679+F683+F686+F689+F692+F695+F700+F703+F708+F713+F718+F722+F725+F728+F733+F738+F778+F782+F786+F789+F792+F795+F798+F801+F804+F807</f>
        <v>0</v>
      </c>
      <c r="G13" s="66">
        <f>+G14+G17+G20+G30+G33+G41+G95+G176+G184+G190+G195+G202+G663+G666+G671+G676+G679+G683+G686+G689+G692+G695+G700+G703+G708+G713+G718+G722+G725+G728+G733+G738+G778+G782+G786+G789+G792+G795+G798+G801+G804+G807</f>
        <v>0</v>
      </c>
      <c r="H13" s="66">
        <f>+H14+H17+H20+H30+H33+H41+H95+H176+H184+H190+H195+H202+H663+H666+H671+H676+H679+H683+H686+H689+H692+H695+H700+H703+H708+H713+H718+H722+H725+H728+H733+H738+H778+H782+H786+H789+H792+H795+H798+H801+H804+H807</f>
        <v>-35766.400000000001</v>
      </c>
      <c r="I13" s="89"/>
      <c r="J13" s="89"/>
    </row>
    <row r="14" spans="1:10" ht="16.5" customHeight="1" x14ac:dyDescent="0.25">
      <c r="C14" s="91"/>
      <c r="D14" s="116"/>
      <c r="E14" s="116"/>
      <c r="F14" s="116"/>
      <c r="G14" s="116"/>
      <c r="H14" s="116"/>
    </row>
    <row r="15" spans="1:10" s="83" customFormat="1" ht="17.25" x14ac:dyDescent="0.25">
      <c r="A15" s="76"/>
      <c r="B15" s="76"/>
      <c r="C15" s="77" t="s">
        <v>287</v>
      </c>
      <c r="D15" s="66">
        <f>+D17</f>
        <v>-35766.400000000001</v>
      </c>
      <c r="E15" s="66">
        <f>+E17</f>
        <v>0</v>
      </c>
      <c r="F15" s="66">
        <f t="shared" ref="F15:H15" si="0">+F17</f>
        <v>0</v>
      </c>
      <c r="G15" s="66">
        <f t="shared" si="0"/>
        <v>0</v>
      </c>
      <c r="H15" s="66">
        <f t="shared" si="0"/>
        <v>-35766.400000000001</v>
      </c>
    </row>
    <row r="16" spans="1:10" s="83" customFormat="1" ht="17.25" x14ac:dyDescent="0.25">
      <c r="A16" s="78"/>
      <c r="B16" s="78"/>
      <c r="C16" s="76" t="s">
        <v>286</v>
      </c>
      <c r="D16" s="117"/>
      <c r="E16" s="66"/>
      <c r="F16" s="66"/>
      <c r="G16" s="66"/>
      <c r="H16" s="117"/>
    </row>
    <row r="17" spans="1:8" s="83" customFormat="1" ht="33" x14ac:dyDescent="0.25">
      <c r="A17" s="78" t="s">
        <v>2</v>
      </c>
      <c r="B17" s="78" t="s">
        <v>18</v>
      </c>
      <c r="C17" s="76" t="s">
        <v>19</v>
      </c>
      <c r="D17" s="66">
        <f>+H17</f>
        <v>-35766.400000000001</v>
      </c>
      <c r="E17" s="66">
        <v>0</v>
      </c>
      <c r="F17" s="66">
        <v>0</v>
      </c>
      <c r="G17" s="66">
        <v>0</v>
      </c>
      <c r="H17" s="66">
        <f>'հավ 1 '!D29</f>
        <v>-35766.400000000001</v>
      </c>
    </row>
  </sheetData>
  <mergeCells count="7">
    <mergeCell ref="B6:G8"/>
    <mergeCell ref="C10:C12"/>
    <mergeCell ref="D10:D12"/>
    <mergeCell ref="A10:B11"/>
    <mergeCell ref="G2:H2"/>
    <mergeCell ref="G9:H9"/>
    <mergeCell ref="E11:H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3"/>
  <sheetViews>
    <sheetView topLeftCell="A46" workbookViewId="0">
      <selection activeCell="H38" sqref="H38"/>
    </sheetView>
  </sheetViews>
  <sheetFormatPr defaultRowHeight="15" x14ac:dyDescent="0.25"/>
  <cols>
    <col min="1" max="5" width="9.140625" style="7"/>
    <col min="6" max="6" width="63.5703125" style="7" customWidth="1"/>
    <col min="7" max="8" width="17.140625" style="7" customWidth="1"/>
    <col min="9" max="16384" width="9.140625" style="7"/>
  </cols>
  <sheetData>
    <row r="2" spans="1:8" customFormat="1" x14ac:dyDescent="0.25">
      <c r="G2" s="146" t="s">
        <v>306</v>
      </c>
      <c r="H2" s="146"/>
    </row>
    <row r="3" spans="1:8" s="8" customFormat="1" ht="17.25" x14ac:dyDescent="0.25">
      <c r="G3" s="138" t="s">
        <v>38</v>
      </c>
      <c r="H3" s="138"/>
    </row>
    <row r="4" spans="1:8" s="8" customFormat="1" ht="17.25" x14ac:dyDescent="0.25">
      <c r="G4" s="138" t="s">
        <v>37</v>
      </c>
      <c r="H4" s="138"/>
    </row>
    <row r="7" spans="1:8" ht="15" customHeight="1" x14ac:dyDescent="0.25">
      <c r="A7" s="165" t="s">
        <v>285</v>
      </c>
      <c r="B7" s="165"/>
      <c r="C7" s="165"/>
      <c r="D7" s="165"/>
      <c r="E7" s="165"/>
      <c r="F7" s="165"/>
      <c r="G7" s="165"/>
      <c r="H7" s="165"/>
    </row>
    <row r="8" spans="1:8" x14ac:dyDescent="0.25">
      <c r="A8" s="165"/>
      <c r="B8" s="165"/>
      <c r="C8" s="165"/>
      <c r="D8" s="165"/>
      <c r="E8" s="165"/>
      <c r="F8" s="165"/>
      <c r="G8" s="165"/>
      <c r="H8" s="165"/>
    </row>
    <row r="11" spans="1:8" s="8" customFormat="1" ht="12.75" customHeight="1" x14ac:dyDescent="0.3">
      <c r="H11" s="15" t="s">
        <v>56</v>
      </c>
    </row>
    <row r="12" spans="1:8" s="8" customFormat="1" ht="66" customHeight="1" x14ac:dyDescent="0.25">
      <c r="A12" s="145" t="s">
        <v>39</v>
      </c>
      <c r="B12" s="145"/>
      <c r="C12" s="145"/>
      <c r="D12" s="145" t="s">
        <v>40</v>
      </c>
      <c r="E12" s="145"/>
      <c r="F12" s="145" t="s">
        <v>41</v>
      </c>
      <c r="G12" s="147" t="s">
        <v>284</v>
      </c>
      <c r="H12" s="147"/>
    </row>
    <row r="13" spans="1:8" s="8" customFormat="1" ht="51.75" x14ac:dyDescent="0.25">
      <c r="A13" s="16" t="s">
        <v>44</v>
      </c>
      <c r="B13" s="16" t="s">
        <v>45</v>
      </c>
      <c r="C13" s="16" t="s">
        <v>46</v>
      </c>
      <c r="D13" s="16" t="s">
        <v>47</v>
      </c>
      <c r="E13" s="16" t="s">
        <v>48</v>
      </c>
      <c r="F13" s="145"/>
      <c r="G13" s="17" t="s">
        <v>42</v>
      </c>
      <c r="H13" s="17" t="s">
        <v>43</v>
      </c>
    </row>
    <row r="14" spans="1:8" s="8" customFormat="1" ht="17.25" x14ac:dyDescent="0.25">
      <c r="A14" s="16"/>
      <c r="B14" s="16"/>
      <c r="C14" s="16"/>
      <c r="D14" s="16"/>
      <c r="E14" s="16"/>
      <c r="F14" s="18" t="s">
        <v>49</v>
      </c>
      <c r="G14" s="107">
        <f t="shared" ref="G14:H14" si="0">+G21</f>
        <v>0</v>
      </c>
      <c r="H14" s="107">
        <f t="shared" si="0"/>
        <v>0</v>
      </c>
    </row>
    <row r="15" spans="1:8" s="8" customFormat="1" ht="28.5" x14ac:dyDescent="0.25">
      <c r="A15" s="21" t="s">
        <v>52</v>
      </c>
      <c r="B15" s="21"/>
      <c r="C15" s="21"/>
      <c r="D15" s="16"/>
      <c r="E15" s="16"/>
      <c r="F15" s="19" t="s">
        <v>50</v>
      </c>
      <c r="G15" s="107"/>
      <c r="H15" s="107"/>
    </row>
    <row r="16" spans="1:8" s="8" customFormat="1" ht="17.25" x14ac:dyDescent="0.25">
      <c r="A16" s="21"/>
      <c r="B16" s="21"/>
      <c r="C16" s="21"/>
      <c r="D16" s="16"/>
      <c r="E16" s="16"/>
      <c r="F16" s="20" t="s">
        <v>1</v>
      </c>
      <c r="G16" s="107"/>
      <c r="H16" s="107"/>
    </row>
    <row r="17" spans="1:8" s="8" customFormat="1" ht="17.25" x14ac:dyDescent="0.25">
      <c r="A17" s="21"/>
      <c r="B17" s="21" t="s">
        <v>53</v>
      </c>
      <c r="C17" s="21"/>
      <c r="D17" s="16"/>
      <c r="E17" s="16"/>
      <c r="F17" s="19" t="s">
        <v>51</v>
      </c>
      <c r="G17" s="107">
        <f t="shared" ref="G17:H17" si="1">+G21</f>
        <v>0</v>
      </c>
      <c r="H17" s="107">
        <f t="shared" si="1"/>
        <v>0</v>
      </c>
    </row>
    <row r="18" spans="1:8" s="8" customFormat="1" ht="17.25" x14ac:dyDescent="0.25">
      <c r="A18" s="21"/>
      <c r="B18" s="21"/>
      <c r="C18" s="21"/>
      <c r="D18" s="16"/>
      <c r="E18" s="16"/>
      <c r="F18" s="20" t="s">
        <v>1</v>
      </c>
      <c r="G18" s="107"/>
      <c r="H18" s="107"/>
    </row>
    <row r="19" spans="1:8" s="8" customFormat="1" ht="17.25" x14ac:dyDescent="0.25">
      <c r="A19" s="21"/>
      <c r="B19" s="21"/>
      <c r="C19" s="21" t="s">
        <v>54</v>
      </c>
      <c r="D19" s="16"/>
      <c r="E19" s="16"/>
      <c r="F19" s="19" t="s">
        <v>51</v>
      </c>
      <c r="G19" s="107">
        <f t="shared" ref="G19:H19" si="2">+G21</f>
        <v>0</v>
      </c>
      <c r="H19" s="107">
        <f t="shared" si="2"/>
        <v>0</v>
      </c>
    </row>
    <row r="20" spans="1:8" s="8" customFormat="1" ht="17.25" x14ac:dyDescent="0.25">
      <c r="A20" s="21"/>
      <c r="B20" s="21"/>
      <c r="C20" s="21"/>
      <c r="D20" s="16"/>
      <c r="E20" s="16"/>
      <c r="F20" s="20" t="s">
        <v>1</v>
      </c>
      <c r="G20" s="107"/>
      <c r="H20" s="107"/>
    </row>
    <row r="21" spans="1:8" s="3" customFormat="1" ht="16.5" x14ac:dyDescent="0.25">
      <c r="A21" s="22"/>
      <c r="B21" s="22"/>
      <c r="C21" s="22"/>
      <c r="D21" s="1"/>
      <c r="E21" s="1"/>
      <c r="F21" s="2" t="s">
        <v>0</v>
      </c>
      <c r="G21" s="108">
        <f t="shared" ref="G21:H21" si="3">+G23</f>
        <v>0</v>
      </c>
      <c r="H21" s="108">
        <f t="shared" si="3"/>
        <v>0</v>
      </c>
    </row>
    <row r="22" spans="1:8" s="3" customFormat="1" ht="16.5" x14ac:dyDescent="0.25">
      <c r="A22" s="22"/>
      <c r="B22" s="22"/>
      <c r="C22" s="22"/>
      <c r="D22" s="1"/>
      <c r="E22" s="1"/>
      <c r="F22" s="1" t="s">
        <v>1</v>
      </c>
      <c r="G22" s="109"/>
      <c r="H22" s="109"/>
    </row>
    <row r="23" spans="1:8" s="3" customFormat="1" ht="27" x14ac:dyDescent="0.25">
      <c r="A23" s="22"/>
      <c r="B23" s="22"/>
      <c r="C23" s="22"/>
      <c r="D23" s="1" t="s">
        <v>2</v>
      </c>
      <c r="E23" s="1"/>
      <c r="F23" s="1" t="s">
        <v>3</v>
      </c>
      <c r="G23" s="110">
        <f>+G25+G39</f>
        <v>0</v>
      </c>
      <c r="H23" s="110">
        <f>+H25+H39</f>
        <v>0</v>
      </c>
    </row>
    <row r="24" spans="1:8" s="3" customFormat="1" ht="16.5" x14ac:dyDescent="0.25">
      <c r="A24" s="22"/>
      <c r="B24" s="22"/>
      <c r="C24" s="22"/>
      <c r="D24" s="1"/>
      <c r="E24" s="1"/>
      <c r="F24" s="1" t="s">
        <v>1</v>
      </c>
      <c r="G24" s="67"/>
      <c r="H24" s="67"/>
    </row>
    <row r="25" spans="1:8" s="3" customFormat="1" ht="16.5" x14ac:dyDescent="0.25">
      <c r="A25" s="22"/>
      <c r="B25" s="22"/>
      <c r="C25" s="22"/>
      <c r="D25" s="1"/>
      <c r="E25" s="1" t="s">
        <v>4</v>
      </c>
      <c r="F25" s="1" t="s">
        <v>5</v>
      </c>
      <c r="G25" s="111">
        <f>+G29</f>
        <v>35766.400000000001</v>
      </c>
      <c r="H25" s="111">
        <f>+H29</f>
        <v>35766.400000000001</v>
      </c>
    </row>
    <row r="26" spans="1:8" s="3" customFormat="1" ht="16.5" x14ac:dyDescent="0.25">
      <c r="A26" s="22"/>
      <c r="B26" s="22"/>
      <c r="C26" s="22"/>
      <c r="D26" s="1"/>
      <c r="E26" s="1"/>
      <c r="F26" s="1" t="s">
        <v>6</v>
      </c>
      <c r="G26" s="112"/>
      <c r="H26" s="112"/>
    </row>
    <row r="27" spans="1:8" s="3" customFormat="1" ht="16.5" x14ac:dyDescent="0.25">
      <c r="A27" s="22"/>
      <c r="B27" s="22"/>
      <c r="C27" s="22"/>
      <c r="D27" s="1"/>
      <c r="E27" s="1"/>
      <c r="F27" s="6" t="s">
        <v>0</v>
      </c>
      <c r="G27" s="113">
        <f t="shared" ref="G27:H27" si="4">+G29</f>
        <v>35766.400000000001</v>
      </c>
      <c r="H27" s="113">
        <f t="shared" si="4"/>
        <v>35766.400000000001</v>
      </c>
    </row>
    <row r="28" spans="1:8" s="3" customFormat="1" ht="27" x14ac:dyDescent="0.25">
      <c r="A28" s="22"/>
      <c r="B28" s="22"/>
      <c r="C28" s="22"/>
      <c r="D28" s="1"/>
      <c r="E28" s="1"/>
      <c r="F28" s="1" t="s">
        <v>7</v>
      </c>
      <c r="G28" s="112"/>
      <c r="H28" s="112"/>
    </row>
    <row r="29" spans="1:8" s="3" customFormat="1" ht="16.5" x14ac:dyDescent="0.25">
      <c r="A29" s="22"/>
      <c r="B29" s="22"/>
      <c r="C29" s="22"/>
      <c r="D29" s="1"/>
      <c r="E29" s="1"/>
      <c r="F29" s="1" t="s">
        <v>8</v>
      </c>
      <c r="G29" s="111">
        <f>+G30</f>
        <v>35766.400000000001</v>
      </c>
      <c r="H29" s="111">
        <f t="shared" ref="G29:H30" si="5">+H30</f>
        <v>35766.400000000001</v>
      </c>
    </row>
    <row r="30" spans="1:8" s="3" customFormat="1" ht="16.5" x14ac:dyDescent="0.25">
      <c r="A30" s="23"/>
      <c r="B30" s="23"/>
      <c r="C30" s="23"/>
      <c r="D30" s="1"/>
      <c r="E30" s="1"/>
      <c r="F30" s="1" t="s">
        <v>9</v>
      </c>
      <c r="G30" s="111">
        <f t="shared" si="5"/>
        <v>35766.400000000001</v>
      </c>
      <c r="H30" s="111">
        <f t="shared" si="5"/>
        <v>35766.400000000001</v>
      </c>
    </row>
    <row r="31" spans="1:8" s="3" customFormat="1" ht="16.5" x14ac:dyDescent="0.25">
      <c r="A31" s="23"/>
      <c r="B31" s="23"/>
      <c r="C31" s="23"/>
      <c r="D31" s="1"/>
      <c r="E31" s="1"/>
      <c r="F31" s="1" t="s">
        <v>10</v>
      </c>
      <c r="G31" s="111">
        <f>+G32+G34+G36</f>
        <v>35766.400000000001</v>
      </c>
      <c r="H31" s="111">
        <f>+H32+H34+H36</f>
        <v>35766.400000000001</v>
      </c>
    </row>
    <row r="32" spans="1:8" s="3" customFormat="1" ht="16.5" x14ac:dyDescent="0.25">
      <c r="A32" s="23"/>
      <c r="B32" s="23"/>
      <c r="C32" s="23"/>
      <c r="D32" s="1"/>
      <c r="E32" s="1"/>
      <c r="F32" s="1" t="s">
        <v>11</v>
      </c>
      <c r="G32" s="111">
        <f>+G33</f>
        <v>-240</v>
      </c>
      <c r="H32" s="111">
        <f>+H33</f>
        <v>-240</v>
      </c>
    </row>
    <row r="33" spans="1:10" s="3" customFormat="1" ht="16.5" x14ac:dyDescent="0.25">
      <c r="A33" s="23"/>
      <c r="B33" s="23"/>
      <c r="C33" s="23"/>
      <c r="D33" s="1"/>
      <c r="E33" s="1"/>
      <c r="F33" s="1" t="s">
        <v>12</v>
      </c>
      <c r="G33" s="111">
        <v>-240</v>
      </c>
      <c r="H33" s="111">
        <f>+G33</f>
        <v>-240</v>
      </c>
    </row>
    <row r="34" spans="1:10" s="3" customFormat="1" ht="16.5" x14ac:dyDescent="0.25">
      <c r="A34" s="23"/>
      <c r="B34" s="23"/>
      <c r="C34" s="23"/>
      <c r="D34" s="1"/>
      <c r="E34" s="1"/>
      <c r="F34" s="1" t="s">
        <v>13</v>
      </c>
      <c r="G34" s="111">
        <f>+G35</f>
        <v>40600.400000000001</v>
      </c>
      <c r="H34" s="111">
        <f>+H35</f>
        <v>42390.6</v>
      </c>
      <c r="I34" s="93"/>
    </row>
    <row r="35" spans="1:10" s="3" customFormat="1" ht="16.5" x14ac:dyDescent="0.25">
      <c r="A35" s="23"/>
      <c r="B35" s="23"/>
      <c r="C35" s="23"/>
      <c r="D35" s="1"/>
      <c r="E35" s="1"/>
      <c r="F35" s="1" t="s">
        <v>14</v>
      </c>
      <c r="G35" s="111">
        <f>-G36-G39-G32</f>
        <v>40600.400000000001</v>
      </c>
      <c r="H35" s="111">
        <f>-H36-H39-H32</f>
        <v>42390.6</v>
      </c>
    </row>
    <row r="36" spans="1:10" s="3" customFormat="1" ht="16.5" x14ac:dyDescent="0.25">
      <c r="A36" s="23"/>
      <c r="B36" s="23"/>
      <c r="C36" s="23"/>
      <c r="D36" s="1"/>
      <c r="E36" s="1"/>
      <c r="F36" s="1" t="s">
        <v>15</v>
      </c>
      <c r="G36" s="111">
        <f>+G37</f>
        <v>-4594</v>
      </c>
      <c r="H36" s="111">
        <f>H37+H38</f>
        <v>-6384.2</v>
      </c>
      <c r="J36" s="59"/>
    </row>
    <row r="37" spans="1:10" s="3" customFormat="1" ht="16.5" x14ac:dyDescent="0.25">
      <c r="A37" s="23"/>
      <c r="B37" s="23"/>
      <c r="C37" s="23"/>
      <c r="D37" s="1"/>
      <c r="E37" s="1"/>
      <c r="F37" s="1" t="s">
        <v>16</v>
      </c>
      <c r="G37" s="111">
        <v>-4594</v>
      </c>
      <c r="H37" s="111">
        <v>-5539.2</v>
      </c>
    </row>
    <row r="38" spans="1:10" s="3" customFormat="1" ht="16.5" x14ac:dyDescent="0.25">
      <c r="A38" s="23"/>
      <c r="B38" s="23"/>
      <c r="C38" s="23"/>
      <c r="D38" s="1"/>
      <c r="E38" s="1"/>
      <c r="F38" s="1" t="s">
        <v>17</v>
      </c>
      <c r="G38" s="141">
        <v>0</v>
      </c>
      <c r="H38" s="111">
        <v>-845</v>
      </c>
    </row>
    <row r="39" spans="1:10" s="3" customFormat="1" ht="27" x14ac:dyDescent="0.25">
      <c r="A39" s="23"/>
      <c r="B39" s="23"/>
      <c r="C39" s="23"/>
      <c r="D39" s="1"/>
      <c r="E39" s="1" t="s">
        <v>18</v>
      </c>
      <c r="F39" s="1" t="s">
        <v>19</v>
      </c>
      <c r="G39" s="111">
        <f>+G41</f>
        <v>-35766.400000000001</v>
      </c>
      <c r="H39" s="111">
        <f>+H41</f>
        <v>-35766.400000000001</v>
      </c>
    </row>
    <row r="40" spans="1:10" s="3" customFormat="1" ht="16.5" x14ac:dyDescent="0.25">
      <c r="A40" s="23"/>
      <c r="B40" s="23"/>
      <c r="C40" s="23"/>
      <c r="D40" s="1"/>
      <c r="E40" s="1"/>
      <c r="F40" s="1" t="s">
        <v>6</v>
      </c>
      <c r="G40" s="112"/>
      <c r="H40" s="112"/>
    </row>
    <row r="41" spans="1:10" s="3" customFormat="1" ht="16.5" x14ac:dyDescent="0.25">
      <c r="A41" s="23"/>
      <c r="B41" s="23"/>
      <c r="C41" s="23"/>
      <c r="D41" s="1"/>
      <c r="E41" s="1"/>
      <c r="F41" s="6" t="s">
        <v>0</v>
      </c>
      <c r="G41" s="113">
        <f>+G47</f>
        <v>-35766.400000000001</v>
      </c>
      <c r="H41" s="113">
        <f>+H47</f>
        <v>-35766.400000000001</v>
      </c>
    </row>
    <row r="42" spans="1:10" s="3" customFormat="1" ht="27" x14ac:dyDescent="0.25">
      <c r="A42" s="23"/>
      <c r="B42" s="23"/>
      <c r="C42" s="23"/>
      <c r="D42" s="1"/>
      <c r="E42" s="1"/>
      <c r="F42" s="1" t="s">
        <v>7</v>
      </c>
      <c r="G42" s="112"/>
      <c r="H42" s="112"/>
    </row>
    <row r="43" spans="1:10" s="3" customFormat="1" ht="16.5" x14ac:dyDescent="0.25">
      <c r="A43" s="23"/>
      <c r="B43" s="23"/>
      <c r="C43" s="23"/>
      <c r="D43" s="1"/>
      <c r="E43" s="1"/>
      <c r="F43" s="1" t="s">
        <v>8</v>
      </c>
      <c r="G43" s="111">
        <f t="shared" ref="G43:H46" si="6">+G44</f>
        <v>-35766.400000000001</v>
      </c>
      <c r="H43" s="111">
        <f t="shared" si="6"/>
        <v>-35766.400000000001</v>
      </c>
    </row>
    <row r="44" spans="1:10" s="3" customFormat="1" ht="16.5" x14ac:dyDescent="0.25">
      <c r="A44" s="23"/>
      <c r="B44" s="23"/>
      <c r="C44" s="23"/>
      <c r="D44" s="1"/>
      <c r="E44" s="1"/>
      <c r="F44" s="1" t="s">
        <v>20</v>
      </c>
      <c r="G44" s="111">
        <f t="shared" si="6"/>
        <v>-35766.400000000001</v>
      </c>
      <c r="H44" s="111">
        <f t="shared" si="6"/>
        <v>-35766.400000000001</v>
      </c>
    </row>
    <row r="45" spans="1:10" s="3" customFormat="1" ht="16.5" x14ac:dyDescent="0.25">
      <c r="A45" s="23"/>
      <c r="B45" s="23"/>
      <c r="C45" s="23"/>
      <c r="D45" s="1"/>
      <c r="E45" s="1"/>
      <c r="F45" s="1" t="s">
        <v>21</v>
      </c>
      <c r="G45" s="111">
        <f t="shared" si="6"/>
        <v>-35766.400000000001</v>
      </c>
      <c r="H45" s="111">
        <f t="shared" si="6"/>
        <v>-35766.400000000001</v>
      </c>
    </row>
    <row r="46" spans="1:10" s="3" customFormat="1" ht="16.5" x14ac:dyDescent="0.25">
      <c r="A46" s="23"/>
      <c r="B46" s="23"/>
      <c r="C46" s="23"/>
      <c r="D46" s="1"/>
      <c r="E46" s="1"/>
      <c r="F46" s="1" t="s">
        <v>22</v>
      </c>
      <c r="G46" s="111">
        <f t="shared" si="6"/>
        <v>-35766.400000000001</v>
      </c>
      <c r="H46" s="111">
        <f t="shared" si="6"/>
        <v>-35766.400000000001</v>
      </c>
    </row>
    <row r="47" spans="1:10" s="3" customFormat="1" ht="16.5" x14ac:dyDescent="0.25">
      <c r="A47" s="98"/>
      <c r="B47" s="98"/>
      <c r="C47" s="98"/>
      <c r="D47" s="99"/>
      <c r="E47" s="99"/>
      <c r="F47" s="99" t="s">
        <v>23</v>
      </c>
      <c r="G47" s="114">
        <v>-35766.400000000001</v>
      </c>
      <c r="H47" s="114">
        <f>+G47</f>
        <v>-35766.400000000001</v>
      </c>
    </row>
    <row r="48" spans="1:10" s="80" customFormat="1" ht="33" x14ac:dyDescent="0.25">
      <c r="A48" s="162" t="s">
        <v>308</v>
      </c>
      <c r="B48" s="100"/>
      <c r="C48" s="100"/>
      <c r="D48" s="100"/>
      <c r="E48" s="100"/>
      <c r="F48" s="101" t="s">
        <v>309</v>
      </c>
      <c r="G48" s="105">
        <f>+G50</f>
        <v>0</v>
      </c>
      <c r="H48" s="105">
        <f>+H50</f>
        <v>0</v>
      </c>
    </row>
    <row r="49" spans="1:8" s="80" customFormat="1" ht="16.5" x14ac:dyDescent="0.25">
      <c r="A49" s="163"/>
      <c r="B49" s="100"/>
      <c r="C49" s="100"/>
      <c r="D49" s="100"/>
      <c r="E49" s="100"/>
      <c r="F49" s="100" t="s">
        <v>1</v>
      </c>
      <c r="G49" s="106"/>
      <c r="H49" s="106"/>
    </row>
    <row r="50" spans="1:8" s="80" customFormat="1" ht="33" x14ac:dyDescent="0.25">
      <c r="A50" s="163"/>
      <c r="B50" s="162" t="s">
        <v>310</v>
      </c>
      <c r="C50" s="100"/>
      <c r="D50" s="100"/>
      <c r="E50" s="100"/>
      <c r="F50" s="101" t="s">
        <v>311</v>
      </c>
      <c r="G50" s="105">
        <f>+G52</f>
        <v>0</v>
      </c>
      <c r="H50" s="105">
        <f>+H52</f>
        <v>0</v>
      </c>
    </row>
    <row r="51" spans="1:8" s="80" customFormat="1" ht="16.5" x14ac:dyDescent="0.25">
      <c r="A51" s="163"/>
      <c r="B51" s="163"/>
      <c r="C51" s="100"/>
      <c r="D51" s="100"/>
      <c r="E51" s="100"/>
      <c r="F51" s="100" t="s">
        <v>1</v>
      </c>
      <c r="G51" s="106"/>
      <c r="H51" s="106"/>
    </row>
    <row r="52" spans="1:8" s="80" customFormat="1" ht="16.5" x14ac:dyDescent="0.25">
      <c r="A52" s="163"/>
      <c r="B52" s="163"/>
      <c r="C52" s="162" t="s">
        <v>310</v>
      </c>
      <c r="D52" s="100"/>
      <c r="E52" s="100"/>
      <c r="F52" s="101" t="s">
        <v>295</v>
      </c>
      <c r="G52" s="105">
        <f>+G54</f>
        <v>0</v>
      </c>
      <c r="H52" s="105">
        <f>+H54</f>
        <v>0</v>
      </c>
    </row>
    <row r="53" spans="1:8" s="80" customFormat="1" ht="16.5" x14ac:dyDescent="0.25">
      <c r="A53" s="163"/>
      <c r="B53" s="163"/>
      <c r="C53" s="163"/>
      <c r="D53" s="100"/>
      <c r="E53" s="100"/>
      <c r="F53" s="100" t="s">
        <v>1</v>
      </c>
      <c r="G53" s="106"/>
      <c r="H53" s="106"/>
    </row>
    <row r="54" spans="1:8" s="82" customFormat="1" ht="16.5" x14ac:dyDescent="0.25">
      <c r="A54" s="163"/>
      <c r="B54" s="163"/>
      <c r="C54" s="163"/>
      <c r="D54" s="102"/>
      <c r="E54" s="102"/>
      <c r="F54" s="103" t="s">
        <v>293</v>
      </c>
      <c r="G54" s="105">
        <f>+G56</f>
        <v>0</v>
      </c>
      <c r="H54" s="105">
        <f>+H56</f>
        <v>0</v>
      </c>
    </row>
    <row r="55" spans="1:8" s="82" customFormat="1" ht="16.5" x14ac:dyDescent="0.25">
      <c r="A55" s="163"/>
      <c r="B55" s="163"/>
      <c r="C55" s="163"/>
      <c r="D55" s="102"/>
      <c r="E55" s="102"/>
      <c r="F55" s="102" t="s">
        <v>1</v>
      </c>
      <c r="G55" s="106"/>
      <c r="H55" s="106"/>
    </row>
    <row r="56" spans="1:8" s="82" customFormat="1" ht="16.5" x14ac:dyDescent="0.25">
      <c r="A56" s="163"/>
      <c r="B56" s="163"/>
      <c r="C56" s="163"/>
      <c r="D56" s="159">
        <v>1139</v>
      </c>
      <c r="E56" s="103"/>
      <c r="F56" s="103" t="s">
        <v>295</v>
      </c>
      <c r="G56" s="115">
        <f>+G58+G66</f>
        <v>0</v>
      </c>
      <c r="H56" s="115">
        <f>+H58+H66</f>
        <v>0</v>
      </c>
    </row>
    <row r="57" spans="1:8" s="82" customFormat="1" ht="16.5" x14ac:dyDescent="0.25">
      <c r="A57" s="163"/>
      <c r="B57" s="163"/>
      <c r="C57" s="163"/>
      <c r="D57" s="160"/>
      <c r="E57" s="102"/>
      <c r="F57" s="102" t="s">
        <v>1</v>
      </c>
      <c r="G57" s="100"/>
      <c r="H57" s="100"/>
    </row>
    <row r="58" spans="1:8" s="82" customFormat="1" ht="16.5" x14ac:dyDescent="0.25">
      <c r="A58" s="163"/>
      <c r="B58" s="163"/>
      <c r="C58" s="163"/>
      <c r="D58" s="160"/>
      <c r="E58" s="159">
        <v>11001</v>
      </c>
      <c r="F58" s="103" t="s">
        <v>295</v>
      </c>
      <c r="G58" s="72">
        <f>+G60</f>
        <v>8200.4</v>
      </c>
      <c r="H58" s="72">
        <f>+H60</f>
        <v>9990.6</v>
      </c>
    </row>
    <row r="59" spans="1:8" s="82" customFormat="1" ht="16.5" x14ac:dyDescent="0.25">
      <c r="A59" s="163"/>
      <c r="B59" s="163"/>
      <c r="C59" s="163"/>
      <c r="D59" s="160"/>
      <c r="E59" s="160"/>
      <c r="F59" s="102" t="s">
        <v>6</v>
      </c>
      <c r="G59" s="100"/>
      <c r="H59" s="100"/>
    </row>
    <row r="60" spans="1:8" s="82" customFormat="1" ht="16.5" x14ac:dyDescent="0.25">
      <c r="A60" s="163"/>
      <c r="B60" s="163"/>
      <c r="C60" s="163"/>
      <c r="D60" s="160"/>
      <c r="E60" s="160"/>
      <c r="F60" s="104" t="s">
        <v>293</v>
      </c>
      <c r="G60" s="75">
        <f>+G62</f>
        <v>8200.4</v>
      </c>
      <c r="H60" s="75">
        <f>+H62</f>
        <v>9990.6</v>
      </c>
    </row>
    <row r="61" spans="1:8" s="82" customFormat="1" ht="33" x14ac:dyDescent="0.25">
      <c r="A61" s="163"/>
      <c r="B61" s="163"/>
      <c r="C61" s="163"/>
      <c r="D61" s="160"/>
      <c r="E61" s="160"/>
      <c r="F61" s="102" t="s">
        <v>7</v>
      </c>
      <c r="G61" s="100"/>
      <c r="H61" s="100"/>
    </row>
    <row r="62" spans="1:8" s="82" customFormat="1" ht="16.5" x14ac:dyDescent="0.25">
      <c r="A62" s="163"/>
      <c r="B62" s="163"/>
      <c r="C62" s="163"/>
      <c r="D62" s="160"/>
      <c r="E62" s="160"/>
      <c r="F62" s="102" t="s">
        <v>8</v>
      </c>
      <c r="G62" s="72">
        <f t="shared" ref="G62:H64" si="7">+G63</f>
        <v>8200.4</v>
      </c>
      <c r="H62" s="72">
        <f t="shared" si="7"/>
        <v>9990.6</v>
      </c>
    </row>
    <row r="63" spans="1:8" ht="16.5" x14ac:dyDescent="0.25">
      <c r="A63" s="163"/>
      <c r="B63" s="163"/>
      <c r="C63" s="163"/>
      <c r="D63" s="160"/>
      <c r="E63" s="160"/>
      <c r="F63" s="102" t="s">
        <v>9</v>
      </c>
      <c r="G63" s="72">
        <f t="shared" si="7"/>
        <v>8200.4</v>
      </c>
      <c r="H63" s="72">
        <f t="shared" si="7"/>
        <v>9990.6</v>
      </c>
    </row>
    <row r="64" spans="1:8" ht="16.5" x14ac:dyDescent="0.25">
      <c r="A64" s="163"/>
      <c r="B64" s="163"/>
      <c r="C64" s="163"/>
      <c r="D64" s="160"/>
      <c r="E64" s="160"/>
      <c r="F64" s="102" t="s">
        <v>296</v>
      </c>
      <c r="G64" s="72">
        <f t="shared" si="7"/>
        <v>8200.4</v>
      </c>
      <c r="H64" s="72">
        <f t="shared" si="7"/>
        <v>9990.6</v>
      </c>
    </row>
    <row r="65" spans="1:8" ht="16.5" x14ac:dyDescent="0.25">
      <c r="A65" s="164"/>
      <c r="B65" s="164"/>
      <c r="C65" s="164"/>
      <c r="D65" s="161"/>
      <c r="E65" s="161"/>
      <c r="F65" s="102" t="s">
        <v>297</v>
      </c>
      <c r="G65" s="72">
        <v>8200.4</v>
      </c>
      <c r="H65" s="72">
        <v>9990.6</v>
      </c>
    </row>
    <row r="66" spans="1:8" s="82" customFormat="1" ht="16.5" x14ac:dyDescent="0.25">
      <c r="A66" s="162"/>
      <c r="B66" s="162"/>
      <c r="C66" s="162"/>
      <c r="D66" s="159"/>
      <c r="E66" s="159">
        <v>11001</v>
      </c>
      <c r="F66" s="103" t="s">
        <v>295</v>
      </c>
      <c r="G66" s="72">
        <f>+G68</f>
        <v>-8200.4</v>
      </c>
      <c r="H66" s="72">
        <f>+H68</f>
        <v>-9990.6</v>
      </c>
    </row>
    <row r="67" spans="1:8" s="82" customFormat="1" ht="16.5" x14ac:dyDescent="0.25">
      <c r="A67" s="163"/>
      <c r="B67" s="163"/>
      <c r="C67" s="163"/>
      <c r="D67" s="160"/>
      <c r="E67" s="160"/>
      <c r="F67" s="102" t="s">
        <v>6</v>
      </c>
      <c r="G67" s="100"/>
      <c r="H67" s="100"/>
    </row>
    <row r="68" spans="1:8" s="82" customFormat="1" ht="16.5" x14ac:dyDescent="0.25">
      <c r="A68" s="163"/>
      <c r="B68" s="163"/>
      <c r="C68" s="163"/>
      <c r="D68" s="160"/>
      <c r="E68" s="160"/>
      <c r="F68" s="104" t="s">
        <v>293</v>
      </c>
      <c r="G68" s="75">
        <f>+G70</f>
        <v>-8200.4</v>
      </c>
      <c r="H68" s="75">
        <f>+H70</f>
        <v>-9990.6</v>
      </c>
    </row>
    <row r="69" spans="1:8" s="82" customFormat="1" ht="33" x14ac:dyDescent="0.25">
      <c r="A69" s="163"/>
      <c r="B69" s="163"/>
      <c r="C69" s="163"/>
      <c r="D69" s="160"/>
      <c r="E69" s="160"/>
      <c r="F69" s="102" t="s">
        <v>7</v>
      </c>
      <c r="G69" s="100"/>
      <c r="H69" s="100"/>
    </row>
    <row r="70" spans="1:8" s="82" customFormat="1" ht="16.5" x14ac:dyDescent="0.25">
      <c r="A70" s="163"/>
      <c r="B70" s="163"/>
      <c r="C70" s="163"/>
      <c r="D70" s="160"/>
      <c r="E70" s="160"/>
      <c r="F70" s="102" t="s">
        <v>8</v>
      </c>
      <c r="G70" s="72">
        <f t="shared" ref="G70:H72" si="8">+G71</f>
        <v>-8200.4</v>
      </c>
      <c r="H70" s="72">
        <f t="shared" si="8"/>
        <v>-9990.6</v>
      </c>
    </row>
    <row r="71" spans="1:8" ht="16.5" x14ac:dyDescent="0.25">
      <c r="A71" s="163"/>
      <c r="B71" s="163"/>
      <c r="C71" s="163"/>
      <c r="D71" s="160"/>
      <c r="E71" s="160"/>
      <c r="F71" s="102" t="s">
        <v>9</v>
      </c>
      <c r="G71" s="72">
        <f t="shared" si="8"/>
        <v>-8200.4</v>
      </c>
      <c r="H71" s="72">
        <f t="shared" si="8"/>
        <v>-9990.6</v>
      </c>
    </row>
    <row r="72" spans="1:8" ht="16.5" x14ac:dyDescent="0.25">
      <c r="A72" s="163"/>
      <c r="B72" s="163"/>
      <c r="C72" s="163"/>
      <c r="D72" s="160"/>
      <c r="E72" s="160"/>
      <c r="F72" s="102" t="s">
        <v>296</v>
      </c>
      <c r="G72" s="72">
        <f t="shared" si="8"/>
        <v>-8200.4</v>
      </c>
      <c r="H72" s="72">
        <f t="shared" si="8"/>
        <v>-9990.6</v>
      </c>
    </row>
    <row r="73" spans="1:8" ht="16.5" x14ac:dyDescent="0.25">
      <c r="A73" s="164"/>
      <c r="B73" s="164"/>
      <c r="C73" s="164"/>
      <c r="D73" s="161"/>
      <c r="E73" s="161"/>
      <c r="F73" s="102" t="s">
        <v>297</v>
      </c>
      <c r="G73" s="72">
        <v>-8200.4</v>
      </c>
      <c r="H73" s="72">
        <v>-9990.6</v>
      </c>
    </row>
  </sheetData>
  <mergeCells count="16">
    <mergeCell ref="G2:H2"/>
    <mergeCell ref="E66:E73"/>
    <mergeCell ref="A66:A73"/>
    <mergeCell ref="B66:B73"/>
    <mergeCell ref="C66:C73"/>
    <mergeCell ref="D66:D73"/>
    <mergeCell ref="A7:H8"/>
    <mergeCell ref="A48:A65"/>
    <mergeCell ref="B50:B65"/>
    <mergeCell ref="D56:D65"/>
    <mergeCell ref="E58:E65"/>
    <mergeCell ref="C52:C65"/>
    <mergeCell ref="A12:C12"/>
    <mergeCell ref="D12:E12"/>
    <mergeCell ref="F12:F13"/>
    <mergeCell ref="G12:H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workbookViewId="0">
      <selection activeCell="E16" sqref="E16"/>
    </sheetView>
  </sheetViews>
  <sheetFormatPr defaultRowHeight="15" x14ac:dyDescent="0.25"/>
  <cols>
    <col min="1" max="2" width="15.42578125" customWidth="1"/>
    <col min="3" max="3" width="50.5703125" customWidth="1"/>
    <col min="4" max="5" width="17.42578125" customWidth="1"/>
    <col min="6" max="6" width="15" customWidth="1"/>
  </cols>
  <sheetData>
    <row r="2" spans="1:5" x14ac:dyDescent="0.25">
      <c r="D2" s="146" t="s">
        <v>316</v>
      </c>
      <c r="E2" s="146"/>
    </row>
    <row r="3" spans="1:5" x14ac:dyDescent="0.25">
      <c r="D3" s="138" t="s">
        <v>38</v>
      </c>
      <c r="E3" s="138"/>
    </row>
    <row r="4" spans="1:5" x14ac:dyDescent="0.25">
      <c r="D4" s="138" t="s">
        <v>37</v>
      </c>
      <c r="E4" s="138"/>
    </row>
    <row r="5" spans="1:5" x14ac:dyDescent="0.25">
      <c r="D5" s="9"/>
      <c r="E5" s="9"/>
    </row>
    <row r="6" spans="1:5" ht="41.25" customHeight="1" x14ac:dyDescent="0.25">
      <c r="A6" s="165" t="s">
        <v>317</v>
      </c>
      <c r="B6" s="165"/>
      <c r="C6" s="165"/>
      <c r="D6" s="165"/>
      <c r="E6" s="165"/>
    </row>
    <row r="7" spans="1:5" x14ac:dyDescent="0.25">
      <c r="D7" s="9"/>
      <c r="E7" s="9"/>
    </row>
    <row r="8" spans="1:5" x14ac:dyDescent="0.25">
      <c r="D8" s="9"/>
      <c r="E8" s="9"/>
    </row>
    <row r="9" spans="1:5" ht="17.25" x14ac:dyDescent="0.3">
      <c r="E9" s="15" t="s">
        <v>56</v>
      </c>
    </row>
    <row r="10" spans="1:5" s="80" customFormat="1" ht="54.75" customHeight="1" x14ac:dyDescent="0.25">
      <c r="A10" s="167" t="s">
        <v>288</v>
      </c>
      <c r="B10" s="168"/>
      <c r="C10" s="171" t="s">
        <v>289</v>
      </c>
      <c r="D10" s="174" t="s">
        <v>305</v>
      </c>
      <c r="E10" s="175"/>
    </row>
    <row r="11" spans="1:5" s="80" customFormat="1" ht="30" customHeight="1" x14ac:dyDescent="0.25">
      <c r="A11" s="169"/>
      <c r="B11" s="170"/>
      <c r="C11" s="172"/>
      <c r="D11" s="166" t="s">
        <v>42</v>
      </c>
      <c r="E11" s="166" t="s">
        <v>43</v>
      </c>
    </row>
    <row r="12" spans="1:5" s="80" customFormat="1" ht="62.25" customHeight="1" x14ac:dyDescent="0.25">
      <c r="A12" s="79" t="s">
        <v>47</v>
      </c>
      <c r="B12" s="79" t="s">
        <v>48</v>
      </c>
      <c r="C12" s="173"/>
      <c r="D12" s="166"/>
      <c r="E12" s="166"/>
    </row>
    <row r="13" spans="1:5" s="80" customFormat="1" ht="16.5" x14ac:dyDescent="0.25">
      <c r="A13" s="67"/>
      <c r="B13" s="67"/>
      <c r="C13" s="79" t="s">
        <v>49</v>
      </c>
      <c r="D13" s="81">
        <f t="shared" ref="D13:E13" si="0">+D15</f>
        <v>-35766.400000000001</v>
      </c>
      <c r="E13" s="81">
        <f t="shared" si="0"/>
        <v>-35766.400000000001</v>
      </c>
    </row>
    <row r="14" spans="1:5" s="80" customFormat="1" ht="16.5" x14ac:dyDescent="0.25">
      <c r="A14" s="67"/>
      <c r="B14" s="67"/>
      <c r="C14" s="67" t="s">
        <v>1</v>
      </c>
      <c r="D14" s="67"/>
      <c r="E14" s="67"/>
    </row>
    <row r="15" spans="1:5" s="80" customFormat="1" ht="16.5" x14ac:dyDescent="0.25">
      <c r="A15" s="67"/>
      <c r="B15" s="67"/>
      <c r="C15" s="68" t="s">
        <v>0</v>
      </c>
      <c r="D15" s="69">
        <f t="shared" ref="D15:E15" si="1">+D17</f>
        <v>-35766.400000000001</v>
      </c>
      <c r="E15" s="69">
        <f t="shared" si="1"/>
        <v>-35766.400000000001</v>
      </c>
    </row>
    <row r="16" spans="1:5" s="80" customFormat="1" ht="16.5" x14ac:dyDescent="0.25">
      <c r="A16" s="67"/>
      <c r="B16" s="67"/>
      <c r="C16" s="70" t="s">
        <v>286</v>
      </c>
      <c r="D16" s="67"/>
      <c r="E16" s="67"/>
    </row>
    <row r="17" spans="1:5" s="80" customFormat="1" ht="33" x14ac:dyDescent="0.25">
      <c r="A17" s="71" t="s">
        <v>2</v>
      </c>
      <c r="B17" s="71" t="s">
        <v>18</v>
      </c>
      <c r="C17" s="67" t="s">
        <v>19</v>
      </c>
      <c r="D17" s="72">
        <f>+D19</f>
        <v>-35766.400000000001</v>
      </c>
      <c r="E17" s="72">
        <f>+E19</f>
        <v>-35766.400000000001</v>
      </c>
    </row>
    <row r="18" spans="1:5" s="80" customFormat="1" ht="16.5" x14ac:dyDescent="0.25">
      <c r="A18" s="67"/>
      <c r="B18" s="67"/>
      <c r="C18" s="73" t="s">
        <v>6</v>
      </c>
      <c r="D18" s="67"/>
      <c r="E18" s="67"/>
    </row>
    <row r="19" spans="1:5" s="80" customFormat="1" ht="16.5" x14ac:dyDescent="0.25">
      <c r="A19" s="67"/>
      <c r="B19" s="67"/>
      <c r="C19" s="74" t="s">
        <v>0</v>
      </c>
      <c r="D19" s="75">
        <f>+'հավ 2'!D17</f>
        <v>-35766.400000000001</v>
      </c>
      <c r="E19" s="75">
        <f>+D19</f>
        <v>-35766.400000000001</v>
      </c>
    </row>
  </sheetData>
  <mergeCells count="7">
    <mergeCell ref="D2:E2"/>
    <mergeCell ref="D11:D12"/>
    <mergeCell ref="E11:E12"/>
    <mergeCell ref="A10:B11"/>
    <mergeCell ref="C10:C12"/>
    <mergeCell ref="D10:E10"/>
    <mergeCell ref="A6:E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topLeftCell="A46" workbookViewId="0">
      <selection activeCell="C34" sqref="C34"/>
    </sheetView>
  </sheetViews>
  <sheetFormatPr defaultRowHeight="15" x14ac:dyDescent="0.25"/>
  <cols>
    <col min="1" max="1" width="32.5703125" customWidth="1"/>
    <col min="2" max="2" width="45.140625" customWidth="1"/>
    <col min="3" max="4" width="17.42578125" customWidth="1"/>
  </cols>
  <sheetData>
    <row r="2" spans="1:13" x14ac:dyDescent="0.25">
      <c r="C2" s="146" t="s">
        <v>318</v>
      </c>
      <c r="D2" s="146"/>
      <c r="E2" s="146"/>
    </row>
    <row r="3" spans="1:13" s="8" customFormat="1" ht="17.25" x14ac:dyDescent="0.25">
      <c r="C3" s="138" t="s">
        <v>38</v>
      </c>
      <c r="D3" s="138"/>
      <c r="E3" s="139"/>
    </row>
    <row r="4" spans="1:13" s="8" customFormat="1" ht="17.25" x14ac:dyDescent="0.25">
      <c r="C4" s="138" t="s">
        <v>37</v>
      </c>
      <c r="D4" s="138"/>
      <c r="E4" s="139"/>
    </row>
    <row r="6" spans="1:13" ht="39" customHeight="1" x14ac:dyDescent="0.25">
      <c r="A6" s="165" t="s">
        <v>324</v>
      </c>
      <c r="B6" s="165"/>
      <c r="C6" s="165"/>
      <c r="D6" s="165"/>
      <c r="E6" s="28"/>
      <c r="F6" s="28"/>
      <c r="G6" s="28"/>
      <c r="H6" s="28"/>
      <c r="I6" s="28"/>
      <c r="J6" s="28"/>
      <c r="K6" s="28"/>
      <c r="L6" s="28"/>
      <c r="M6" s="28"/>
    </row>
    <row r="8" spans="1:13" s="7" customFormat="1" x14ac:dyDescent="0.25"/>
    <row r="9" spans="1:13" s="7" customFormat="1" ht="24.75" customHeight="1" x14ac:dyDescent="0.25">
      <c r="A9" s="179" t="s">
        <v>57</v>
      </c>
      <c r="B9" s="179"/>
      <c r="C9" s="179"/>
      <c r="D9" s="179"/>
    </row>
    <row r="10" spans="1:13" s="7" customFormat="1" ht="15" customHeight="1" x14ac:dyDescent="0.25">
      <c r="A10" s="180" t="s">
        <v>85</v>
      </c>
      <c r="B10" s="180"/>
      <c r="C10" s="180"/>
      <c r="D10" s="180"/>
    </row>
    <row r="11" spans="1:13" s="7" customFormat="1" x14ac:dyDescent="0.25"/>
    <row r="12" spans="1:13" s="7" customFormat="1" x14ac:dyDescent="0.25">
      <c r="A12" s="62" t="s">
        <v>59</v>
      </c>
      <c r="B12" s="62" t="s">
        <v>60</v>
      </c>
      <c r="C12" s="62"/>
      <c r="D12" s="62"/>
    </row>
    <row r="13" spans="1:13" s="7" customFormat="1" ht="35.25" customHeight="1" x14ac:dyDescent="0.25">
      <c r="A13" s="62" t="s">
        <v>61</v>
      </c>
      <c r="B13" s="62" t="s">
        <v>62</v>
      </c>
      <c r="C13" s="62"/>
      <c r="D13" s="62"/>
    </row>
    <row r="14" spans="1:13" s="7" customFormat="1" x14ac:dyDescent="0.25">
      <c r="A14" s="62"/>
      <c r="B14" s="62"/>
      <c r="C14" s="62"/>
      <c r="D14" s="62"/>
    </row>
    <row r="15" spans="1:13" s="7" customFormat="1" x14ac:dyDescent="0.25">
      <c r="A15" s="62" t="s">
        <v>63</v>
      </c>
      <c r="B15" s="62"/>
      <c r="C15" s="62"/>
      <c r="D15" s="62"/>
    </row>
    <row r="16" spans="1:13" s="7" customFormat="1" x14ac:dyDescent="0.25">
      <c r="A16" s="31"/>
      <c r="B16" s="31"/>
      <c r="C16" s="31"/>
      <c r="D16" s="31"/>
    </row>
    <row r="17" spans="1:4" s="7" customFormat="1" ht="52.5" customHeight="1" x14ac:dyDescent="0.25">
      <c r="A17" s="31" t="s">
        <v>64</v>
      </c>
      <c r="B17" s="30" t="s">
        <v>61</v>
      </c>
      <c r="C17" s="177" t="s">
        <v>292</v>
      </c>
      <c r="D17" s="177"/>
    </row>
    <row r="18" spans="1:4" s="7" customFormat="1" x14ac:dyDescent="0.25">
      <c r="A18" s="31" t="s">
        <v>65</v>
      </c>
      <c r="B18" s="30" t="s">
        <v>66</v>
      </c>
      <c r="C18" s="32" t="s">
        <v>67</v>
      </c>
      <c r="D18" s="32" t="s">
        <v>68</v>
      </c>
    </row>
    <row r="19" spans="1:4" s="7" customFormat="1" ht="25.5" x14ac:dyDescent="0.25">
      <c r="A19" s="31" t="s">
        <v>69</v>
      </c>
      <c r="B19" s="30" t="s">
        <v>70</v>
      </c>
      <c r="C19" s="31"/>
      <c r="D19" s="31"/>
    </row>
    <row r="20" spans="1:4" s="7" customFormat="1" ht="25.5" x14ac:dyDescent="0.25">
      <c r="A20" s="31" t="s">
        <v>71</v>
      </c>
      <c r="B20" s="30" t="s">
        <v>72</v>
      </c>
      <c r="C20" s="31"/>
      <c r="D20" s="31"/>
    </row>
    <row r="21" spans="1:4" s="7" customFormat="1" x14ac:dyDescent="0.25">
      <c r="A21" s="31" t="s">
        <v>73</v>
      </c>
      <c r="B21" s="30" t="s">
        <v>74</v>
      </c>
      <c r="C21" s="31"/>
      <c r="D21" s="31"/>
    </row>
    <row r="22" spans="1:4" s="7" customFormat="1" ht="45" x14ac:dyDescent="0.25">
      <c r="A22" s="31" t="s">
        <v>75</v>
      </c>
      <c r="B22" s="30" t="s">
        <v>76</v>
      </c>
      <c r="C22" s="31"/>
      <c r="D22" s="31"/>
    </row>
    <row r="23" spans="1:4" s="7" customFormat="1" x14ac:dyDescent="0.25">
      <c r="A23" s="177" t="s">
        <v>77</v>
      </c>
      <c r="B23" s="177"/>
      <c r="C23" s="31"/>
      <c r="D23" s="31"/>
    </row>
    <row r="24" spans="1:4" s="7" customFormat="1" ht="21" customHeight="1" x14ac:dyDescent="0.25">
      <c r="A24" s="176" t="s">
        <v>78</v>
      </c>
      <c r="B24" s="176"/>
      <c r="C24" s="64">
        <f>-C35</f>
        <v>35766.400000000001</v>
      </c>
      <c r="D24" s="64">
        <f>-D35</f>
        <v>35766.400000000001</v>
      </c>
    </row>
    <row r="25" spans="1:4" s="7" customFormat="1" x14ac:dyDescent="0.25">
      <c r="A25" s="31"/>
      <c r="B25" s="31"/>
      <c r="C25" s="33"/>
      <c r="D25" s="33"/>
    </row>
    <row r="26" spans="1:4" s="7" customFormat="1" x14ac:dyDescent="0.25">
      <c r="A26" s="31"/>
      <c r="B26" s="31"/>
      <c r="C26" s="31"/>
      <c r="D26" s="31"/>
    </row>
    <row r="27" spans="1:4" s="7" customFormat="1" ht="48.75" customHeight="1" x14ac:dyDescent="0.25">
      <c r="A27" s="31" t="s">
        <v>64</v>
      </c>
      <c r="B27" s="30" t="s">
        <v>61</v>
      </c>
      <c r="C27" s="177" t="s">
        <v>305</v>
      </c>
      <c r="D27" s="177"/>
    </row>
    <row r="28" spans="1:4" s="7" customFormat="1" x14ac:dyDescent="0.25">
      <c r="A28" s="31" t="s">
        <v>65</v>
      </c>
      <c r="B28" s="30" t="s">
        <v>79</v>
      </c>
      <c r="C28" s="32" t="s">
        <v>67</v>
      </c>
      <c r="D28" s="32" t="s">
        <v>68</v>
      </c>
    </row>
    <row r="29" spans="1:4" s="7" customFormat="1" ht="25.5" x14ac:dyDescent="0.25">
      <c r="A29" s="31" t="s">
        <v>69</v>
      </c>
      <c r="B29" s="30" t="s">
        <v>80</v>
      </c>
      <c r="C29" s="31"/>
      <c r="D29" s="31"/>
    </row>
    <row r="30" spans="1:4" s="7" customFormat="1" ht="38.25" x14ac:dyDescent="0.25">
      <c r="A30" s="31" t="s">
        <v>71</v>
      </c>
      <c r="B30" s="30" t="s">
        <v>81</v>
      </c>
      <c r="C30" s="31"/>
      <c r="D30" s="31"/>
    </row>
    <row r="31" spans="1:4" s="7" customFormat="1" ht="25.5" x14ac:dyDescent="0.25">
      <c r="A31" s="31" t="s">
        <v>73</v>
      </c>
      <c r="B31" s="30" t="s">
        <v>82</v>
      </c>
      <c r="C31" s="31"/>
      <c r="D31" s="31"/>
    </row>
    <row r="32" spans="1:4" s="7" customFormat="1" ht="30" x14ac:dyDescent="0.25">
      <c r="A32" s="31" t="s">
        <v>83</v>
      </c>
      <c r="B32" s="30" t="s">
        <v>76</v>
      </c>
      <c r="C32" s="31"/>
      <c r="D32" s="31"/>
    </row>
    <row r="33" spans="1:6" s="7" customFormat="1" x14ac:dyDescent="0.25">
      <c r="A33" s="177" t="s">
        <v>77</v>
      </c>
      <c r="B33" s="177"/>
      <c r="C33" s="31"/>
      <c r="D33" s="31"/>
    </row>
    <row r="34" spans="1:6" s="7" customFormat="1" x14ac:dyDescent="0.25">
      <c r="A34" s="178" t="s">
        <v>84</v>
      </c>
      <c r="B34" s="178"/>
      <c r="C34" s="41"/>
      <c r="D34" s="41">
        <v>-90</v>
      </c>
    </row>
    <row r="35" spans="1:6" s="7" customFormat="1" x14ac:dyDescent="0.25">
      <c r="A35" s="176" t="s">
        <v>78</v>
      </c>
      <c r="B35" s="176"/>
      <c r="C35" s="64">
        <f>+հավ3!G47</f>
        <v>-35766.400000000001</v>
      </c>
      <c r="D35" s="64">
        <f>+հավ3!H47</f>
        <v>-35766.400000000001</v>
      </c>
    </row>
    <row r="36" spans="1:6" s="7" customFormat="1" x14ac:dyDescent="0.25"/>
    <row r="37" spans="1:6" s="7" customFormat="1" ht="20.25" x14ac:dyDescent="0.25">
      <c r="A37" s="179" t="s">
        <v>319</v>
      </c>
      <c r="B37" s="179"/>
      <c r="C37" s="179"/>
      <c r="D37" s="179"/>
      <c r="E37" s="140"/>
      <c r="F37" s="140"/>
    </row>
    <row r="38" spans="1:6" s="7" customFormat="1" x14ac:dyDescent="0.25">
      <c r="A38" s="180" t="s">
        <v>85</v>
      </c>
      <c r="B38" s="180"/>
      <c r="C38" s="180"/>
      <c r="D38" s="180"/>
      <c r="E38" s="180"/>
      <c r="F38" s="180"/>
    </row>
    <row r="39" spans="1:6" s="7" customFormat="1" x14ac:dyDescent="0.25"/>
    <row r="40" spans="1:6" s="7" customFormat="1" x14ac:dyDescent="0.25">
      <c r="A40" s="62" t="s">
        <v>59</v>
      </c>
      <c r="B40" s="62" t="s">
        <v>60</v>
      </c>
      <c r="C40" s="122"/>
      <c r="D40" s="122"/>
      <c r="E40" s="120"/>
      <c r="F40" s="120"/>
    </row>
    <row r="41" spans="1:6" s="7" customFormat="1" x14ac:dyDescent="0.25">
      <c r="A41" s="62" t="s">
        <v>320</v>
      </c>
      <c r="B41" s="62" t="s">
        <v>321</v>
      </c>
      <c r="C41" s="123"/>
      <c r="D41" s="123"/>
      <c r="E41" s="119"/>
      <c r="F41" s="119"/>
    </row>
    <row r="42" spans="1:6" s="7" customFormat="1" x14ac:dyDescent="0.25">
      <c r="A42" s="62" t="s">
        <v>63</v>
      </c>
      <c r="B42" s="62"/>
      <c r="C42" s="122"/>
      <c r="D42" s="122"/>
      <c r="E42" s="120"/>
      <c r="F42" s="120"/>
    </row>
    <row r="43" spans="1:6" s="7" customFormat="1" ht="52.5" customHeight="1" x14ac:dyDescent="0.25">
      <c r="A43" s="62" t="s">
        <v>64</v>
      </c>
      <c r="B43" s="60" t="s">
        <v>320</v>
      </c>
      <c r="C43" s="177" t="s">
        <v>292</v>
      </c>
      <c r="D43" s="177"/>
      <c r="E43" s="121"/>
      <c r="F43" s="121"/>
    </row>
    <row r="44" spans="1:6" s="7" customFormat="1" x14ac:dyDescent="0.25">
      <c r="A44" s="62" t="s">
        <v>65</v>
      </c>
      <c r="B44" s="60" t="s">
        <v>66</v>
      </c>
      <c r="C44" s="61" t="s">
        <v>67</v>
      </c>
      <c r="D44" s="61" t="s">
        <v>68</v>
      </c>
    </row>
    <row r="45" spans="1:6" s="7" customFormat="1" x14ac:dyDescent="0.25">
      <c r="A45" s="62" t="s">
        <v>69</v>
      </c>
      <c r="B45" s="60" t="s">
        <v>321</v>
      </c>
      <c r="C45" s="62"/>
      <c r="D45" s="62"/>
    </row>
    <row r="46" spans="1:6" s="7" customFormat="1" ht="51" x14ac:dyDescent="0.25">
      <c r="A46" s="62" t="s">
        <v>71</v>
      </c>
      <c r="B46" s="60" t="s">
        <v>322</v>
      </c>
      <c r="C46" s="62"/>
      <c r="D46" s="62"/>
    </row>
    <row r="47" spans="1:6" s="7" customFormat="1" x14ac:dyDescent="0.25">
      <c r="A47" s="62" t="s">
        <v>73</v>
      </c>
      <c r="B47" s="60" t="s">
        <v>74</v>
      </c>
      <c r="C47" s="62"/>
      <c r="D47" s="62"/>
    </row>
    <row r="48" spans="1:6" s="7" customFormat="1" ht="30" x14ac:dyDescent="0.25">
      <c r="A48" s="62" t="s">
        <v>323</v>
      </c>
      <c r="B48" s="60" t="s">
        <v>319</v>
      </c>
      <c r="C48" s="62"/>
      <c r="D48" s="62"/>
    </row>
    <row r="49" spans="1:6" s="7" customFormat="1" x14ac:dyDescent="0.25">
      <c r="A49" s="177" t="s">
        <v>77</v>
      </c>
      <c r="B49" s="177"/>
      <c r="C49" s="62"/>
      <c r="D49" s="62"/>
    </row>
    <row r="50" spans="1:6" s="7" customFormat="1" ht="16.5" x14ac:dyDescent="0.25">
      <c r="A50" s="176" t="s">
        <v>78</v>
      </c>
      <c r="B50" s="176"/>
      <c r="C50" s="72">
        <f>+-C59</f>
        <v>8200.4</v>
      </c>
      <c r="D50" s="72">
        <v>9990.6</v>
      </c>
      <c r="E50" s="118"/>
      <c r="F50" s="118"/>
    </row>
    <row r="51" spans="1:6" s="7" customFormat="1" x14ac:dyDescent="0.25">
      <c r="A51" s="181"/>
      <c r="B51" s="182"/>
      <c r="C51" s="182"/>
      <c r="D51" s="183"/>
      <c r="E51" s="118"/>
      <c r="F51" s="118"/>
    </row>
    <row r="52" spans="1:6" s="7" customFormat="1" ht="52.5" customHeight="1" x14ac:dyDescent="0.25">
      <c r="A52" s="62" t="s">
        <v>64</v>
      </c>
      <c r="B52" s="60" t="s">
        <v>320</v>
      </c>
      <c r="C52" s="177" t="s">
        <v>305</v>
      </c>
      <c r="D52" s="177"/>
      <c r="E52" s="121"/>
      <c r="F52" s="121"/>
    </row>
    <row r="53" spans="1:6" s="7" customFormat="1" x14ac:dyDescent="0.25">
      <c r="A53" s="62" t="s">
        <v>65</v>
      </c>
      <c r="B53" s="60" t="s">
        <v>66</v>
      </c>
      <c r="C53" s="61" t="s">
        <v>67</v>
      </c>
      <c r="D53" s="61" t="s">
        <v>68</v>
      </c>
    </row>
    <row r="54" spans="1:6" s="7" customFormat="1" x14ac:dyDescent="0.25">
      <c r="A54" s="62" t="s">
        <v>69</v>
      </c>
      <c r="B54" s="60" t="s">
        <v>321</v>
      </c>
      <c r="C54" s="62"/>
      <c r="D54" s="62"/>
    </row>
    <row r="55" spans="1:6" s="7" customFormat="1" ht="51" x14ac:dyDescent="0.25">
      <c r="A55" s="62" t="s">
        <v>71</v>
      </c>
      <c r="B55" s="60" t="s">
        <v>322</v>
      </c>
      <c r="C55" s="62"/>
      <c r="D55" s="62"/>
    </row>
    <row r="56" spans="1:6" s="7" customFormat="1" x14ac:dyDescent="0.25">
      <c r="A56" s="62" t="s">
        <v>73</v>
      </c>
      <c r="B56" s="60" t="s">
        <v>74</v>
      </c>
      <c r="C56" s="62"/>
      <c r="D56" s="62"/>
    </row>
    <row r="57" spans="1:6" s="7" customFormat="1" ht="30" x14ac:dyDescent="0.25">
      <c r="A57" s="62" t="s">
        <v>323</v>
      </c>
      <c r="B57" s="60" t="s">
        <v>319</v>
      </c>
      <c r="C57" s="62"/>
      <c r="D57" s="62"/>
    </row>
    <row r="58" spans="1:6" s="7" customFormat="1" x14ac:dyDescent="0.25">
      <c r="A58" s="177" t="s">
        <v>77</v>
      </c>
      <c r="B58" s="177"/>
      <c r="C58" s="62"/>
      <c r="D58" s="62"/>
    </row>
    <row r="59" spans="1:6" s="7" customFormat="1" ht="16.5" x14ac:dyDescent="0.25">
      <c r="A59" s="176" t="s">
        <v>78</v>
      </c>
      <c r="B59" s="176"/>
      <c r="C59" s="72">
        <f>+հավ3!G73</f>
        <v>-8200.4</v>
      </c>
      <c r="D59" s="72">
        <f>+հավ3!H73</f>
        <v>-9990.6</v>
      </c>
      <c r="E59" s="118"/>
      <c r="F59" s="118"/>
    </row>
    <row r="60" spans="1:6" s="7" customFormat="1" x14ac:dyDescent="0.25"/>
  </sheetData>
  <mergeCells count="20">
    <mergeCell ref="A58:B58"/>
    <mergeCell ref="A59:B59"/>
    <mergeCell ref="A51:D51"/>
    <mergeCell ref="A37:D37"/>
    <mergeCell ref="A49:B49"/>
    <mergeCell ref="A50:B50"/>
    <mergeCell ref="C43:D43"/>
    <mergeCell ref="C52:D52"/>
    <mergeCell ref="A38:F38"/>
    <mergeCell ref="C2:E2"/>
    <mergeCell ref="A6:D6"/>
    <mergeCell ref="A9:D9"/>
    <mergeCell ref="A10:D10"/>
    <mergeCell ref="C17:D17"/>
    <mergeCell ref="A35:B35"/>
    <mergeCell ref="A23:B23"/>
    <mergeCell ref="C27:D27"/>
    <mergeCell ref="A24:B24"/>
    <mergeCell ref="A33:B33"/>
    <mergeCell ref="A34:B3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08"/>
  <sheetViews>
    <sheetView tabSelected="1" topLeftCell="A28" workbookViewId="0">
      <selection activeCell="F30" sqref="F30"/>
    </sheetView>
  </sheetViews>
  <sheetFormatPr defaultRowHeight="15" x14ac:dyDescent="0.25"/>
  <cols>
    <col min="1" max="1" width="52.28515625" customWidth="1"/>
    <col min="2" max="2" width="51.42578125" customWidth="1"/>
    <col min="3" max="3" width="14.28515625" customWidth="1"/>
    <col min="4" max="4" width="18.28515625" customWidth="1"/>
    <col min="5" max="5" width="13.85546875" customWidth="1"/>
  </cols>
  <sheetData>
    <row r="2" spans="1:13" x14ac:dyDescent="0.25">
      <c r="C2" s="184" t="s">
        <v>307</v>
      </c>
      <c r="D2" s="184"/>
      <c r="E2" s="184"/>
    </row>
    <row r="3" spans="1:13" s="8" customFormat="1" ht="17.25" x14ac:dyDescent="0.25">
      <c r="C3" s="136" t="s">
        <v>38</v>
      </c>
      <c r="D3" s="136"/>
      <c r="E3" s="136"/>
    </row>
    <row r="4" spans="1:13" s="8" customFormat="1" ht="17.25" x14ac:dyDescent="0.25">
      <c r="C4" s="136" t="s">
        <v>37</v>
      </c>
      <c r="D4" s="136"/>
      <c r="E4" s="136"/>
    </row>
    <row r="5" spans="1:13" s="8" customFormat="1" ht="17.25" x14ac:dyDescent="0.25">
      <c r="C5" s="29"/>
    </row>
    <row r="6" spans="1:13" ht="37.5" customHeight="1" x14ac:dyDescent="0.25">
      <c r="A6" s="165" t="s">
        <v>325</v>
      </c>
      <c r="B6" s="165"/>
      <c r="C6" s="165"/>
      <c r="D6" s="165"/>
      <c r="E6" s="28"/>
      <c r="F6" s="28"/>
      <c r="G6" s="28"/>
      <c r="H6" s="28"/>
      <c r="I6" s="28"/>
      <c r="J6" s="28"/>
      <c r="K6" s="28"/>
      <c r="L6" s="28"/>
      <c r="M6" s="28"/>
    </row>
    <row r="7" spans="1:13" ht="20.25" customHeight="1" x14ac:dyDescent="0.25"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3" s="7" customFormat="1" ht="23.25" customHeight="1" x14ac:dyDescent="0.25">
      <c r="A8" s="185" t="s">
        <v>57</v>
      </c>
      <c r="B8" s="185"/>
      <c r="C8" s="185"/>
      <c r="D8" s="185"/>
    </row>
    <row r="9" spans="1:13" s="7" customFormat="1" ht="20.25" customHeight="1" x14ac:dyDescent="0.25">
      <c r="A9" s="186" t="s">
        <v>58</v>
      </c>
      <c r="B9" s="186"/>
      <c r="C9" s="186"/>
      <c r="D9" s="186"/>
      <c r="E9" s="38"/>
    </row>
    <row r="10" spans="1:13" s="7" customFormat="1" x14ac:dyDescent="0.25">
      <c r="A10" s="34" t="s">
        <v>59</v>
      </c>
      <c r="B10" s="187" t="s">
        <v>60</v>
      </c>
      <c r="C10" s="187"/>
      <c r="D10" s="187"/>
    </row>
    <row r="11" spans="1:13" s="7" customFormat="1" x14ac:dyDescent="0.25">
      <c r="A11" s="35" t="s">
        <v>61</v>
      </c>
      <c r="B11" s="188" t="s">
        <v>62</v>
      </c>
      <c r="C11" s="188"/>
      <c r="D11" s="188"/>
    </row>
    <row r="12" spans="1:13" s="7" customFormat="1" x14ac:dyDescent="0.25">
      <c r="A12" s="36"/>
      <c r="B12" s="36"/>
      <c r="C12" s="36"/>
      <c r="D12" s="36"/>
    </row>
    <row r="13" spans="1:13" s="7" customFormat="1" ht="22.5" customHeight="1" x14ac:dyDescent="0.25">
      <c r="A13" s="187" t="s">
        <v>63</v>
      </c>
      <c r="B13" s="187"/>
      <c r="C13" s="187"/>
      <c r="D13" s="187"/>
    </row>
    <row r="14" spans="1:13" s="7" customFormat="1" ht="62.25" customHeight="1" x14ac:dyDescent="0.25">
      <c r="A14" s="36" t="s">
        <v>64</v>
      </c>
      <c r="B14" s="35" t="s">
        <v>61</v>
      </c>
      <c r="C14" s="190" t="s">
        <v>292</v>
      </c>
      <c r="D14" s="190"/>
    </row>
    <row r="15" spans="1:13" s="7" customFormat="1" x14ac:dyDescent="0.25">
      <c r="A15" s="36" t="s">
        <v>65</v>
      </c>
      <c r="B15" s="35" t="s">
        <v>66</v>
      </c>
      <c r="C15" s="37" t="s">
        <v>67</v>
      </c>
      <c r="D15" s="37" t="s">
        <v>68</v>
      </c>
    </row>
    <row r="16" spans="1:13" s="7" customFormat="1" x14ac:dyDescent="0.25">
      <c r="A16" s="36" t="s">
        <v>69</v>
      </c>
      <c r="B16" s="35" t="s">
        <v>70</v>
      </c>
      <c r="C16" s="36"/>
      <c r="D16" s="36"/>
    </row>
    <row r="17" spans="1:4" s="7" customFormat="1" ht="25.5" x14ac:dyDescent="0.25">
      <c r="A17" s="36" t="s">
        <v>71</v>
      </c>
      <c r="B17" s="35" t="s">
        <v>72</v>
      </c>
      <c r="C17" s="36"/>
      <c r="D17" s="36"/>
    </row>
    <row r="18" spans="1:4" s="7" customFormat="1" x14ac:dyDescent="0.25">
      <c r="A18" s="36" t="s">
        <v>73</v>
      </c>
      <c r="B18" s="35" t="s">
        <v>74</v>
      </c>
      <c r="C18" s="36"/>
      <c r="D18" s="36"/>
    </row>
    <row r="19" spans="1:4" s="7" customFormat="1" ht="30" x14ac:dyDescent="0.25">
      <c r="A19" s="36" t="s">
        <v>75</v>
      </c>
      <c r="B19" s="35" t="s">
        <v>76</v>
      </c>
      <c r="C19" s="36"/>
      <c r="D19" s="36"/>
    </row>
    <row r="20" spans="1:4" s="7" customFormat="1" x14ac:dyDescent="0.25">
      <c r="A20" s="190" t="s">
        <v>77</v>
      </c>
      <c r="B20" s="190"/>
      <c r="C20" s="36"/>
      <c r="D20" s="36"/>
    </row>
    <row r="21" spans="1:4" s="7" customFormat="1" x14ac:dyDescent="0.25">
      <c r="A21" s="189" t="s">
        <v>78</v>
      </c>
      <c r="B21" s="189"/>
      <c r="C21" s="64">
        <f>-C31</f>
        <v>35766.400000000001</v>
      </c>
      <c r="D21" s="64">
        <f>-D31</f>
        <v>35766.400000000001</v>
      </c>
    </row>
    <row r="22" spans="1:4" s="7" customFormat="1" x14ac:dyDescent="0.25">
      <c r="A22" s="36"/>
      <c r="B22" s="36"/>
      <c r="C22" s="39"/>
      <c r="D22" s="39"/>
    </row>
    <row r="23" spans="1:4" s="7" customFormat="1" ht="61.5" customHeight="1" x14ac:dyDescent="0.25">
      <c r="A23" s="36" t="s">
        <v>64</v>
      </c>
      <c r="B23" s="35" t="s">
        <v>61</v>
      </c>
      <c r="C23" s="192" t="s">
        <v>305</v>
      </c>
      <c r="D23" s="192"/>
    </row>
    <row r="24" spans="1:4" s="7" customFormat="1" x14ac:dyDescent="0.25">
      <c r="A24" s="36" t="s">
        <v>65</v>
      </c>
      <c r="B24" s="35" t="s">
        <v>79</v>
      </c>
      <c r="C24" s="40" t="s">
        <v>67</v>
      </c>
      <c r="D24" s="40" t="s">
        <v>68</v>
      </c>
    </row>
    <row r="25" spans="1:4" s="7" customFormat="1" ht="25.5" x14ac:dyDescent="0.25">
      <c r="A25" s="36" t="s">
        <v>69</v>
      </c>
      <c r="B25" s="35" t="s">
        <v>80</v>
      </c>
      <c r="C25" s="39"/>
      <c r="D25" s="39"/>
    </row>
    <row r="26" spans="1:4" s="7" customFormat="1" ht="25.5" x14ac:dyDescent="0.25">
      <c r="A26" s="36" t="s">
        <v>71</v>
      </c>
      <c r="B26" s="35" t="s">
        <v>81</v>
      </c>
      <c r="C26" s="39"/>
      <c r="D26" s="39"/>
    </row>
    <row r="27" spans="1:4" s="7" customFormat="1" ht="25.5" x14ac:dyDescent="0.25">
      <c r="A27" s="36" t="s">
        <v>73</v>
      </c>
      <c r="B27" s="35" t="s">
        <v>82</v>
      </c>
      <c r="C27" s="39"/>
      <c r="D27" s="39"/>
    </row>
    <row r="28" spans="1:4" s="7" customFormat="1" ht="30" x14ac:dyDescent="0.25">
      <c r="A28" s="36" t="s">
        <v>83</v>
      </c>
      <c r="B28" s="35" t="s">
        <v>76</v>
      </c>
      <c r="C28" s="39"/>
      <c r="D28" s="39"/>
    </row>
    <row r="29" spans="1:4" s="7" customFormat="1" x14ac:dyDescent="0.25">
      <c r="A29" s="190" t="s">
        <v>77</v>
      </c>
      <c r="B29" s="190"/>
      <c r="C29" s="39"/>
      <c r="D29" s="39"/>
    </row>
    <row r="30" spans="1:4" s="7" customFormat="1" x14ac:dyDescent="0.25">
      <c r="A30" s="188" t="s">
        <v>84</v>
      </c>
      <c r="B30" s="188"/>
      <c r="C30" s="41"/>
      <c r="D30" s="41">
        <v>-90</v>
      </c>
    </row>
    <row r="31" spans="1:4" s="7" customFormat="1" x14ac:dyDescent="0.25">
      <c r="A31" s="189" t="s">
        <v>78</v>
      </c>
      <c r="B31" s="189"/>
      <c r="C31" s="64">
        <v>-35766.400000000001</v>
      </c>
      <c r="D31" s="64">
        <v>-35766.400000000001</v>
      </c>
    </row>
    <row r="32" spans="1:4" ht="23.25" customHeight="1" x14ac:dyDescent="0.25"/>
    <row r="33" spans="1:7" s="80" customFormat="1" ht="24.75" customHeight="1" x14ac:dyDescent="0.25">
      <c r="A33" s="191" t="s">
        <v>319</v>
      </c>
      <c r="B33" s="191"/>
      <c r="C33" s="191"/>
      <c r="D33" s="191"/>
      <c r="E33" s="137"/>
      <c r="F33" s="137"/>
    </row>
    <row r="34" spans="1:7" s="80" customFormat="1" ht="16.5" customHeight="1" x14ac:dyDescent="0.25">
      <c r="A34" s="186" t="s">
        <v>58</v>
      </c>
      <c r="B34" s="186"/>
      <c r="C34" s="186"/>
      <c r="D34" s="186"/>
      <c r="E34" s="186"/>
      <c r="F34" s="186"/>
    </row>
    <row r="36" spans="1:7" s="80" customFormat="1" ht="16.5" x14ac:dyDescent="0.25">
      <c r="A36" s="92" t="s">
        <v>59</v>
      </c>
      <c r="B36" s="128" t="s">
        <v>60</v>
      </c>
      <c r="C36" s="128"/>
      <c r="D36" s="128"/>
      <c r="E36" s="126"/>
      <c r="F36" s="126"/>
    </row>
    <row r="37" spans="1:7" s="80" customFormat="1" ht="16.5" x14ac:dyDescent="0.25">
      <c r="A37" s="74" t="s">
        <v>320</v>
      </c>
      <c r="B37" s="129" t="s">
        <v>321</v>
      </c>
      <c r="C37" s="129"/>
      <c r="D37" s="129"/>
      <c r="E37" s="125"/>
      <c r="F37" s="125"/>
    </row>
    <row r="38" spans="1:7" s="80" customFormat="1" ht="16.5" x14ac:dyDescent="0.25">
      <c r="A38" s="128" t="s">
        <v>63</v>
      </c>
      <c r="B38" s="128"/>
      <c r="C38" s="128"/>
      <c r="D38" s="128"/>
      <c r="E38" s="126"/>
      <c r="F38" s="126"/>
    </row>
    <row r="39" spans="1:7" s="80" customFormat="1" ht="16.5" x14ac:dyDescent="0.25">
      <c r="A39" s="67"/>
      <c r="B39" s="67"/>
      <c r="C39" s="67"/>
      <c r="D39" s="67"/>
    </row>
    <row r="40" spans="1:7" s="80" customFormat="1" ht="66.75" customHeight="1" x14ac:dyDescent="0.25">
      <c r="A40" s="67" t="s">
        <v>64</v>
      </c>
      <c r="B40" s="74" t="s">
        <v>320</v>
      </c>
      <c r="C40" s="193" t="s">
        <v>292</v>
      </c>
      <c r="D40" s="193"/>
      <c r="E40" s="127"/>
      <c r="F40" s="127"/>
      <c r="G40" s="127"/>
    </row>
    <row r="41" spans="1:7" s="80" customFormat="1" ht="16.5" x14ac:dyDescent="0.25">
      <c r="A41" s="67" t="s">
        <v>65</v>
      </c>
      <c r="B41" s="74" t="s">
        <v>66</v>
      </c>
      <c r="C41" s="71" t="s">
        <v>67</v>
      </c>
      <c r="D41" s="71" t="s">
        <v>68</v>
      </c>
    </row>
    <row r="42" spans="1:7" s="80" customFormat="1" ht="16.5" x14ac:dyDescent="0.25">
      <c r="A42" s="67" t="s">
        <v>69</v>
      </c>
      <c r="B42" s="74" t="s">
        <v>321</v>
      </c>
      <c r="C42" s="67"/>
      <c r="D42" s="67"/>
    </row>
    <row r="43" spans="1:7" s="80" customFormat="1" ht="82.5" x14ac:dyDescent="0.25">
      <c r="A43" s="67" t="s">
        <v>71</v>
      </c>
      <c r="B43" s="74" t="s">
        <v>322</v>
      </c>
      <c r="C43" s="67"/>
      <c r="D43" s="67"/>
    </row>
    <row r="44" spans="1:7" s="80" customFormat="1" ht="16.5" x14ac:dyDescent="0.25">
      <c r="A44" s="67" t="s">
        <v>73</v>
      </c>
      <c r="B44" s="74" t="s">
        <v>74</v>
      </c>
      <c r="C44" s="67"/>
      <c r="D44" s="67"/>
    </row>
    <row r="45" spans="1:7" s="80" customFormat="1" ht="16.5" x14ac:dyDescent="0.25">
      <c r="A45" s="67" t="s">
        <v>323</v>
      </c>
      <c r="B45" s="74" t="s">
        <v>319</v>
      </c>
      <c r="C45" s="67"/>
      <c r="D45" s="67"/>
    </row>
    <row r="46" spans="1:7" s="80" customFormat="1" ht="16.5" x14ac:dyDescent="0.25">
      <c r="A46" s="193" t="s">
        <v>77</v>
      </c>
      <c r="B46" s="193"/>
      <c r="C46" s="67"/>
      <c r="D46" s="67"/>
    </row>
    <row r="47" spans="1:7" s="80" customFormat="1" ht="16.5" x14ac:dyDescent="0.25">
      <c r="A47" s="194" t="s">
        <v>78</v>
      </c>
      <c r="B47" s="194"/>
      <c r="C47" s="133">
        <f>+-C56</f>
        <v>8200.4</v>
      </c>
      <c r="D47" s="133">
        <f>+-D56</f>
        <v>9990.6</v>
      </c>
      <c r="E47" s="124"/>
      <c r="F47" s="124"/>
    </row>
    <row r="48" spans="1:7" x14ac:dyDescent="0.25">
      <c r="A48" s="130"/>
      <c r="B48" s="131"/>
      <c r="C48" s="131"/>
      <c r="D48" s="132"/>
    </row>
    <row r="49" spans="1:7" s="80" customFormat="1" ht="66.75" customHeight="1" x14ac:dyDescent="0.25">
      <c r="A49" s="67" t="s">
        <v>64</v>
      </c>
      <c r="B49" s="74" t="s">
        <v>320</v>
      </c>
      <c r="C49" s="192" t="s">
        <v>305</v>
      </c>
      <c r="D49" s="192"/>
      <c r="E49" s="127"/>
      <c r="F49" s="127"/>
      <c r="G49" s="127"/>
    </row>
    <row r="50" spans="1:7" s="80" customFormat="1" ht="16.5" x14ac:dyDescent="0.25">
      <c r="A50" s="67" t="s">
        <v>65</v>
      </c>
      <c r="B50" s="74" t="s">
        <v>66</v>
      </c>
      <c r="C50" s="71" t="s">
        <v>67</v>
      </c>
      <c r="D50" s="71" t="s">
        <v>68</v>
      </c>
    </row>
    <row r="51" spans="1:7" s="80" customFormat="1" ht="16.5" x14ac:dyDescent="0.25">
      <c r="A51" s="67" t="s">
        <v>69</v>
      </c>
      <c r="B51" s="74" t="s">
        <v>321</v>
      </c>
      <c r="C51" s="67"/>
      <c r="D51" s="67"/>
    </row>
    <row r="52" spans="1:7" s="80" customFormat="1" ht="82.5" x14ac:dyDescent="0.25">
      <c r="A52" s="67" t="s">
        <v>71</v>
      </c>
      <c r="B52" s="74" t="s">
        <v>322</v>
      </c>
      <c r="C52" s="67"/>
      <c r="D52" s="67"/>
    </row>
    <row r="53" spans="1:7" s="80" customFormat="1" ht="16.5" x14ac:dyDescent="0.25">
      <c r="A53" s="67" t="s">
        <v>73</v>
      </c>
      <c r="B53" s="74" t="s">
        <v>74</v>
      </c>
      <c r="C53" s="67"/>
      <c r="D53" s="67"/>
    </row>
    <row r="54" spans="1:7" s="80" customFormat="1" ht="16.5" x14ac:dyDescent="0.25">
      <c r="A54" s="67" t="s">
        <v>323</v>
      </c>
      <c r="B54" s="74" t="s">
        <v>319</v>
      </c>
      <c r="C54" s="67"/>
      <c r="D54" s="67"/>
    </row>
    <row r="55" spans="1:7" s="80" customFormat="1" ht="16.5" x14ac:dyDescent="0.25">
      <c r="A55" s="193" t="s">
        <v>77</v>
      </c>
      <c r="B55" s="193"/>
      <c r="C55" s="67"/>
      <c r="D55" s="67"/>
    </row>
    <row r="56" spans="1:7" s="80" customFormat="1" ht="16.5" x14ac:dyDescent="0.25">
      <c r="A56" s="194" t="s">
        <v>78</v>
      </c>
      <c r="B56" s="194"/>
      <c r="C56" s="72">
        <f>+հավ3!G71</f>
        <v>-8200.4</v>
      </c>
      <c r="D56" s="72">
        <f>+հավ3!H71</f>
        <v>-9990.6</v>
      </c>
      <c r="E56" s="124"/>
      <c r="F56" s="124"/>
    </row>
    <row r="108" s="7" customFormat="1" x14ac:dyDescent="0.25"/>
  </sheetData>
  <mergeCells count="23">
    <mergeCell ref="C40:D40"/>
    <mergeCell ref="C49:D49"/>
    <mergeCell ref="A55:B55"/>
    <mergeCell ref="A56:B56"/>
    <mergeCell ref="A46:B46"/>
    <mergeCell ref="A47:B47"/>
    <mergeCell ref="E34:F34"/>
    <mergeCell ref="A33:D33"/>
    <mergeCell ref="C23:D23"/>
    <mergeCell ref="A29:B29"/>
    <mergeCell ref="A30:B30"/>
    <mergeCell ref="A31:B31"/>
    <mergeCell ref="A21:B21"/>
    <mergeCell ref="A13:D13"/>
    <mergeCell ref="C14:D14"/>
    <mergeCell ref="A20:B20"/>
    <mergeCell ref="A34:D34"/>
    <mergeCell ref="C2:E2"/>
    <mergeCell ref="A8:D8"/>
    <mergeCell ref="A9:D9"/>
    <mergeCell ref="B10:D10"/>
    <mergeCell ref="B11:D11"/>
    <mergeCell ref="A6:D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8"/>
  <sheetViews>
    <sheetView workbookViewId="0">
      <selection activeCell="O8" sqref="O8"/>
    </sheetView>
  </sheetViews>
  <sheetFormatPr defaultRowHeight="15" x14ac:dyDescent="0.25"/>
  <cols>
    <col min="1" max="1" width="15.28515625" style="14" customWidth="1"/>
    <col min="2" max="2" width="16.28515625" style="14" customWidth="1"/>
    <col min="3" max="3" width="15.140625" style="14" customWidth="1"/>
    <col min="4" max="4" width="22.140625" style="14" customWidth="1"/>
    <col min="5" max="5" width="9.5703125" style="14" customWidth="1"/>
    <col min="6" max="6" width="10.5703125" style="14" customWidth="1"/>
    <col min="7" max="7" width="11.28515625" style="14" customWidth="1"/>
    <col min="8" max="8" width="13" style="14" customWidth="1"/>
    <col min="9" max="9" width="29.85546875" style="14" customWidth="1"/>
    <col min="10" max="16384" width="9.140625" style="14"/>
  </cols>
  <sheetData>
    <row r="2" spans="1:15" ht="15" customHeight="1" x14ac:dyDescent="0.25">
      <c r="G2" s="134"/>
      <c r="H2" s="206" t="s">
        <v>327</v>
      </c>
      <c r="I2" s="206"/>
      <c r="J2" s="135"/>
      <c r="K2" s="135"/>
      <c r="L2" s="135"/>
      <c r="M2" s="135"/>
      <c r="N2" s="135"/>
      <c r="O2" s="135"/>
    </row>
    <row r="3" spans="1:15" s="13" customFormat="1" ht="17.25" x14ac:dyDescent="0.25">
      <c r="G3" s="205" t="s">
        <v>38</v>
      </c>
      <c r="H3" s="205"/>
      <c r="I3" s="205"/>
    </row>
    <row r="4" spans="1:15" s="13" customFormat="1" ht="17.25" x14ac:dyDescent="0.25">
      <c r="G4" s="205" t="s">
        <v>37</v>
      </c>
      <c r="H4" s="205"/>
      <c r="I4" s="205"/>
    </row>
    <row r="5" spans="1:15" ht="43.5" customHeight="1" x14ac:dyDescent="0.25">
      <c r="A5" s="207" t="s">
        <v>99</v>
      </c>
      <c r="B5" s="207"/>
      <c r="C5" s="207"/>
      <c r="D5" s="207"/>
      <c r="E5" s="207"/>
      <c r="F5" s="207"/>
      <c r="G5" s="207"/>
      <c r="H5" s="207"/>
      <c r="I5" s="207"/>
    </row>
    <row r="6" spans="1:15" ht="16.5" customHeight="1" x14ac:dyDescent="0.25">
      <c r="A6" s="42"/>
      <c r="B6" s="42"/>
      <c r="C6" s="42"/>
      <c r="D6" s="42"/>
      <c r="E6" s="42"/>
      <c r="F6" s="42"/>
      <c r="G6" s="42"/>
      <c r="H6" s="42"/>
      <c r="I6" s="42"/>
    </row>
    <row r="7" spans="1:15" ht="60" customHeight="1" x14ac:dyDescent="0.25">
      <c r="A7" s="209" t="s">
        <v>277</v>
      </c>
      <c r="B7" s="213" t="s">
        <v>278</v>
      </c>
      <c r="C7" s="214"/>
      <c r="D7" s="215"/>
      <c r="E7" s="211" t="s">
        <v>279</v>
      </c>
      <c r="F7" s="211" t="s">
        <v>280</v>
      </c>
      <c r="G7" s="211" t="s">
        <v>281</v>
      </c>
      <c r="H7" s="56"/>
      <c r="I7" s="55" t="s">
        <v>284</v>
      </c>
    </row>
    <row r="8" spans="1:15" ht="30" customHeight="1" x14ac:dyDescent="0.25">
      <c r="A8" s="210"/>
      <c r="B8" s="216"/>
      <c r="C8" s="217"/>
      <c r="D8" s="218"/>
      <c r="E8" s="210"/>
      <c r="F8" s="212"/>
      <c r="G8" s="210"/>
      <c r="H8" s="57" t="s">
        <v>282</v>
      </c>
      <c r="I8" s="58" t="s">
        <v>283</v>
      </c>
    </row>
    <row r="9" spans="1:15" s="44" customFormat="1" ht="18.75" customHeight="1" x14ac:dyDescent="0.25">
      <c r="A9" s="208" t="s">
        <v>0</v>
      </c>
      <c r="B9" s="208"/>
      <c r="C9" s="208"/>
      <c r="D9" s="208"/>
      <c r="E9" s="208"/>
      <c r="F9" s="208"/>
      <c r="G9" s="208"/>
      <c r="H9" s="208"/>
      <c r="I9" s="43">
        <f>+I10</f>
        <v>0</v>
      </c>
    </row>
    <row r="10" spans="1:15" s="44" customFormat="1" ht="24.95" customHeight="1" x14ac:dyDescent="0.25">
      <c r="A10" s="45" t="s">
        <v>86</v>
      </c>
      <c r="B10" s="45" t="s">
        <v>87</v>
      </c>
      <c r="C10" s="45" t="s">
        <v>88</v>
      </c>
      <c r="D10" s="208" t="s">
        <v>89</v>
      </c>
      <c r="E10" s="208"/>
      <c r="F10" s="208"/>
      <c r="G10" s="208"/>
      <c r="H10" s="208"/>
      <c r="I10" s="43">
        <f>+I11+I103</f>
        <v>0</v>
      </c>
    </row>
    <row r="11" spans="1:15" s="44" customFormat="1" ht="18.75" customHeight="1" x14ac:dyDescent="0.25">
      <c r="A11" s="45" t="s">
        <v>90</v>
      </c>
      <c r="B11" s="198" t="s">
        <v>5</v>
      </c>
      <c r="C11" s="198"/>
      <c r="D11" s="198"/>
      <c r="E11" s="198"/>
      <c r="F11" s="198"/>
      <c r="G11" s="198"/>
      <c r="H11" s="198"/>
      <c r="I11" s="43">
        <f>+I12+I85+I87</f>
        <v>35766.400000000001</v>
      </c>
    </row>
    <row r="12" spans="1:15" s="44" customFormat="1" ht="18.75" customHeight="1" x14ac:dyDescent="0.25">
      <c r="A12" s="45" t="s">
        <v>91</v>
      </c>
      <c r="B12" s="198" t="s">
        <v>92</v>
      </c>
      <c r="C12" s="198"/>
      <c r="D12" s="198"/>
      <c r="E12" s="46" t="s">
        <v>91</v>
      </c>
      <c r="F12" s="46" t="s">
        <v>91</v>
      </c>
      <c r="G12" s="45" t="s">
        <v>91</v>
      </c>
      <c r="H12" s="45" t="s">
        <v>91</v>
      </c>
      <c r="I12" s="43">
        <f>SUM(I13:I84)</f>
        <v>-6384.1999999999971</v>
      </c>
    </row>
    <row r="13" spans="1:15" s="50" customFormat="1" ht="13.5" x14ac:dyDescent="0.25">
      <c r="A13" s="47" t="s">
        <v>100</v>
      </c>
      <c r="B13" s="195" t="s">
        <v>101</v>
      </c>
      <c r="C13" s="196"/>
      <c r="D13" s="197"/>
      <c r="E13" s="48" t="s">
        <v>102</v>
      </c>
      <c r="F13" s="48" t="s">
        <v>103</v>
      </c>
      <c r="G13" s="48"/>
      <c r="H13" s="49"/>
      <c r="I13" s="63">
        <v>-1670.7</v>
      </c>
      <c r="L13" s="144"/>
    </row>
    <row r="14" spans="1:15" s="50" customFormat="1" ht="13.5" x14ac:dyDescent="0.25">
      <c r="A14" s="47" t="s">
        <v>104</v>
      </c>
      <c r="B14" s="195" t="s">
        <v>105</v>
      </c>
      <c r="C14" s="196"/>
      <c r="D14" s="197"/>
      <c r="E14" s="48" t="s">
        <v>102</v>
      </c>
      <c r="F14" s="48" t="s">
        <v>106</v>
      </c>
      <c r="G14" s="48"/>
      <c r="H14" s="49"/>
      <c r="I14" s="63">
        <v>-1110</v>
      </c>
    </row>
    <row r="15" spans="1:15" s="50" customFormat="1" ht="13.5" x14ac:dyDescent="0.25">
      <c r="A15" s="47" t="s">
        <v>107</v>
      </c>
      <c r="B15" s="195" t="s">
        <v>108</v>
      </c>
      <c r="C15" s="196"/>
      <c r="D15" s="197"/>
      <c r="E15" s="48" t="s">
        <v>102</v>
      </c>
      <c r="F15" s="48" t="s">
        <v>106</v>
      </c>
      <c r="G15" s="48"/>
      <c r="H15" s="49"/>
      <c r="I15" s="63">
        <v>-210</v>
      </c>
    </row>
    <row r="16" spans="1:15" s="50" customFormat="1" ht="13.5" x14ac:dyDescent="0.25">
      <c r="A16" s="47" t="s">
        <v>109</v>
      </c>
      <c r="B16" s="195" t="s">
        <v>110</v>
      </c>
      <c r="C16" s="196"/>
      <c r="D16" s="197"/>
      <c r="E16" s="48" t="s">
        <v>102</v>
      </c>
      <c r="F16" s="48" t="s">
        <v>106</v>
      </c>
      <c r="G16" s="48"/>
      <c r="H16" s="49"/>
      <c r="I16" s="63">
        <v>-152.4</v>
      </c>
    </row>
    <row r="17" spans="1:9" s="50" customFormat="1" ht="13.5" x14ac:dyDescent="0.25">
      <c r="A17" s="47" t="s">
        <v>111</v>
      </c>
      <c r="B17" s="195" t="s">
        <v>112</v>
      </c>
      <c r="C17" s="196"/>
      <c r="D17" s="197"/>
      <c r="E17" s="48" t="s">
        <v>102</v>
      </c>
      <c r="F17" s="48" t="s">
        <v>106</v>
      </c>
      <c r="G17" s="48"/>
      <c r="H17" s="49"/>
      <c r="I17" s="63">
        <v>-114</v>
      </c>
    </row>
    <row r="18" spans="1:9" s="50" customFormat="1" ht="13.5" x14ac:dyDescent="0.25">
      <c r="A18" s="47" t="s">
        <v>113</v>
      </c>
      <c r="B18" s="195" t="s">
        <v>114</v>
      </c>
      <c r="C18" s="196"/>
      <c r="D18" s="197"/>
      <c r="E18" s="48" t="s">
        <v>102</v>
      </c>
      <c r="F18" s="48" t="s">
        <v>106</v>
      </c>
      <c r="G18" s="48"/>
      <c r="H18" s="49"/>
      <c r="I18" s="63">
        <v>-111.4</v>
      </c>
    </row>
    <row r="19" spans="1:9" s="50" customFormat="1" ht="13.5" x14ac:dyDescent="0.25">
      <c r="A19" s="47" t="s">
        <v>115</v>
      </c>
      <c r="B19" s="195" t="s">
        <v>116</v>
      </c>
      <c r="C19" s="196"/>
      <c r="D19" s="197"/>
      <c r="E19" s="48" t="s">
        <v>102</v>
      </c>
      <c r="F19" s="48" t="s">
        <v>106</v>
      </c>
      <c r="G19" s="48"/>
      <c r="H19" s="49"/>
      <c r="I19" s="63">
        <v>-84</v>
      </c>
    </row>
    <row r="20" spans="1:9" s="50" customFormat="1" ht="13.5" x14ac:dyDescent="0.25">
      <c r="A20" s="47" t="s">
        <v>117</v>
      </c>
      <c r="B20" s="195" t="s">
        <v>118</v>
      </c>
      <c r="C20" s="196"/>
      <c r="D20" s="197"/>
      <c r="E20" s="48" t="s">
        <v>102</v>
      </c>
      <c r="F20" s="48" t="s">
        <v>106</v>
      </c>
      <c r="G20" s="48"/>
      <c r="H20" s="49"/>
      <c r="I20" s="63">
        <v>-67</v>
      </c>
    </row>
    <row r="21" spans="1:9" s="50" customFormat="1" ht="13.5" x14ac:dyDescent="0.25">
      <c r="A21" s="47" t="s">
        <v>119</v>
      </c>
      <c r="B21" s="195" t="s">
        <v>120</v>
      </c>
      <c r="C21" s="196"/>
      <c r="D21" s="197"/>
      <c r="E21" s="48" t="s">
        <v>102</v>
      </c>
      <c r="F21" s="48" t="s">
        <v>106</v>
      </c>
      <c r="G21" s="48"/>
      <c r="H21" s="49"/>
      <c r="I21" s="63">
        <v>-54</v>
      </c>
    </row>
    <row r="22" spans="1:9" s="50" customFormat="1" ht="13.5" x14ac:dyDescent="0.25">
      <c r="A22" s="47" t="s">
        <v>121</v>
      </c>
      <c r="B22" s="195" t="s">
        <v>122</v>
      </c>
      <c r="C22" s="196"/>
      <c r="D22" s="197"/>
      <c r="E22" s="48" t="s">
        <v>102</v>
      </c>
      <c r="F22" s="48" t="s">
        <v>106</v>
      </c>
      <c r="G22" s="48"/>
      <c r="H22" s="49"/>
      <c r="I22" s="63">
        <v>-50.6</v>
      </c>
    </row>
    <row r="23" spans="1:9" s="50" customFormat="1" ht="13.5" x14ac:dyDescent="0.25">
      <c r="A23" s="47" t="s">
        <v>123</v>
      </c>
      <c r="B23" s="195" t="s">
        <v>124</v>
      </c>
      <c r="C23" s="196"/>
      <c r="D23" s="197"/>
      <c r="E23" s="48" t="s">
        <v>102</v>
      </c>
      <c r="F23" s="48" t="s">
        <v>106</v>
      </c>
      <c r="G23" s="48"/>
      <c r="H23" s="49"/>
      <c r="I23" s="63">
        <v>-48.3</v>
      </c>
    </row>
    <row r="24" spans="1:9" s="50" customFormat="1" ht="13.5" x14ac:dyDescent="0.25">
      <c r="A24" s="47" t="s">
        <v>125</v>
      </c>
      <c r="B24" s="195" t="s">
        <v>126</v>
      </c>
      <c r="C24" s="196"/>
      <c r="D24" s="197"/>
      <c r="E24" s="48" t="s">
        <v>102</v>
      </c>
      <c r="F24" s="48" t="s">
        <v>106</v>
      </c>
      <c r="G24" s="48"/>
      <c r="H24" s="49"/>
      <c r="I24" s="63">
        <v>-38.4</v>
      </c>
    </row>
    <row r="25" spans="1:9" s="50" customFormat="1" ht="13.5" x14ac:dyDescent="0.25">
      <c r="A25" s="47" t="s">
        <v>127</v>
      </c>
      <c r="B25" s="195" t="s">
        <v>128</v>
      </c>
      <c r="C25" s="196"/>
      <c r="D25" s="197"/>
      <c r="E25" s="48" t="s">
        <v>102</v>
      </c>
      <c r="F25" s="48" t="s">
        <v>106</v>
      </c>
      <c r="G25" s="48"/>
      <c r="H25" s="49"/>
      <c r="I25" s="63">
        <v>-38.4</v>
      </c>
    </row>
    <row r="26" spans="1:9" s="50" customFormat="1" ht="13.5" x14ac:dyDescent="0.25">
      <c r="A26" s="47" t="s">
        <v>129</v>
      </c>
      <c r="B26" s="202" t="s">
        <v>108</v>
      </c>
      <c r="C26" s="203"/>
      <c r="D26" s="204"/>
      <c r="E26" s="48" t="s">
        <v>102</v>
      </c>
      <c r="F26" s="48" t="s">
        <v>106</v>
      </c>
      <c r="G26" s="48"/>
      <c r="H26" s="49"/>
      <c r="I26" s="63">
        <v>-34.4</v>
      </c>
    </row>
    <row r="27" spans="1:9" s="50" customFormat="1" ht="13.5" x14ac:dyDescent="0.25">
      <c r="A27" s="47" t="s">
        <v>130</v>
      </c>
      <c r="B27" s="195" t="s">
        <v>131</v>
      </c>
      <c r="C27" s="196"/>
      <c r="D27" s="197"/>
      <c r="E27" s="48" t="s">
        <v>102</v>
      </c>
      <c r="F27" s="48" t="s">
        <v>132</v>
      </c>
      <c r="G27" s="48"/>
      <c r="H27" s="49"/>
      <c r="I27" s="63">
        <v>-33.6</v>
      </c>
    </row>
    <row r="28" spans="1:9" s="50" customFormat="1" ht="13.5" x14ac:dyDescent="0.25">
      <c r="A28" s="47" t="s">
        <v>133</v>
      </c>
      <c r="B28" s="195" t="s">
        <v>134</v>
      </c>
      <c r="C28" s="196"/>
      <c r="D28" s="197"/>
      <c r="E28" s="48" t="s">
        <v>102</v>
      </c>
      <c r="F28" s="48" t="s">
        <v>103</v>
      </c>
      <c r="G28" s="48"/>
      <c r="H28" s="49"/>
      <c r="I28" s="63">
        <v>-32.799999999999997</v>
      </c>
    </row>
    <row r="29" spans="1:9" s="50" customFormat="1" ht="13.5" x14ac:dyDescent="0.25">
      <c r="A29" s="47" t="s">
        <v>135</v>
      </c>
      <c r="B29" s="195" t="s">
        <v>136</v>
      </c>
      <c r="C29" s="196"/>
      <c r="D29" s="197"/>
      <c r="E29" s="48" t="s">
        <v>102</v>
      </c>
      <c r="F29" s="48" t="s">
        <v>106</v>
      </c>
      <c r="G29" s="48"/>
      <c r="H29" s="49"/>
      <c r="I29" s="63">
        <v>-31.5</v>
      </c>
    </row>
    <row r="30" spans="1:9" s="50" customFormat="1" ht="13.5" x14ac:dyDescent="0.25">
      <c r="A30" s="47" t="s">
        <v>137</v>
      </c>
      <c r="B30" s="195" t="s">
        <v>138</v>
      </c>
      <c r="C30" s="196"/>
      <c r="D30" s="197"/>
      <c r="E30" s="48" t="s">
        <v>102</v>
      </c>
      <c r="F30" s="48" t="s">
        <v>106</v>
      </c>
      <c r="G30" s="48"/>
      <c r="H30" s="49"/>
      <c r="I30" s="63">
        <v>-29.6</v>
      </c>
    </row>
    <row r="31" spans="1:9" s="50" customFormat="1" ht="13.5" x14ac:dyDescent="0.25">
      <c r="A31" s="47" t="s">
        <v>139</v>
      </c>
      <c r="B31" s="195" t="s">
        <v>140</v>
      </c>
      <c r="C31" s="196"/>
      <c r="D31" s="197"/>
      <c r="E31" s="48" t="s">
        <v>102</v>
      </c>
      <c r="F31" s="48" t="s">
        <v>106</v>
      </c>
      <c r="G31" s="48"/>
      <c r="H31" s="49"/>
      <c r="I31" s="63">
        <v>-29.1</v>
      </c>
    </row>
    <row r="32" spans="1:9" s="50" customFormat="1" ht="13.5" x14ac:dyDescent="0.25">
      <c r="A32" s="47" t="s">
        <v>141</v>
      </c>
      <c r="B32" s="195" t="s">
        <v>142</v>
      </c>
      <c r="C32" s="196"/>
      <c r="D32" s="197"/>
      <c r="E32" s="48" t="s">
        <v>102</v>
      </c>
      <c r="F32" s="48" t="s">
        <v>106</v>
      </c>
      <c r="G32" s="48"/>
      <c r="H32" s="49"/>
      <c r="I32" s="63">
        <v>-22.2</v>
      </c>
    </row>
    <row r="33" spans="1:12" s="50" customFormat="1" ht="13.5" x14ac:dyDescent="0.25">
      <c r="A33" s="47" t="s">
        <v>143</v>
      </c>
      <c r="B33" s="195" t="s">
        <v>144</v>
      </c>
      <c r="C33" s="196"/>
      <c r="D33" s="197"/>
      <c r="E33" s="48" t="s">
        <v>102</v>
      </c>
      <c r="F33" s="48" t="s">
        <v>106</v>
      </c>
      <c r="G33" s="48"/>
      <c r="H33" s="49"/>
      <c r="I33" s="63">
        <v>-22</v>
      </c>
    </row>
    <row r="34" spans="1:12" s="50" customFormat="1" ht="13.5" x14ac:dyDescent="0.25">
      <c r="A34" s="47" t="s">
        <v>145</v>
      </c>
      <c r="B34" s="195" t="s">
        <v>146</v>
      </c>
      <c r="C34" s="196"/>
      <c r="D34" s="197"/>
      <c r="E34" s="48" t="s">
        <v>102</v>
      </c>
      <c r="F34" s="48" t="s">
        <v>106</v>
      </c>
      <c r="G34" s="48"/>
      <c r="H34" s="49"/>
      <c r="I34" s="63">
        <v>-21.4</v>
      </c>
    </row>
    <row r="35" spans="1:12" s="51" customFormat="1" ht="13.5" x14ac:dyDescent="0.25">
      <c r="A35" s="47" t="s">
        <v>147</v>
      </c>
      <c r="B35" s="195" t="s">
        <v>110</v>
      </c>
      <c r="C35" s="196"/>
      <c r="D35" s="197"/>
      <c r="E35" s="48" t="s">
        <v>102</v>
      </c>
      <c r="F35" s="48" t="s">
        <v>106</v>
      </c>
      <c r="G35" s="48"/>
      <c r="H35" s="49"/>
      <c r="I35" s="63">
        <v>-17.600000000000001</v>
      </c>
    </row>
    <row r="36" spans="1:12" s="50" customFormat="1" ht="13.5" x14ac:dyDescent="0.25">
      <c r="A36" s="47" t="s">
        <v>148</v>
      </c>
      <c r="B36" s="195" t="s">
        <v>149</v>
      </c>
      <c r="C36" s="196"/>
      <c r="D36" s="197"/>
      <c r="E36" s="48" t="s">
        <v>102</v>
      </c>
      <c r="F36" s="48" t="s">
        <v>106</v>
      </c>
      <c r="G36" s="48"/>
      <c r="H36" s="49"/>
      <c r="I36" s="63">
        <v>-14.7</v>
      </c>
    </row>
    <row r="37" spans="1:12" s="50" customFormat="1" ht="13.5" x14ac:dyDescent="0.25">
      <c r="A37" s="47" t="s">
        <v>150</v>
      </c>
      <c r="B37" s="195" t="s">
        <v>151</v>
      </c>
      <c r="C37" s="196"/>
      <c r="D37" s="197"/>
      <c r="E37" s="48" t="s">
        <v>102</v>
      </c>
      <c r="F37" s="48" t="s">
        <v>106</v>
      </c>
      <c r="G37" s="48"/>
      <c r="H37" s="49"/>
      <c r="I37" s="63">
        <v>-13.6</v>
      </c>
    </row>
    <row r="38" spans="1:12" s="50" customFormat="1" ht="13.5" x14ac:dyDescent="0.25">
      <c r="A38" s="47" t="s">
        <v>152</v>
      </c>
      <c r="B38" s="195" t="s">
        <v>118</v>
      </c>
      <c r="C38" s="196"/>
      <c r="D38" s="197"/>
      <c r="E38" s="48" t="s">
        <v>102</v>
      </c>
      <c r="F38" s="48" t="s">
        <v>106</v>
      </c>
      <c r="G38" s="48"/>
      <c r="H38" s="49"/>
      <c r="I38" s="63">
        <v>-11.5</v>
      </c>
    </row>
    <row r="39" spans="1:12" s="50" customFormat="1" ht="13.5" x14ac:dyDescent="0.25">
      <c r="A39" s="47" t="s">
        <v>153</v>
      </c>
      <c r="B39" s="195" t="s">
        <v>154</v>
      </c>
      <c r="C39" s="196"/>
      <c r="D39" s="197"/>
      <c r="E39" s="48" t="s">
        <v>102</v>
      </c>
      <c r="F39" s="48" t="s">
        <v>132</v>
      </c>
      <c r="G39" s="48"/>
      <c r="H39" s="49"/>
      <c r="I39" s="63">
        <v>-11</v>
      </c>
    </row>
    <row r="40" spans="1:12" s="50" customFormat="1" ht="13.5" x14ac:dyDescent="0.25">
      <c r="A40" s="47" t="s">
        <v>155</v>
      </c>
      <c r="B40" s="195" t="s">
        <v>149</v>
      </c>
      <c r="C40" s="196"/>
      <c r="D40" s="197"/>
      <c r="E40" s="48" t="s">
        <v>102</v>
      </c>
      <c r="F40" s="48" t="s">
        <v>106</v>
      </c>
      <c r="G40" s="48"/>
      <c r="H40" s="49"/>
      <c r="I40" s="63">
        <v>-10.199999999999999</v>
      </c>
    </row>
    <row r="41" spans="1:12" s="50" customFormat="1" ht="13.5" x14ac:dyDescent="0.25">
      <c r="A41" s="47" t="s">
        <v>156</v>
      </c>
      <c r="B41" s="195" t="s">
        <v>157</v>
      </c>
      <c r="C41" s="196"/>
      <c r="D41" s="197"/>
      <c r="E41" s="48" t="s">
        <v>102</v>
      </c>
      <c r="F41" s="48" t="s">
        <v>106</v>
      </c>
      <c r="G41" s="48"/>
      <c r="H41" s="49"/>
      <c r="I41" s="63">
        <v>-10</v>
      </c>
    </row>
    <row r="42" spans="1:12" s="50" customFormat="1" ht="13.5" x14ac:dyDescent="0.25">
      <c r="A42" s="47" t="s">
        <v>158</v>
      </c>
      <c r="B42" s="195" t="s">
        <v>159</v>
      </c>
      <c r="C42" s="196"/>
      <c r="D42" s="197"/>
      <c r="E42" s="48" t="s">
        <v>102</v>
      </c>
      <c r="F42" s="48" t="s">
        <v>106</v>
      </c>
      <c r="G42" s="48"/>
      <c r="H42" s="49"/>
      <c r="I42" s="63">
        <v>-8.5</v>
      </c>
    </row>
    <row r="43" spans="1:12" s="50" customFormat="1" ht="13.5" x14ac:dyDescent="0.25">
      <c r="A43" s="47" t="s">
        <v>160</v>
      </c>
      <c r="B43" s="195" t="s">
        <v>161</v>
      </c>
      <c r="C43" s="196"/>
      <c r="D43" s="197"/>
      <c r="E43" s="48" t="s">
        <v>102</v>
      </c>
      <c r="F43" s="48" t="s">
        <v>106</v>
      </c>
      <c r="G43" s="48"/>
      <c r="H43" s="49"/>
      <c r="I43" s="63">
        <v>-7.4</v>
      </c>
    </row>
    <row r="44" spans="1:12" s="50" customFormat="1" ht="13.5" x14ac:dyDescent="0.25">
      <c r="A44" s="47" t="s">
        <v>162</v>
      </c>
      <c r="B44" s="195" t="s">
        <v>163</v>
      </c>
      <c r="C44" s="196"/>
      <c r="D44" s="197"/>
      <c r="E44" s="48" t="s">
        <v>102</v>
      </c>
      <c r="F44" s="48" t="s">
        <v>106</v>
      </c>
      <c r="G44" s="48"/>
      <c r="H44" s="49"/>
      <c r="I44" s="63">
        <v>-7.2</v>
      </c>
    </row>
    <row r="45" spans="1:12" s="50" customFormat="1" ht="13.5" x14ac:dyDescent="0.25">
      <c r="A45" s="47" t="s">
        <v>164</v>
      </c>
      <c r="B45" s="195" t="s">
        <v>165</v>
      </c>
      <c r="C45" s="196"/>
      <c r="D45" s="197"/>
      <c r="E45" s="48" t="s">
        <v>102</v>
      </c>
      <c r="F45" s="48" t="s">
        <v>106</v>
      </c>
      <c r="G45" s="48"/>
      <c r="H45" s="49"/>
      <c r="I45" s="63">
        <v>-140</v>
      </c>
      <c r="L45" s="52"/>
    </row>
    <row r="46" spans="1:12" s="50" customFormat="1" ht="13.5" x14ac:dyDescent="0.25">
      <c r="A46" s="47" t="s">
        <v>166</v>
      </c>
      <c r="B46" s="195" t="s">
        <v>165</v>
      </c>
      <c r="C46" s="196"/>
      <c r="D46" s="197"/>
      <c r="E46" s="48" t="s">
        <v>102</v>
      </c>
      <c r="F46" s="48" t="s">
        <v>106</v>
      </c>
      <c r="G46" s="48"/>
      <c r="H46" s="49"/>
      <c r="I46" s="63">
        <v>-87.7</v>
      </c>
    </row>
    <row r="47" spans="1:12" s="50" customFormat="1" ht="13.5" x14ac:dyDescent="0.25">
      <c r="A47" s="47" t="s">
        <v>167</v>
      </c>
      <c r="B47" s="195" t="s">
        <v>165</v>
      </c>
      <c r="C47" s="196"/>
      <c r="D47" s="197"/>
      <c r="E47" s="48" t="s">
        <v>102</v>
      </c>
      <c r="F47" s="48" t="s">
        <v>106</v>
      </c>
      <c r="G47" s="48"/>
      <c r="H47" s="49"/>
      <c r="I47" s="63">
        <v>-60</v>
      </c>
    </row>
    <row r="48" spans="1:12" s="50" customFormat="1" ht="13.5" x14ac:dyDescent="0.25">
      <c r="A48" s="47" t="s">
        <v>168</v>
      </c>
      <c r="B48" s="195" t="s">
        <v>165</v>
      </c>
      <c r="C48" s="196"/>
      <c r="D48" s="197"/>
      <c r="E48" s="48" t="s">
        <v>102</v>
      </c>
      <c r="F48" s="48" t="s">
        <v>106</v>
      </c>
      <c r="G48" s="48"/>
      <c r="H48" s="49"/>
      <c r="I48" s="63">
        <v>-281.39999999999998</v>
      </c>
    </row>
    <row r="49" spans="1:9" s="50" customFormat="1" ht="13.5" x14ac:dyDescent="0.25">
      <c r="A49" s="47" t="s">
        <v>169</v>
      </c>
      <c r="B49" s="195" t="s">
        <v>170</v>
      </c>
      <c r="C49" s="196"/>
      <c r="D49" s="197"/>
      <c r="E49" s="48" t="s">
        <v>102</v>
      </c>
      <c r="F49" s="48" t="s">
        <v>106</v>
      </c>
      <c r="G49" s="48"/>
      <c r="H49" s="49"/>
      <c r="I49" s="63">
        <v>-10.199999999999999</v>
      </c>
    </row>
    <row r="50" spans="1:9" s="50" customFormat="1" ht="13.5" x14ac:dyDescent="0.25">
      <c r="A50" s="47" t="s">
        <v>171</v>
      </c>
      <c r="B50" s="195" t="s">
        <v>170</v>
      </c>
      <c r="C50" s="196"/>
      <c r="D50" s="197"/>
      <c r="E50" s="48" t="s">
        <v>102</v>
      </c>
      <c r="F50" s="48" t="s">
        <v>106</v>
      </c>
      <c r="G50" s="48"/>
      <c r="H50" s="49"/>
      <c r="I50" s="63">
        <v>-10.5</v>
      </c>
    </row>
    <row r="51" spans="1:9" s="50" customFormat="1" ht="13.5" x14ac:dyDescent="0.25">
      <c r="A51" s="47" t="s">
        <v>172</v>
      </c>
      <c r="B51" s="195" t="s">
        <v>173</v>
      </c>
      <c r="C51" s="196"/>
      <c r="D51" s="197"/>
      <c r="E51" s="48" t="s">
        <v>102</v>
      </c>
      <c r="F51" s="48" t="s">
        <v>106</v>
      </c>
      <c r="G51" s="48"/>
      <c r="H51" s="49"/>
      <c r="I51" s="63">
        <v>-20.2</v>
      </c>
    </row>
    <row r="52" spans="1:9" s="50" customFormat="1" ht="13.5" x14ac:dyDescent="0.25">
      <c r="A52" s="47" t="s">
        <v>174</v>
      </c>
      <c r="B52" s="195" t="s">
        <v>173</v>
      </c>
      <c r="C52" s="196"/>
      <c r="D52" s="197"/>
      <c r="E52" s="48" t="s">
        <v>102</v>
      </c>
      <c r="F52" s="48" t="s">
        <v>106</v>
      </c>
      <c r="G52" s="48"/>
      <c r="H52" s="49"/>
      <c r="I52" s="63">
        <v>-4</v>
      </c>
    </row>
    <row r="53" spans="1:9" s="50" customFormat="1" ht="13.5" x14ac:dyDescent="0.25">
      <c r="A53" s="47" t="s">
        <v>175</v>
      </c>
      <c r="B53" s="195" t="s">
        <v>176</v>
      </c>
      <c r="C53" s="196"/>
      <c r="D53" s="197"/>
      <c r="E53" s="48" t="s">
        <v>102</v>
      </c>
      <c r="F53" s="48" t="s">
        <v>177</v>
      </c>
      <c r="G53" s="48"/>
      <c r="H53" s="49"/>
      <c r="I53" s="63">
        <v>-0.2</v>
      </c>
    </row>
    <row r="54" spans="1:9" s="50" customFormat="1" ht="13.5" x14ac:dyDescent="0.25">
      <c r="A54" s="47" t="s">
        <v>178</v>
      </c>
      <c r="B54" s="195" t="s">
        <v>176</v>
      </c>
      <c r="C54" s="196"/>
      <c r="D54" s="197"/>
      <c r="E54" s="48" t="s">
        <v>102</v>
      </c>
      <c r="F54" s="48" t="s">
        <v>177</v>
      </c>
      <c r="G54" s="48"/>
      <c r="H54" s="49"/>
      <c r="I54" s="63">
        <v>-0.2</v>
      </c>
    </row>
    <row r="55" spans="1:9" s="50" customFormat="1" ht="13.5" x14ac:dyDescent="0.25">
      <c r="A55" s="47" t="s">
        <v>179</v>
      </c>
      <c r="B55" s="195" t="s">
        <v>180</v>
      </c>
      <c r="C55" s="196"/>
      <c r="D55" s="197"/>
      <c r="E55" s="48" t="s">
        <v>102</v>
      </c>
      <c r="F55" s="48" t="s">
        <v>106</v>
      </c>
      <c r="G55" s="48"/>
      <c r="H55" s="49"/>
      <c r="I55" s="63">
        <v>-9.5</v>
      </c>
    </row>
    <row r="56" spans="1:9" s="50" customFormat="1" ht="13.5" x14ac:dyDescent="0.25">
      <c r="A56" s="47" t="s">
        <v>181</v>
      </c>
      <c r="B56" s="195" t="s">
        <v>180</v>
      </c>
      <c r="C56" s="196"/>
      <c r="D56" s="197"/>
      <c r="E56" s="48" t="s">
        <v>102</v>
      </c>
      <c r="F56" s="48" t="s">
        <v>106</v>
      </c>
      <c r="G56" s="48"/>
      <c r="H56" s="49"/>
      <c r="I56" s="63">
        <v>-8.1999999999999993</v>
      </c>
    </row>
    <row r="57" spans="1:9" s="50" customFormat="1" ht="13.5" x14ac:dyDescent="0.25">
      <c r="A57" s="47" t="s">
        <v>182</v>
      </c>
      <c r="B57" s="195" t="s">
        <v>183</v>
      </c>
      <c r="C57" s="196"/>
      <c r="D57" s="197"/>
      <c r="E57" s="48" t="s">
        <v>102</v>
      </c>
      <c r="F57" s="48" t="s">
        <v>177</v>
      </c>
      <c r="G57" s="48"/>
      <c r="H57" s="49"/>
      <c r="I57" s="63">
        <v>-23.6</v>
      </c>
    </row>
    <row r="58" spans="1:9" s="50" customFormat="1" ht="13.5" x14ac:dyDescent="0.25">
      <c r="A58" s="47" t="s">
        <v>184</v>
      </c>
      <c r="B58" s="195" t="s">
        <v>183</v>
      </c>
      <c r="C58" s="196"/>
      <c r="D58" s="197"/>
      <c r="E58" s="48" t="s">
        <v>102</v>
      </c>
      <c r="F58" s="48" t="s">
        <v>177</v>
      </c>
      <c r="G58" s="48"/>
      <c r="H58" s="49"/>
      <c r="I58" s="63">
        <v>-25.8</v>
      </c>
    </row>
    <row r="59" spans="1:9" s="50" customFormat="1" ht="13.5" x14ac:dyDescent="0.25">
      <c r="A59" s="47" t="s">
        <v>185</v>
      </c>
      <c r="B59" s="195" t="s">
        <v>186</v>
      </c>
      <c r="C59" s="196"/>
      <c r="D59" s="197"/>
      <c r="E59" s="48" t="s">
        <v>102</v>
      </c>
      <c r="F59" s="48" t="s">
        <v>106</v>
      </c>
      <c r="G59" s="48"/>
      <c r="H59" s="49"/>
      <c r="I59" s="63">
        <v>-7.5</v>
      </c>
    </row>
    <row r="60" spans="1:9" s="50" customFormat="1" ht="13.5" x14ac:dyDescent="0.25">
      <c r="A60" s="47" t="s">
        <v>187</v>
      </c>
      <c r="B60" s="195" t="s">
        <v>186</v>
      </c>
      <c r="C60" s="196"/>
      <c r="D60" s="197"/>
      <c r="E60" s="48" t="s">
        <v>102</v>
      </c>
      <c r="F60" s="48" t="s">
        <v>106</v>
      </c>
      <c r="G60" s="48"/>
      <c r="H60" s="49"/>
      <c r="I60" s="63">
        <v>-7.4</v>
      </c>
    </row>
    <row r="61" spans="1:9" s="50" customFormat="1" ht="13.5" x14ac:dyDescent="0.25">
      <c r="A61" s="47" t="s">
        <v>188</v>
      </c>
      <c r="B61" s="195" t="s">
        <v>186</v>
      </c>
      <c r="C61" s="196"/>
      <c r="D61" s="197"/>
      <c r="E61" s="48" t="s">
        <v>102</v>
      </c>
      <c r="F61" s="48" t="s">
        <v>106</v>
      </c>
      <c r="G61" s="48"/>
      <c r="H61" s="49"/>
      <c r="I61" s="63">
        <v>-3.4</v>
      </c>
    </row>
    <row r="62" spans="1:9" s="50" customFormat="1" ht="13.5" x14ac:dyDescent="0.25">
      <c r="A62" s="47" t="s">
        <v>189</v>
      </c>
      <c r="B62" s="195" t="s">
        <v>190</v>
      </c>
      <c r="C62" s="196"/>
      <c r="D62" s="197"/>
      <c r="E62" s="48" t="s">
        <v>102</v>
      </c>
      <c r="F62" s="48" t="s">
        <v>106</v>
      </c>
      <c r="G62" s="48"/>
      <c r="H62" s="49"/>
      <c r="I62" s="63">
        <v>-699.8</v>
      </c>
    </row>
    <row r="63" spans="1:9" s="50" customFormat="1" ht="13.5" x14ac:dyDescent="0.25">
      <c r="A63" s="47" t="s">
        <v>191</v>
      </c>
      <c r="B63" s="195" t="s">
        <v>192</v>
      </c>
      <c r="C63" s="196"/>
      <c r="D63" s="197"/>
      <c r="E63" s="48" t="s">
        <v>102</v>
      </c>
      <c r="F63" s="48" t="s">
        <v>177</v>
      </c>
      <c r="G63" s="48"/>
      <c r="H63" s="49"/>
      <c r="I63" s="63">
        <v>-3.8</v>
      </c>
    </row>
    <row r="64" spans="1:9" s="50" customFormat="1" ht="13.5" x14ac:dyDescent="0.25">
      <c r="A64" s="47" t="s">
        <v>193</v>
      </c>
      <c r="B64" s="195" t="s">
        <v>194</v>
      </c>
      <c r="C64" s="196"/>
      <c r="D64" s="197"/>
      <c r="E64" s="48" t="s">
        <v>102</v>
      </c>
      <c r="F64" s="48" t="s">
        <v>177</v>
      </c>
      <c r="G64" s="48"/>
      <c r="H64" s="49"/>
      <c r="I64" s="63">
        <v>-3.7</v>
      </c>
    </row>
    <row r="65" spans="1:9" s="50" customFormat="1" ht="13.5" x14ac:dyDescent="0.25">
      <c r="A65" s="47" t="s">
        <v>195</v>
      </c>
      <c r="B65" s="195" t="s">
        <v>196</v>
      </c>
      <c r="C65" s="196"/>
      <c r="D65" s="197"/>
      <c r="E65" s="48" t="s">
        <v>102</v>
      </c>
      <c r="F65" s="48" t="s">
        <v>197</v>
      </c>
      <c r="G65" s="48"/>
      <c r="H65" s="49"/>
      <c r="I65" s="63">
        <v>-3.6</v>
      </c>
    </row>
    <row r="66" spans="1:9" s="50" customFormat="1" ht="13.5" x14ac:dyDescent="0.25">
      <c r="A66" s="47" t="s">
        <v>198</v>
      </c>
      <c r="B66" s="195" t="s">
        <v>196</v>
      </c>
      <c r="C66" s="196"/>
      <c r="D66" s="197"/>
      <c r="E66" s="48" t="s">
        <v>102</v>
      </c>
      <c r="F66" s="48" t="s">
        <v>197</v>
      </c>
      <c r="G66" s="48"/>
      <c r="H66" s="49"/>
      <c r="I66" s="63">
        <v>-8.1999999999999993</v>
      </c>
    </row>
    <row r="67" spans="1:9" s="50" customFormat="1" ht="13.5" x14ac:dyDescent="0.25">
      <c r="A67" s="47" t="s">
        <v>199</v>
      </c>
      <c r="B67" s="195" t="s">
        <v>196</v>
      </c>
      <c r="C67" s="196"/>
      <c r="D67" s="197"/>
      <c r="E67" s="48" t="s">
        <v>102</v>
      </c>
      <c r="F67" s="48" t="s">
        <v>197</v>
      </c>
      <c r="G67" s="48"/>
      <c r="H67" s="49"/>
      <c r="I67" s="63">
        <v>-2.8</v>
      </c>
    </row>
    <row r="68" spans="1:9" s="50" customFormat="1" ht="13.5" x14ac:dyDescent="0.25">
      <c r="A68" s="47" t="s">
        <v>200</v>
      </c>
      <c r="B68" s="195" t="s">
        <v>201</v>
      </c>
      <c r="C68" s="196"/>
      <c r="D68" s="197"/>
      <c r="E68" s="48" t="s">
        <v>102</v>
      </c>
      <c r="F68" s="48" t="s">
        <v>202</v>
      </c>
      <c r="G68" s="48"/>
      <c r="H68" s="49"/>
      <c r="I68" s="63">
        <v>-239.8</v>
      </c>
    </row>
    <row r="69" spans="1:9" s="50" customFormat="1" ht="13.5" x14ac:dyDescent="0.25">
      <c r="A69" s="47" t="s">
        <v>203</v>
      </c>
      <c r="B69" s="195" t="s">
        <v>204</v>
      </c>
      <c r="C69" s="196"/>
      <c r="D69" s="197"/>
      <c r="E69" s="48" t="s">
        <v>102</v>
      </c>
      <c r="F69" s="48" t="s">
        <v>106</v>
      </c>
      <c r="G69" s="48"/>
      <c r="H69" s="49"/>
      <c r="I69" s="63">
        <v>-192.9</v>
      </c>
    </row>
    <row r="70" spans="1:9" s="50" customFormat="1" ht="13.5" x14ac:dyDescent="0.25">
      <c r="A70" s="47" t="s">
        <v>205</v>
      </c>
      <c r="B70" s="195" t="s">
        <v>206</v>
      </c>
      <c r="C70" s="196"/>
      <c r="D70" s="197"/>
      <c r="E70" s="48" t="s">
        <v>102</v>
      </c>
      <c r="F70" s="48" t="s">
        <v>106</v>
      </c>
      <c r="G70" s="48"/>
      <c r="H70" s="49"/>
      <c r="I70" s="63">
        <v>-81.2</v>
      </c>
    </row>
    <row r="71" spans="1:9" s="50" customFormat="1" ht="13.5" x14ac:dyDescent="0.25">
      <c r="A71" s="47" t="s">
        <v>207</v>
      </c>
      <c r="B71" s="195" t="s">
        <v>208</v>
      </c>
      <c r="C71" s="196"/>
      <c r="D71" s="197"/>
      <c r="E71" s="48" t="s">
        <v>102</v>
      </c>
      <c r="F71" s="48" t="s">
        <v>106</v>
      </c>
      <c r="G71" s="48"/>
      <c r="H71" s="49"/>
      <c r="I71" s="63">
        <v>-60.6</v>
      </c>
    </row>
    <row r="72" spans="1:9" s="50" customFormat="1" ht="13.5" x14ac:dyDescent="0.25">
      <c r="A72" s="47" t="s">
        <v>209</v>
      </c>
      <c r="B72" s="195" t="s">
        <v>210</v>
      </c>
      <c r="C72" s="196"/>
      <c r="D72" s="197"/>
      <c r="E72" s="48" t="s">
        <v>102</v>
      </c>
      <c r="F72" s="48" t="s">
        <v>106</v>
      </c>
      <c r="G72" s="48"/>
      <c r="H72" s="49"/>
      <c r="I72" s="63">
        <v>-55.2</v>
      </c>
    </row>
    <row r="73" spans="1:9" s="50" customFormat="1" ht="13.5" x14ac:dyDescent="0.25">
      <c r="A73" s="47" t="s">
        <v>211</v>
      </c>
      <c r="B73" s="195" t="s">
        <v>212</v>
      </c>
      <c r="C73" s="196"/>
      <c r="D73" s="197"/>
      <c r="E73" s="48" t="s">
        <v>102</v>
      </c>
      <c r="F73" s="48" t="s">
        <v>106</v>
      </c>
      <c r="G73" s="48"/>
      <c r="H73" s="49"/>
      <c r="I73" s="63">
        <v>-40</v>
      </c>
    </row>
    <row r="74" spans="1:9" s="50" customFormat="1" ht="13.5" x14ac:dyDescent="0.25">
      <c r="A74" s="47" t="s">
        <v>213</v>
      </c>
      <c r="B74" s="195" t="s">
        <v>214</v>
      </c>
      <c r="C74" s="196"/>
      <c r="D74" s="197"/>
      <c r="E74" s="48" t="s">
        <v>102</v>
      </c>
      <c r="F74" s="48" t="s">
        <v>106</v>
      </c>
      <c r="G74" s="48"/>
      <c r="H74" s="49"/>
      <c r="I74" s="63">
        <v>-34</v>
      </c>
    </row>
    <row r="75" spans="1:9" s="50" customFormat="1" ht="13.5" x14ac:dyDescent="0.25">
      <c r="A75" s="47" t="s">
        <v>215</v>
      </c>
      <c r="B75" s="195" t="s">
        <v>206</v>
      </c>
      <c r="C75" s="196"/>
      <c r="D75" s="197"/>
      <c r="E75" s="48" t="s">
        <v>102</v>
      </c>
      <c r="F75" s="48" t="s">
        <v>106</v>
      </c>
      <c r="G75" s="48"/>
      <c r="H75" s="49"/>
      <c r="I75" s="63">
        <v>-31.4</v>
      </c>
    </row>
    <row r="76" spans="1:9" s="50" customFormat="1" ht="13.5" x14ac:dyDescent="0.25">
      <c r="A76" s="47" t="s">
        <v>216</v>
      </c>
      <c r="B76" s="195" t="s">
        <v>217</v>
      </c>
      <c r="C76" s="196"/>
      <c r="D76" s="197"/>
      <c r="E76" s="48" t="s">
        <v>102</v>
      </c>
      <c r="F76" s="48" t="s">
        <v>106</v>
      </c>
      <c r="G76" s="48"/>
      <c r="H76" s="49"/>
      <c r="I76" s="63">
        <v>-26</v>
      </c>
    </row>
    <row r="77" spans="1:9" s="50" customFormat="1" ht="13.5" x14ac:dyDescent="0.25">
      <c r="A77" s="47" t="s">
        <v>218</v>
      </c>
      <c r="B77" s="195" t="s">
        <v>219</v>
      </c>
      <c r="C77" s="196"/>
      <c r="D77" s="197"/>
      <c r="E77" s="48" t="s">
        <v>102</v>
      </c>
      <c r="F77" s="48" t="s">
        <v>106</v>
      </c>
      <c r="G77" s="48"/>
      <c r="H77" s="49"/>
      <c r="I77" s="63">
        <v>-22.7</v>
      </c>
    </row>
    <row r="78" spans="1:9" s="50" customFormat="1" ht="13.5" x14ac:dyDescent="0.25">
      <c r="A78" s="47" t="s">
        <v>220</v>
      </c>
      <c r="B78" s="195" t="s">
        <v>221</v>
      </c>
      <c r="C78" s="196"/>
      <c r="D78" s="197"/>
      <c r="E78" s="48" t="s">
        <v>102</v>
      </c>
      <c r="F78" s="48" t="s">
        <v>202</v>
      </c>
      <c r="G78" s="48"/>
      <c r="H78" s="49"/>
      <c r="I78" s="63">
        <v>-22</v>
      </c>
    </row>
    <row r="79" spans="1:9" s="50" customFormat="1" ht="13.5" x14ac:dyDescent="0.25">
      <c r="A79" s="47" t="s">
        <v>222</v>
      </c>
      <c r="B79" s="195" t="s">
        <v>223</v>
      </c>
      <c r="C79" s="196"/>
      <c r="D79" s="197"/>
      <c r="E79" s="48" t="s">
        <v>102</v>
      </c>
      <c r="F79" s="48" t="s">
        <v>197</v>
      </c>
      <c r="G79" s="48"/>
      <c r="H79" s="49"/>
      <c r="I79" s="63">
        <v>-10.6</v>
      </c>
    </row>
    <row r="80" spans="1:9" s="50" customFormat="1" ht="13.5" x14ac:dyDescent="0.25">
      <c r="A80" s="47" t="s">
        <v>224</v>
      </c>
      <c r="B80" s="195" t="s">
        <v>225</v>
      </c>
      <c r="C80" s="196"/>
      <c r="D80" s="197"/>
      <c r="E80" s="48" t="s">
        <v>102</v>
      </c>
      <c r="F80" s="48" t="s">
        <v>106</v>
      </c>
      <c r="G80" s="48"/>
      <c r="H80" s="49"/>
      <c r="I80" s="63">
        <v>-8.1</v>
      </c>
    </row>
    <row r="81" spans="1:9" s="50" customFormat="1" ht="13.5" x14ac:dyDescent="0.25">
      <c r="A81" s="47" t="s">
        <v>226</v>
      </c>
      <c r="B81" s="195" t="s">
        <v>227</v>
      </c>
      <c r="C81" s="196"/>
      <c r="D81" s="197"/>
      <c r="E81" s="48" t="s">
        <v>102</v>
      </c>
      <c r="F81" s="48" t="s">
        <v>202</v>
      </c>
      <c r="G81" s="48"/>
      <c r="H81" s="49"/>
      <c r="I81" s="63">
        <v>-7.2</v>
      </c>
    </row>
    <row r="82" spans="1:9" s="50" customFormat="1" ht="13.5" x14ac:dyDescent="0.25">
      <c r="A82" s="47" t="s">
        <v>228</v>
      </c>
      <c r="B82" s="195" t="s">
        <v>212</v>
      </c>
      <c r="C82" s="196"/>
      <c r="D82" s="197"/>
      <c r="E82" s="48" t="s">
        <v>102</v>
      </c>
      <c r="F82" s="48" t="s">
        <v>106</v>
      </c>
      <c r="G82" s="48"/>
      <c r="H82" s="49"/>
      <c r="I82" s="63">
        <v>-5.4</v>
      </c>
    </row>
    <row r="83" spans="1:9" s="50" customFormat="1" ht="13.5" x14ac:dyDescent="0.25">
      <c r="A83" s="47" t="s">
        <v>229</v>
      </c>
      <c r="B83" s="195" t="s">
        <v>230</v>
      </c>
      <c r="C83" s="196"/>
      <c r="D83" s="197"/>
      <c r="E83" s="48" t="s">
        <v>102</v>
      </c>
      <c r="F83" s="48" t="s">
        <v>106</v>
      </c>
      <c r="G83" s="48"/>
      <c r="H83" s="49"/>
      <c r="I83" s="63">
        <v>-4.5</v>
      </c>
    </row>
    <row r="84" spans="1:9" s="50" customFormat="1" ht="13.5" x14ac:dyDescent="0.25">
      <c r="A84" s="47" t="s">
        <v>231</v>
      </c>
      <c r="B84" s="195" t="s">
        <v>232</v>
      </c>
      <c r="C84" s="196"/>
      <c r="D84" s="197"/>
      <c r="E84" s="48" t="s">
        <v>102</v>
      </c>
      <c r="F84" s="48" t="s">
        <v>106</v>
      </c>
      <c r="G84" s="48"/>
      <c r="H84" s="49"/>
      <c r="I84" s="63">
        <v>-3.4</v>
      </c>
    </row>
    <row r="85" spans="1:9" s="44" customFormat="1" ht="13.5" x14ac:dyDescent="0.25">
      <c r="A85" s="45" t="s">
        <v>91</v>
      </c>
      <c r="B85" s="198" t="s">
        <v>94</v>
      </c>
      <c r="C85" s="198"/>
      <c r="D85" s="198"/>
      <c r="E85" s="46" t="s">
        <v>91</v>
      </c>
      <c r="F85" s="46" t="s">
        <v>91</v>
      </c>
      <c r="G85" s="45" t="s">
        <v>91</v>
      </c>
      <c r="H85" s="45" t="s">
        <v>91</v>
      </c>
      <c r="I85" s="43">
        <f>+I86</f>
        <v>42390.6</v>
      </c>
    </row>
    <row r="86" spans="1:9" s="44" customFormat="1" ht="13.5" x14ac:dyDescent="0.25">
      <c r="A86" s="45" t="s">
        <v>235</v>
      </c>
      <c r="B86" s="198" t="s">
        <v>95</v>
      </c>
      <c r="C86" s="198"/>
      <c r="D86" s="198"/>
      <c r="E86" s="46" t="s">
        <v>96</v>
      </c>
      <c r="F86" s="46" t="s">
        <v>93</v>
      </c>
      <c r="G86" s="43">
        <v>42390.6</v>
      </c>
      <c r="H86" s="43">
        <v>1</v>
      </c>
      <c r="I86" s="43">
        <f>+G86</f>
        <v>42390.6</v>
      </c>
    </row>
    <row r="87" spans="1:9" s="44" customFormat="1" ht="13.5" x14ac:dyDescent="0.25">
      <c r="A87" s="45" t="s">
        <v>91</v>
      </c>
      <c r="B87" s="198" t="s">
        <v>97</v>
      </c>
      <c r="C87" s="198"/>
      <c r="D87" s="198"/>
      <c r="E87" s="46" t="s">
        <v>91</v>
      </c>
      <c r="F87" s="46" t="s">
        <v>91</v>
      </c>
      <c r="G87" s="45" t="s">
        <v>91</v>
      </c>
      <c r="H87" s="45" t="s">
        <v>91</v>
      </c>
      <c r="I87" s="43">
        <f>+I88+I89+I90+I91+I92+I93+I94+I95+I96+I97+I98+I99+I100+I101+I102</f>
        <v>-240</v>
      </c>
    </row>
    <row r="88" spans="1:9" s="50" customFormat="1" ht="13.5" x14ac:dyDescent="0.25">
      <c r="A88" s="47" t="s">
        <v>236</v>
      </c>
      <c r="B88" s="195" t="s">
        <v>237</v>
      </c>
      <c r="C88" s="196"/>
      <c r="D88" s="197"/>
      <c r="E88" s="48" t="s">
        <v>238</v>
      </c>
      <c r="F88" s="48" t="s">
        <v>239</v>
      </c>
      <c r="G88" s="48"/>
      <c r="H88" s="49"/>
      <c r="I88" s="63">
        <v>-16</v>
      </c>
    </row>
    <row r="89" spans="1:9" s="50" customFormat="1" ht="13.5" x14ac:dyDescent="0.25">
      <c r="A89" s="47" t="s">
        <v>240</v>
      </c>
      <c r="B89" s="195" t="s">
        <v>237</v>
      </c>
      <c r="C89" s="196"/>
      <c r="D89" s="197"/>
      <c r="E89" s="48" t="s">
        <v>238</v>
      </c>
      <c r="F89" s="48" t="s">
        <v>239</v>
      </c>
      <c r="G89" s="48"/>
      <c r="H89" s="49"/>
      <c r="I89" s="63">
        <v>-16</v>
      </c>
    </row>
    <row r="90" spans="1:9" s="50" customFormat="1" ht="13.5" x14ac:dyDescent="0.25">
      <c r="A90" s="47" t="s">
        <v>241</v>
      </c>
      <c r="B90" s="195" t="s">
        <v>237</v>
      </c>
      <c r="C90" s="196"/>
      <c r="D90" s="197"/>
      <c r="E90" s="48" t="s">
        <v>238</v>
      </c>
      <c r="F90" s="48" t="s">
        <v>239</v>
      </c>
      <c r="G90" s="48"/>
      <c r="H90" s="49"/>
      <c r="I90" s="63">
        <v>-16</v>
      </c>
    </row>
    <row r="91" spans="1:9" s="50" customFormat="1" ht="13.5" x14ac:dyDescent="0.25">
      <c r="A91" s="47" t="s">
        <v>242</v>
      </c>
      <c r="B91" s="195" t="s">
        <v>237</v>
      </c>
      <c r="C91" s="196"/>
      <c r="D91" s="197"/>
      <c r="E91" s="48" t="s">
        <v>238</v>
      </c>
      <c r="F91" s="48" t="s">
        <v>239</v>
      </c>
      <c r="G91" s="48"/>
      <c r="H91" s="49"/>
      <c r="I91" s="63">
        <v>-16</v>
      </c>
    </row>
    <row r="92" spans="1:9" s="50" customFormat="1" ht="13.5" x14ac:dyDescent="0.25">
      <c r="A92" s="47" t="s">
        <v>243</v>
      </c>
      <c r="B92" s="195" t="s">
        <v>237</v>
      </c>
      <c r="C92" s="196"/>
      <c r="D92" s="197"/>
      <c r="E92" s="48" t="s">
        <v>238</v>
      </c>
      <c r="F92" s="48" t="s">
        <v>239</v>
      </c>
      <c r="G92" s="48"/>
      <c r="H92" s="49"/>
      <c r="I92" s="63">
        <v>-16</v>
      </c>
    </row>
    <row r="93" spans="1:9" s="50" customFormat="1" ht="13.5" x14ac:dyDescent="0.25">
      <c r="A93" s="47" t="s">
        <v>244</v>
      </c>
      <c r="B93" s="195" t="s">
        <v>237</v>
      </c>
      <c r="C93" s="196"/>
      <c r="D93" s="197"/>
      <c r="E93" s="48" t="s">
        <v>238</v>
      </c>
      <c r="F93" s="48" t="s">
        <v>239</v>
      </c>
      <c r="G93" s="48"/>
      <c r="H93" s="49"/>
      <c r="I93" s="63">
        <v>-16</v>
      </c>
    </row>
    <row r="94" spans="1:9" s="50" customFormat="1" ht="13.5" x14ac:dyDescent="0.25">
      <c r="A94" s="47" t="s">
        <v>245</v>
      </c>
      <c r="B94" s="195" t="s">
        <v>237</v>
      </c>
      <c r="C94" s="196"/>
      <c r="D94" s="197"/>
      <c r="E94" s="48" t="s">
        <v>238</v>
      </c>
      <c r="F94" s="48" t="s">
        <v>239</v>
      </c>
      <c r="G94" s="48"/>
      <c r="H94" s="49"/>
      <c r="I94" s="63">
        <v>-16</v>
      </c>
    </row>
    <row r="95" spans="1:9" s="50" customFormat="1" ht="13.5" x14ac:dyDescent="0.25">
      <c r="A95" s="47" t="s">
        <v>246</v>
      </c>
      <c r="B95" s="195" t="s">
        <v>237</v>
      </c>
      <c r="C95" s="196"/>
      <c r="D95" s="197"/>
      <c r="E95" s="48" t="s">
        <v>238</v>
      </c>
      <c r="F95" s="48" t="s">
        <v>239</v>
      </c>
      <c r="G95" s="48"/>
      <c r="H95" s="49"/>
      <c r="I95" s="63">
        <v>-16</v>
      </c>
    </row>
    <row r="96" spans="1:9" s="50" customFormat="1" ht="13.5" x14ac:dyDescent="0.25">
      <c r="A96" s="47" t="s">
        <v>247</v>
      </c>
      <c r="B96" s="195" t="s">
        <v>237</v>
      </c>
      <c r="C96" s="196"/>
      <c r="D96" s="197"/>
      <c r="E96" s="48" t="s">
        <v>238</v>
      </c>
      <c r="F96" s="48" t="s">
        <v>239</v>
      </c>
      <c r="G96" s="48"/>
      <c r="H96" s="49"/>
      <c r="I96" s="63">
        <v>-16</v>
      </c>
    </row>
    <row r="97" spans="1:9" s="50" customFormat="1" ht="13.5" x14ac:dyDescent="0.25">
      <c r="A97" s="47" t="s">
        <v>248</v>
      </c>
      <c r="B97" s="195" t="s">
        <v>237</v>
      </c>
      <c r="C97" s="196"/>
      <c r="D97" s="197"/>
      <c r="E97" s="48" t="s">
        <v>238</v>
      </c>
      <c r="F97" s="48" t="s">
        <v>239</v>
      </c>
      <c r="G97" s="48"/>
      <c r="H97" s="49"/>
      <c r="I97" s="63">
        <v>-16</v>
      </c>
    </row>
    <row r="98" spans="1:9" s="50" customFormat="1" ht="13.5" x14ac:dyDescent="0.25">
      <c r="A98" s="47" t="s">
        <v>249</v>
      </c>
      <c r="B98" s="195" t="s">
        <v>237</v>
      </c>
      <c r="C98" s="196"/>
      <c r="D98" s="197"/>
      <c r="E98" s="48" t="s">
        <v>238</v>
      </c>
      <c r="F98" s="48" t="s">
        <v>239</v>
      </c>
      <c r="G98" s="48"/>
      <c r="H98" s="49"/>
      <c r="I98" s="63">
        <v>-16</v>
      </c>
    </row>
    <row r="99" spans="1:9" s="50" customFormat="1" ht="13.5" x14ac:dyDescent="0.25">
      <c r="A99" s="47" t="s">
        <v>250</v>
      </c>
      <c r="B99" s="195" t="s">
        <v>237</v>
      </c>
      <c r="C99" s="196"/>
      <c r="D99" s="197"/>
      <c r="E99" s="48" t="s">
        <v>238</v>
      </c>
      <c r="F99" s="48" t="s">
        <v>239</v>
      </c>
      <c r="G99" s="48"/>
      <c r="H99" s="49"/>
      <c r="I99" s="63">
        <v>-16</v>
      </c>
    </row>
    <row r="100" spans="1:9" s="50" customFormat="1" ht="13.5" x14ac:dyDescent="0.25">
      <c r="A100" s="47" t="s">
        <v>251</v>
      </c>
      <c r="B100" s="195" t="s">
        <v>237</v>
      </c>
      <c r="C100" s="196"/>
      <c r="D100" s="197"/>
      <c r="E100" s="48" t="s">
        <v>238</v>
      </c>
      <c r="F100" s="48" t="s">
        <v>239</v>
      </c>
      <c r="G100" s="48"/>
      <c r="H100" s="49"/>
      <c r="I100" s="63">
        <v>-16</v>
      </c>
    </row>
    <row r="101" spans="1:9" s="50" customFormat="1" ht="13.5" x14ac:dyDescent="0.25">
      <c r="A101" s="47" t="s">
        <v>252</v>
      </c>
      <c r="B101" s="195" t="s">
        <v>237</v>
      </c>
      <c r="C101" s="196"/>
      <c r="D101" s="197"/>
      <c r="E101" s="48" t="s">
        <v>238</v>
      </c>
      <c r="F101" s="48" t="s">
        <v>239</v>
      </c>
      <c r="G101" s="48"/>
      <c r="H101" s="49"/>
      <c r="I101" s="63">
        <v>-16</v>
      </c>
    </row>
    <row r="102" spans="1:9" s="50" customFormat="1" ht="13.5" x14ac:dyDescent="0.25">
      <c r="A102" s="47" t="s">
        <v>253</v>
      </c>
      <c r="B102" s="195" t="s">
        <v>237</v>
      </c>
      <c r="C102" s="196"/>
      <c r="D102" s="197"/>
      <c r="E102" s="48" t="s">
        <v>238</v>
      </c>
      <c r="F102" s="48" t="s">
        <v>239</v>
      </c>
      <c r="G102" s="48"/>
      <c r="H102" s="49"/>
      <c r="I102" s="63">
        <v>-16</v>
      </c>
    </row>
    <row r="103" spans="1:9" s="44" customFormat="1" ht="22.5" customHeight="1" x14ac:dyDescent="0.25">
      <c r="A103" s="54" t="s">
        <v>98</v>
      </c>
      <c r="B103" s="199" t="s">
        <v>19</v>
      </c>
      <c r="C103" s="200"/>
      <c r="D103" s="200"/>
      <c r="E103" s="200"/>
      <c r="F103" s="200"/>
      <c r="G103" s="200"/>
      <c r="H103" s="201"/>
      <c r="I103" s="43">
        <f>+I104</f>
        <v>-35766.400000000001</v>
      </c>
    </row>
    <row r="104" spans="1:9" s="44" customFormat="1" ht="13.5" x14ac:dyDescent="0.25">
      <c r="A104" s="45" t="s">
        <v>91</v>
      </c>
      <c r="B104" s="198" t="s">
        <v>92</v>
      </c>
      <c r="C104" s="198"/>
      <c r="D104" s="198"/>
      <c r="E104" s="46" t="s">
        <v>91</v>
      </c>
      <c r="F104" s="46" t="s">
        <v>91</v>
      </c>
      <c r="G104" s="45" t="s">
        <v>91</v>
      </c>
      <c r="H104" s="45" t="s">
        <v>91</v>
      </c>
      <c r="I104" s="43">
        <f>I105+I106+I107+I108+I109+I110+I111+I112+I113+I114+I115+I116+I117+I118</f>
        <v>-35766.400000000001</v>
      </c>
    </row>
    <row r="105" spans="1:9" s="50" customFormat="1" ht="13.5" x14ac:dyDescent="0.25">
      <c r="A105" s="47" t="s">
        <v>233</v>
      </c>
      <c r="B105" s="195" t="s">
        <v>234</v>
      </c>
      <c r="C105" s="196"/>
      <c r="D105" s="197"/>
      <c r="E105" s="48" t="s">
        <v>102</v>
      </c>
      <c r="F105" s="48" t="s">
        <v>106</v>
      </c>
      <c r="G105" s="48"/>
      <c r="H105" s="49"/>
      <c r="I105" s="63">
        <v>-1985.8</v>
      </c>
    </row>
    <row r="106" spans="1:9" s="50" customFormat="1" ht="13.5" x14ac:dyDescent="0.25">
      <c r="A106" s="47" t="s">
        <v>254</v>
      </c>
      <c r="B106" s="195" t="s">
        <v>255</v>
      </c>
      <c r="C106" s="196"/>
      <c r="D106" s="197"/>
      <c r="E106" s="48" t="s">
        <v>102</v>
      </c>
      <c r="F106" s="48" t="s">
        <v>106</v>
      </c>
      <c r="G106" s="48"/>
      <c r="H106" s="49"/>
      <c r="I106" s="63">
        <v>-649.20000000000005</v>
      </c>
    </row>
    <row r="107" spans="1:9" s="50" customFormat="1" ht="13.5" x14ac:dyDescent="0.25">
      <c r="A107" s="47" t="s">
        <v>256</v>
      </c>
      <c r="B107" s="195" t="s">
        <v>257</v>
      </c>
      <c r="C107" s="196"/>
      <c r="D107" s="197"/>
      <c r="E107" s="48" t="s">
        <v>102</v>
      </c>
      <c r="F107" s="48" t="s">
        <v>106</v>
      </c>
      <c r="G107" s="48"/>
      <c r="H107" s="49"/>
      <c r="I107" s="63">
        <v>-306.10000000000002</v>
      </c>
    </row>
    <row r="108" spans="1:9" s="50" customFormat="1" ht="13.5" x14ac:dyDescent="0.25">
      <c r="A108" s="47" t="s">
        <v>258</v>
      </c>
      <c r="B108" s="195" t="s">
        <v>259</v>
      </c>
      <c r="C108" s="196"/>
      <c r="D108" s="197"/>
      <c r="E108" s="48" t="s">
        <v>102</v>
      </c>
      <c r="F108" s="48" t="s">
        <v>106</v>
      </c>
      <c r="G108" s="48"/>
      <c r="H108" s="49"/>
      <c r="I108" s="63">
        <v>-190</v>
      </c>
    </row>
    <row r="109" spans="1:9" s="50" customFormat="1" ht="13.5" x14ac:dyDescent="0.25">
      <c r="A109" s="47" t="s">
        <v>260</v>
      </c>
      <c r="B109" s="195" t="s">
        <v>261</v>
      </c>
      <c r="C109" s="196"/>
      <c r="D109" s="197"/>
      <c r="E109" s="48" t="s">
        <v>102</v>
      </c>
      <c r="F109" s="48" t="s">
        <v>106</v>
      </c>
      <c r="G109" s="48"/>
      <c r="H109" s="49"/>
      <c r="I109" s="63">
        <v>-99.2</v>
      </c>
    </row>
    <row r="110" spans="1:9" s="50" customFormat="1" ht="13.5" x14ac:dyDescent="0.25">
      <c r="A110" s="47" t="s">
        <v>262</v>
      </c>
      <c r="B110" s="195" t="s">
        <v>263</v>
      </c>
      <c r="C110" s="196"/>
      <c r="D110" s="197"/>
      <c r="E110" s="48" t="s">
        <v>102</v>
      </c>
      <c r="F110" s="48" t="s">
        <v>106</v>
      </c>
      <c r="G110" s="48"/>
      <c r="H110" s="49"/>
      <c r="I110" s="63">
        <v>-40</v>
      </c>
    </row>
    <row r="111" spans="1:9" s="50" customFormat="1" ht="13.5" x14ac:dyDescent="0.25">
      <c r="A111" s="47" t="s">
        <v>264</v>
      </c>
      <c r="B111" s="195" t="s">
        <v>265</v>
      </c>
      <c r="C111" s="196"/>
      <c r="D111" s="197"/>
      <c r="E111" s="48" t="s">
        <v>102</v>
      </c>
      <c r="F111" s="48" t="s">
        <v>106</v>
      </c>
      <c r="G111" s="48"/>
      <c r="H111" s="49"/>
      <c r="I111" s="63">
        <v>-37.5</v>
      </c>
    </row>
    <row r="112" spans="1:9" s="50" customFormat="1" ht="13.5" x14ac:dyDescent="0.25">
      <c r="A112" s="47" t="s">
        <v>266</v>
      </c>
      <c r="B112" s="195" t="s">
        <v>267</v>
      </c>
      <c r="C112" s="196"/>
      <c r="D112" s="197"/>
      <c r="E112" s="48" t="s">
        <v>102</v>
      </c>
      <c r="F112" s="48" t="s">
        <v>106</v>
      </c>
      <c r="G112" s="48"/>
      <c r="H112" s="49"/>
      <c r="I112" s="63">
        <v>-30.8</v>
      </c>
    </row>
    <row r="113" spans="1:11" s="50" customFormat="1" ht="13.5" x14ac:dyDescent="0.25">
      <c r="A113" s="47" t="s">
        <v>268</v>
      </c>
      <c r="B113" s="195" t="s">
        <v>269</v>
      </c>
      <c r="C113" s="196"/>
      <c r="D113" s="197"/>
      <c r="E113" s="48" t="s">
        <v>102</v>
      </c>
      <c r="F113" s="48" t="s">
        <v>106</v>
      </c>
      <c r="G113" s="48"/>
      <c r="H113" s="49"/>
      <c r="I113" s="63">
        <v>-17.600000000000001</v>
      </c>
    </row>
    <row r="114" spans="1:11" s="50" customFormat="1" ht="13.5" x14ac:dyDescent="0.25">
      <c r="A114" s="47" t="s">
        <v>270</v>
      </c>
      <c r="B114" s="195" t="s">
        <v>269</v>
      </c>
      <c r="C114" s="196"/>
      <c r="D114" s="197"/>
      <c r="E114" s="48" t="s">
        <v>102</v>
      </c>
      <c r="F114" s="48" t="s">
        <v>106</v>
      </c>
      <c r="G114" s="48"/>
      <c r="H114" s="49"/>
      <c r="I114" s="63">
        <v>-10.199999999999999</v>
      </c>
    </row>
    <row r="115" spans="1:11" s="50" customFormat="1" x14ac:dyDescent="0.25">
      <c r="A115" s="47" t="s">
        <v>271</v>
      </c>
      <c r="B115" s="195" t="s">
        <v>272</v>
      </c>
      <c r="C115" s="196"/>
      <c r="D115" s="197"/>
      <c r="E115" s="48" t="s">
        <v>102</v>
      </c>
      <c r="F115" s="48" t="s">
        <v>106</v>
      </c>
      <c r="G115" s="49">
        <v>500000</v>
      </c>
      <c r="H115" s="48">
        <v>-30</v>
      </c>
      <c r="I115" s="63">
        <f>G115*H115/1000</f>
        <v>-15000</v>
      </c>
      <c r="K115" s="53"/>
    </row>
    <row r="116" spans="1:11" s="50" customFormat="1" ht="13.5" x14ac:dyDescent="0.25">
      <c r="A116" s="47" t="s">
        <v>273</v>
      </c>
      <c r="B116" s="195" t="s">
        <v>326</v>
      </c>
      <c r="C116" s="196"/>
      <c r="D116" s="197"/>
      <c r="E116" s="48" t="s">
        <v>102</v>
      </c>
      <c r="F116" s="48" t="s">
        <v>106</v>
      </c>
      <c r="G116" s="49">
        <v>260000</v>
      </c>
      <c r="H116" s="48">
        <v>-40</v>
      </c>
      <c r="I116" s="63">
        <f>G116*H116/1000</f>
        <v>-10400</v>
      </c>
    </row>
    <row r="117" spans="1:11" s="50" customFormat="1" ht="13.5" x14ac:dyDescent="0.25">
      <c r="A117" s="47" t="s">
        <v>274</v>
      </c>
      <c r="B117" s="195" t="s">
        <v>275</v>
      </c>
      <c r="C117" s="196"/>
      <c r="D117" s="197"/>
      <c r="E117" s="48" t="s">
        <v>102</v>
      </c>
      <c r="F117" s="48" t="s">
        <v>106</v>
      </c>
      <c r="G117" s="49">
        <v>500000</v>
      </c>
      <c r="H117" s="48">
        <v>-10</v>
      </c>
      <c r="I117" s="63">
        <f>G117*H117/1000</f>
        <v>-5000</v>
      </c>
    </row>
    <row r="118" spans="1:11" s="50" customFormat="1" ht="13.5" x14ac:dyDescent="0.25">
      <c r="A118" s="47" t="s">
        <v>276</v>
      </c>
      <c r="B118" s="195" t="s">
        <v>265</v>
      </c>
      <c r="C118" s="196"/>
      <c r="D118" s="197"/>
      <c r="E118" s="48" t="s">
        <v>102</v>
      </c>
      <c r="F118" s="48" t="s">
        <v>106</v>
      </c>
      <c r="G118" s="49">
        <v>200000</v>
      </c>
      <c r="H118" s="48">
        <v>-10</v>
      </c>
      <c r="I118" s="63">
        <f>G118*H118/1000</f>
        <v>-2000</v>
      </c>
    </row>
  </sheetData>
  <mergeCells count="119">
    <mergeCell ref="B62:D62"/>
    <mergeCell ref="B61:D61"/>
    <mergeCell ref="B60:D60"/>
    <mergeCell ref="B59:D59"/>
    <mergeCell ref="B58:D58"/>
    <mergeCell ref="B57:D57"/>
    <mergeCell ref="B92:D92"/>
    <mergeCell ref="B93:D93"/>
    <mergeCell ref="B94:D94"/>
    <mergeCell ref="B86:D86"/>
    <mergeCell ref="B87:D87"/>
    <mergeCell ref="B85:D85"/>
    <mergeCell ref="B89:D89"/>
    <mergeCell ref="B90:D90"/>
    <mergeCell ref="B69:D69"/>
    <mergeCell ref="B91:D91"/>
    <mergeCell ref="B88:D88"/>
    <mergeCell ref="B80:D80"/>
    <mergeCell ref="B79:D79"/>
    <mergeCell ref="B78:D78"/>
    <mergeCell ref="B77:D77"/>
    <mergeCell ref="B76:D76"/>
    <mergeCell ref="B75:D75"/>
    <mergeCell ref="B15:D15"/>
    <mergeCell ref="B16:D16"/>
    <mergeCell ref="B17:D17"/>
    <mergeCell ref="B18:D18"/>
    <mergeCell ref="B19:D19"/>
    <mergeCell ref="B20:D20"/>
    <mergeCell ref="B38:D38"/>
    <mergeCell ref="B84:D84"/>
    <mergeCell ref="B83:D83"/>
    <mergeCell ref="B82:D82"/>
    <mergeCell ref="B81:D81"/>
    <mergeCell ref="B74:D74"/>
    <mergeCell ref="B73:D73"/>
    <mergeCell ref="B72:D72"/>
    <mergeCell ref="B71:D71"/>
    <mergeCell ref="B70:D70"/>
    <mergeCell ref="B68:D68"/>
    <mergeCell ref="B67:D67"/>
    <mergeCell ref="B66:D66"/>
    <mergeCell ref="B65:D65"/>
    <mergeCell ref="B64:D64"/>
    <mergeCell ref="B63:D63"/>
    <mergeCell ref="B47:D47"/>
    <mergeCell ref="B41:D41"/>
    <mergeCell ref="G3:I3"/>
    <mergeCell ref="G4:I4"/>
    <mergeCell ref="H2:I2"/>
    <mergeCell ref="A5:I5"/>
    <mergeCell ref="B13:D13"/>
    <mergeCell ref="B14:D14"/>
    <mergeCell ref="A9:H9"/>
    <mergeCell ref="D10:H10"/>
    <mergeCell ref="B11:H11"/>
    <mergeCell ref="B12:D12"/>
    <mergeCell ref="A7:A8"/>
    <mergeCell ref="E7:E8"/>
    <mergeCell ref="F7:F8"/>
    <mergeCell ref="G7:G8"/>
    <mergeCell ref="B7:D8"/>
    <mergeCell ref="B37:D37"/>
    <mergeCell ref="B28:D28"/>
    <mergeCell ref="B29:D29"/>
    <mergeCell ref="B21:D21"/>
    <mergeCell ref="B22:D22"/>
    <mergeCell ref="B23:D23"/>
    <mergeCell ref="B24:D24"/>
    <mergeCell ref="B25:D25"/>
    <mergeCell ref="B26:D26"/>
    <mergeCell ref="B27:D27"/>
    <mergeCell ref="B30:D30"/>
    <mergeCell ref="B31:D31"/>
    <mergeCell ref="B32:D32"/>
    <mergeCell ref="B33:D33"/>
    <mergeCell ref="B34:D34"/>
    <mergeCell ref="B35:D35"/>
    <mergeCell ref="B36:D36"/>
    <mergeCell ref="B56:D56"/>
    <mergeCell ref="B55:D55"/>
    <mergeCell ref="B54:D54"/>
    <mergeCell ref="B53:D53"/>
    <mergeCell ref="B52:D52"/>
    <mergeCell ref="B51:D51"/>
    <mergeCell ref="B40:D40"/>
    <mergeCell ref="B39:D39"/>
    <mergeCell ref="B50:D50"/>
    <mergeCell ref="B49:D49"/>
    <mergeCell ref="B48:D48"/>
    <mergeCell ref="B45:D45"/>
    <mergeCell ref="B46:D46"/>
    <mergeCell ref="B44:D44"/>
    <mergeCell ref="B43:D43"/>
    <mergeCell ref="B42:D42"/>
    <mergeCell ref="B118:D118"/>
    <mergeCell ref="B113:D113"/>
    <mergeCell ref="B107:D107"/>
    <mergeCell ref="B101:D101"/>
    <mergeCell ref="B102:D102"/>
    <mergeCell ref="B95:D95"/>
    <mergeCell ref="B96:D96"/>
    <mergeCell ref="B97:D97"/>
    <mergeCell ref="B98:D98"/>
    <mergeCell ref="B99:D99"/>
    <mergeCell ref="B100:D100"/>
    <mergeCell ref="B112:D112"/>
    <mergeCell ref="B114:D114"/>
    <mergeCell ref="B116:D116"/>
    <mergeCell ref="B117:D117"/>
    <mergeCell ref="B115:D115"/>
    <mergeCell ref="B109:D109"/>
    <mergeCell ref="B108:D108"/>
    <mergeCell ref="B110:D110"/>
    <mergeCell ref="B111:D111"/>
    <mergeCell ref="B105:D105"/>
    <mergeCell ref="B106:D106"/>
    <mergeCell ref="B104:D104"/>
    <mergeCell ref="B103:H10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 1 </vt:lpstr>
      <vt:lpstr>հավ 2</vt:lpstr>
      <vt:lpstr>հավ3</vt:lpstr>
      <vt:lpstr>հավ 4</vt:lpstr>
      <vt:lpstr>հավ5</vt:lpstr>
      <vt:lpstr>հավ 6</vt:lpstr>
      <vt:lpstr>հավ7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2024-09-04T13:23:55Z</dcterms:modified>
</cp:coreProperties>
</file>