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Kapsi Kiranci avelacum\"/>
    </mc:Choice>
  </mc:AlternateContent>
  <bookViews>
    <workbookView xWindow="0" yWindow="0" windowWidth="28800" windowHeight="12433" tabRatio="801" activeTab="4"/>
  </bookViews>
  <sheets>
    <sheet name="Հավելված N 1" sheetId="73" r:id="rId1"/>
    <sheet name="Հավելված N 2" sheetId="55" r:id="rId2"/>
    <sheet name="Հավելված N 3" sheetId="56" r:id="rId3"/>
    <sheet name="Հավելված N 4" sheetId="71" r:id="rId4"/>
    <sheet name="Հավելված N 5" sheetId="54" r:id="rId5"/>
  </sheets>
  <definedNames>
    <definedName name="a" localSheetId="0">#REF!</definedName>
    <definedName name="a" localSheetId="3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davit" localSheetId="0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Հավելված" localSheetId="0">#REF!</definedName>
    <definedName name="Հավելված" localSheetId="3">#REF!</definedName>
    <definedName name="Հավելված">#REF!</definedName>
    <definedName name="Հավելված10" localSheetId="0">#REF!</definedName>
    <definedName name="Հավելված10" localSheetId="3">#REF!</definedName>
    <definedName name="Հավելված10">#REF!</definedName>
    <definedName name="Հավելված11" localSheetId="0">#REF!</definedName>
    <definedName name="Հավելված11" localSheetId="3">#REF!</definedName>
    <definedName name="Հավելված11">#REF!</definedName>
    <definedName name="Հավելված20" localSheetId="0">#REF!</definedName>
    <definedName name="Հավելված20" localSheetId="3">#REF!</definedName>
    <definedName name="Հավելված20">#REF!</definedName>
    <definedName name="Հավելված9" localSheetId="0">#REF!</definedName>
    <definedName name="Հավելված9" localSheetId="3">#REF!</definedName>
    <definedName name="Հավելված9">#REF!</definedName>
    <definedName name="Մաս" localSheetId="0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56" l="1"/>
  <c r="F15" i="55"/>
  <c r="G15" i="55"/>
  <c r="H15" i="55"/>
  <c r="F17" i="55"/>
  <c r="G17" i="55"/>
  <c r="H17" i="55"/>
  <c r="E21" i="55"/>
  <c r="D21" i="55" l="1"/>
  <c r="F20" i="56" s="1"/>
  <c r="H20" i="55"/>
  <c r="G20" i="55"/>
  <c r="F20" i="55"/>
  <c r="E20" i="55"/>
  <c r="E17" i="55" s="1"/>
  <c r="E15" i="55" s="1"/>
  <c r="I16" i="54"/>
  <c r="D20" i="55" l="1"/>
  <c r="E20" i="56"/>
  <c r="E19" i="56" s="1"/>
  <c r="E15" i="56" s="1"/>
  <c r="F19" i="56"/>
  <c r="F15" i="56" s="1"/>
  <c r="D18" i="56"/>
  <c r="E19" i="55"/>
  <c r="H18" i="55" l="1"/>
  <c r="H13" i="55" s="1"/>
  <c r="G18" i="55"/>
  <c r="G13" i="55" s="1"/>
  <c r="F18" i="55"/>
  <c r="F13" i="55" l="1"/>
  <c r="I15" i="54" l="1"/>
  <c r="I14" i="54" s="1"/>
  <c r="I13" i="54" s="1"/>
  <c r="D19" i="55"/>
  <c r="F18" i="56" s="1"/>
  <c r="E18" i="56" s="1"/>
  <c r="E17" i="56" s="1"/>
  <c r="E18" i="55"/>
  <c r="E13" i="55" l="1"/>
  <c r="D13" i="55" s="1"/>
  <c r="D15" i="55"/>
  <c r="D18" i="55"/>
  <c r="D17" i="55" l="1"/>
  <c r="F21" i="56" s="1"/>
  <c r="H41" i="73" l="1"/>
  <c r="H40" i="73" s="1"/>
  <c r="H39" i="73" s="1"/>
  <c r="H38" i="73" s="1"/>
  <c r="H37" i="73" s="1"/>
  <c r="H35" i="73" s="1"/>
  <c r="E21" i="56"/>
  <c r="F17" i="56"/>
  <c r="H34" i="73" s="1"/>
  <c r="H33" i="73" s="1"/>
  <c r="H32" i="73" s="1"/>
  <c r="H31" i="73" s="1"/>
  <c r="H30" i="73" s="1"/>
  <c r="H28" i="73" s="1"/>
  <c r="E23" i="71" s="1"/>
  <c r="G34" i="73"/>
  <c r="G33" i="73" s="1"/>
  <c r="G32" i="73" s="1"/>
  <c r="G31" i="73" s="1"/>
  <c r="G30" i="73" s="1"/>
  <c r="G28" i="73" s="1"/>
  <c r="D23" i="71" s="1"/>
  <c r="F13" i="56" l="1"/>
  <c r="F11" i="56" s="1"/>
  <c r="G41" i="73"/>
  <c r="G40" i="73" s="1"/>
  <c r="G39" i="73" s="1"/>
  <c r="G38" i="73" s="1"/>
  <c r="G37" i="73" s="1"/>
  <c r="G35" i="73" s="1"/>
  <c r="E13" i="56"/>
  <c r="E11" i="56" s="1"/>
  <c r="E42" i="71"/>
  <c r="H26" i="73"/>
  <c r="H24" i="73" s="1"/>
  <c r="H22" i="73" s="1"/>
  <c r="H20" i="73" s="1"/>
  <c r="H18" i="73" s="1"/>
  <c r="H16" i="73" s="1"/>
  <c r="H15" i="73" s="1"/>
  <c r="H13" i="73" s="1"/>
  <c r="D42" i="71" l="1"/>
  <c r="G26" i="73"/>
  <c r="G24" i="73" s="1"/>
  <c r="G22" i="73" s="1"/>
  <c r="G20" i="73" s="1"/>
  <c r="G18" i="73" s="1"/>
  <c r="G16" i="73" s="1"/>
  <c r="G15" i="73" s="1"/>
  <c r="G13" i="73" s="1"/>
  <c r="G11" i="55"/>
  <c r="H11" i="55"/>
  <c r="F11" i="55"/>
  <c r="E11" i="55" l="1"/>
  <c r="D11" i="55" s="1"/>
</calcChain>
</file>

<file path=xl/sharedStrings.xml><?xml version="1.0" encoding="utf-8"?>
<sst xmlns="http://schemas.openxmlformats.org/spreadsheetml/2006/main" count="165" uniqueCount="104">
  <si>
    <t>Արդյունքի չափորոշիչներ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</si>
  <si>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</si>
  <si>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</si>
  <si>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</si>
  <si>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</si>
  <si>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</si>
  <si>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 xml:space="preserve"> Ինն ամիս</t>
  </si>
  <si>
    <t xml:space="preserve"> Տարի</t>
  </si>
  <si>
    <t xml:space="preserve"> այդ թվում`</t>
  </si>
  <si>
    <t>հազ. դրամներով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</si>
  <si>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</si>
  <si>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</si>
  <si>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</si>
  <si>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</si>
  <si>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</si>
  <si>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</si>
  <si>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</si>
  <si>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</si>
  <si>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</si>
  <si>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</si>
  <si>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</si>
  <si>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</si>
  <si>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</si>
  <si>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</si>
  <si>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</si>
  <si>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</si>
  <si>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</si>
  <si>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</si>
  <si>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</si>
  <si>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</si>
  <si>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</si>
  <si>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</si>
  <si>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</si>
  <si>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</si>
  <si>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</si>
  <si>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</si>
  <si>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</si>
  <si>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</si>
  <si>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</si>
  <si>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</si>
  <si>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</si>
  <si>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</si>
  <si>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</si>
  <si>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</si>
  <si>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</si>
  <si>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</si>
  <si>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 xml:space="preserve"> դրամ</t>
  </si>
  <si>
    <t>Բաժին N 09</t>
  </si>
  <si>
    <t>Դաս N 01</t>
  </si>
  <si>
    <t xml:space="preserve"> ՄԱՍ II.  ԱՇԽԱՏԱՆՔՆԵՐ</t>
  </si>
  <si>
    <t>ՀՀ կառավարության  2024 թվականի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</si>
  <si>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</si>
  <si>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</si>
  <si>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>Ցուցանիշների փոփոխությունը (ավելացումները նշված են դրական նշանով)</t>
  </si>
  <si>
    <t>Հավելված N 5</t>
  </si>
  <si>
    <t>Հանրակրթական դպրոցների նոր շենքերի կառուցում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</si>
  <si>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</si>
  <si>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</si>
  <si>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</si>
  <si>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</si>
  <si>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</si>
  <si>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</si>
  <si>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>ՀՀ քաղաքաշինության կոմիտե</t>
  </si>
  <si>
    <t>Խումբ N 02</t>
  </si>
  <si>
    <t>1236-32003</t>
  </si>
  <si>
    <t>Աղյուսակ 9․1.39</t>
  </si>
  <si>
    <t xml:space="preserve"> ԲՄ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</si>
  <si>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</si>
  <si>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</si>
  <si>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 փակագծերում)</t>
  </si>
  <si>
    <t xml:space="preserve"> Ծրագիր</t>
  </si>
  <si>
    <t xml:space="preserve"> ԸՆԴԱՄԵՆԸ</t>
  </si>
  <si>
    <t xml:space="preserve"> այդ թվում՝</t>
  </si>
  <si>
    <t xml:space="preserve"> Հանրակրթական և նախադպրոցական հաստատությունների հիմնում, կառուցում, բարելավում</t>
  </si>
  <si>
    <t xml:space="preserve">այդ թվում՝ բյուջետային ծախսերի տնտեսագիտական դասակարգման հոդվածներ
</t>
  </si>
  <si>
    <t xml:space="preserve"> ԸՆԴԱՄԵՆԸ ԾԱԽՍԵՐ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</si>
  <si>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</si>
  <si>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</si>
  <si>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</si>
  <si>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շինարարություն</t>
  </si>
  <si>
    <t>Հավելված N 2</t>
  </si>
  <si>
    <t xml:space="preserve"> Գործառական դասիչը</t>
  </si>
  <si>
    <t>Բաժին</t>
  </si>
  <si>
    <t>Խումբ</t>
  </si>
  <si>
    <t xml:space="preserve"> Դաս</t>
  </si>
  <si>
    <t>09</t>
  </si>
  <si>
    <t>01</t>
  </si>
  <si>
    <t>02</t>
  </si>
  <si>
    <t xml:space="preserve"> ԿՐԹՈՒԹՅՈՒՆ</t>
  </si>
  <si>
    <t>ՀՀ կրթության, գիտության, մշակույթի և սպորտի նախարարություն</t>
  </si>
  <si>
    <t xml:space="preserve"> Միջնակարգ ընդհանուր կրթություն</t>
  </si>
  <si>
    <t xml:space="preserve"> ընդհանուր շինարարական աշխատանքներ</t>
  </si>
  <si>
    <t>ՀՀ Շիրակի մարզ</t>
  </si>
  <si>
    <t>Կապսի միջնակարգ դպրոց ՊՈԱԿ</t>
  </si>
  <si>
    <t>ՀԱՅԱՍՏԱՆԻ ՀԱՆՐԱՊԵՏՈՒԹՅԱՆ ԿԱՌԱՎԱՐՈՒԹՅԱՆ 2023 ԹՎԱԿԱՆԻ ԴԵԿՏԵՄԲԵՐԻ 28-Ի N 2323-Ն ՈՐՈՇՄԱՆ N 3 ԵՎ N 4 ՀԱՎԵԼՎԱԾՆԵՐՈՒՄ ԿԱՏԱՐՎՈՂ  ՓՈՓՈԽՈՒԹՅՈՒՆԸ ԵՎ ԼՐԱՑՈՒՄԸ</t>
  </si>
  <si>
    <t>ՀԱՅԱՍՏԱՆԻ ՀԱՆՐԱՊԵՏՈՒԹՅԱՆ ԿԱՌԱՎԱՐՈՒԹՅԱՆ 2023 ԹՎԱԿԱՆԻ ԴԵԿՏԵՄԲԵՐԻ 28-Ի N 2323-Ն ՈՐՈՇՄԱՆ N 9.1 ՀԱՎԵԼՎԱԾԻ  N 9.1.39 ԱՂՅՈՒՍԱԿՈՒՄ ԿԱՏԱՐՎՈՂ ԼՐԱՑՈՒՄԸ ԵՎ N 9.1.58 ԱՂՅՈՒՍԱԿՈՒՄ ԿԱՏԱՐՎՈՂ ՓՈՓՈԽՈՒԹՅՈՒՆԸ</t>
  </si>
  <si>
    <t>45211231-16</t>
  </si>
  <si>
    <t>45221142-112</t>
  </si>
  <si>
    <t xml:space="preserve"> միջնակարգ դպրոցների կառուցման աշխատանքներ</t>
  </si>
  <si>
    <t>ՀՀ Տավուշի մարզ</t>
  </si>
  <si>
    <t>«Կիրանցի Գ.Վարդանյանի անվ. հիմնական դպրոց» ՊՈԱԿ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</si>
  <si>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ԼՐԱՑՈՒՄՆԵՐԸ 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</si>
  <si>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ԼՐԱՑՈՒՄՆԵՐԸ</t>
  </si>
  <si>
    <t xml:space="preserve">ՀԱՅԱՍՏԱՆԻ ՀԱՆՐԱՊԵՏՈՒԹՅԱՆ ԿԱՌԱՎԱՐՈՒԹՅԱՆ 2023 ԹՎԱԿԱՆԻ ԴԵԿՏԵՄԲԵՐԻ 28-Ի N 2323-Ն N 10 ՀԱՎԵԼՎԱԾՈՒՄ ԿԱՏԱՐՎՈՂ 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</si>
</sst>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8" fillId="0" borderId="11" applyNumberFormat="0" applyFill="0" applyAlignment="0" applyProtection="0"/>
    <xf numFmtId="0" fontId="29" fillId="8" borderId="12" applyNumberFormat="0" applyAlignment="0" applyProtection="0"/>
    <xf numFmtId="0" fontId="30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6" applyNumberFormat="0" applyFill="0" applyAlignment="0" applyProtection="0"/>
    <xf numFmtId="0" fontId="35" fillId="25" borderId="0" applyNumberFormat="0" applyBorder="0" applyAlignment="0" applyProtection="0"/>
    <xf numFmtId="0" fontId="43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9" applyNumberFormat="0" applyAlignment="0" applyProtection="0"/>
    <xf numFmtId="0" fontId="40" fillId="3" borderId="0" applyNumberFormat="0" applyBorder="0" applyAlignment="0" applyProtection="0"/>
    <xf numFmtId="0" fontId="47" fillId="7" borderId="10" applyNumberFormat="0" applyAlignment="0" applyProtection="0"/>
    <xf numFmtId="0" fontId="44" fillId="6" borderId="9" applyNumberFormat="0" applyAlignment="0" applyProtection="0"/>
    <xf numFmtId="0" fontId="42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4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5" applyNumberFormat="0" applyAlignment="0" applyProtection="0"/>
    <xf numFmtId="0" fontId="57" fillId="53" borderId="16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5" applyNumberFormat="0" applyAlignment="0" applyProtection="0"/>
    <xf numFmtId="0" fontId="64" fillId="0" borderId="20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3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7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8">
      <protection locked="0"/>
    </xf>
    <xf numFmtId="171" fontId="83" fillId="56" borderId="28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16" fillId="55" borderId="21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5" fillId="6" borderId="9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9" fillId="8" borderId="12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3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5" applyNumberFormat="0" applyAlignment="0" applyProtection="0"/>
    <xf numFmtId="0" fontId="9" fillId="0" borderId="0"/>
    <xf numFmtId="0" fontId="63" fillId="42" borderId="15" applyNumberFormat="0" applyAlignment="0" applyProtection="0"/>
    <xf numFmtId="43" fontId="16" fillId="0" borderId="0" applyFont="0" applyFill="0" applyBorder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" fillId="9" borderId="13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7" applyNumberFormat="0" applyFont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" fillId="0" borderId="0"/>
    <xf numFmtId="0" fontId="1" fillId="0" borderId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51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1" fillId="55" borderId="27" applyNumberFormat="0" applyFon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51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56" fillId="52" borderId="15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3" fillId="4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68" fillId="0" borderId="23" applyNumberFormat="0" applyFill="0" applyAlignment="0" applyProtection="0"/>
    <xf numFmtId="0" fontId="16" fillId="55" borderId="27" applyNumberFormat="0" applyFon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16" fillId="55" borderId="27" applyNumberFormat="0" applyFont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66" fillId="52" borderId="22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8" fillId="0" borderId="23" applyNumberFormat="0" applyFill="0" applyAlignment="0" applyProtection="0"/>
    <xf numFmtId="0" fontId="66" fillId="52" borderId="22" applyNumberFormat="0" applyAlignment="0" applyProtection="0"/>
    <xf numFmtId="0" fontId="16" fillId="55" borderId="27" applyNumberFormat="0" applyFont="0" applyAlignment="0" applyProtection="0"/>
    <xf numFmtId="0" fontId="63" fillId="42" borderId="15" applyNumberFormat="0" applyAlignment="0" applyProtection="0"/>
    <xf numFmtId="0" fontId="56" fillId="52" borderId="15" applyNumberFormat="0" applyAlignment="0" applyProtection="0"/>
    <xf numFmtId="0" fontId="66" fillId="52" borderId="22" applyNumberFormat="0" applyAlignment="0" applyProtection="0"/>
    <xf numFmtId="0" fontId="63" fillId="42" borderId="15" applyNumberFormat="0" applyAlignment="0" applyProtection="0"/>
  </cellStyleXfs>
  <cellXfs count="214">
    <xf numFmtId="0" fontId="0" fillId="0" borderId="0" xfId="0"/>
    <xf numFmtId="0" fontId="74" fillId="2" borderId="0" xfId="0" applyFont="1" applyFill="1"/>
    <xf numFmtId="0" fontId="73" fillId="2" borderId="0" xfId="0" applyFont="1" applyFill="1"/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73" fillId="2" borderId="32" xfId="0" applyFont="1" applyFill="1" applyBorder="1" applyAlignment="1">
      <alignment vertical="top" wrapText="1"/>
    </xf>
    <xf numFmtId="0" fontId="86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vertical="center" wrapText="1"/>
    </xf>
    <xf numFmtId="0" fontId="87" fillId="2" borderId="3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299" applyFont="1" applyFill="1"/>
    <xf numFmtId="169" fontId="73" fillId="2" borderId="0" xfId="96" applyNumberFormat="1" applyFont="1" applyFill="1" applyAlignment="1">
      <alignment vertical="top" wrapText="1"/>
    </xf>
    <xf numFmtId="169" fontId="73" fillId="2" borderId="0" xfId="96" applyNumberFormat="1" applyFont="1" applyFill="1" applyAlignment="1">
      <alignment vertical="center" wrapText="1"/>
    </xf>
    <xf numFmtId="0" fontId="17" fillId="2" borderId="0" xfId="96" applyFont="1" applyFill="1" applyAlignment="1">
      <alignment horizontal="center" vertical="center" wrapText="1"/>
    </xf>
    <xf numFmtId="49" fontId="17" fillId="2" borderId="32" xfId="96" applyNumberFormat="1" applyFont="1" applyFill="1" applyBorder="1" applyAlignment="1">
      <alignment horizontal="center" vertical="center" textRotation="90" wrapText="1"/>
    </xf>
    <xf numFmtId="168" fontId="17" fillId="2" borderId="32" xfId="96" applyNumberFormat="1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169" fontId="17" fillId="2" borderId="32" xfId="96" applyNumberFormat="1" applyFont="1" applyFill="1" applyBorder="1" applyAlignment="1">
      <alignment horizontal="center" vertical="center" wrapText="1"/>
    </xf>
    <xf numFmtId="0" fontId="73" fillId="2" borderId="32" xfId="96" applyFont="1" applyFill="1" applyBorder="1" applyAlignment="1">
      <alignment horizontal="center" vertical="center" wrapText="1"/>
    </xf>
    <xf numFmtId="0" fontId="90" fillId="2" borderId="32" xfId="96" applyFont="1" applyFill="1" applyBorder="1" applyAlignment="1">
      <alignment horizontal="center" vertical="center" wrapText="1"/>
    </xf>
    <xf numFmtId="168" fontId="73" fillId="2" borderId="32" xfId="96" applyNumberFormat="1" applyFont="1" applyFill="1" applyBorder="1" applyAlignment="1">
      <alignment horizontal="center" vertical="center" wrapText="1"/>
    </xf>
    <xf numFmtId="0" fontId="74" fillId="2" borderId="32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90" fillId="2" borderId="32" xfId="253" applyFont="1" applyFill="1" applyBorder="1" applyAlignment="1">
      <alignment horizontal="center" vertical="center" wrapText="1"/>
    </xf>
    <xf numFmtId="0" fontId="86" fillId="2" borderId="32" xfId="253" applyFont="1" applyFill="1" applyBorder="1" applyAlignment="1">
      <alignment horizontal="center" vertical="center" wrapText="1"/>
    </xf>
    <xf numFmtId="0" fontId="91" fillId="2" borderId="35" xfId="96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/>
    </xf>
    <xf numFmtId="166" fontId="17" fillId="58" borderId="32" xfId="7" applyNumberFormat="1" applyFont="1" applyFill="1" applyBorder="1" applyAlignment="1">
      <alignment vertical="top" wrapText="1"/>
    </xf>
    <xf numFmtId="0" fontId="17" fillId="0" borderId="32" xfId="96" applyFont="1" applyBorder="1" applyAlignment="1">
      <alignment horizontal="left" vertical="center" wrapText="1"/>
    </xf>
    <xf numFmtId="0" fontId="73" fillId="2" borderId="32" xfId="0" applyFont="1" applyFill="1" applyBorder="1" applyAlignment="1">
      <alignment wrapText="1"/>
    </xf>
    <xf numFmtId="174" fontId="73" fillId="0" borderId="32" xfId="0" applyNumberFormat="1" applyFont="1" applyBorder="1" applyAlignment="1">
      <alignment horizontal="center" vertical="center"/>
    </xf>
    <xf numFmtId="169" fontId="73" fillId="2" borderId="32" xfId="0" applyNumberFormat="1" applyFont="1" applyFill="1" applyBorder="1" applyAlignment="1">
      <alignment horizontal="right" vertical="center" wrapText="1"/>
    </xf>
    <xf numFmtId="0" fontId="91" fillId="2" borderId="35" xfId="96" applyFont="1" applyFill="1" applyBorder="1" applyAlignment="1">
      <alignment horizontal="lef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0" fontId="73" fillId="2" borderId="32" xfId="1736" applyFont="1" applyFill="1" applyBorder="1" applyAlignment="1">
      <alignment horizontal="center" vertical="center"/>
    </xf>
    <xf numFmtId="0" fontId="73" fillId="2" borderId="32" xfId="1735" applyFont="1" applyFill="1" applyBorder="1" applyAlignment="1">
      <alignment horizontal="center"/>
    </xf>
    <xf numFmtId="172" fontId="73" fillId="2" borderId="0" xfId="299" applyNumberFormat="1" applyFont="1" applyFill="1"/>
    <xf numFmtId="166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169" fontId="73" fillId="0" borderId="32" xfId="208" applyNumberFormat="1" applyFont="1" applyBorder="1"/>
    <xf numFmtId="0" fontId="73" fillId="2" borderId="32" xfId="208" applyFont="1" applyFill="1" applyBorder="1"/>
    <xf numFmtId="169" fontId="91" fillId="2" borderId="32" xfId="2030" applyNumberFormat="1" applyFont="1" applyFill="1" applyBorder="1" applyAlignment="1">
      <alignment vertical="center"/>
    </xf>
    <xf numFmtId="166" fontId="91" fillId="2" borderId="32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5" xfId="208" applyFont="1" applyFill="1" applyBorder="1" applyAlignment="1">
      <alignment vertical="center" wrapText="1"/>
    </xf>
    <xf numFmtId="169" fontId="86" fillId="2" borderId="32" xfId="2030" applyNumberFormat="1" applyFont="1" applyFill="1" applyBorder="1" applyAlignment="1">
      <alignment vertical="center"/>
    </xf>
    <xf numFmtId="166" fontId="86" fillId="2" borderId="32" xfId="2030" applyNumberFormat="1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0" fontId="73" fillId="2" borderId="33" xfId="0" applyFont="1" applyFill="1" applyBorder="1" applyAlignment="1">
      <alignment vertical="center"/>
    </xf>
    <xf numFmtId="0" fontId="73" fillId="2" borderId="34" xfId="0" applyFont="1" applyFill="1" applyBorder="1" applyAlignment="1">
      <alignment vertical="center"/>
    </xf>
    <xf numFmtId="0" fontId="73" fillId="2" borderId="35" xfId="0" applyFont="1" applyFill="1" applyBorder="1" applyAlignment="1">
      <alignment vertical="center"/>
    </xf>
    <xf numFmtId="39" fontId="73" fillId="57" borderId="35" xfId="0" applyNumberFormat="1" applyFont="1" applyFill="1" applyBorder="1" applyAlignment="1">
      <alignment horizontal="right" vertical="center" wrapText="1"/>
    </xf>
    <xf numFmtId="169" fontId="73" fillId="2" borderId="35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2" xfId="0" applyFont="1" applyFill="1" applyBorder="1" applyAlignment="1">
      <alignment horizontal="center" vertical="center" wrapText="1"/>
    </xf>
    <xf numFmtId="165" fontId="73" fillId="2" borderId="32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96" fillId="2" borderId="2" xfId="0" applyFont="1" applyFill="1" applyBorder="1"/>
    <xf numFmtId="0" fontId="96" fillId="2" borderId="32" xfId="0" applyFont="1" applyFill="1" applyBorder="1"/>
    <xf numFmtId="166" fontId="14" fillId="2" borderId="32" xfId="253" applyNumberFormat="1" applyFont="1" applyFill="1" applyBorder="1" applyAlignment="1">
      <alignment vertical="center"/>
    </xf>
    <xf numFmtId="169" fontId="73" fillId="2" borderId="0" xfId="0" applyNumberFormat="1" applyFont="1" applyFill="1" applyAlignment="1">
      <alignment vertical="top"/>
    </xf>
    <xf numFmtId="166" fontId="73" fillId="2" borderId="1" xfId="7" applyNumberFormat="1" applyFont="1" applyFill="1" applyBorder="1" applyAlignment="1">
      <alignment horizontal="right" vertical="center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14" fillId="2" borderId="32" xfId="165" applyNumberFormat="1" applyFont="1" applyFill="1" applyBorder="1" applyAlignment="1">
      <alignment horizontal="center" vertical="center" wrapText="1"/>
    </xf>
    <xf numFmtId="166" fontId="73" fillId="2" borderId="32" xfId="96" applyNumberFormat="1" applyFont="1" applyFill="1" applyBorder="1" applyAlignment="1">
      <alignment vertical="center" wrapText="1"/>
    </xf>
    <xf numFmtId="166" fontId="91" fillId="2" borderId="32" xfId="6" applyNumberFormat="1" applyFont="1" applyFill="1" applyBorder="1" applyAlignment="1">
      <alignment horizontal="center" vertical="center"/>
    </xf>
    <xf numFmtId="166" fontId="74" fillId="2" borderId="32" xfId="253" applyNumberFormat="1" applyFont="1" applyFill="1" applyBorder="1"/>
    <xf numFmtId="166" fontId="74" fillId="2" borderId="0" xfId="253" applyNumberFormat="1" applyFont="1" applyFill="1"/>
    <xf numFmtId="166" fontId="94" fillId="0" borderId="32" xfId="96" applyNumberFormat="1" applyFont="1" applyBorder="1" applyAlignment="1">
      <alignment horizontal="center" vertical="center" wrapText="1"/>
    </xf>
    <xf numFmtId="0" fontId="17" fillId="0" borderId="32" xfId="96" applyFont="1" applyBorder="1" applyAlignment="1">
      <alignment horizontal="center" vertical="center" wrapText="1"/>
    </xf>
    <xf numFmtId="169" fontId="17" fillId="0" borderId="32" xfId="96" applyNumberFormat="1" applyFont="1" applyBorder="1" applyAlignment="1">
      <alignment horizontal="center" vertical="center" wrapText="1"/>
    </xf>
    <xf numFmtId="0" fontId="73" fillId="0" borderId="0" xfId="299" applyFont="1"/>
    <xf numFmtId="0" fontId="73" fillId="0" borderId="32" xfId="208" applyFont="1" applyBorder="1" applyAlignment="1">
      <alignment horizontal="center"/>
    </xf>
    <xf numFmtId="0" fontId="73" fillId="0" borderId="32" xfId="208" applyFont="1" applyBorder="1" applyAlignment="1">
      <alignment horizontal="left"/>
    </xf>
    <xf numFmtId="43" fontId="73" fillId="0" borderId="32" xfId="217" applyFont="1" applyFill="1" applyBorder="1"/>
    <xf numFmtId="0" fontId="73" fillId="0" borderId="32" xfId="208" applyFont="1" applyBorder="1"/>
    <xf numFmtId="0" fontId="93" fillId="0" borderId="0" xfId="208" applyFont="1"/>
    <xf numFmtId="39" fontId="17" fillId="2" borderId="32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0" fontId="73" fillId="2" borderId="39" xfId="0" applyFont="1" applyFill="1" applyBorder="1" applyAlignment="1">
      <alignment horizontal="left" vertical="center" wrapText="1"/>
    </xf>
    <xf numFmtId="0" fontId="73" fillId="57" borderId="39" xfId="0" applyFont="1" applyFill="1" applyBorder="1" applyAlignment="1">
      <alignment wrapText="1"/>
    </xf>
    <xf numFmtId="0" fontId="73" fillId="2" borderId="39" xfId="0" applyFont="1" applyFill="1" applyBorder="1" applyAlignment="1">
      <alignment vertical="top" wrapText="1"/>
    </xf>
    <xf numFmtId="0" fontId="86" fillId="2" borderId="35" xfId="0" applyFont="1" applyFill="1" applyBorder="1" applyAlignment="1">
      <alignment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24" xfId="253" applyFont="1" applyFill="1" applyBorder="1" applyAlignment="1">
      <alignment horizontal="center"/>
    </xf>
    <xf numFmtId="0" fontId="73" fillId="2" borderId="32" xfId="0" applyFont="1" applyFill="1" applyBorder="1" applyAlignment="1">
      <alignment horizontal="left" vertical="top" wrapText="1"/>
    </xf>
    <xf numFmtId="0" fontId="73" fillId="2" borderId="39" xfId="0" applyFont="1" applyFill="1" applyBorder="1" applyAlignment="1">
      <alignment horizontal="center" vertical="center" wrapText="1"/>
    </xf>
    <xf numFmtId="173" fontId="73" fillId="2" borderId="0" xfId="2027" applyFont="1" applyFill="1"/>
    <xf numFmtId="169" fontId="73" fillId="2" borderId="39" xfId="299" applyNumberFormat="1" applyFont="1" applyFill="1" applyBorder="1" applyAlignment="1">
      <alignment horizontal="right" vertical="center" wrapText="1"/>
    </xf>
    <xf numFmtId="0" fontId="73" fillId="2" borderId="39" xfId="208" applyFont="1" applyFill="1" applyBorder="1" applyAlignment="1">
      <alignment horizontal="center"/>
    </xf>
    <xf numFmtId="0" fontId="17" fillId="0" borderId="39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left" vertical="center" wrapText="1"/>
    </xf>
    <xf numFmtId="0" fontId="73" fillId="2" borderId="0" xfId="1660" applyFont="1" applyFill="1" applyAlignment="1">
      <alignment vertical="top"/>
    </xf>
    <xf numFmtId="0" fontId="73" fillId="2" borderId="0" xfId="299" applyFont="1" applyFill="1" applyAlignment="1">
      <alignment vertical="top"/>
    </xf>
    <xf numFmtId="0" fontId="73" fillId="2" borderId="0" xfId="1660" applyFont="1" applyFill="1"/>
    <xf numFmtId="0" fontId="73" fillId="2" borderId="0" xfId="2028" applyFont="1" applyFill="1"/>
    <xf numFmtId="43" fontId="73" fillId="2" borderId="0" xfId="299" applyNumberFormat="1" applyFont="1" applyFill="1"/>
    <xf numFmtId="166" fontId="74" fillId="2" borderId="39" xfId="7" applyNumberFormat="1" applyFont="1" applyFill="1" applyBorder="1" applyAlignment="1">
      <alignment vertical="center"/>
    </xf>
    <xf numFmtId="39" fontId="17" fillId="2" borderId="32" xfId="96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left" vertical="top" wrapText="1"/>
    </xf>
    <xf numFmtId="169" fontId="17" fillId="2" borderId="39" xfId="7" applyNumberFormat="1" applyFont="1" applyFill="1" applyBorder="1" applyAlignment="1">
      <alignment horizontal="center" vertical="top" wrapText="1"/>
    </xf>
    <xf numFmtId="169" fontId="17" fillId="2" borderId="39" xfId="7" applyNumberFormat="1" applyFont="1" applyFill="1" applyBorder="1" applyAlignment="1">
      <alignment horizontal="center" vertical="center" wrapText="1"/>
    </xf>
    <xf numFmtId="166" fontId="73" fillId="2" borderId="39" xfId="7" applyNumberFormat="1" applyFont="1" applyFill="1" applyBorder="1" applyAlignment="1">
      <alignment horizontal="center" vertical="center" wrapText="1"/>
    </xf>
    <xf numFmtId="169" fontId="73" fillId="2" borderId="39" xfId="7" applyNumberFormat="1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left" vertical="center" wrapText="1"/>
    </xf>
    <xf numFmtId="169" fontId="17" fillId="2" borderId="39" xfId="7" applyNumberFormat="1" applyFont="1" applyFill="1" applyBorder="1" applyAlignment="1">
      <alignment horizontal="right" vertical="center" wrapText="1"/>
    </xf>
    <xf numFmtId="169" fontId="86" fillId="2" borderId="39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6" fontId="73" fillId="2" borderId="39" xfId="7" applyNumberFormat="1" applyFont="1" applyFill="1" applyBorder="1" applyAlignment="1">
      <alignment horizontal="right" vertical="center" wrapText="1"/>
    </xf>
    <xf numFmtId="169" fontId="73" fillId="2" borderId="39" xfId="7" applyNumberFormat="1" applyFont="1" applyFill="1" applyBorder="1" applyAlignment="1">
      <alignment horizontal="right" vertical="center" wrapText="1"/>
    </xf>
    <xf numFmtId="0" fontId="73" fillId="2" borderId="39" xfId="0" applyFont="1" applyFill="1" applyBorder="1" applyAlignment="1">
      <alignment horizontal="center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0" fontId="86" fillId="2" borderId="39" xfId="165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39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/>
    </xf>
    <xf numFmtId="0" fontId="73" fillId="2" borderId="39" xfId="0" applyFont="1" applyFill="1" applyBorder="1" applyAlignment="1">
      <alignment horizontal="left" vertical="center" wrapText="1"/>
    </xf>
    <xf numFmtId="0" fontId="73" fillId="2" borderId="39" xfId="0" applyFont="1" applyFill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0" borderId="35" xfId="0" applyFont="1" applyBorder="1" applyAlignment="1">
      <alignment horizontal="left" vertical="top" wrapText="1"/>
    </xf>
    <xf numFmtId="0" fontId="17" fillId="2" borderId="24" xfId="0" applyFont="1" applyFill="1" applyBorder="1" applyAlignment="1">
      <alignment vertical="center" wrapText="1"/>
    </xf>
    <xf numFmtId="0" fontId="73" fillId="2" borderId="24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49" fontId="17" fillId="2" borderId="24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center"/>
    </xf>
    <xf numFmtId="49" fontId="17" fillId="2" borderId="39" xfId="0" applyNumberFormat="1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24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9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0" fontId="17" fillId="2" borderId="24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4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6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5" fillId="2" borderId="37" xfId="96" applyNumberFormat="1" applyFont="1" applyFill="1" applyBorder="1" applyAlignment="1">
      <alignment horizontal="center" vertical="center" wrapText="1"/>
    </xf>
    <xf numFmtId="166" fontId="95" fillId="2" borderId="25" xfId="96" applyNumberFormat="1" applyFont="1" applyFill="1" applyBorder="1" applyAlignment="1">
      <alignment horizontal="center" vertic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top" wrapText="1"/>
    </xf>
    <xf numFmtId="0" fontId="88" fillId="2" borderId="0" xfId="0" applyFont="1" applyFill="1" applyAlignment="1">
      <alignment horizontal="right" vertical="top" wrapText="1"/>
    </xf>
    <xf numFmtId="0" fontId="14" fillId="2" borderId="32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0" fontId="73" fillId="57" borderId="37" xfId="0" applyFont="1" applyFill="1" applyBorder="1" applyAlignment="1">
      <alignment horizontal="left" vertical="center" wrapText="1"/>
    </xf>
    <xf numFmtId="0" fontId="73" fillId="57" borderId="38" xfId="0" applyFont="1" applyFill="1" applyBorder="1" applyAlignment="1">
      <alignment horizontal="left" vertical="center" wrapText="1"/>
    </xf>
    <xf numFmtId="0" fontId="73" fillId="57" borderId="35" xfId="0" applyFont="1" applyFill="1" applyBorder="1" applyAlignment="1">
      <alignment horizontal="left" vertical="center" wrapText="1"/>
    </xf>
    <xf numFmtId="0" fontId="73" fillId="2" borderId="39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2" xfId="1734" applyFont="1" applyFill="1" applyBorder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34" xfId="1735" applyFont="1" applyFill="1" applyBorder="1" applyAlignment="1">
      <alignment horizontal="center" wrapText="1"/>
    </xf>
    <xf numFmtId="0" fontId="73" fillId="2" borderId="35" xfId="1735" applyFont="1" applyFill="1" applyBorder="1" applyAlignment="1">
      <alignment horizontal="center" wrapText="1"/>
    </xf>
    <xf numFmtId="0" fontId="17" fillId="58" borderId="32" xfId="0" applyFont="1" applyFill="1" applyBorder="1" applyAlignment="1">
      <alignment vertical="top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opLeftCell="A28" zoomScale="90" zoomScaleNormal="90" zoomScaleSheetLayoutView="100" workbookViewId="0">
      <selection activeCell="F33" sqref="F33"/>
    </sheetView>
  </sheetViews>
  <sheetFormatPr defaultColWidth="9.09765625" defaultRowHeight="17.75"/>
  <cols>
    <col min="1" max="3" width="8.09765625" style="2" customWidth="1"/>
    <col min="4" max="4" width="11.59765625" style="2" customWidth="1"/>
    <col min="5" max="5" width="13.296875" style="2" customWidth="1"/>
    <col min="6" max="6" width="62.09765625" style="2" customWidth="1"/>
    <col min="7" max="8" width="25.3984375" style="2" customWidth="1"/>
    <col min="9" max="11" width="15" style="2" customWidth="1"/>
    <col min="12" max="16384" width="9.09765625" style="2"/>
  </cols>
  <sheetData>
    <row r="1" spans="1:8" s="129" customFormat="1" ht="37.5" customHeight="1">
      <c r="F1" s="161" t="s">
        <v>14</v>
      </c>
      <c r="G1" s="161"/>
      <c r="H1" s="161"/>
    </row>
    <row r="2" spans="1:8" s="130" customFormat="1" ht="17.600000000000001" customHeight="1">
      <c r="F2" s="162" t="s">
        <v>45</v>
      </c>
      <c r="G2" s="162"/>
      <c r="H2" s="162"/>
    </row>
    <row r="3" spans="1:8" s="130" customFormat="1" ht="17.600000000000001" customHeight="1">
      <c r="F3" s="162" t="s">
        <v>5</v>
      </c>
      <c r="G3" s="162"/>
      <c r="H3" s="162"/>
    </row>
    <row r="4" spans="1:8" ht="13.7" customHeight="1"/>
    <row r="5" spans="1:8" ht="13.7" customHeight="1"/>
    <row r="6" spans="1:8" ht="13.7" customHeight="1"/>
    <row r="7" spans="1:8" ht="52.55" customHeight="1">
      <c r="A7" s="163" t="s">
        <v>94</v>
      </c>
      <c r="B7" s="163"/>
      <c r="C7" s="163"/>
      <c r="D7" s="163"/>
      <c r="E7" s="163"/>
      <c r="F7" s="163"/>
      <c r="G7" s="163"/>
      <c r="H7" s="163"/>
    </row>
    <row r="8" spans="1:8">
      <c r="A8" s="132"/>
      <c r="B8" s="132"/>
      <c r="C8" s="132"/>
      <c r="D8" s="132"/>
      <c r="E8" s="132"/>
      <c r="F8" s="132"/>
      <c r="G8" s="132"/>
      <c r="H8" s="132"/>
    </row>
    <row r="10" spans="1:8">
      <c r="H10" s="130" t="s">
        <v>9</v>
      </c>
    </row>
    <row r="11" spans="1:8" s="113" customFormat="1" ht="79.55" customHeight="1">
      <c r="A11" s="164" t="s">
        <v>81</v>
      </c>
      <c r="B11" s="164"/>
      <c r="C11" s="164"/>
      <c r="D11" s="164" t="s">
        <v>67</v>
      </c>
      <c r="E11" s="164"/>
      <c r="F11" s="164" t="s">
        <v>68</v>
      </c>
      <c r="G11" s="165" t="s">
        <v>69</v>
      </c>
      <c r="H11" s="166"/>
    </row>
    <row r="12" spans="1:8" s="113" customFormat="1" ht="35.5">
      <c r="A12" s="131" t="s">
        <v>82</v>
      </c>
      <c r="B12" s="131" t="s">
        <v>83</v>
      </c>
      <c r="C12" s="131" t="s">
        <v>84</v>
      </c>
      <c r="D12" s="131" t="s">
        <v>70</v>
      </c>
      <c r="E12" s="131" t="s">
        <v>11</v>
      </c>
      <c r="F12" s="164"/>
      <c r="G12" s="131" t="s">
        <v>6</v>
      </c>
      <c r="H12" s="131" t="s">
        <v>7</v>
      </c>
    </row>
    <row r="13" spans="1:8" s="113" customFormat="1" ht="34.950000000000003" customHeight="1">
      <c r="A13" s="137"/>
      <c r="B13" s="137"/>
      <c r="C13" s="137"/>
      <c r="D13" s="131"/>
      <c r="E13" s="131"/>
      <c r="F13" s="133" t="s">
        <v>71</v>
      </c>
      <c r="G13" s="114">
        <f t="shared" ref="G13:H13" si="0">+G15</f>
        <v>0</v>
      </c>
      <c r="H13" s="114">
        <f t="shared" si="0"/>
        <v>0</v>
      </c>
    </row>
    <row r="14" spans="1:8" s="113" customFormat="1">
      <c r="A14" s="137"/>
      <c r="B14" s="137"/>
      <c r="C14" s="137"/>
      <c r="D14" s="131"/>
      <c r="E14" s="131"/>
      <c r="F14" s="137" t="s">
        <v>72</v>
      </c>
      <c r="G14" s="115"/>
      <c r="H14" s="115"/>
    </row>
    <row r="15" spans="1:8" s="113" customFormat="1" ht="33.35">
      <c r="A15" s="137"/>
      <c r="B15" s="137"/>
      <c r="C15" s="137"/>
      <c r="D15" s="131"/>
      <c r="E15" s="131"/>
      <c r="F15" s="134" t="s">
        <v>13</v>
      </c>
      <c r="G15" s="115">
        <f t="shared" ref="G15:H15" si="1">+G16</f>
        <v>0</v>
      </c>
      <c r="H15" s="115">
        <f t="shared" si="1"/>
        <v>0</v>
      </c>
    </row>
    <row r="16" spans="1:8" s="113" customFormat="1" ht="17.600000000000001" customHeight="1">
      <c r="A16" s="157" t="s">
        <v>85</v>
      </c>
      <c r="B16" s="158"/>
      <c r="C16" s="159"/>
      <c r="D16" s="142"/>
      <c r="E16" s="143"/>
      <c r="F16" s="134" t="s">
        <v>88</v>
      </c>
      <c r="G16" s="115">
        <f>G18</f>
        <v>0</v>
      </c>
      <c r="H16" s="115">
        <f>H18</f>
        <v>0</v>
      </c>
    </row>
    <row r="17" spans="1:16" s="113" customFormat="1" ht="16.95" customHeight="1">
      <c r="A17" s="157"/>
      <c r="B17" s="158"/>
      <c r="C17" s="160"/>
      <c r="D17" s="144"/>
      <c r="E17" s="145"/>
      <c r="F17" s="137" t="s">
        <v>8</v>
      </c>
      <c r="G17" s="117"/>
      <c r="H17" s="116"/>
    </row>
    <row r="18" spans="1:16" s="113" customFormat="1">
      <c r="A18" s="157"/>
      <c r="B18" s="138" t="s">
        <v>87</v>
      </c>
      <c r="C18" s="139"/>
      <c r="D18" s="147"/>
      <c r="E18" s="145"/>
      <c r="F18" s="134" t="s">
        <v>90</v>
      </c>
      <c r="G18" s="117">
        <f t="shared" ref="G18:H18" si="2">+G20</f>
        <v>0</v>
      </c>
      <c r="H18" s="117">
        <f t="shared" si="2"/>
        <v>0</v>
      </c>
    </row>
    <row r="19" spans="1:16" s="113" customFormat="1" ht="16.95" customHeight="1">
      <c r="A19" s="157"/>
      <c r="B19" s="139"/>
      <c r="C19" s="139"/>
      <c r="D19" s="147"/>
      <c r="E19" s="145"/>
      <c r="F19" s="137" t="s">
        <v>8</v>
      </c>
      <c r="G19" s="117"/>
      <c r="H19" s="117"/>
    </row>
    <row r="20" spans="1:16" s="113" customFormat="1">
      <c r="A20" s="157"/>
      <c r="B20" s="139"/>
      <c r="C20" s="140"/>
      <c r="D20" s="147"/>
      <c r="E20" s="145"/>
      <c r="F20" s="134" t="s">
        <v>56</v>
      </c>
      <c r="G20" s="117">
        <f t="shared" ref="G20:H20" si="3">+G22</f>
        <v>0</v>
      </c>
      <c r="H20" s="117">
        <f t="shared" si="3"/>
        <v>0</v>
      </c>
    </row>
    <row r="21" spans="1:16" s="113" customFormat="1" ht="16.95" customHeight="1">
      <c r="A21" s="157"/>
      <c r="B21" s="139"/>
      <c r="C21" s="151" t="s">
        <v>86</v>
      </c>
      <c r="D21" s="147"/>
      <c r="E21" s="145"/>
      <c r="F21" s="137" t="s">
        <v>8</v>
      </c>
      <c r="G21" s="117"/>
      <c r="H21" s="117"/>
    </row>
    <row r="22" spans="1:16" s="113" customFormat="1" ht="35.5">
      <c r="A22" s="157"/>
      <c r="B22" s="139"/>
      <c r="C22" s="152"/>
      <c r="D22" s="147"/>
      <c r="E22" s="145"/>
      <c r="F22" s="136" t="s">
        <v>89</v>
      </c>
      <c r="G22" s="117">
        <f t="shared" ref="G22:H22" si="4">+G24</f>
        <v>0</v>
      </c>
      <c r="H22" s="117">
        <f t="shared" si="4"/>
        <v>0</v>
      </c>
    </row>
    <row r="23" spans="1:16" s="113" customFormat="1" ht="16.95" customHeight="1">
      <c r="A23" s="157"/>
      <c r="B23" s="139"/>
      <c r="C23" s="152"/>
      <c r="D23" s="147"/>
      <c r="E23" s="146"/>
      <c r="F23" s="137" t="s">
        <v>8</v>
      </c>
      <c r="G23" s="117"/>
      <c r="H23" s="117"/>
    </row>
    <row r="24" spans="1:16" s="113" customFormat="1" ht="39.25" customHeight="1">
      <c r="A24" s="157"/>
      <c r="B24" s="139"/>
      <c r="C24" s="152"/>
      <c r="D24" s="154">
        <v>1236</v>
      </c>
      <c r="E24" s="155" t="s">
        <v>73</v>
      </c>
      <c r="F24" s="155"/>
      <c r="G24" s="115">
        <f>+G26</f>
        <v>0</v>
      </c>
      <c r="H24" s="115">
        <f>+H26</f>
        <v>0</v>
      </c>
      <c r="I24" s="126"/>
      <c r="J24" s="126"/>
      <c r="K24" s="126"/>
      <c r="L24" s="126"/>
      <c r="M24" s="126"/>
      <c r="N24" s="126"/>
      <c r="O24" s="126"/>
      <c r="P24" s="126"/>
    </row>
    <row r="25" spans="1:16" s="113" customFormat="1" ht="16.95" customHeight="1">
      <c r="A25" s="157"/>
      <c r="B25" s="139"/>
      <c r="C25" s="152"/>
      <c r="D25" s="154"/>
      <c r="E25" s="135"/>
      <c r="F25" s="137" t="s">
        <v>8</v>
      </c>
      <c r="G25" s="115"/>
      <c r="H25" s="115"/>
      <c r="I25" s="126"/>
      <c r="J25" s="126"/>
      <c r="K25" s="126"/>
      <c r="L25" s="126"/>
      <c r="M25" s="126"/>
      <c r="N25" s="126"/>
      <c r="O25" s="126"/>
      <c r="P25" s="126"/>
    </row>
    <row r="26" spans="1:16" s="113" customFormat="1">
      <c r="A26" s="157"/>
      <c r="B26" s="139"/>
      <c r="C26" s="152"/>
      <c r="D26" s="154"/>
      <c r="E26" s="128">
        <v>32003</v>
      </c>
      <c r="F26" s="118" t="s">
        <v>57</v>
      </c>
      <c r="G26" s="119">
        <f>+G28+G35</f>
        <v>0</v>
      </c>
      <c r="H26" s="119">
        <f>+H28+H35</f>
        <v>0</v>
      </c>
      <c r="I26" s="126"/>
      <c r="J26" s="126"/>
      <c r="K26" s="126"/>
      <c r="L26" s="126"/>
      <c r="M26" s="126"/>
      <c r="N26" s="126"/>
      <c r="O26" s="126"/>
      <c r="P26" s="126"/>
    </row>
    <row r="27" spans="1:16" s="113" customFormat="1">
      <c r="A27" s="157"/>
      <c r="B27" s="139"/>
      <c r="C27" s="152"/>
      <c r="D27" s="154"/>
      <c r="E27" s="156"/>
      <c r="F27" s="137" t="s">
        <v>12</v>
      </c>
      <c r="G27" s="117"/>
      <c r="H27" s="117"/>
    </row>
    <row r="28" spans="1:16" s="121" customFormat="1">
      <c r="A28" s="157"/>
      <c r="B28" s="139"/>
      <c r="C28" s="152"/>
      <c r="D28" s="154"/>
      <c r="E28" s="156"/>
      <c r="F28" s="127" t="s">
        <v>62</v>
      </c>
      <c r="G28" s="120">
        <f t="shared" ref="G28:H28" si="5">+G30</f>
        <v>30241.7</v>
      </c>
      <c r="H28" s="120">
        <f t="shared" si="5"/>
        <v>30241.7</v>
      </c>
    </row>
    <row r="29" spans="1:16" s="113" customFormat="1" ht="39.799999999999997" customHeight="1">
      <c r="A29" s="157"/>
      <c r="B29" s="139"/>
      <c r="C29" s="152"/>
      <c r="D29" s="154"/>
      <c r="E29" s="156"/>
      <c r="F29" s="137" t="s">
        <v>74</v>
      </c>
      <c r="G29" s="123"/>
      <c r="H29" s="116"/>
    </row>
    <row r="30" spans="1:16" s="113" customFormat="1" ht="16.95" customHeight="1">
      <c r="A30" s="157"/>
      <c r="B30" s="139"/>
      <c r="C30" s="152"/>
      <c r="D30" s="154"/>
      <c r="E30" s="156"/>
      <c r="F30" s="124" t="s">
        <v>75</v>
      </c>
      <c r="G30" s="117">
        <f t="shared" ref="G30:H30" si="6">G31</f>
        <v>30241.7</v>
      </c>
      <c r="H30" s="117">
        <f t="shared" si="6"/>
        <v>30241.7</v>
      </c>
    </row>
    <row r="31" spans="1:16" s="113" customFormat="1" ht="16.95" customHeight="1">
      <c r="A31" s="157"/>
      <c r="B31" s="139"/>
      <c r="C31" s="152"/>
      <c r="D31" s="154"/>
      <c r="E31" s="156"/>
      <c r="F31" s="137" t="s">
        <v>76</v>
      </c>
      <c r="G31" s="122">
        <f t="shared" ref="G31:H31" si="7">+G32</f>
        <v>30241.7</v>
      </c>
      <c r="H31" s="122">
        <f t="shared" si="7"/>
        <v>30241.7</v>
      </c>
    </row>
    <row r="32" spans="1:16" s="113" customFormat="1">
      <c r="A32" s="157"/>
      <c r="B32" s="139"/>
      <c r="C32" s="152"/>
      <c r="D32" s="154"/>
      <c r="E32" s="156"/>
      <c r="F32" s="137" t="s">
        <v>77</v>
      </c>
      <c r="G32" s="122">
        <f>+G33</f>
        <v>30241.7</v>
      </c>
      <c r="H32" s="122">
        <f>+H33</f>
        <v>30241.7</v>
      </c>
    </row>
    <row r="33" spans="1:9" s="113" customFormat="1">
      <c r="A33" s="157"/>
      <c r="B33" s="139"/>
      <c r="C33" s="152"/>
      <c r="D33" s="154"/>
      <c r="E33" s="156"/>
      <c r="F33" s="141" t="s">
        <v>78</v>
      </c>
      <c r="G33" s="122">
        <f t="shared" ref="G33:H33" si="8">+G34</f>
        <v>30241.7</v>
      </c>
      <c r="H33" s="122">
        <f t="shared" si="8"/>
        <v>30241.7</v>
      </c>
      <c r="I33" s="125"/>
    </row>
    <row r="34" spans="1:9" s="113" customFormat="1">
      <c r="A34" s="157"/>
      <c r="B34" s="139"/>
      <c r="C34" s="152"/>
      <c r="D34" s="154"/>
      <c r="E34" s="156"/>
      <c r="F34" s="141" t="s">
        <v>79</v>
      </c>
      <c r="G34" s="122">
        <f>+'Հավելված N 3'!E15</f>
        <v>30241.7</v>
      </c>
      <c r="H34" s="122">
        <f>+'Հավելված N 3'!F15</f>
        <v>30241.7</v>
      </c>
      <c r="I34" s="125"/>
    </row>
    <row r="35" spans="1:9" s="121" customFormat="1">
      <c r="A35" s="157"/>
      <c r="B35" s="139"/>
      <c r="C35" s="152"/>
      <c r="D35" s="154"/>
      <c r="E35" s="156"/>
      <c r="F35" s="127" t="s">
        <v>20</v>
      </c>
      <c r="G35" s="120">
        <f t="shared" ref="G35:H35" si="9">+G37</f>
        <v>-30241.7</v>
      </c>
      <c r="H35" s="120">
        <f t="shared" si="9"/>
        <v>-30241.7</v>
      </c>
    </row>
    <row r="36" spans="1:9" s="113" customFormat="1" ht="42.75" customHeight="1">
      <c r="A36" s="157"/>
      <c r="B36" s="139"/>
      <c r="C36" s="152"/>
      <c r="D36" s="154"/>
      <c r="E36" s="156"/>
      <c r="F36" s="137" t="s">
        <v>74</v>
      </c>
      <c r="G36" s="123"/>
      <c r="H36" s="116"/>
    </row>
    <row r="37" spans="1:9" s="113" customFormat="1" ht="16.95" customHeight="1">
      <c r="A37" s="157"/>
      <c r="B37" s="139"/>
      <c r="C37" s="152"/>
      <c r="D37" s="154"/>
      <c r="E37" s="156"/>
      <c r="F37" s="124" t="s">
        <v>75</v>
      </c>
      <c r="G37" s="117">
        <f t="shared" ref="G37:H37" si="10">G38</f>
        <v>-30241.7</v>
      </c>
      <c r="H37" s="117">
        <f t="shared" si="10"/>
        <v>-30241.7</v>
      </c>
    </row>
    <row r="38" spans="1:9" s="113" customFormat="1" ht="16.95" customHeight="1">
      <c r="A38" s="157"/>
      <c r="B38" s="139"/>
      <c r="C38" s="152"/>
      <c r="D38" s="154"/>
      <c r="E38" s="156"/>
      <c r="F38" s="137" t="s">
        <v>76</v>
      </c>
      <c r="G38" s="122">
        <f t="shared" ref="G38:H40" si="11">+G39</f>
        <v>-30241.7</v>
      </c>
      <c r="H38" s="122">
        <f t="shared" si="11"/>
        <v>-30241.7</v>
      </c>
    </row>
    <row r="39" spans="1:9" s="113" customFormat="1">
      <c r="A39" s="157"/>
      <c r="B39" s="139"/>
      <c r="C39" s="152"/>
      <c r="D39" s="154"/>
      <c r="E39" s="156"/>
      <c r="F39" s="137" t="s">
        <v>77</v>
      </c>
      <c r="G39" s="122">
        <f t="shared" si="11"/>
        <v>-30241.7</v>
      </c>
      <c r="H39" s="122">
        <f t="shared" si="11"/>
        <v>-30241.7</v>
      </c>
    </row>
    <row r="40" spans="1:9" s="113" customFormat="1">
      <c r="A40" s="157"/>
      <c r="B40" s="139"/>
      <c r="C40" s="152"/>
      <c r="D40" s="154"/>
      <c r="E40" s="156"/>
      <c r="F40" s="141" t="s">
        <v>78</v>
      </c>
      <c r="G40" s="122">
        <f t="shared" si="11"/>
        <v>-30241.7</v>
      </c>
      <c r="H40" s="122">
        <f t="shared" si="11"/>
        <v>-30241.7</v>
      </c>
      <c r="I40" s="125"/>
    </row>
    <row r="41" spans="1:9" s="113" customFormat="1">
      <c r="A41" s="157"/>
      <c r="B41" s="148"/>
      <c r="C41" s="153"/>
      <c r="D41" s="154"/>
      <c r="E41" s="156"/>
      <c r="F41" s="141" t="s">
        <v>79</v>
      </c>
      <c r="G41" s="122">
        <f>+'Հավելված N 3'!E21</f>
        <v>-30241.7</v>
      </c>
      <c r="H41" s="122">
        <f>+'Հավելված N 3'!F21</f>
        <v>-30241.7</v>
      </c>
      <c r="I41" s="125"/>
    </row>
  </sheetData>
  <mergeCells count="15">
    <mergeCell ref="F1:H1"/>
    <mergeCell ref="F2:H2"/>
    <mergeCell ref="F3:H3"/>
    <mergeCell ref="A7:H7"/>
    <mergeCell ref="A11:C11"/>
    <mergeCell ref="D11:E11"/>
    <mergeCell ref="F11:F12"/>
    <mergeCell ref="G11:H11"/>
    <mergeCell ref="C21:C41"/>
    <mergeCell ref="D24:D41"/>
    <mergeCell ref="E24:F24"/>
    <mergeCell ref="E27:E41"/>
    <mergeCell ref="A16:A41"/>
    <mergeCell ref="B16:B17"/>
    <mergeCell ref="C16:C17"/>
  </mergeCell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="85" zoomScaleNormal="85" workbookViewId="0">
      <selection activeCell="A7" sqref="A7"/>
    </sheetView>
  </sheetViews>
  <sheetFormatPr defaultColWidth="9.09765625" defaultRowHeight="17.75"/>
  <cols>
    <col min="1" max="1" width="9.09765625" style="15"/>
    <col min="2" max="2" width="9.09765625" style="15" customWidth="1"/>
    <col min="3" max="3" width="54.09765625" style="15" customWidth="1"/>
    <col min="4" max="4" width="16.3984375" style="15" customWidth="1"/>
    <col min="5" max="8" width="20.3984375" style="15" customWidth="1"/>
    <col min="9" max="9" width="15.3984375" style="15" bestFit="1" customWidth="1"/>
    <col min="10" max="10" width="13.69921875" style="15" bestFit="1" customWidth="1"/>
    <col min="11" max="16384" width="9.09765625" style="15"/>
  </cols>
  <sheetData>
    <row r="1" spans="1:10" s="107" customFormat="1" ht="26.6" customHeight="1">
      <c r="A1" s="106"/>
      <c r="B1" s="16"/>
      <c r="C1" s="16"/>
      <c r="D1" s="16"/>
      <c r="E1" s="106"/>
      <c r="F1" s="176" t="s">
        <v>80</v>
      </c>
      <c r="G1" s="176"/>
      <c r="H1" s="176"/>
    </row>
    <row r="2" spans="1:10">
      <c r="A2" s="17"/>
      <c r="B2" s="17"/>
      <c r="C2" s="17"/>
      <c r="D2" s="17"/>
      <c r="E2" s="108"/>
      <c r="F2" s="177" t="s">
        <v>50</v>
      </c>
      <c r="G2" s="177"/>
      <c r="H2" s="177"/>
    </row>
    <row r="3" spans="1:10">
      <c r="A3" s="17"/>
      <c r="B3" s="17"/>
      <c r="C3" s="17"/>
      <c r="D3" s="17"/>
      <c r="E3" s="108"/>
      <c r="F3" s="177" t="s">
        <v>15</v>
      </c>
      <c r="G3" s="177"/>
      <c r="H3" s="177"/>
    </row>
    <row r="4" spans="1:10">
      <c r="A4" s="97"/>
      <c r="B4" s="97"/>
      <c r="C4" s="18"/>
      <c r="D4" s="108"/>
      <c r="E4" s="108"/>
      <c r="F4" s="108"/>
      <c r="G4" s="108"/>
      <c r="H4" s="108"/>
    </row>
    <row r="5" spans="1:10" ht="37.5" customHeight="1">
      <c r="A5" s="178" t="s">
        <v>101</v>
      </c>
      <c r="B5" s="179"/>
      <c r="C5" s="179"/>
      <c r="D5" s="179"/>
      <c r="E5" s="179"/>
      <c r="F5" s="179"/>
      <c r="G5" s="179"/>
      <c r="H5" s="179"/>
    </row>
    <row r="6" spans="1:10" ht="37.5" customHeight="1">
      <c r="A6" s="179"/>
      <c r="B6" s="179"/>
      <c r="C6" s="179"/>
      <c r="D6" s="179"/>
      <c r="E6" s="179"/>
      <c r="F6" s="179"/>
      <c r="G6" s="179"/>
      <c r="H6" s="179"/>
    </row>
    <row r="7" spans="1:10">
      <c r="E7" s="108"/>
      <c r="F7" s="108"/>
      <c r="G7" s="108"/>
    </row>
    <row r="8" spans="1:10">
      <c r="A8" s="109"/>
      <c r="B8" s="109"/>
      <c r="C8" s="109"/>
      <c r="D8" s="101"/>
      <c r="E8" s="108"/>
      <c r="F8" s="108"/>
      <c r="G8" s="180" t="s">
        <v>9</v>
      </c>
      <c r="H8" s="180"/>
    </row>
    <row r="9" spans="1:10" ht="45" customHeight="1">
      <c r="A9" s="167" t="s">
        <v>28</v>
      </c>
      <c r="B9" s="168"/>
      <c r="C9" s="169" t="s">
        <v>29</v>
      </c>
      <c r="D9" s="171" t="s">
        <v>30</v>
      </c>
      <c r="E9" s="173" t="s">
        <v>41</v>
      </c>
      <c r="F9" s="174"/>
      <c r="G9" s="174"/>
      <c r="H9" s="175"/>
    </row>
    <row r="10" spans="1:10" ht="99.95">
      <c r="A10" s="19" t="s">
        <v>10</v>
      </c>
      <c r="B10" s="19" t="s">
        <v>11</v>
      </c>
      <c r="C10" s="170"/>
      <c r="D10" s="172"/>
      <c r="E10" s="20" t="s">
        <v>31</v>
      </c>
      <c r="F10" s="20" t="s">
        <v>32</v>
      </c>
      <c r="G10" s="20" t="s">
        <v>33</v>
      </c>
      <c r="H10" s="20" t="s">
        <v>34</v>
      </c>
    </row>
    <row r="11" spans="1:10">
      <c r="A11" s="19"/>
      <c r="B11" s="19"/>
      <c r="C11" s="21" t="s">
        <v>35</v>
      </c>
      <c r="D11" s="91">
        <f>SUM(E11:H11)</f>
        <v>0</v>
      </c>
      <c r="E11" s="22">
        <f>+E13</f>
        <v>0</v>
      </c>
      <c r="F11" s="22">
        <f>+F13</f>
        <v>0</v>
      </c>
      <c r="G11" s="22">
        <f>+G13</f>
        <v>0</v>
      </c>
      <c r="H11" s="22">
        <f>+H13</f>
        <v>0</v>
      </c>
      <c r="I11" s="48"/>
      <c r="J11" s="48"/>
    </row>
    <row r="12" spans="1:10">
      <c r="A12" s="19"/>
      <c r="B12" s="19"/>
      <c r="C12" s="21" t="s">
        <v>36</v>
      </c>
      <c r="D12" s="91"/>
      <c r="E12" s="22"/>
      <c r="F12" s="22"/>
      <c r="G12" s="22"/>
      <c r="H12" s="22"/>
      <c r="I12" s="48"/>
      <c r="J12" s="110"/>
    </row>
    <row r="13" spans="1:10" ht="33.35">
      <c r="A13" s="23"/>
      <c r="B13" s="24"/>
      <c r="C13" s="24" t="s">
        <v>13</v>
      </c>
      <c r="D13" s="91">
        <f>SUM(E13:H13)</f>
        <v>0</v>
      </c>
      <c r="E13" s="91">
        <f>E15</f>
        <v>0</v>
      </c>
      <c r="F13" s="91">
        <f t="shared" ref="F13:H13" si="0">F15</f>
        <v>0</v>
      </c>
      <c r="G13" s="91">
        <f t="shared" si="0"/>
        <v>0</v>
      </c>
      <c r="H13" s="91">
        <f t="shared" si="0"/>
        <v>0</v>
      </c>
      <c r="I13" s="48"/>
    </row>
    <row r="14" spans="1:10">
      <c r="A14" s="23"/>
      <c r="B14" s="23"/>
      <c r="C14" s="23" t="s">
        <v>37</v>
      </c>
      <c r="D14" s="91"/>
      <c r="E14" s="25"/>
      <c r="F14" s="25"/>
      <c r="G14" s="25"/>
      <c r="H14" s="25"/>
    </row>
    <row r="15" spans="1:10" s="85" customFormat="1" ht="33.35">
      <c r="A15" s="83">
        <v>1236</v>
      </c>
      <c r="B15" s="104">
        <v>32003</v>
      </c>
      <c r="C15" s="105" t="s">
        <v>55</v>
      </c>
      <c r="D15" s="84">
        <f>SUM(E15:H15)</f>
        <v>0</v>
      </c>
      <c r="E15" s="91">
        <f>+E17+E18+E20</f>
        <v>0</v>
      </c>
      <c r="F15" s="91">
        <f t="shared" ref="F15:H15" si="1">+F17+F18+F20</f>
        <v>0</v>
      </c>
      <c r="G15" s="91">
        <f t="shared" si="1"/>
        <v>0</v>
      </c>
      <c r="H15" s="91">
        <f t="shared" si="1"/>
        <v>0</v>
      </c>
    </row>
    <row r="16" spans="1:10" s="90" customFormat="1">
      <c r="A16" s="86"/>
      <c r="B16" s="86"/>
      <c r="C16" s="87" t="s">
        <v>8</v>
      </c>
      <c r="D16" s="52"/>
      <c r="E16" s="88"/>
      <c r="F16" s="89"/>
      <c r="G16" s="89"/>
      <c r="H16" s="89"/>
    </row>
    <row r="17" spans="1:8" s="56" customFormat="1" ht="33.35">
      <c r="A17" s="53"/>
      <c r="B17" s="53"/>
      <c r="C17" s="105" t="s">
        <v>55</v>
      </c>
      <c r="D17" s="54">
        <f>SUM(E17:H17)</f>
        <v>-30241.7</v>
      </c>
      <c r="E17" s="55">
        <f>-E18-E20</f>
        <v>-30241.7</v>
      </c>
      <c r="F17" s="55">
        <f t="shared" ref="F17:H17" si="2">-F18-F20</f>
        <v>0</v>
      </c>
      <c r="G17" s="55">
        <f t="shared" si="2"/>
        <v>0</v>
      </c>
      <c r="H17" s="55">
        <f t="shared" si="2"/>
        <v>0</v>
      </c>
    </row>
    <row r="18" spans="1:8" s="56" customFormat="1">
      <c r="A18" s="53"/>
      <c r="B18" s="53"/>
      <c r="C18" s="39" t="s">
        <v>92</v>
      </c>
      <c r="D18" s="54">
        <f>SUM(E18:H18)</f>
        <v>10380.799999999999</v>
      </c>
      <c r="E18" s="55">
        <f>+E19</f>
        <v>10380.799999999999</v>
      </c>
      <c r="F18" s="91">
        <f t="shared" ref="F18:F20" si="3">+F19</f>
        <v>0</v>
      </c>
      <c r="G18" s="91">
        <f t="shared" ref="G18:G20" si="4">+G19</f>
        <v>0</v>
      </c>
      <c r="H18" s="91">
        <f t="shared" ref="H18:H20" si="5">+H19</f>
        <v>0</v>
      </c>
    </row>
    <row r="19" spans="1:8" s="60" customFormat="1">
      <c r="A19" s="103"/>
      <c r="B19" s="103"/>
      <c r="C19" s="57" t="s">
        <v>93</v>
      </c>
      <c r="D19" s="58">
        <f t="shared" ref="D19" si="6">+E19+F19+G19+H19</f>
        <v>10380.799999999999</v>
      </c>
      <c r="E19" s="59">
        <f>+'Հավելված N 5'!I17</f>
        <v>10380.799999999999</v>
      </c>
      <c r="F19" s="91"/>
      <c r="G19" s="91"/>
      <c r="H19" s="91"/>
    </row>
    <row r="20" spans="1:8" s="56" customFormat="1">
      <c r="A20" s="53"/>
      <c r="B20" s="53"/>
      <c r="C20" s="39" t="s">
        <v>99</v>
      </c>
      <c r="D20" s="54">
        <f>SUM(E20:H20)</f>
        <v>19860.900000000001</v>
      </c>
      <c r="E20" s="55">
        <f>+E21</f>
        <v>19860.900000000001</v>
      </c>
      <c r="F20" s="91">
        <f t="shared" si="3"/>
        <v>0</v>
      </c>
      <c r="G20" s="91">
        <f t="shared" si="4"/>
        <v>0</v>
      </c>
      <c r="H20" s="91">
        <f t="shared" si="5"/>
        <v>0</v>
      </c>
    </row>
    <row r="21" spans="1:8" s="60" customFormat="1" ht="35.5">
      <c r="A21" s="103"/>
      <c r="B21" s="103"/>
      <c r="C21" s="57" t="s">
        <v>100</v>
      </c>
      <c r="D21" s="58">
        <f t="shared" ref="D21" si="7">+E21+F21+G21+H21</f>
        <v>19860.900000000001</v>
      </c>
      <c r="E21" s="59">
        <f>+'Հավելված N 5'!I18</f>
        <v>19860.900000000001</v>
      </c>
      <c r="F21" s="91"/>
      <c r="G21" s="91"/>
      <c r="H21" s="91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1"/>
  <sheetViews>
    <sheetView zoomScale="84" zoomScaleNormal="84" workbookViewId="0">
      <selection activeCell="E9" sqref="E9:F9"/>
    </sheetView>
  </sheetViews>
  <sheetFormatPr defaultColWidth="9.09765625" defaultRowHeight="17.75"/>
  <cols>
    <col min="1" max="3" width="9.09765625" style="28"/>
    <col min="4" max="4" width="54.09765625" style="28" customWidth="1"/>
    <col min="5" max="5" width="31" style="81" customWidth="1"/>
    <col min="6" max="6" width="26.296875" style="81" customWidth="1"/>
    <col min="7" max="7" width="20.69921875" style="28" customWidth="1"/>
    <col min="8" max="8" width="19.296875" style="28" customWidth="1"/>
    <col min="9" max="9" width="20" style="28" customWidth="1"/>
    <col min="10" max="16384" width="9.09765625" style="28"/>
  </cols>
  <sheetData>
    <row r="1" spans="2:7" s="27" customFormat="1" ht="25.55" customHeight="1">
      <c r="E1" s="181" t="s">
        <v>16</v>
      </c>
      <c r="F1" s="181"/>
    </row>
    <row r="2" spans="2:7" ht="17.899999999999999" customHeight="1">
      <c r="D2" s="29"/>
      <c r="E2" s="177" t="s">
        <v>50</v>
      </c>
      <c r="F2" s="177"/>
      <c r="G2" s="17"/>
    </row>
    <row r="3" spans="2:7">
      <c r="D3" s="29"/>
      <c r="E3" s="182" t="s">
        <v>15</v>
      </c>
      <c r="F3" s="182"/>
    </row>
    <row r="4" spans="2:7" ht="13.7" customHeight="1">
      <c r="D4" s="29"/>
      <c r="E4" s="75"/>
      <c r="F4" s="75"/>
    </row>
    <row r="5" spans="2:7" ht="13.7" customHeight="1">
      <c r="D5" s="29"/>
      <c r="E5" s="75"/>
      <c r="F5" s="75"/>
    </row>
    <row r="6" spans="2:7" ht="85.7" customHeight="1">
      <c r="B6" s="183" t="s">
        <v>102</v>
      </c>
      <c r="C6" s="183"/>
      <c r="D6" s="183"/>
      <c r="E6" s="183"/>
      <c r="F6" s="183"/>
    </row>
    <row r="8" spans="2:7">
      <c r="E8" s="76"/>
      <c r="F8" s="76" t="s">
        <v>9</v>
      </c>
    </row>
    <row r="9" spans="2:7" ht="79.55" customHeight="1">
      <c r="B9" s="167" t="s">
        <v>28</v>
      </c>
      <c r="C9" s="168"/>
      <c r="D9" s="169" t="s">
        <v>29</v>
      </c>
      <c r="E9" s="184" t="s">
        <v>41</v>
      </c>
      <c r="F9" s="185"/>
    </row>
    <row r="10" spans="2:7" ht="88.55" customHeight="1">
      <c r="B10" s="19" t="s">
        <v>10</v>
      </c>
      <c r="C10" s="19" t="s">
        <v>11</v>
      </c>
      <c r="D10" s="170"/>
      <c r="E10" s="77" t="s">
        <v>6</v>
      </c>
      <c r="F10" s="77" t="s">
        <v>7</v>
      </c>
    </row>
    <row r="11" spans="2:7" ht="33.35">
      <c r="B11" s="19"/>
      <c r="C11" s="19"/>
      <c r="D11" s="30" t="s">
        <v>13</v>
      </c>
      <c r="E11" s="22">
        <f>E13</f>
        <v>0</v>
      </c>
      <c r="F11" s="22">
        <f>F13</f>
        <v>0</v>
      </c>
    </row>
    <row r="12" spans="2:7">
      <c r="B12" s="19"/>
      <c r="C12" s="19"/>
      <c r="D12" s="31" t="s">
        <v>38</v>
      </c>
      <c r="E12" s="82"/>
      <c r="F12" s="82"/>
    </row>
    <row r="13" spans="2:7" ht="33.35">
      <c r="B13" s="21">
        <v>1236</v>
      </c>
      <c r="C13" s="21">
        <v>32003</v>
      </c>
      <c r="D13" s="35" t="s">
        <v>55</v>
      </c>
      <c r="E13" s="112">
        <f>+E15+E21</f>
        <v>0</v>
      </c>
      <c r="F13" s="112">
        <f>+F15+F21</f>
        <v>0</v>
      </c>
    </row>
    <row r="14" spans="2:7">
      <c r="B14" s="70"/>
      <c r="C14" s="70"/>
      <c r="D14" s="26" t="s">
        <v>12</v>
      </c>
      <c r="E14" s="78"/>
      <c r="F14" s="78"/>
    </row>
    <row r="15" spans="2:7">
      <c r="B15" s="71"/>
      <c r="C15" s="71"/>
      <c r="D15" s="32" t="s">
        <v>62</v>
      </c>
      <c r="E15" s="79">
        <f>+E17+E19</f>
        <v>30241.7</v>
      </c>
      <c r="F15" s="79">
        <f>+F17+F19</f>
        <v>30241.7</v>
      </c>
    </row>
    <row r="16" spans="2:7">
      <c r="B16" s="71"/>
      <c r="C16" s="71"/>
      <c r="D16" s="33" t="s">
        <v>39</v>
      </c>
      <c r="E16" s="80"/>
      <c r="F16" s="80"/>
    </row>
    <row r="17" spans="2:6">
      <c r="B17" s="71"/>
      <c r="C17" s="71"/>
      <c r="D17" s="39" t="s">
        <v>92</v>
      </c>
      <c r="E17" s="72">
        <f>SUM(E18:E18)</f>
        <v>10380.799999999999</v>
      </c>
      <c r="F17" s="72">
        <f>SUM(F18:F18)</f>
        <v>10380.799999999999</v>
      </c>
    </row>
    <row r="18" spans="2:6">
      <c r="B18" s="98"/>
      <c r="C18" s="98"/>
      <c r="D18" s="96" t="str">
        <f>+'Հավելված N 2'!C19</f>
        <v>Կապսի միջնակարգ դպրոց ՊՈԱԿ</v>
      </c>
      <c r="E18" s="111">
        <f>+F18</f>
        <v>10380.799999999999</v>
      </c>
      <c r="F18" s="111">
        <f>+'Հավելված N 2'!D19</f>
        <v>10380.799999999999</v>
      </c>
    </row>
    <row r="19" spans="2:6">
      <c r="B19" s="71"/>
      <c r="C19" s="71"/>
      <c r="D19" s="39" t="s">
        <v>99</v>
      </c>
      <c r="E19" s="72">
        <f>SUM(E20:E20)</f>
        <v>19860.900000000001</v>
      </c>
      <c r="F19" s="72">
        <f>SUM(F20:F20)</f>
        <v>19860.900000000001</v>
      </c>
    </row>
    <row r="20" spans="2:6" ht="35.5">
      <c r="B20" s="98"/>
      <c r="C20" s="98"/>
      <c r="D20" s="96" t="str">
        <f>+'Հավելված N 2'!C21</f>
        <v>«Կիրանցի Գ.Վարդանյանի անվ. հիմնական դպրոց» ՊՈԱԿ</v>
      </c>
      <c r="E20" s="111">
        <f>+F20</f>
        <v>19860.900000000001</v>
      </c>
      <c r="F20" s="111">
        <f>+'Հավելված N 2'!D21</f>
        <v>19860.900000000001</v>
      </c>
    </row>
    <row r="21" spans="2:6" s="92" customFormat="1">
      <c r="B21" s="71"/>
      <c r="C21" s="71"/>
      <c r="D21" s="32" t="s">
        <v>20</v>
      </c>
      <c r="E21" s="79">
        <f>+F21</f>
        <v>-30241.7</v>
      </c>
      <c r="F21" s="79">
        <f>+'Հավելված N 2'!D17</f>
        <v>-30241.7</v>
      </c>
    </row>
  </sheetData>
  <mergeCells count="7">
    <mergeCell ref="E1:F1"/>
    <mergeCell ref="E3:F3"/>
    <mergeCell ref="B6:F6"/>
    <mergeCell ref="B9:C9"/>
    <mergeCell ref="D9:D10"/>
    <mergeCell ref="E2:F2"/>
    <mergeCell ref="E9:F9"/>
  </mergeCells>
  <pageMargins left="0.25" right="0.25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7" zoomScale="85" zoomScaleNormal="85" zoomScaleSheetLayoutView="100" workbookViewId="0">
      <selection activeCell="C45" sqref="C45"/>
    </sheetView>
  </sheetViews>
  <sheetFormatPr defaultColWidth="9.09765625" defaultRowHeight="17.75"/>
  <cols>
    <col min="1" max="1" width="5.09765625" style="1" customWidth="1"/>
    <col min="2" max="2" width="24.59765625" style="1" customWidth="1"/>
    <col min="3" max="3" width="67.8984375" style="1" customWidth="1"/>
    <col min="4" max="5" width="25.796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176" t="s">
        <v>52</v>
      </c>
      <c r="D1" s="176"/>
      <c r="E1" s="176"/>
    </row>
    <row r="2" spans="1:5" ht="17.600000000000001" customHeight="1">
      <c r="C2" s="177" t="s">
        <v>50</v>
      </c>
      <c r="D2" s="177"/>
      <c r="E2" s="177"/>
    </row>
    <row r="3" spans="1:5" ht="17.600000000000001" customHeight="1">
      <c r="C3" s="177" t="s">
        <v>15</v>
      </c>
      <c r="D3" s="177"/>
      <c r="E3" s="177"/>
    </row>
    <row r="6" spans="1:5" ht="59.65" customHeight="1">
      <c r="A6" s="10"/>
      <c r="B6" s="197" t="s">
        <v>95</v>
      </c>
      <c r="C6" s="197"/>
      <c r="D6" s="197"/>
      <c r="E6" s="197"/>
    </row>
    <row r="7" spans="1:5" ht="23.65" customHeight="1"/>
    <row r="8" spans="1:5" ht="23.65" customHeight="1"/>
    <row r="9" spans="1:5" ht="21.9" customHeight="1">
      <c r="A9" s="190" t="s">
        <v>65</v>
      </c>
      <c r="B9" s="190"/>
      <c r="C9" s="190"/>
      <c r="D9" s="190"/>
      <c r="E9" s="190"/>
    </row>
    <row r="10" spans="1:5" ht="38.700000000000003" customHeight="1">
      <c r="C10" s="191" t="s">
        <v>62</v>
      </c>
      <c r="D10" s="191"/>
      <c r="E10" s="3"/>
    </row>
    <row r="11" spans="1:5">
      <c r="B11" s="192" t="s">
        <v>19</v>
      </c>
      <c r="C11" s="193"/>
      <c r="D11" s="193"/>
      <c r="E11" s="194"/>
    </row>
    <row r="12" spans="1:5">
      <c r="B12" s="2"/>
      <c r="C12" s="2"/>
      <c r="D12" s="11"/>
      <c r="E12" s="11"/>
    </row>
    <row r="13" spans="1:5">
      <c r="B13" s="2"/>
      <c r="C13" s="2"/>
    </row>
    <row r="14" spans="1:5" ht="11.3" customHeight="1"/>
    <row r="15" spans="1:5" s="2" customFormat="1">
      <c r="B15" s="195" t="s">
        <v>1</v>
      </c>
      <c r="C15" s="196"/>
      <c r="D15" s="12"/>
      <c r="E15" s="12"/>
    </row>
    <row r="16" spans="1:5" s="2" customFormat="1" ht="56.3" customHeight="1">
      <c r="B16" s="6" t="s">
        <v>2</v>
      </c>
      <c r="C16" s="7">
        <v>1236</v>
      </c>
      <c r="D16" s="165" t="s">
        <v>17</v>
      </c>
      <c r="E16" s="186"/>
    </row>
    <row r="17" spans="1:6" s="2" customFormat="1">
      <c r="B17" s="6" t="s">
        <v>3</v>
      </c>
      <c r="C17" s="7">
        <v>32003</v>
      </c>
      <c r="D17" s="4" t="s">
        <v>6</v>
      </c>
      <c r="E17" s="4" t="s">
        <v>7</v>
      </c>
    </row>
    <row r="18" spans="1:6" s="2" customFormat="1" ht="35.5">
      <c r="B18" s="36" t="s">
        <v>42</v>
      </c>
      <c r="C18" s="9" t="s">
        <v>58</v>
      </c>
      <c r="D18" s="159"/>
      <c r="E18" s="159"/>
    </row>
    <row r="19" spans="1:6" s="2" customFormat="1" ht="88.7">
      <c r="B19" s="6" t="s">
        <v>43</v>
      </c>
      <c r="C19" s="9" t="s">
        <v>59</v>
      </c>
      <c r="D19" s="160"/>
      <c r="E19" s="160"/>
    </row>
    <row r="20" spans="1:6" s="2" customFormat="1" ht="35.5">
      <c r="B20" s="8" t="s">
        <v>44</v>
      </c>
      <c r="C20" s="9" t="s">
        <v>51</v>
      </c>
      <c r="D20" s="160"/>
      <c r="E20" s="160"/>
    </row>
    <row r="21" spans="1:6" s="2" customFormat="1" ht="70.95">
      <c r="B21" s="99" t="s">
        <v>60</v>
      </c>
      <c r="C21" s="9" t="s">
        <v>61</v>
      </c>
      <c r="D21" s="160"/>
      <c r="E21" s="160"/>
    </row>
    <row r="22" spans="1:6" s="2" customFormat="1">
      <c r="B22" s="188" t="s">
        <v>0</v>
      </c>
      <c r="C22" s="189"/>
      <c r="D22" s="187"/>
      <c r="E22" s="187"/>
    </row>
    <row r="23" spans="1:6" s="13" customFormat="1">
      <c r="B23" s="5" t="s">
        <v>4</v>
      </c>
      <c r="C23" s="5"/>
      <c r="D23" s="74">
        <f>+'Հավելված N 1'!G28</f>
        <v>30241.7</v>
      </c>
      <c r="E23" s="74">
        <f>+'Հավելված N 1'!H28</f>
        <v>30241.7</v>
      </c>
      <c r="F23" s="14"/>
    </row>
    <row r="29" spans="1:6" ht="21.9" customHeight="1">
      <c r="A29" s="190" t="s">
        <v>40</v>
      </c>
      <c r="B29" s="190"/>
      <c r="C29" s="190"/>
      <c r="D29" s="190"/>
      <c r="E29" s="190"/>
    </row>
    <row r="30" spans="1:6" ht="38.700000000000003" customHeight="1">
      <c r="C30" s="191" t="s">
        <v>20</v>
      </c>
      <c r="D30" s="191"/>
      <c r="E30" s="3"/>
    </row>
    <row r="31" spans="1:6">
      <c r="B31" s="192" t="s">
        <v>19</v>
      </c>
      <c r="C31" s="193"/>
      <c r="D31" s="193"/>
      <c r="E31" s="194"/>
    </row>
    <row r="32" spans="1:6">
      <c r="B32" s="2"/>
      <c r="C32" s="2"/>
      <c r="D32" s="11"/>
      <c r="E32" s="11"/>
    </row>
    <row r="34" spans="2:6" s="2" customFormat="1">
      <c r="B34" s="195" t="s">
        <v>1</v>
      </c>
      <c r="C34" s="196"/>
      <c r="D34" s="12"/>
      <c r="E34" s="12"/>
    </row>
    <row r="35" spans="2:6" s="2" customFormat="1" ht="56.95" customHeight="1">
      <c r="B35" s="6" t="s">
        <v>2</v>
      </c>
      <c r="C35" s="7">
        <v>1236</v>
      </c>
      <c r="D35" s="165" t="s">
        <v>18</v>
      </c>
      <c r="E35" s="186"/>
    </row>
    <row r="36" spans="2:6" s="2" customFormat="1">
      <c r="B36" s="6" t="s">
        <v>3</v>
      </c>
      <c r="C36" s="7">
        <v>32003</v>
      </c>
      <c r="D36" s="4" t="s">
        <v>6</v>
      </c>
      <c r="E36" s="4" t="s">
        <v>7</v>
      </c>
    </row>
    <row r="37" spans="2:6" s="2" customFormat="1" ht="35.5">
      <c r="B37" s="36" t="s">
        <v>42</v>
      </c>
      <c r="C37" s="9" t="s">
        <v>58</v>
      </c>
      <c r="D37" s="159"/>
      <c r="E37" s="159"/>
    </row>
    <row r="38" spans="2:6" s="2" customFormat="1" ht="88.7">
      <c r="B38" s="6" t="s">
        <v>43</v>
      </c>
      <c r="C38" s="9" t="s">
        <v>59</v>
      </c>
      <c r="D38" s="160"/>
      <c r="E38" s="160"/>
    </row>
    <row r="39" spans="2:6" s="2" customFormat="1" ht="35.5">
      <c r="B39" s="8" t="s">
        <v>44</v>
      </c>
      <c r="C39" s="9" t="s">
        <v>51</v>
      </c>
      <c r="D39" s="160"/>
      <c r="E39" s="160"/>
    </row>
    <row r="40" spans="2:6" s="2" customFormat="1" ht="70.95">
      <c r="B40" s="99" t="s">
        <v>60</v>
      </c>
      <c r="C40" s="9" t="s">
        <v>61</v>
      </c>
      <c r="D40" s="160"/>
      <c r="E40" s="160"/>
    </row>
    <row r="41" spans="2:6" s="2" customFormat="1">
      <c r="B41" s="188" t="s">
        <v>0</v>
      </c>
      <c r="C41" s="189"/>
      <c r="D41" s="187"/>
      <c r="E41" s="187"/>
    </row>
    <row r="42" spans="2:6" s="13" customFormat="1">
      <c r="B42" s="5" t="s">
        <v>4</v>
      </c>
      <c r="C42" s="5"/>
      <c r="D42" s="74">
        <f>+'Հավելված N 1'!G35</f>
        <v>-30241.7</v>
      </c>
      <c r="E42" s="74">
        <f>+'Հավելված N 1'!H35</f>
        <v>-30241.7</v>
      </c>
      <c r="F42" s="14"/>
    </row>
  </sheetData>
  <mergeCells count="20">
    <mergeCell ref="C1:E1"/>
    <mergeCell ref="C2:E2"/>
    <mergeCell ref="C3:E3"/>
    <mergeCell ref="B6:E6"/>
    <mergeCell ref="A9:E9"/>
    <mergeCell ref="B15:C15"/>
    <mergeCell ref="D18:D22"/>
    <mergeCell ref="E18:E22"/>
    <mergeCell ref="B11:E11"/>
    <mergeCell ref="C10:D10"/>
    <mergeCell ref="D16:E16"/>
    <mergeCell ref="B22:C22"/>
    <mergeCell ref="D35:E35"/>
    <mergeCell ref="D37:D41"/>
    <mergeCell ref="E37:E41"/>
    <mergeCell ref="B41:C41"/>
    <mergeCell ref="A29:E29"/>
    <mergeCell ref="C30:D30"/>
    <mergeCell ref="B31:E31"/>
    <mergeCell ref="B34:C3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13" zoomScale="85" zoomScaleNormal="85" workbookViewId="0">
      <selection activeCell="I22" sqref="I22"/>
    </sheetView>
  </sheetViews>
  <sheetFormatPr defaultColWidth="9.09765625" defaultRowHeight="17.75"/>
  <cols>
    <col min="1" max="4" width="18.09765625" style="15" customWidth="1"/>
    <col min="5" max="6" width="14.3984375" style="50" customWidth="1"/>
    <col min="7" max="7" width="17.69921875" style="51" customWidth="1"/>
    <col min="8" max="8" width="14.3984375" style="51" customWidth="1"/>
    <col min="9" max="9" width="30.09765625" style="50" customWidth="1"/>
    <col min="10" max="10" width="18" style="15" customWidth="1"/>
    <col min="11" max="11" width="37.09765625" style="15" customWidth="1"/>
    <col min="12" max="12" width="20.09765625" style="15" customWidth="1"/>
    <col min="13" max="13" width="14" style="15" bestFit="1" customWidth="1"/>
    <col min="14" max="16384" width="9.09765625" style="15"/>
  </cols>
  <sheetData>
    <row r="1" spans="1:10" ht="33.450000000000003" customHeight="1">
      <c r="A1" s="40"/>
      <c r="B1" s="40"/>
      <c r="C1" s="40"/>
      <c r="D1" s="40"/>
      <c r="E1" s="41"/>
      <c r="F1" s="41"/>
      <c r="G1" s="42"/>
      <c r="H1" s="205" t="s">
        <v>54</v>
      </c>
      <c r="I1" s="205"/>
    </row>
    <row r="2" spans="1:10">
      <c r="A2" s="40"/>
      <c r="B2" s="40"/>
      <c r="C2" s="40"/>
      <c r="D2" s="40"/>
      <c r="E2" s="41"/>
      <c r="F2" s="41"/>
      <c r="G2" s="42"/>
      <c r="H2" s="206" t="s">
        <v>45</v>
      </c>
      <c r="I2" s="206"/>
    </row>
    <row r="3" spans="1:10">
      <c r="A3" s="40"/>
      <c r="B3" s="40"/>
      <c r="C3" s="40"/>
      <c r="D3" s="40"/>
      <c r="E3" s="41"/>
      <c r="F3" s="41"/>
      <c r="G3" s="42"/>
      <c r="H3" s="206" t="s">
        <v>5</v>
      </c>
      <c r="I3" s="206"/>
    </row>
    <row r="4" spans="1:10">
      <c r="A4" s="40"/>
      <c r="B4" s="40"/>
      <c r="C4" s="40"/>
      <c r="D4" s="40"/>
      <c r="E4" s="41"/>
      <c r="F4" s="41"/>
      <c r="G4" s="42"/>
      <c r="H4" s="42"/>
      <c r="I4" s="43"/>
    </row>
    <row r="5" spans="1:10">
      <c r="A5" s="40"/>
      <c r="B5" s="40"/>
      <c r="C5" s="40"/>
      <c r="D5" s="40"/>
      <c r="E5" s="41"/>
      <c r="F5" s="41"/>
      <c r="G5" s="42"/>
      <c r="H5" s="42"/>
      <c r="I5" s="43"/>
    </row>
    <row r="6" spans="1:10" ht="32.25" customHeight="1">
      <c r="A6" s="207" t="s">
        <v>103</v>
      </c>
      <c r="B6" s="207"/>
      <c r="C6" s="207"/>
      <c r="D6" s="207"/>
      <c r="E6" s="207"/>
      <c r="F6" s="207"/>
      <c r="G6" s="207"/>
      <c r="H6" s="207"/>
      <c r="I6" s="207"/>
    </row>
    <row r="7" spans="1:10" ht="20.95" customHeight="1">
      <c r="A7" s="207"/>
      <c r="B7" s="207"/>
      <c r="C7" s="207"/>
      <c r="D7" s="207"/>
      <c r="E7" s="207"/>
      <c r="F7" s="207"/>
      <c r="G7" s="207"/>
      <c r="H7" s="207"/>
      <c r="I7" s="207"/>
    </row>
    <row r="8" spans="1:10" ht="20.95" customHeight="1">
      <c r="A8" s="44"/>
      <c r="B8" s="44"/>
      <c r="C8" s="44"/>
      <c r="D8" s="44"/>
      <c r="E8" s="44"/>
      <c r="F8" s="44"/>
      <c r="G8" s="44"/>
      <c r="H8" s="44"/>
      <c r="I8" s="44"/>
    </row>
    <row r="9" spans="1:10" ht="20.95" customHeight="1">
      <c r="A9" s="44"/>
      <c r="B9" s="44"/>
      <c r="C9" s="44"/>
      <c r="D9" s="44"/>
      <c r="E9" s="44"/>
      <c r="F9" s="44"/>
      <c r="G9" s="44"/>
      <c r="H9" s="44"/>
      <c r="I9" s="44"/>
    </row>
    <row r="10" spans="1:10" ht="73.75" customHeight="1">
      <c r="A10" s="208" t="s">
        <v>21</v>
      </c>
      <c r="B10" s="208" t="s">
        <v>22</v>
      </c>
      <c r="C10" s="208"/>
      <c r="D10" s="208"/>
      <c r="E10" s="208" t="s">
        <v>23</v>
      </c>
      <c r="F10" s="208" t="s">
        <v>24</v>
      </c>
      <c r="G10" s="208" t="s">
        <v>25</v>
      </c>
      <c r="H10" s="209" t="s">
        <v>53</v>
      </c>
      <c r="I10" s="209"/>
    </row>
    <row r="11" spans="1:10" ht="20.95" customHeight="1">
      <c r="A11" s="208"/>
      <c r="B11" s="208"/>
      <c r="C11" s="208"/>
      <c r="D11" s="208"/>
      <c r="E11" s="208"/>
      <c r="F11" s="208"/>
      <c r="G11" s="208"/>
      <c r="H11" s="45" t="s">
        <v>26</v>
      </c>
      <c r="I11" s="46" t="s">
        <v>27</v>
      </c>
    </row>
    <row r="12" spans="1:10">
      <c r="A12" s="47">
        <v>1</v>
      </c>
      <c r="B12" s="210">
        <v>2</v>
      </c>
      <c r="C12" s="211"/>
      <c r="D12" s="212"/>
      <c r="E12" s="45">
        <v>3</v>
      </c>
      <c r="F12" s="45">
        <v>4</v>
      </c>
      <c r="G12" s="45">
        <v>5</v>
      </c>
      <c r="H12" s="45">
        <v>6</v>
      </c>
      <c r="I12" s="45">
        <v>7</v>
      </c>
      <c r="J12" s="48"/>
    </row>
    <row r="13" spans="1:10" ht="44.9" customHeight="1">
      <c r="A13" s="213" t="s">
        <v>62</v>
      </c>
      <c r="B13" s="213"/>
      <c r="C13" s="213"/>
      <c r="D13" s="213"/>
      <c r="E13" s="213"/>
      <c r="F13" s="213"/>
      <c r="G13" s="213"/>
      <c r="H13" s="213"/>
      <c r="I13" s="34">
        <f>I14</f>
        <v>30241.7</v>
      </c>
      <c r="J13" s="49"/>
    </row>
    <row r="14" spans="1:10" s="2" customFormat="1" ht="17.899999999999999" customHeight="1">
      <c r="A14" s="94" t="s">
        <v>47</v>
      </c>
      <c r="B14" s="94" t="s">
        <v>63</v>
      </c>
      <c r="C14" s="94" t="s">
        <v>48</v>
      </c>
      <c r="D14" s="199" t="s">
        <v>56</v>
      </c>
      <c r="E14" s="200"/>
      <c r="F14" s="200"/>
      <c r="G14" s="200"/>
      <c r="H14" s="201"/>
      <c r="I14" s="64">
        <f>+I15</f>
        <v>30241.7</v>
      </c>
    </row>
    <row r="15" spans="1:10" s="66" customFormat="1" ht="27.8" customHeight="1">
      <c r="A15" s="95" t="s">
        <v>64</v>
      </c>
      <c r="B15" s="202" t="s">
        <v>57</v>
      </c>
      <c r="C15" s="202"/>
      <c r="D15" s="202"/>
      <c r="E15" s="202"/>
      <c r="F15" s="202"/>
      <c r="G15" s="202"/>
      <c r="H15" s="202"/>
      <c r="I15" s="65">
        <f>+I16</f>
        <v>30241.7</v>
      </c>
      <c r="J15" s="73"/>
    </row>
    <row r="16" spans="1:10" s="13" customFormat="1" ht="20.95" customHeight="1">
      <c r="A16" s="61"/>
      <c r="B16" s="203" t="s">
        <v>49</v>
      </c>
      <c r="C16" s="204"/>
      <c r="D16" s="166"/>
      <c r="E16" s="62"/>
      <c r="F16" s="62"/>
      <c r="G16" s="62"/>
      <c r="H16" s="63"/>
      <c r="I16" s="38">
        <f>SUM(I17:I18)</f>
        <v>30241.7</v>
      </c>
    </row>
    <row r="17" spans="1:9" s="69" customFormat="1">
      <c r="A17" s="93" t="s">
        <v>97</v>
      </c>
      <c r="B17" s="198" t="s">
        <v>91</v>
      </c>
      <c r="C17" s="198"/>
      <c r="D17" s="198"/>
      <c r="E17" s="100" t="s">
        <v>66</v>
      </c>
      <c r="F17" s="67" t="s">
        <v>46</v>
      </c>
      <c r="G17" s="68"/>
      <c r="H17" s="37"/>
      <c r="I17" s="102">
        <v>10380.799999999999</v>
      </c>
    </row>
    <row r="18" spans="1:9" s="69" customFormat="1" ht="36.549999999999997" customHeight="1">
      <c r="A18" s="150" t="s">
        <v>96</v>
      </c>
      <c r="B18" s="198" t="s">
        <v>98</v>
      </c>
      <c r="C18" s="198"/>
      <c r="D18" s="198"/>
      <c r="E18" s="149" t="s">
        <v>66</v>
      </c>
      <c r="F18" s="67" t="s">
        <v>46</v>
      </c>
      <c r="G18" s="68"/>
      <c r="H18" s="37"/>
      <c r="I18" s="102">
        <v>19860.900000000001</v>
      </c>
    </row>
  </sheetData>
  <mergeCells count="17"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8:D18"/>
    <mergeCell ref="B17:D17"/>
    <mergeCell ref="D14:H14"/>
    <mergeCell ref="B15:H15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2024-08-28T07:53:21Z</dcterms:modified>
</cp:coreProperties>
</file>