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qaxshin chapagrum + marzadahlichner\"/>
    </mc:Choice>
  </mc:AlternateContent>
  <bookViews>
    <workbookView xWindow="-118" yWindow="-118" windowWidth="21836" windowHeight="13143" tabRatio="867" activeTab="2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6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E24" i="66" l="1"/>
  <c r="D24" i="66"/>
  <c r="E71" i="29"/>
  <c r="D71" i="29"/>
  <c r="E35" i="65"/>
  <c r="D35" i="65"/>
  <c r="E54" i="65"/>
  <c r="D54" i="65"/>
  <c r="H41" i="32"/>
  <c r="G41" i="32"/>
  <c r="H60" i="32"/>
  <c r="G60" i="32"/>
  <c r="H64" i="32"/>
  <c r="G64" i="32"/>
  <c r="G63" i="32" s="1"/>
  <c r="G62" i="32" s="1"/>
  <c r="G61" i="32" s="1"/>
  <c r="H63" i="32"/>
  <c r="H62" i="32" s="1"/>
  <c r="H61" i="32" s="1"/>
  <c r="H28" i="55"/>
  <c r="H51" i="32"/>
  <c r="H55" i="32"/>
  <c r="G55" i="32"/>
  <c r="F24" i="56"/>
  <c r="F22" i="56" s="1"/>
  <c r="E22" i="56"/>
  <c r="E24" i="56"/>
  <c r="F26" i="56"/>
  <c r="E26" i="56"/>
  <c r="E27" i="56"/>
  <c r="F27" i="56"/>
  <c r="D27" i="56"/>
  <c r="D32" i="56"/>
  <c r="F13" i="55"/>
  <c r="G13" i="55"/>
  <c r="E13" i="55"/>
  <c r="F22" i="55"/>
  <c r="G22" i="55"/>
  <c r="H22" i="55"/>
  <c r="E22" i="55"/>
  <c r="F24" i="55"/>
  <c r="G24" i="55"/>
  <c r="H24" i="55"/>
  <c r="E24" i="55"/>
  <c r="E25" i="55"/>
  <c r="D25" i="55"/>
  <c r="D22" i="55"/>
  <c r="G54" i="32" l="1"/>
  <c r="G53" i="32" s="1"/>
  <c r="G52" i="32" s="1"/>
  <c r="H54" i="32"/>
  <c r="H53" i="32" s="1"/>
  <c r="H52" i="32" s="1"/>
  <c r="D24" i="55"/>
  <c r="I19" i="54" l="1"/>
  <c r="I20" i="54"/>
  <c r="E26" i="55" l="1"/>
  <c r="D28" i="55"/>
  <c r="F32" i="56" s="1"/>
  <c r="H26" i="55"/>
  <c r="H13" i="55" s="1"/>
  <c r="G26" i="55"/>
  <c r="F26" i="55"/>
  <c r="F30" i="56" l="1"/>
  <c r="F28" i="56" s="1"/>
  <c r="F11" i="56" s="1"/>
  <c r="E32" i="56"/>
  <c r="E30" i="56" s="1"/>
  <c r="E28" i="56" s="1"/>
  <c r="E11" i="56" s="1"/>
  <c r="D26" i="55"/>
  <c r="I23" i="54" l="1"/>
  <c r="I17" i="54"/>
  <c r="I33" i="54"/>
  <c r="D19" i="56" l="1"/>
  <c r="D20" i="56"/>
  <c r="D21" i="56"/>
  <c r="D18" i="56"/>
  <c r="E19" i="55" l="1"/>
  <c r="E20" i="55"/>
  <c r="E21" i="55"/>
  <c r="E18" i="55"/>
  <c r="I26" i="54"/>
  <c r="I25" i="54" s="1"/>
  <c r="I22" i="54" l="1"/>
  <c r="I18" i="54" l="1"/>
  <c r="I32" i="54" l="1"/>
  <c r="I31" i="54" s="1"/>
  <c r="H90" i="32" l="1"/>
  <c r="I24" i="54"/>
  <c r="I16" i="54" l="1"/>
  <c r="I15" i="54" l="1"/>
  <c r="H34" i="32" l="1"/>
  <c r="G34" i="32" s="1"/>
  <c r="G33" i="32" s="1"/>
  <c r="G32" i="32" s="1"/>
  <c r="G31" i="32" s="1"/>
  <c r="G30" i="32" s="1"/>
  <c r="G28" i="32" s="1"/>
  <c r="I14" i="54"/>
  <c r="H50" i="32"/>
  <c r="H49" i="32" s="1"/>
  <c r="G51" i="32"/>
  <c r="G50" i="32" s="1"/>
  <c r="G49" i="32" s="1"/>
  <c r="I13" i="54" l="1"/>
  <c r="H33" i="32"/>
  <c r="H32" i="32" s="1"/>
  <c r="H31" i="32" s="1"/>
  <c r="H30" i="32" s="1"/>
  <c r="H28" i="32" s="1"/>
  <c r="H26" i="32" s="1"/>
  <c r="E42" i="65" s="1"/>
  <c r="G26" i="32"/>
  <c r="G24" i="32" s="1"/>
  <c r="G22" i="32" s="1"/>
  <c r="D71" i="66"/>
  <c r="D42" i="65" l="1"/>
  <c r="D50" i="29" s="1"/>
  <c r="E71" i="66"/>
  <c r="E50" i="29"/>
  <c r="H24" i="32"/>
  <c r="H22" i="32" s="1"/>
  <c r="F17" i="55"/>
  <c r="F15" i="55" s="1"/>
  <c r="H17" i="55"/>
  <c r="H15" i="55" s="1"/>
  <c r="G90" i="32" l="1"/>
  <c r="G89" i="32" s="1"/>
  <c r="G88" i="32" s="1"/>
  <c r="G87" i="32" s="1"/>
  <c r="G86" i="32" s="1"/>
  <c r="G84" i="32" s="1"/>
  <c r="D57" i="66" s="1"/>
  <c r="H89" i="32"/>
  <c r="H88" i="32" s="1"/>
  <c r="H87" i="32" s="1"/>
  <c r="H86" i="32" s="1"/>
  <c r="H84" i="32" s="1"/>
  <c r="E57" i="66" s="1"/>
  <c r="H82" i="32" l="1"/>
  <c r="G82" i="32"/>
  <c r="G48" i="32"/>
  <c r="G47" i="32" s="1"/>
  <c r="D29" i="65" l="1"/>
  <c r="G45" i="32"/>
  <c r="G43" i="32" s="1"/>
  <c r="E29" i="65"/>
  <c r="G17" i="55"/>
  <c r="G15" i="55" s="1"/>
  <c r="D82" i="66" l="1"/>
  <c r="G39" i="32"/>
  <c r="D36" i="29"/>
  <c r="E36" i="29"/>
  <c r="E17" i="55" l="1"/>
  <c r="D21" i="55"/>
  <c r="F21" i="56" s="1"/>
  <c r="E21" i="56" s="1"/>
  <c r="D20" i="55"/>
  <c r="F20" i="56" s="1"/>
  <c r="E20" i="56" s="1"/>
  <c r="D19" i="55"/>
  <c r="F19" i="56" s="1"/>
  <c r="E19" i="56" s="1"/>
  <c r="E15" i="55" l="1"/>
  <c r="D18" i="55" l="1"/>
  <c r="F18" i="56" s="1"/>
  <c r="E18" i="56" l="1"/>
  <c r="E17" i="56" s="1"/>
  <c r="E15" i="56" s="1"/>
  <c r="F17" i="56"/>
  <c r="F15" i="56" s="1"/>
  <c r="H48" i="32"/>
  <c r="H47" i="32" s="1"/>
  <c r="D17" i="55"/>
  <c r="F13" i="56" l="1"/>
  <c r="H81" i="32"/>
  <c r="H80" i="32" s="1"/>
  <c r="H79" i="32" s="1"/>
  <c r="H78" i="32" s="1"/>
  <c r="H77" i="32" s="1"/>
  <c r="H75" i="32" s="1"/>
  <c r="E13" i="56"/>
  <c r="G81" i="32"/>
  <c r="G80" i="32" s="1"/>
  <c r="G79" i="32" s="1"/>
  <c r="G78" i="32" s="1"/>
  <c r="G77" i="32" s="1"/>
  <c r="G75" i="32" s="1"/>
  <c r="H45" i="32"/>
  <c r="H43" i="32" s="1"/>
  <c r="E82" i="66" l="1"/>
  <c r="E46" i="66"/>
  <c r="H73" i="32"/>
  <c r="D46" i="66"/>
  <c r="G73" i="32"/>
  <c r="D15" i="55"/>
  <c r="E23" i="65" l="1"/>
  <c r="H71" i="32"/>
  <c r="H69" i="32" s="1"/>
  <c r="D23" i="65"/>
  <c r="G71" i="32"/>
  <c r="G69" i="32" s="1"/>
  <c r="D48" i="65"/>
  <c r="G37" i="32"/>
  <c r="G35" i="32" s="1"/>
  <c r="D25" i="29" l="1"/>
  <c r="D16" i="65"/>
  <c r="D61" i="29"/>
  <c r="E25" i="29"/>
  <c r="E16" i="65"/>
  <c r="G67" i="32"/>
  <c r="G65" i="32" s="1"/>
  <c r="G58" i="32" s="1"/>
  <c r="G56" i="32" s="1"/>
  <c r="G20" i="32"/>
  <c r="G18" i="32" s="1"/>
  <c r="D14" i="65" l="1"/>
  <c r="G16" i="32"/>
  <c r="G15" i="32" s="1"/>
  <c r="G11" i="55" l="1"/>
  <c r="H11" i="55"/>
  <c r="F11" i="55"/>
  <c r="D13" i="55" l="1"/>
  <c r="E11" i="55"/>
  <c r="D11" i="55" s="1"/>
  <c r="D12" i="65" l="1"/>
  <c r="G13" i="32" l="1"/>
  <c r="E48" i="65" l="1"/>
  <c r="H39" i="32"/>
  <c r="H37" i="32" s="1"/>
  <c r="H35" i="32" s="1"/>
  <c r="E61" i="29" l="1"/>
  <c r="E14" i="65"/>
  <c r="H67" i="32"/>
  <c r="H65" i="32" s="1"/>
  <c r="H58" i="32" s="1"/>
  <c r="H56" i="32" s="1"/>
  <c r="H20" i="32"/>
  <c r="H18" i="32" s="1"/>
  <c r="E12" i="65" l="1"/>
  <c r="H16" i="32"/>
  <c r="H15" i="32" l="1"/>
  <c r="H13" i="32" s="1"/>
</calcChain>
</file>

<file path=xl/sharedStrings.xml><?xml version="1.0" encoding="utf-8"?>
<sst xmlns="http://schemas.openxmlformats.org/spreadsheetml/2006/main" count="507" uniqueCount="187">
  <si>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</si>
  <si>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</si>
  <si>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</si>
  <si>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</si>
  <si>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</si>
  <si>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</si>
  <si>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</si>
  <si>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</si>
  <si>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</si>
  <si>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</si>
  <si>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</si>
  <si>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</si>
  <si>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</si>
  <si>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</si>
  <si>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</si>
  <si>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</si>
  <si>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</si>
  <si>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</si>
  <si>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</si>
  <si>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</si>
  <si>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</si>
  <si>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</si>
  <si>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</si>
  <si>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</si>
  <si>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</si>
  <si>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</si>
  <si>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</si>
  <si>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</si>
  <si>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</si>
  <si>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</si>
  <si>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</si>
  <si>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</si>
  <si>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</si>
  <si>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</si>
  <si>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</si>
  <si>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</si>
  <si>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</si>
  <si>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</si>
  <si>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</si>
  <si>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</si>
  <si>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</si>
  <si>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</si>
  <si>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</si>
  <si>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</si>
  <si>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</si>
  <si>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</si>
  <si>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</si>
  <si>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</si>
  <si>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</si>
  <si>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</si>
  <si>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</si>
  <si>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</si>
  <si>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</si>
  <si>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</si>
  <si>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</si>
  <si>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</si>
  <si>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</si>
  <si>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Երևան քաղաք</t>
  </si>
  <si>
    <t>դրամ</t>
  </si>
  <si>
    <t xml:space="preserve"> ՄԱՍ III. ԾԱՌԱՅՈՒԹՅՈՒՆՆԵՐ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</si>
  <si>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</si>
  <si>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</si>
  <si>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Խումբ N 02</t>
  </si>
  <si>
    <t>02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</si>
  <si>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</si>
  <si>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</si>
  <si>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</si>
  <si>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</si>
  <si>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</si>
  <si>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</si>
  <si>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</si>
  <si>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>ՀՀ քաղաքաշինության կոմիտե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</si>
  <si>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</si>
  <si>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</si>
  <si>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</si>
  <si>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</si>
  <si>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</t>
  </si>
  <si>
    <t>1236-32003</t>
  </si>
  <si>
    <t xml:space="preserve"> Հանրակրթական դպրոցների նոր շենքերի կառուցում</t>
  </si>
  <si>
    <t>ՀՀ կառավարության  2024 թվականի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</si>
  <si>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</si>
  <si>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</si>
  <si>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</si>
  <si>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</si>
  <si>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</si>
  <si>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</si>
  <si>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</si>
  <si>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</si>
  <si>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</si>
  <si>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</si>
  <si>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</si>
  <si>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</si>
  <si>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</si>
  <si>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 </t>
  </si>
  <si>
    <t xml:space="preserve"> Հանրակրթական դպրոցներ </t>
  </si>
  <si>
    <t>Աղյուսակ 9․1.39</t>
  </si>
  <si>
    <t xml:space="preserve"> շենքերի չափագրման ծառայություններ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</si>
  <si>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</si>
  <si>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</si>
  <si>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</si>
  <si>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 xml:space="preserve"> - Մասնագիտական ծառայություններ</t>
  </si>
  <si>
    <t>1236-32001</t>
  </si>
  <si>
    <t xml:space="preserve"> Մանկապարտեզների նոր շենքերի կառուցում</t>
  </si>
  <si>
    <t xml:space="preserve">Դպրոցների թիվը, որոնց համար ձեռք է բերվել շենքի չափագրման ծառայություն, հատ </t>
  </si>
  <si>
    <t>Հավելված N 4</t>
  </si>
  <si>
    <t xml:space="preserve"> Մանկապարտեզների նոր շենքերի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</si>
  <si>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</si>
  <si>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 Շահառուների ընտրության չափորոշիչները° </t>
  </si>
  <si>
    <t xml:space="preserve"> Նախադպրոցական կրթություն իրականացնող ուսումնական հաստատություններ </t>
  </si>
  <si>
    <t xml:space="preserve">Մանկապարտեզների թիվը, որոնց համար ձեռք է բերվել շենքի չափագրման ծառայություն, հատ </t>
  </si>
  <si>
    <t xml:space="preserve"> Ապահով դպրոց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</si>
  <si>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</si>
  <si>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Հանրակրթական կրթություն իրականացնող ուսումնական հաստատությունների մարզադահլիճների վերակառուցում</t>
  </si>
  <si>
    <t>1183-32009</t>
  </si>
  <si>
    <t>Ապահով դպրոց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</si>
  <si>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</si>
  <si>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</si>
  <si>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Ակտիվն օգտագործող կազմակերպությունների անվանումները </t>
  </si>
  <si>
    <t xml:space="preserve">  Հանրակրթական դպրոցներ </t>
  </si>
  <si>
    <t xml:space="preserve"> Ծրագրի դասիչը` </t>
  </si>
  <si>
    <t xml:space="preserve"> 1183 </t>
  </si>
  <si>
    <t xml:space="preserve"> Միջոցառման դասիչը` </t>
  </si>
  <si>
    <t xml:space="preserve"> 32009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</si>
  <si>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</si>
  <si>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</si>
  <si>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</si>
  <si>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</si>
  <si>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</si>
  <si>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</si>
  <si>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</si>
  <si>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</si>
  <si>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</si>
  <si>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</si>
  <si>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</si>
  <si>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</si>
  <si>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</si>
  <si>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</si>
  <si>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</si>
  <si>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Ծրագրի միջոցառումներ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</si>
  <si>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</si>
  <si>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</si>
  <si>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</si>
  <si>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</si>
  <si>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</si>
  <si>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</si>
  <si>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</si>
  <si>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Խումբ N 01</t>
  </si>
  <si>
    <t xml:space="preserve"> Նախադպրոցական կրթություն</t>
  </si>
  <si>
    <t xml:space="preserve"> Հիմնական ընդհանուր կրթություն</t>
  </si>
  <si>
    <t xml:space="preserve"> Նախադպրոցական և տարրական ընդհանուր կրթություն</t>
  </si>
  <si>
    <t xml:space="preserve"> Միջնակարգ ընդհանուր կրթություն</t>
  </si>
  <si>
    <t xml:space="preserve">ՀԱՅԱՍՏԱՆԻ ՀԱՆՐԱՊԵՏՈՒԹՅԱՆ ԿԱՌԱՎԱՐՈՒԹՅԱՆ 2023 ԹՎԱԿԱՆԻ ԴԵԿՏԵՄԲԵՐԻ 28-Ի N 2323-Ն ՈՐՈՇՄԱՆ N 9 ՀԱՎԵԼՎԱԾԻ N 9.13 ԱՂՅՈՒՍԱԿՈՒՄ ԿԱՏԱՐՎՈՂ ՓՈՓՈԽՈՒԹՅՈՒՆՆԵՐԸ ԵՎ ԼՐԱՑՈՒՄՆԵՐԸ 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</si>
  <si>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</si>
  <si>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</si>
  <si>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</si>
  <si>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</si>
  <si>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1183-32007</t>
  </si>
  <si>
    <t xml:space="preserve"> ՄԱՍ II. ԱՇԽԱՏԱՆՔՆԵՐ</t>
  </si>
  <si>
    <t xml:space="preserve">  ընդհանուր շինարարական աշխատանքներ</t>
  </si>
  <si>
    <t xml:space="preserve"> ԲՄ</t>
  </si>
  <si>
    <t>45221142-89</t>
  </si>
  <si>
    <t>45221142-90</t>
  </si>
  <si>
    <t>45221142-91</t>
  </si>
  <si>
    <t>45221142-92</t>
  </si>
  <si>
    <t xml:space="preserve">Հավելված N 7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</si>
  <si>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</si>
  <si>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</si>
  <si>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</si>
  <si>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– Շենքերի և շինությունների շինարարություն</t>
  </si>
  <si>
    <t>Հավելված N 5</t>
  </si>
  <si>
    <t>71311360-512</t>
  </si>
  <si>
    <t>Հանրակրթական դպրոցների, մանկապարտեզների և կրթահամալիրների գույքով և տեխնիկայով ապահովում</t>
  </si>
  <si>
    <t>Լոռու մարզի դպրոցների լաբորատոր գույքով և սարքավորումներով ապահովում</t>
  </si>
  <si>
    <t>45221142-107</t>
  </si>
  <si>
    <t>Հանրակրթական դպրոցների նոր շենքերի կառուցում</t>
  </si>
  <si>
    <t>ՀՀ Արարատի մարզ</t>
  </si>
  <si>
    <t>«Մասիսի թիվ 5 ավագ դպրոց» ՊՈԱԿ</t>
  </si>
  <si>
    <t xml:space="preserve"> այդ թվում`ըստ ուղղությունների</t>
  </si>
  <si>
    <t xml:space="preserve"> Հանրակրթական դպրոցների, մանկապարտեզների և կրթահամալիրների գույքով և տեխնիկայով ապահովում</t>
  </si>
  <si>
    <t xml:space="preserve"> ՄԵՔԵՆԱՆԵՐ  ԵՎ  ՍԱՐՔԱՎՈՐՈՒՄՆԵՐ</t>
  </si>
  <si>
    <t xml:space="preserve"> - Այլ մեքենաներ և սարքավորումներ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</si>
  <si>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</si>
  <si>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Հանրակրթական դպրոցների, մանկապարտեզների և կրթահամալիրների գույքով և տեխնիկայով ապահովում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</si>
  <si>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</si>
  <si>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Հանրակրթական դպրոցներ, մանկապարտեզներ և կրթահամալիրներ </t>
  </si>
  <si>
    <t xml:space="preserve">ՀԱՅԱՍՏԱՆԻ ՀԱՆՐԱՊԵՏՈՒԹՅԱՆ ԿԱՌԱՎԱՐՈՒԹՅԱՆ 2023 ԹՎԱԿԱՆԻ ԴԵԿՏԵՄԲԵՐԻ 28-Ի N 2323-Ն ՈՐՈՇՄԱՆ N 9.1 ՀԱՎԵԼՎԱԾԻ NN 9.1.13 ԵՎ 9.1.39 ԱՂՅՈՒՍԱԿՆԵՐՈՒՄ ԿԱՏԱՐՎՈՂ ՓՈՓՈԽՈՒԹՅՈՒՆՆԵՐԸ ԵՎ ԼՐԱՑՈՒՄՆԵՐԸ </t>
  </si>
  <si>
    <t>Աղյուսակ 9․1.13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</si>
</sst>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b/>
      <sz val="12"/>
      <color rgb="FFFF0000"/>
      <name val="GHEA Grapalat"/>
      <family val="3"/>
    </font>
    <font>
      <sz val="11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7" fillId="0" borderId="11" applyNumberFormat="0" applyFill="0" applyAlignment="0" applyProtection="0"/>
    <xf numFmtId="0" fontId="28" fillId="8" borderId="12" applyNumberFormat="0" applyAlignment="0" applyProtection="0"/>
    <xf numFmtId="0" fontId="29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3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6" applyNumberFormat="0" applyFill="0" applyAlignment="0" applyProtection="0"/>
    <xf numFmtId="0" fontId="34" fillId="25" borderId="0" applyNumberFormat="0" applyBorder="0" applyAlignment="0" applyProtection="0"/>
    <xf numFmtId="0" fontId="42" fillId="0" borderId="8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1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9" applyNumberFormat="0" applyAlignment="0" applyProtection="0"/>
    <xf numFmtId="0" fontId="39" fillId="3" borderId="0" applyNumberFormat="0" applyBorder="0" applyAlignment="0" applyProtection="0"/>
    <xf numFmtId="0" fontId="46" fillId="7" borderId="10" applyNumberFormat="0" applyAlignment="0" applyProtection="0"/>
    <xf numFmtId="0" fontId="43" fillId="6" borderId="9" applyNumberFormat="0" applyAlignment="0" applyProtection="0"/>
    <xf numFmtId="0" fontId="41" fillId="0" borderId="7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2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4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5" applyNumberFormat="0" applyAlignment="0" applyProtection="0"/>
    <xf numFmtId="0" fontId="56" fillId="53" borderId="16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5" applyNumberFormat="0" applyAlignment="0" applyProtection="0"/>
    <xf numFmtId="0" fontId="63" fillId="0" borderId="20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1" applyNumberFormat="0" applyFont="0" applyAlignment="0" applyProtection="0"/>
    <xf numFmtId="0" fontId="65" fillId="52" borderId="22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3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29">
      <protection locked="0"/>
    </xf>
    <xf numFmtId="172" fontId="82" fillId="56" borderId="2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4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47">
    <xf numFmtId="0" fontId="0" fillId="0" borderId="0" xfId="0"/>
    <xf numFmtId="0" fontId="73" fillId="2" borderId="0" xfId="0" applyFont="1" applyFill="1"/>
    <xf numFmtId="169" fontId="16" fillId="2" borderId="24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4" xfId="0" applyFont="1" applyFill="1" applyBorder="1" applyAlignment="1">
      <alignment horizontal="left" vertical="top" wrapText="1"/>
    </xf>
    <xf numFmtId="166" fontId="72" fillId="2" borderId="24" xfId="7" applyNumberFormat="1" applyFont="1" applyFill="1" applyBorder="1" applyAlignment="1">
      <alignment horizontal="center" vertical="center" wrapText="1"/>
    </xf>
    <xf numFmtId="169" fontId="72" fillId="2" borderId="24" xfId="7" applyNumberFormat="1" applyFont="1" applyFill="1" applyBorder="1" applyAlignment="1">
      <alignment horizontal="center" vertical="center" wrapText="1"/>
    </xf>
    <xf numFmtId="166" fontId="72" fillId="2" borderId="24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left" vertical="center"/>
    </xf>
    <xf numFmtId="169" fontId="16" fillId="2" borderId="24" xfId="7" applyNumberFormat="1" applyFont="1" applyFill="1" applyBorder="1" applyAlignment="1">
      <alignment horizontal="center" vertical="top" wrapText="1"/>
    </xf>
    <xf numFmtId="0" fontId="72" fillId="2" borderId="24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4" xfId="7" applyNumberFormat="1" applyFont="1" applyFill="1" applyBorder="1" applyAlignment="1">
      <alignment horizontal="center" vertical="center" wrapText="1"/>
    </xf>
    <xf numFmtId="169" fontId="16" fillId="2" borderId="24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0" fontId="73" fillId="2" borderId="0" xfId="0" applyFont="1" applyFill="1" applyBorder="1"/>
    <xf numFmtId="0" fontId="72" fillId="2" borderId="33" xfId="0" applyFont="1" applyFill="1" applyBorder="1" applyAlignment="1">
      <alignment vertical="top" wrapText="1"/>
    </xf>
    <xf numFmtId="0" fontId="72" fillId="2" borderId="33" xfId="0" applyFont="1" applyFill="1" applyBorder="1" applyAlignment="1">
      <alignment horizontal="left" vertical="top" wrapText="1"/>
    </xf>
    <xf numFmtId="0" fontId="16" fillId="2" borderId="33" xfId="0" applyFont="1" applyFill="1" applyBorder="1" applyAlignment="1">
      <alignment horizontal="center"/>
    </xf>
    <xf numFmtId="0" fontId="85" fillId="2" borderId="33" xfId="165" applyFont="1" applyFill="1" applyBorder="1" applyAlignment="1">
      <alignment horizontal="left" vertical="top" wrapText="1"/>
    </xf>
    <xf numFmtId="0" fontId="16" fillId="2" borderId="33" xfId="0" applyFont="1" applyFill="1" applyBorder="1" applyAlignment="1">
      <alignment horizontal="left" vertical="center" wrapText="1"/>
    </xf>
    <xf numFmtId="169" fontId="72" fillId="2" borderId="33" xfId="7" applyNumberFormat="1" applyFont="1" applyFill="1" applyBorder="1" applyAlignment="1">
      <alignment horizontal="right" vertical="center" wrapText="1"/>
    </xf>
    <xf numFmtId="0" fontId="85" fillId="2" borderId="33" xfId="0" applyFont="1" applyFill="1" applyBorder="1" applyAlignment="1">
      <alignment horizontal="left" vertical="top" wrapText="1"/>
    </xf>
    <xf numFmtId="0" fontId="72" fillId="2" borderId="33" xfId="0" applyFont="1" applyFill="1" applyBorder="1"/>
    <xf numFmtId="0" fontId="16" fillId="2" borderId="33" xfId="0" applyFont="1" applyFill="1" applyBorder="1" applyAlignment="1">
      <alignment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33" xfId="0" applyFont="1" applyFill="1" applyBorder="1" applyAlignment="1">
      <alignment vertical="center" wrapText="1"/>
    </xf>
    <xf numFmtId="0" fontId="86" fillId="2" borderId="33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0" xfId="0" applyFont="1" applyFill="1" applyAlignment="1">
      <alignment vertical="center"/>
    </xf>
    <xf numFmtId="168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4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3" fillId="2" borderId="0" xfId="299" applyFont="1" applyFill="1"/>
    <xf numFmtId="173" fontId="73" fillId="2" borderId="0" xfId="299" applyNumberFormat="1" applyFont="1" applyFill="1"/>
    <xf numFmtId="0" fontId="72" fillId="2" borderId="0" xfId="299" applyFont="1" applyFill="1"/>
    <xf numFmtId="171" fontId="72" fillId="2" borderId="33" xfId="6" applyNumberFormat="1" applyFont="1" applyFill="1" applyBorder="1" applyAlignment="1">
      <alignment horizontal="center" vertical="center"/>
    </xf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3" fillId="2" borderId="0" xfId="2028" applyFont="1" applyFill="1"/>
    <xf numFmtId="174" fontId="73" fillId="2" borderId="0" xfId="2027" applyFont="1" applyFill="1"/>
    <xf numFmtId="49" fontId="16" fillId="2" borderId="33" xfId="96" applyNumberFormat="1" applyFont="1" applyFill="1" applyBorder="1" applyAlignment="1">
      <alignment horizontal="center" vertical="center" textRotation="90" wrapText="1"/>
    </xf>
    <xf numFmtId="168" fontId="16" fillId="2" borderId="33" xfId="96" applyNumberFormat="1" applyFont="1" applyFill="1" applyBorder="1" applyAlignment="1">
      <alignment horizontal="center" vertical="center" wrapText="1"/>
    </xf>
    <xf numFmtId="0" fontId="16" fillId="2" borderId="33" xfId="96" applyNumberFormat="1" applyFont="1" applyFill="1" applyBorder="1" applyAlignment="1">
      <alignment horizontal="center" vertical="center" wrapText="1"/>
    </xf>
    <xf numFmtId="165" fontId="16" fillId="2" borderId="33" xfId="6" applyNumberFormat="1" applyFont="1" applyFill="1" applyBorder="1" applyAlignment="1">
      <alignment horizontal="center" vertical="center"/>
    </xf>
    <xf numFmtId="169" fontId="16" fillId="2" borderId="33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33" xfId="96" applyFont="1" applyFill="1" applyBorder="1" applyAlignment="1">
      <alignment horizontal="center" vertical="center" wrapText="1"/>
    </xf>
    <xf numFmtId="0" fontId="89" fillId="2" borderId="33" xfId="96" applyFont="1" applyFill="1" applyBorder="1" applyAlignment="1">
      <alignment horizontal="center" vertical="center" wrapText="1"/>
    </xf>
    <xf numFmtId="168" fontId="72" fillId="2" borderId="33" xfId="96" applyNumberFormat="1" applyFont="1" applyFill="1" applyBorder="1" applyAlignment="1">
      <alignment horizontal="center" vertical="center" wrapText="1"/>
    </xf>
    <xf numFmtId="0" fontId="16" fillId="2" borderId="33" xfId="96" applyFont="1" applyFill="1" applyBorder="1" applyAlignment="1">
      <alignment horizontal="center" vertical="center" wrapText="1"/>
    </xf>
    <xf numFmtId="0" fontId="73" fillId="2" borderId="33" xfId="299" applyFont="1" applyFill="1" applyBorder="1" applyAlignment="1">
      <alignment horizont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89" fillId="2" borderId="33" xfId="253" applyFont="1" applyFill="1" applyBorder="1" applyAlignment="1">
      <alignment horizontal="center" vertical="center" wrapText="1"/>
    </xf>
    <xf numFmtId="168" fontId="93" fillId="2" borderId="33" xfId="96" applyNumberFormat="1" applyFont="1" applyFill="1" applyBorder="1" applyAlignment="1">
      <alignment horizontal="center" vertical="center" wrapText="1"/>
    </xf>
    <xf numFmtId="0" fontId="85" fillId="2" borderId="33" xfId="253" applyFont="1" applyFill="1" applyBorder="1" applyAlignment="1">
      <alignment horizontal="center" vertical="center" wrapText="1"/>
    </xf>
    <xf numFmtId="168" fontId="72" fillId="2" borderId="33" xfId="96" applyNumberFormat="1" applyFont="1" applyFill="1" applyBorder="1" applyAlignment="1">
      <alignment vertical="center" wrapText="1"/>
    </xf>
    <xf numFmtId="0" fontId="90" fillId="2" borderId="36" xfId="96" applyFont="1" applyFill="1" applyBorder="1" applyAlignment="1">
      <alignment horizontal="center" vertical="center" wrapText="1"/>
    </xf>
    <xf numFmtId="165" fontId="90" fillId="2" borderId="33" xfId="6" applyNumberFormat="1" applyFont="1" applyFill="1" applyBorder="1" applyAlignment="1">
      <alignment horizontal="center" vertical="center"/>
    </xf>
    <xf numFmtId="0" fontId="73" fillId="2" borderId="33" xfId="253" applyFont="1" applyFill="1" applyBorder="1"/>
    <xf numFmtId="43" fontId="73" fillId="2" borderId="33" xfId="7" applyFont="1" applyFill="1" applyBorder="1" applyAlignment="1">
      <alignment vertical="center"/>
    </xf>
    <xf numFmtId="0" fontId="13" fillId="2" borderId="33" xfId="165" applyFont="1" applyFill="1" applyBorder="1" applyAlignment="1">
      <alignment horizontal="center" vertical="center" wrapText="1"/>
    </xf>
    <xf numFmtId="0" fontId="16" fillId="0" borderId="33" xfId="96" applyFont="1" applyBorder="1" applyAlignment="1">
      <alignment horizontal="left" vertical="center" wrapText="1"/>
    </xf>
    <xf numFmtId="0" fontId="72" fillId="2" borderId="25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166" fontId="72" fillId="2" borderId="33" xfId="7" applyNumberFormat="1" applyFont="1" applyFill="1" applyBorder="1" applyAlignment="1">
      <alignment horizontal="right" vertical="center" wrapText="1"/>
    </xf>
    <xf numFmtId="0" fontId="72" fillId="2" borderId="33" xfId="0" applyFont="1" applyFill="1" applyBorder="1" applyAlignment="1">
      <alignment wrapText="1"/>
    </xf>
    <xf numFmtId="0" fontId="73" fillId="2" borderId="33" xfId="0" applyFont="1" applyFill="1" applyBorder="1" applyAlignment="1">
      <alignment horizontal="center"/>
    </xf>
    <xf numFmtId="0" fontId="85" fillId="2" borderId="33" xfId="0" applyFont="1" applyFill="1" applyBorder="1" applyAlignment="1">
      <alignment vertical="center" wrapText="1"/>
    </xf>
    <xf numFmtId="169" fontId="72" fillId="2" borderId="33" xfId="0" applyNumberFormat="1" applyFont="1" applyFill="1" applyBorder="1" applyAlignment="1">
      <alignment horizontal="right" vertical="center" wrapText="1"/>
    </xf>
    <xf numFmtId="0" fontId="90" fillId="2" borderId="36" xfId="96" applyFont="1" applyFill="1" applyBorder="1" applyAlignment="1">
      <alignment horizontal="left" vertical="center" wrapText="1"/>
    </xf>
    <xf numFmtId="43" fontId="13" fillId="2" borderId="33" xfId="253" applyNumberFormat="1" applyFont="1" applyFill="1" applyBorder="1" applyAlignment="1">
      <alignment vertical="center"/>
    </xf>
    <xf numFmtId="0" fontId="16" fillId="2" borderId="25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top" wrapText="1"/>
    </xf>
    <xf numFmtId="168" fontId="73" fillId="2" borderId="0" xfId="253" applyNumberFormat="1" applyFont="1" applyFill="1"/>
    <xf numFmtId="169" fontId="85" fillId="2" borderId="24" xfId="7" applyNumberFormat="1" applyFont="1" applyFill="1" applyBorder="1" applyAlignment="1">
      <alignment horizontal="right" vertical="center" wrapText="1"/>
    </xf>
    <xf numFmtId="169" fontId="72" fillId="2" borderId="24" xfId="7" applyNumberFormat="1" applyFont="1" applyFill="1" applyBorder="1" applyAlignment="1">
      <alignment horizontal="right" vertical="center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3" xfId="1735" applyFont="1" applyFill="1" applyBorder="1" applyAlignment="1">
      <alignment horizontal="center" vertical="center" wrapText="1"/>
    </xf>
    <xf numFmtId="0" fontId="72" fillId="2" borderId="33" xfId="1736" applyFont="1" applyFill="1" applyBorder="1" applyAlignment="1">
      <alignment horizontal="center" vertical="center"/>
    </xf>
    <xf numFmtId="0" fontId="72" fillId="2" borderId="33" xfId="1735" applyFont="1" applyFill="1" applyBorder="1" applyAlignment="1">
      <alignment horizontal="center"/>
    </xf>
    <xf numFmtId="173" fontId="72" fillId="2" borderId="0" xfId="299" applyNumberFormat="1" applyFont="1" applyFill="1"/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16" fillId="2" borderId="0" xfId="0" applyFont="1" applyFill="1" applyBorder="1" applyAlignment="1">
      <alignment horizont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top" wrapText="1"/>
    </xf>
    <xf numFmtId="0" fontId="16" fillId="2" borderId="33" xfId="0" applyFont="1" applyFill="1" applyBorder="1" applyAlignment="1">
      <alignment horizontal="center" vertical="center" wrapText="1"/>
    </xf>
    <xf numFmtId="0" fontId="72" fillId="2" borderId="33" xfId="208" applyFont="1" applyFill="1" applyBorder="1" applyAlignment="1">
      <alignment horizontal="center"/>
    </xf>
    <xf numFmtId="0" fontId="72" fillId="2" borderId="33" xfId="208" applyFont="1" applyFill="1" applyBorder="1" applyAlignment="1">
      <alignment horizontal="left"/>
    </xf>
    <xf numFmtId="169" fontId="72" fillId="0" borderId="33" xfId="208" applyNumberFormat="1" applyFont="1" applyFill="1" applyBorder="1"/>
    <xf numFmtId="43" fontId="72" fillId="2" borderId="33" xfId="217" applyFont="1" applyFill="1" applyBorder="1"/>
    <xf numFmtId="0" fontId="72" fillId="2" borderId="33" xfId="208" applyFont="1" applyFill="1" applyBorder="1"/>
    <xf numFmtId="0" fontId="92" fillId="2" borderId="0" xfId="208" applyFont="1" applyFill="1"/>
    <xf numFmtId="169" fontId="90" fillId="2" borderId="33" xfId="2030" applyNumberFormat="1" applyFont="1" applyFill="1" applyBorder="1" applyAlignment="1">
      <alignment vertical="center"/>
    </xf>
    <xf numFmtId="166" fontId="90" fillId="2" borderId="33" xfId="2030" applyNumberFormat="1" applyFont="1" applyFill="1" applyBorder="1" applyAlignment="1">
      <alignment vertical="center"/>
    </xf>
    <xf numFmtId="0" fontId="91" fillId="2" borderId="0" xfId="208" applyFont="1" applyFill="1"/>
    <xf numFmtId="0" fontId="85" fillId="2" borderId="36" xfId="208" applyFont="1" applyFill="1" applyBorder="1" applyAlignment="1">
      <alignment vertical="center" wrapText="1"/>
    </xf>
    <xf numFmtId="169" fontId="85" fillId="2" borderId="33" xfId="2030" applyNumberFormat="1" applyFont="1" applyFill="1" applyBorder="1" applyAlignment="1">
      <alignment vertical="center"/>
    </xf>
    <xf numFmtId="166" fontId="85" fillId="2" borderId="33" xfId="2030" applyNumberFormat="1" applyFont="1" applyFill="1" applyBorder="1" applyAlignment="1">
      <alignment vertical="center"/>
    </xf>
    <xf numFmtId="0" fontId="85" fillId="2" borderId="33" xfId="208" applyFont="1" applyFill="1" applyBorder="1" applyAlignment="1">
      <alignment vertical="center"/>
    </xf>
    <xf numFmtId="0" fontId="91" fillId="2" borderId="0" xfId="208" applyFont="1" applyFill="1" applyAlignment="1">
      <alignment vertical="center"/>
    </xf>
    <xf numFmtId="0" fontId="72" fillId="2" borderId="35" xfId="0" applyFont="1" applyFill="1" applyBorder="1" applyAlignment="1">
      <alignment vertical="center"/>
    </xf>
    <xf numFmtId="166" fontId="72" fillId="2" borderId="0" xfId="0" applyNumberFormat="1" applyFont="1" applyFill="1"/>
    <xf numFmtId="0" fontId="72" fillId="57" borderId="33" xfId="0" applyFont="1" applyFill="1" applyBorder="1" applyAlignment="1">
      <alignment wrapText="1"/>
    </xf>
    <xf numFmtId="0" fontId="72" fillId="2" borderId="33" xfId="0" applyFont="1" applyFill="1" applyBorder="1" applyAlignment="1">
      <alignment horizontal="left" vertical="top" wrapText="1"/>
    </xf>
    <xf numFmtId="169" fontId="72" fillId="2" borderId="36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center" vertical="center" wrapText="1"/>
    </xf>
    <xf numFmtId="165" fontId="72" fillId="2" borderId="33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72" fillId="2" borderId="36" xfId="0" applyFont="1" applyFill="1" applyBorder="1" applyAlignment="1">
      <alignment horizontal="center" vertical="center"/>
    </xf>
    <xf numFmtId="0" fontId="95" fillId="2" borderId="2" xfId="0" applyFont="1" applyFill="1" applyBorder="1" applyAlignment="1"/>
    <xf numFmtId="0" fontId="95" fillId="2" borderId="33" xfId="0" applyFont="1" applyFill="1" applyBorder="1" applyAlignment="1"/>
    <xf numFmtId="43" fontId="16" fillId="58" borderId="33" xfId="7" applyNumberFormat="1" applyFont="1" applyFill="1" applyBorder="1" applyAlignment="1">
      <alignment vertical="top" wrapText="1"/>
    </xf>
    <xf numFmtId="0" fontId="72" fillId="0" borderId="36" xfId="0" applyFont="1" applyBorder="1" applyAlignment="1">
      <alignment horizontal="left" vertical="top" wrapText="1"/>
    </xf>
    <xf numFmtId="43" fontId="72" fillId="2" borderId="1" xfId="7" applyFont="1" applyFill="1" applyBorder="1" applyAlignment="1">
      <alignment horizontal="right" vertical="center"/>
    </xf>
    <xf numFmtId="0" fontId="72" fillId="2" borderId="33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2" borderId="24" xfId="0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left" vertical="top" wrapText="1"/>
    </xf>
    <xf numFmtId="43" fontId="72" fillId="57" borderId="36" xfId="7" applyFont="1" applyFill="1" applyBorder="1" applyAlignment="1">
      <alignment horizontal="right" vertical="center" wrapText="1"/>
    </xf>
    <xf numFmtId="169" fontId="16" fillId="2" borderId="38" xfId="7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39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vertical="top" wrapText="1"/>
    </xf>
    <xf numFmtId="0" fontId="72" fillId="2" borderId="40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top" wrapText="1"/>
    </xf>
    <xf numFmtId="169" fontId="16" fillId="2" borderId="38" xfId="7" applyNumberFormat="1" applyFont="1" applyFill="1" applyBorder="1" applyAlignment="1">
      <alignment horizontal="center" vertical="top" wrapText="1"/>
    </xf>
    <xf numFmtId="167" fontId="72" fillId="2" borderId="38" xfId="0" applyNumberFormat="1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vertical="top" wrapText="1"/>
    </xf>
    <xf numFmtId="0" fontId="16" fillId="2" borderId="40" xfId="0" applyFont="1" applyFill="1" applyBorder="1" applyAlignment="1">
      <alignment vertical="top" wrapText="1"/>
    </xf>
    <xf numFmtId="0" fontId="85" fillId="2" borderId="38" xfId="0" applyFont="1" applyFill="1" applyBorder="1" applyAlignment="1">
      <alignment horizontal="left" vertical="top" wrapText="1"/>
    </xf>
    <xf numFmtId="0" fontId="16" fillId="2" borderId="38" xfId="0" applyFont="1" applyFill="1" applyBorder="1" applyAlignment="1">
      <alignment horizontal="left" vertical="center" wrapText="1"/>
    </xf>
    <xf numFmtId="169" fontId="16" fillId="2" borderId="38" xfId="7" applyNumberFormat="1" applyFont="1" applyFill="1" applyBorder="1" applyAlignment="1">
      <alignment horizontal="right" vertical="center" wrapText="1"/>
    </xf>
    <xf numFmtId="0" fontId="72" fillId="2" borderId="38" xfId="0" applyFont="1" applyFill="1" applyBorder="1"/>
    <xf numFmtId="0" fontId="85" fillId="0" borderId="38" xfId="0" applyFont="1" applyBorder="1" applyAlignment="1">
      <alignment horizontal="left" vertical="top" wrapText="1"/>
    </xf>
    <xf numFmtId="0" fontId="72" fillId="0" borderId="38" xfId="8" applyFont="1" applyBorder="1">
      <alignment horizontal="left" vertical="top" wrapText="1"/>
    </xf>
    <xf numFmtId="0" fontId="72" fillId="2" borderId="38" xfId="8" applyFont="1" applyFill="1" applyBorder="1">
      <alignment horizontal="left" vertical="top" wrapText="1"/>
    </xf>
    <xf numFmtId="0" fontId="72" fillId="2" borderId="38" xfId="0" applyFont="1" applyFill="1" applyBorder="1" applyAlignment="1">
      <alignment horizontal="center" vertical="top" wrapText="1"/>
    </xf>
    <xf numFmtId="165" fontId="72" fillId="2" borderId="38" xfId="0" applyNumberFormat="1" applyFont="1" applyFill="1" applyBorder="1"/>
    <xf numFmtId="165" fontId="72" fillId="2" borderId="0" xfId="0" applyNumberFormat="1" applyFont="1" applyFill="1"/>
    <xf numFmtId="0" fontId="16" fillId="2" borderId="38" xfId="0" applyFont="1" applyFill="1" applyBorder="1"/>
    <xf numFmtId="0" fontId="72" fillId="2" borderId="38" xfId="0" applyFont="1" applyFill="1" applyBorder="1" applyAlignment="1">
      <alignment horizontal="center" vertical="top"/>
    </xf>
    <xf numFmtId="165" fontId="72" fillId="2" borderId="38" xfId="6" applyFont="1" applyFill="1" applyBorder="1">
      <alignment horizontal="right" vertical="top"/>
    </xf>
    <xf numFmtId="0" fontId="16" fillId="0" borderId="38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center" wrapText="1"/>
    </xf>
    <xf numFmtId="0" fontId="72" fillId="57" borderId="38" xfId="0" applyFont="1" applyFill="1" applyBorder="1" applyAlignment="1">
      <alignment wrapText="1"/>
    </xf>
    <xf numFmtId="39" fontId="72" fillId="57" borderId="26" xfId="0" applyNumberFormat="1" applyFont="1" applyFill="1" applyBorder="1" applyAlignment="1">
      <alignment horizontal="right" vertical="center" wrapText="1"/>
    </xf>
    <xf numFmtId="166" fontId="72" fillId="2" borderId="38" xfId="7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center" vertical="center" wrapText="1"/>
    </xf>
    <xf numFmtId="43" fontId="72" fillId="2" borderId="38" xfId="7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/>
    </xf>
    <xf numFmtId="0" fontId="85" fillId="2" borderId="38" xfId="165" applyFont="1" applyFill="1" applyBorder="1" applyAlignment="1">
      <alignment horizontal="left" vertical="top" wrapText="1"/>
    </xf>
    <xf numFmtId="0" fontId="72" fillId="0" borderId="38" xfId="0" applyFont="1" applyBorder="1" applyAlignment="1">
      <alignment horizontal="left" vertical="top" wrapText="1"/>
    </xf>
    <xf numFmtId="0" fontId="16" fillId="2" borderId="2" xfId="0" applyFont="1" applyFill="1" applyBorder="1" applyAlignment="1">
      <alignment vertical="top" wrapText="1"/>
    </xf>
    <xf numFmtId="49" fontId="16" fillId="2" borderId="2" xfId="0" applyNumberFormat="1" applyFont="1" applyFill="1" applyBorder="1" applyAlignment="1">
      <alignment vertical="top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top" wrapText="1"/>
    </xf>
    <xf numFmtId="39" fontId="72" fillId="2" borderId="0" xfId="0" applyNumberFormat="1" applyFont="1" applyFill="1"/>
    <xf numFmtId="0" fontId="16" fillId="2" borderId="0" xfId="0" applyFont="1" applyFill="1" applyAlignment="1">
      <alignment wrapText="1"/>
    </xf>
    <xf numFmtId="0" fontId="16" fillId="2" borderId="0" xfId="0" applyFont="1" applyFill="1" applyAlignment="1">
      <alignment horizontal="right"/>
    </xf>
    <xf numFmtId="167" fontId="72" fillId="2" borderId="0" xfId="0" applyNumberFormat="1" applyFont="1" applyFill="1" applyBorder="1"/>
    <xf numFmtId="0" fontId="72" fillId="2" borderId="38" xfId="0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top" wrapText="1"/>
    </xf>
    <xf numFmtId="0" fontId="16" fillId="0" borderId="38" xfId="0" applyFont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left" vertical="top" wrapText="1"/>
    </xf>
    <xf numFmtId="0" fontId="16" fillId="2" borderId="38" xfId="0" applyFont="1" applyFill="1" applyBorder="1" applyAlignment="1">
      <alignment horizontal="center"/>
    </xf>
    <xf numFmtId="0" fontId="16" fillId="2" borderId="25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left" vertical="top" wrapText="1"/>
    </xf>
    <xf numFmtId="0" fontId="16" fillId="2" borderId="25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0" fontId="16" fillId="2" borderId="25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24" xfId="0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25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3" xfId="0" applyNumberFormat="1" applyFont="1" applyFill="1" applyBorder="1" applyAlignment="1">
      <alignment horizontal="center" vertical="top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3" fillId="2" borderId="0" xfId="1660" applyFont="1" applyFill="1" applyBorder="1" applyAlignment="1">
      <alignment vertical="center" wrapText="1"/>
    </xf>
    <xf numFmtId="0" fontId="73" fillId="2" borderId="37" xfId="2028" applyFont="1" applyFill="1" applyBorder="1" applyAlignment="1">
      <alignment horizontal="right"/>
    </xf>
    <xf numFmtId="49" fontId="16" fillId="2" borderId="34" xfId="96" applyNumberFormat="1" applyFont="1" applyFill="1" applyBorder="1" applyAlignment="1">
      <alignment horizontal="center" vertical="center" wrapText="1"/>
    </xf>
    <xf numFmtId="49" fontId="16" fillId="2" borderId="36" xfId="96" applyNumberFormat="1" applyFont="1" applyFill="1" applyBorder="1" applyAlignment="1">
      <alignment horizontal="center" vertical="center" wrapText="1"/>
    </xf>
    <xf numFmtId="0" fontId="16" fillId="2" borderId="25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5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4" xfId="96" applyNumberFormat="1" applyFont="1" applyFill="1" applyBorder="1" applyAlignment="1">
      <alignment horizontal="center" vertical="center" wrapText="1"/>
    </xf>
    <xf numFmtId="168" fontId="72" fillId="2" borderId="35" xfId="96" applyNumberFormat="1" applyFont="1" applyFill="1" applyBorder="1" applyAlignment="1">
      <alignment horizontal="center" vertical="center" wrapText="1"/>
    </xf>
    <xf numFmtId="168" fontId="72" fillId="2" borderId="36" xfId="96" applyNumberFormat="1" applyFont="1" applyFill="1" applyBorder="1" applyAlignment="1">
      <alignment horizontal="center" vertical="center" wrapText="1"/>
    </xf>
    <xf numFmtId="0" fontId="72" fillId="2" borderId="25" xfId="208" applyFont="1" applyFill="1" applyBorder="1" applyAlignment="1">
      <alignment horizontal="center"/>
    </xf>
    <xf numFmtId="0" fontId="72" fillId="2" borderId="2" xfId="208" applyFont="1" applyFill="1" applyBorder="1" applyAlignment="1">
      <alignment horizontal="center"/>
    </xf>
    <xf numFmtId="0" fontId="72" fillId="2" borderId="3" xfId="208" applyFont="1" applyFill="1" applyBorder="1" applyAlignment="1">
      <alignment horizontal="center"/>
    </xf>
    <xf numFmtId="0" fontId="95" fillId="2" borderId="25" xfId="0" applyFont="1" applyFill="1" applyBorder="1" applyAlignment="1">
      <alignment horizontal="center"/>
    </xf>
    <xf numFmtId="0" fontId="95" fillId="2" borderId="2" xfId="0" applyFont="1" applyFill="1" applyBorder="1" applyAlignment="1">
      <alignment horizontal="center"/>
    </xf>
    <xf numFmtId="0" fontId="95" fillId="2" borderId="3" xfId="0" applyFont="1" applyFill="1" applyBorder="1" applyAlignment="1">
      <alignment horizontal="center"/>
    </xf>
    <xf numFmtId="0" fontId="73" fillId="2" borderId="0" xfId="253" applyFont="1" applyFill="1" applyAlignment="1">
      <alignment horizontal="right" vertical="top" wrapText="1"/>
    </xf>
    <xf numFmtId="0" fontId="73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94" fillId="2" borderId="35" xfId="96" applyNumberFormat="1" applyFont="1" applyFill="1" applyBorder="1" applyAlignment="1">
      <alignment horizontal="center" vertical="center" wrapText="1"/>
    </xf>
    <xf numFmtId="168" fontId="94" fillId="2" borderId="36" xfId="96" applyNumberFormat="1" applyFont="1" applyFill="1" applyBorder="1" applyAlignment="1">
      <alignment horizontal="center" vertical="center" wrapText="1"/>
    </xf>
    <xf numFmtId="0" fontId="85" fillId="2" borderId="34" xfId="0" applyFont="1" applyFill="1" applyBorder="1" applyAlignment="1">
      <alignment horizontal="left" vertical="top" wrapText="1"/>
    </xf>
    <xf numFmtId="0" fontId="85" fillId="2" borderId="36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26" xfId="0" applyFont="1" applyFill="1" applyBorder="1" applyAlignment="1">
      <alignment horizontal="center" vertical="center" wrapText="1"/>
    </xf>
    <xf numFmtId="0" fontId="72" fillId="2" borderId="27" xfId="0" applyFont="1" applyFill="1" applyBorder="1" applyAlignment="1">
      <alignment horizontal="center" vertical="top" wrapText="1"/>
    </xf>
    <xf numFmtId="0" fontId="72" fillId="2" borderId="26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87" fillId="2" borderId="0" xfId="0" applyFont="1" applyFill="1" applyBorder="1" applyAlignment="1">
      <alignment horizontal="right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top" wrapText="1"/>
    </xf>
    <xf numFmtId="0" fontId="90" fillId="2" borderId="0" xfId="0" applyFont="1" applyFill="1" applyBorder="1" applyAlignment="1">
      <alignment horizontal="right" vertical="top" wrapText="1"/>
    </xf>
    <xf numFmtId="0" fontId="16" fillId="2" borderId="33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vertical="center" wrapText="1"/>
    </xf>
    <xf numFmtId="0" fontId="16" fillId="58" borderId="34" xfId="0" applyFont="1" applyFill="1" applyBorder="1" applyAlignment="1">
      <alignment vertical="top" wrapText="1"/>
    </xf>
    <xf numFmtId="0" fontId="16" fillId="58" borderId="35" xfId="0" applyFont="1" applyFill="1" applyBorder="1" applyAlignment="1">
      <alignment vertical="top" wrapText="1"/>
    </xf>
    <xf numFmtId="0" fontId="16" fillId="58" borderId="36" xfId="0" applyFont="1" applyFill="1" applyBorder="1" applyAlignment="1">
      <alignment vertical="top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center"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35" xfId="0" applyFont="1" applyFill="1" applyBorder="1" applyAlignment="1">
      <alignment horizontal="left" vertical="center" wrapText="1"/>
    </xf>
    <xf numFmtId="0" fontId="72" fillId="57" borderId="36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57" borderId="26" xfId="0" applyFont="1" applyFill="1" applyBorder="1" applyAlignment="1">
      <alignment horizontal="left" vertical="center" wrapText="1"/>
    </xf>
    <xf numFmtId="0" fontId="72" fillId="2" borderId="34" xfId="1735" applyFont="1" applyFill="1" applyBorder="1" applyAlignment="1">
      <alignment horizontal="center" wrapText="1"/>
    </xf>
    <xf numFmtId="0" fontId="72" fillId="2" borderId="35" xfId="1735" applyFont="1" applyFill="1" applyBorder="1" applyAlignment="1">
      <alignment horizontal="center" wrapText="1"/>
    </xf>
    <xf numFmtId="0" fontId="72" fillId="2" borderId="36" xfId="1735" applyFont="1" applyFill="1" applyBorder="1" applyAlignment="1">
      <alignment horizont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3" xfId="1734" applyFont="1" applyFill="1" applyBorder="1" applyAlignment="1">
      <alignment horizontal="center" vertical="center" wrapText="1"/>
    </xf>
    <xf numFmtId="0" fontId="72" fillId="2" borderId="33" xfId="1735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16" fillId="0" borderId="38" xfId="96" applyFont="1" applyFill="1" applyBorder="1" applyAlignment="1">
      <alignment horizontal="left" vertical="center" wrapText="1"/>
    </xf>
    <xf numFmtId="165" fontId="16" fillId="0" borderId="38" xfId="6" applyNumberFormat="1" applyFont="1" applyFill="1" applyBorder="1" applyAlignment="1">
      <alignment horizontal="center" vertical="center"/>
    </xf>
    <xf numFmtId="169" fontId="16" fillId="0" borderId="38" xfId="96" applyNumberFormat="1" applyFont="1" applyFill="1" applyBorder="1" applyAlignment="1">
      <alignment horizontal="center" vertical="center" wrapText="1"/>
    </xf>
    <xf numFmtId="43" fontId="72" fillId="0" borderId="0" xfId="0" applyNumberFormat="1" applyFont="1" applyFill="1"/>
    <xf numFmtId="0" fontId="72" fillId="0" borderId="0" xfId="0" applyFont="1" applyFill="1"/>
    <xf numFmtId="0" fontId="16" fillId="0" borderId="25" xfId="96" applyFont="1" applyFill="1" applyBorder="1" applyAlignment="1">
      <alignment horizontal="center" vertical="center" wrapText="1"/>
    </xf>
    <xf numFmtId="0" fontId="72" fillId="0" borderId="36" xfId="0" applyFont="1" applyFill="1" applyBorder="1" applyAlignment="1">
      <alignment horizontal="center"/>
    </xf>
    <xf numFmtId="0" fontId="72" fillId="0" borderId="38" xfId="0" applyFont="1" applyFill="1" applyBorder="1"/>
    <xf numFmtId="43" fontId="72" fillId="0" borderId="0" xfId="7" applyFont="1" applyFill="1"/>
    <xf numFmtId="0" fontId="96" fillId="0" borderId="38" xfId="96" applyFont="1" applyFill="1" applyBorder="1" applyAlignment="1">
      <alignment vertical="center" wrapText="1"/>
    </xf>
    <xf numFmtId="0" fontId="90" fillId="0" borderId="38" xfId="0" applyFont="1" applyFill="1" applyBorder="1" applyAlignment="1">
      <alignment vertical="center" wrapText="1"/>
    </xf>
    <xf numFmtId="166" fontId="90" fillId="0" borderId="38" xfId="7" applyNumberFormat="1" applyFont="1" applyFill="1" applyBorder="1" applyAlignment="1">
      <alignment vertical="center"/>
    </xf>
    <xf numFmtId="169" fontId="85" fillId="2" borderId="38" xfId="2030" applyNumberFormat="1" applyFont="1" applyFill="1" applyBorder="1" applyAlignment="1">
      <alignment vertical="center"/>
    </xf>
    <xf numFmtId="166" fontId="85" fillId="2" borderId="38" xfId="2030" applyNumberFormat="1" applyFont="1" applyFill="1" applyBorder="1" applyAlignment="1">
      <alignment vertical="center"/>
    </xf>
    <xf numFmtId="0" fontId="85" fillId="2" borderId="38" xfId="208" applyFont="1" applyFill="1" applyBorder="1" applyAlignment="1">
      <alignment vertical="center"/>
    </xf>
    <xf numFmtId="0" fontId="16" fillId="0" borderId="38" xfId="96" applyFont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left" vertical="center" wrapText="1"/>
    </xf>
    <xf numFmtId="169" fontId="16" fillId="0" borderId="38" xfId="96" applyNumberFormat="1" applyFont="1" applyBorder="1" applyAlignment="1">
      <alignment horizontal="center" vertical="center" wrapText="1"/>
    </xf>
    <xf numFmtId="165" fontId="16" fillId="0" borderId="38" xfId="6" applyFont="1" applyFill="1" applyBorder="1" applyAlignment="1">
      <alignment horizontal="center" vertical="center"/>
    </xf>
    <xf numFmtId="0" fontId="72" fillId="0" borderId="0" xfId="299" applyFont="1"/>
    <xf numFmtId="0" fontId="72" fillId="0" borderId="38" xfId="208" applyFont="1" applyBorder="1" applyAlignment="1">
      <alignment horizontal="center"/>
    </xf>
    <xf numFmtId="0" fontId="72" fillId="0" borderId="38" xfId="208" applyFont="1" applyBorder="1" applyAlignment="1">
      <alignment horizontal="left"/>
    </xf>
    <xf numFmtId="169" fontId="72" fillId="0" borderId="38" xfId="208" applyNumberFormat="1" applyFont="1" applyBorder="1"/>
    <xf numFmtId="43" fontId="72" fillId="0" borderId="38" xfId="217" applyFont="1" applyFill="1" applyBorder="1"/>
    <xf numFmtId="0" fontId="72" fillId="0" borderId="38" xfId="208" applyFont="1" applyBorder="1"/>
    <xf numFmtId="0" fontId="92" fillId="0" borderId="0" xfId="208" applyFont="1"/>
    <xf numFmtId="0" fontId="72" fillId="2" borderId="38" xfId="208" applyFont="1" applyFill="1" applyBorder="1"/>
    <xf numFmtId="169" fontId="90" fillId="2" borderId="38" xfId="2030" applyNumberFormat="1" applyFont="1" applyFill="1" applyBorder="1" applyAlignment="1">
      <alignment vertical="center"/>
    </xf>
    <xf numFmtId="166" fontId="90" fillId="2" borderId="38" xfId="2030" applyNumberFormat="1" applyFont="1" applyFill="1" applyBorder="1" applyAlignment="1">
      <alignment vertical="center"/>
    </xf>
    <xf numFmtId="0" fontId="16" fillId="2" borderId="38" xfId="96" applyFont="1" applyFill="1" applyBorder="1" applyAlignment="1">
      <alignment horizontal="center" vertical="center" wrapText="1"/>
    </xf>
    <xf numFmtId="169" fontId="16" fillId="2" borderId="38" xfId="96" applyNumberFormat="1" applyFont="1" applyFill="1" applyBorder="1" applyAlignment="1">
      <alignment horizontal="center" vertical="center" wrapText="1"/>
    </xf>
    <xf numFmtId="0" fontId="73" fillId="2" borderId="38" xfId="299" applyFont="1" applyFill="1" applyBorder="1" applyAlignment="1">
      <alignment horizontal="center"/>
    </xf>
    <xf numFmtId="168" fontId="72" fillId="2" borderId="38" xfId="96" applyNumberFormat="1" applyFont="1" applyFill="1" applyBorder="1" applyAlignment="1">
      <alignment vertical="center" wrapText="1"/>
    </xf>
    <xf numFmtId="0" fontId="95" fillId="2" borderId="38" xfId="0" applyFont="1" applyFill="1" applyBorder="1" applyAlignment="1"/>
    <xf numFmtId="165" fontId="90" fillId="2" borderId="38" xfId="6" applyNumberFormat="1" applyFont="1" applyFill="1" applyBorder="1" applyAlignment="1">
      <alignment horizontal="center" vertical="center"/>
    </xf>
    <xf numFmtId="0" fontId="73" fillId="2" borderId="38" xfId="253" applyFont="1" applyFill="1" applyBorder="1"/>
    <xf numFmtId="0" fontId="72" fillId="2" borderId="38" xfId="96" applyFont="1" applyFill="1" applyBorder="1" applyAlignment="1">
      <alignment horizontal="center" vertical="center" wrapText="1"/>
    </xf>
    <xf numFmtId="43" fontId="72" fillId="2" borderId="38" xfId="7" applyFont="1" applyFill="1" applyBorder="1" applyAlignment="1">
      <alignment vertical="center" wrapText="1"/>
    </xf>
    <xf numFmtId="43" fontId="13" fillId="2" borderId="38" xfId="253" applyNumberFormat="1" applyFont="1" applyFill="1" applyBorder="1" applyAlignment="1">
      <alignment vertical="center"/>
    </xf>
    <xf numFmtId="0" fontId="16" fillId="0" borderId="38" xfId="96" applyFont="1" applyBorder="1" applyAlignment="1">
      <alignment horizontal="left" vertical="center" wrapText="1"/>
    </xf>
    <xf numFmtId="0" fontId="95" fillId="2" borderId="38" xfId="0" applyFont="1" applyFill="1" applyBorder="1"/>
    <xf numFmtId="0" fontId="73" fillId="2" borderId="38" xfId="0" applyFont="1" applyFill="1" applyBorder="1" applyAlignment="1">
      <alignment horizontal="center"/>
    </xf>
    <xf numFmtId="0" fontId="85" fillId="2" borderId="38" xfId="0" applyFont="1" applyFill="1" applyBorder="1" applyAlignment="1">
      <alignment vertical="center" wrapText="1"/>
    </xf>
    <xf numFmtId="0" fontId="90" fillId="2" borderId="38" xfId="96" applyFont="1" applyFill="1" applyBorder="1" applyAlignment="1">
      <alignment horizontal="center" vertical="center" wrapText="1"/>
    </xf>
    <xf numFmtId="0" fontId="90" fillId="2" borderId="38" xfId="96" applyFont="1" applyFill="1" applyBorder="1" applyAlignment="1">
      <alignment horizontal="left" vertical="center" wrapText="1"/>
    </xf>
    <xf numFmtId="0" fontId="97" fillId="2" borderId="38" xfId="0" applyFont="1" applyFill="1" applyBorder="1" applyAlignment="1">
      <alignment horizontal="center"/>
    </xf>
    <xf numFmtId="0" fontId="16" fillId="0" borderId="38" xfId="96" applyFont="1" applyFill="1" applyBorder="1" applyAlignment="1">
      <alignment horizontal="center" vertical="center" wrapText="1"/>
    </xf>
    <xf numFmtId="43" fontId="73" fillId="2" borderId="38" xfId="7" applyFont="1" applyFill="1" applyBorder="1"/>
    <xf numFmtId="0" fontId="16" fillId="2" borderId="38" xfId="0" applyFont="1" applyFill="1" applyBorder="1" applyAlignment="1">
      <alignment horizontal="center" wrapText="1"/>
    </xf>
  </cellXfs>
  <cellStyles count="203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opLeftCell="A51" zoomScale="85" zoomScaleNormal="85" zoomScaleSheetLayoutView="100" workbookViewId="0">
      <selection activeCell="E37" sqref="E37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5" style="3" customWidth="1"/>
    <col min="4" max="5" width="22" style="3" customWidth="1"/>
    <col min="6" max="6" width="15.8984375" style="3" customWidth="1"/>
    <col min="7" max="7" width="15.59765625" style="3" customWidth="1"/>
    <col min="8" max="8" width="13.8984375" style="3" customWidth="1"/>
    <col min="9" max="10" width="12.19921875" style="3" customWidth="1"/>
    <col min="11" max="16384" width="9.09765625" style="3"/>
  </cols>
  <sheetData>
    <row r="1" spans="1:6" ht="37.35" customHeight="1">
      <c r="C1" s="208" t="s">
        <v>25</v>
      </c>
      <c r="D1" s="208"/>
      <c r="E1" s="208"/>
    </row>
    <row r="2" spans="1:6" ht="17.600000000000001" customHeight="1">
      <c r="C2" s="209" t="s">
        <v>69</v>
      </c>
      <c r="D2" s="209"/>
      <c r="E2" s="209"/>
    </row>
    <row r="3" spans="1:6" ht="17.600000000000001" customHeight="1">
      <c r="C3" s="209" t="s">
        <v>6</v>
      </c>
      <c r="D3" s="209"/>
      <c r="E3" s="209"/>
    </row>
    <row r="6" spans="1:6" ht="75.900000000000006" customHeight="1">
      <c r="A6" s="210" t="s">
        <v>141</v>
      </c>
      <c r="B6" s="210"/>
      <c r="C6" s="210"/>
      <c r="D6" s="210"/>
      <c r="E6" s="210"/>
    </row>
    <row r="7" spans="1:6">
      <c r="A7" s="155"/>
      <c r="B7" s="155"/>
      <c r="C7" s="155"/>
      <c r="D7" s="155"/>
      <c r="E7" s="155"/>
    </row>
    <row r="9" spans="1:6">
      <c r="D9" s="145"/>
      <c r="E9" s="145" t="s">
        <v>16</v>
      </c>
    </row>
    <row r="10" spans="1:6" s="14" customFormat="1" ht="82.25" customHeight="1">
      <c r="A10" s="211" t="s">
        <v>8</v>
      </c>
      <c r="B10" s="212"/>
      <c r="C10" s="213" t="s">
        <v>125</v>
      </c>
      <c r="D10" s="204" t="s">
        <v>61</v>
      </c>
      <c r="E10" s="205"/>
    </row>
    <row r="11" spans="1:6" s="14" customFormat="1">
      <c r="A11" s="150" t="s">
        <v>21</v>
      </c>
      <c r="B11" s="156" t="s">
        <v>126</v>
      </c>
      <c r="C11" s="214"/>
      <c r="D11" s="146" t="s">
        <v>9</v>
      </c>
      <c r="E11" s="146" t="s">
        <v>10</v>
      </c>
    </row>
    <row r="12" spans="1:6" s="14" customFormat="1" ht="34.950000000000003" customHeight="1">
      <c r="A12" s="157" t="s">
        <v>127</v>
      </c>
      <c r="B12" s="158"/>
      <c r="C12" s="159" t="s">
        <v>15</v>
      </c>
      <c r="D12" s="160">
        <f>+D14</f>
        <v>1.8189894035458565E-12</v>
      </c>
      <c r="E12" s="160">
        <f>+E14</f>
        <v>1.8189894035458565E-12</v>
      </c>
    </row>
    <row r="13" spans="1:6" s="14" customFormat="1" ht="18" customHeight="1">
      <c r="A13" s="157"/>
      <c r="B13" s="158"/>
      <c r="C13" s="152" t="s">
        <v>128</v>
      </c>
      <c r="D13" s="161"/>
      <c r="E13" s="161"/>
    </row>
    <row r="14" spans="1:6" s="14" customFormat="1" ht="33.35">
      <c r="A14" s="162"/>
      <c r="B14" s="163"/>
      <c r="C14" s="159" t="s">
        <v>24</v>
      </c>
      <c r="D14" s="154">
        <f>+D16+D35</f>
        <v>1.8189894035458565E-12</v>
      </c>
      <c r="E14" s="154">
        <f>+E16+E35</f>
        <v>1.8189894035458565E-12</v>
      </c>
    </row>
    <row r="15" spans="1:6" ht="17.899999999999999" customHeight="1">
      <c r="A15" s="206">
        <v>1183</v>
      </c>
      <c r="B15" s="203"/>
      <c r="C15" s="164" t="s">
        <v>129</v>
      </c>
      <c r="D15" s="172"/>
      <c r="E15" s="172"/>
    </row>
    <row r="16" spans="1:6" ht="19.350000000000001" customHeight="1">
      <c r="A16" s="206"/>
      <c r="B16" s="203"/>
      <c r="C16" s="165" t="s">
        <v>110</v>
      </c>
      <c r="D16" s="154">
        <f>+D23+D29</f>
        <v>-1878.1000000000004</v>
      </c>
      <c r="E16" s="154">
        <f>+E23+E29</f>
        <v>-1878.1000000000004</v>
      </c>
      <c r="F16" s="173"/>
    </row>
    <row r="17" spans="1:6" ht="17.899999999999999" customHeight="1">
      <c r="A17" s="206"/>
      <c r="B17" s="203"/>
      <c r="C17" s="164" t="s">
        <v>130</v>
      </c>
      <c r="D17" s="174"/>
      <c r="E17" s="174"/>
    </row>
    <row r="18" spans="1:6" ht="88.7">
      <c r="A18" s="206"/>
      <c r="B18" s="203"/>
      <c r="C18" s="170" t="s">
        <v>136</v>
      </c>
      <c r="D18" s="174"/>
      <c r="E18" s="174"/>
    </row>
    <row r="19" spans="1:6" ht="17.899999999999999" customHeight="1">
      <c r="A19" s="206"/>
      <c r="B19" s="203"/>
      <c r="C19" s="164" t="s">
        <v>131</v>
      </c>
      <c r="D19" s="174"/>
      <c r="E19" s="174"/>
    </row>
    <row r="20" spans="1:6">
      <c r="A20" s="206"/>
      <c r="B20" s="203"/>
      <c r="C20" s="170" t="s">
        <v>137</v>
      </c>
      <c r="D20" s="174"/>
      <c r="E20" s="174"/>
    </row>
    <row r="21" spans="1:6" ht="24.05" customHeight="1">
      <c r="A21" s="206"/>
      <c r="B21" s="151"/>
      <c r="C21" s="175" t="s">
        <v>138</v>
      </c>
      <c r="D21" s="167"/>
      <c r="E21" s="167"/>
    </row>
    <row r="22" spans="1:6" ht="17.899999999999999" customHeight="1">
      <c r="A22" s="206"/>
      <c r="B22" s="207">
        <v>32007</v>
      </c>
      <c r="C22" s="168" t="s">
        <v>132</v>
      </c>
      <c r="D22" s="176"/>
      <c r="E22" s="176"/>
    </row>
    <row r="23" spans="1:6" ht="50">
      <c r="A23" s="206"/>
      <c r="B23" s="207"/>
      <c r="C23" s="177" t="s">
        <v>111</v>
      </c>
      <c r="D23" s="166">
        <f>+'Հավելված N 2'!G73</f>
        <v>-2074.0000000000005</v>
      </c>
      <c r="E23" s="166">
        <f>+'Հավելված N 2'!H73</f>
        <v>-2074.0000000000005</v>
      </c>
      <c r="F23" s="173"/>
    </row>
    <row r="24" spans="1:6" ht="17.600000000000001" customHeight="1">
      <c r="A24" s="206"/>
      <c r="B24" s="207"/>
      <c r="C24" s="168" t="s">
        <v>133</v>
      </c>
      <c r="D24" s="152"/>
      <c r="E24" s="152"/>
    </row>
    <row r="25" spans="1:6" ht="53.2">
      <c r="A25" s="206"/>
      <c r="B25" s="207"/>
      <c r="C25" s="169" t="s">
        <v>139</v>
      </c>
      <c r="D25" s="152"/>
      <c r="E25" s="152"/>
    </row>
    <row r="26" spans="1:6" ht="17.600000000000001" customHeight="1">
      <c r="A26" s="206"/>
      <c r="B26" s="207"/>
      <c r="C26" s="168" t="s">
        <v>134</v>
      </c>
      <c r="D26" s="152"/>
      <c r="E26" s="152"/>
    </row>
    <row r="27" spans="1:6" ht="53.2">
      <c r="A27" s="206"/>
      <c r="B27" s="207"/>
      <c r="C27" s="169" t="s">
        <v>135</v>
      </c>
      <c r="D27" s="152"/>
      <c r="E27" s="152"/>
    </row>
    <row r="28" spans="1:6" ht="17.899999999999999" customHeight="1">
      <c r="A28" s="206"/>
      <c r="B28" s="207">
        <v>32009</v>
      </c>
      <c r="C28" s="168" t="s">
        <v>132</v>
      </c>
      <c r="D28" s="176"/>
      <c r="E28" s="176"/>
    </row>
    <row r="29" spans="1:6" ht="50">
      <c r="A29" s="206"/>
      <c r="B29" s="207"/>
      <c r="C29" s="177" t="s">
        <v>112</v>
      </c>
      <c r="D29" s="166">
        <f>+'Հավելված N 2'!G82</f>
        <v>195.9</v>
      </c>
      <c r="E29" s="166">
        <f>+'Հավելված N 2'!H82</f>
        <v>195.9</v>
      </c>
      <c r="F29" s="173"/>
    </row>
    <row r="30" spans="1:6" ht="17.600000000000001" customHeight="1">
      <c r="A30" s="206"/>
      <c r="B30" s="207"/>
      <c r="C30" s="168" t="s">
        <v>133</v>
      </c>
      <c r="D30" s="152"/>
      <c r="E30" s="152"/>
    </row>
    <row r="31" spans="1:6" ht="53.2">
      <c r="A31" s="206"/>
      <c r="B31" s="207"/>
      <c r="C31" s="169" t="s">
        <v>140</v>
      </c>
      <c r="D31" s="152"/>
      <c r="E31" s="152"/>
    </row>
    <row r="32" spans="1:6" ht="17.600000000000001" customHeight="1">
      <c r="A32" s="206"/>
      <c r="B32" s="207"/>
      <c r="C32" s="168" t="s">
        <v>134</v>
      </c>
      <c r="D32" s="152"/>
      <c r="E32" s="152"/>
    </row>
    <row r="33" spans="1:6" ht="53.2">
      <c r="A33" s="206"/>
      <c r="B33" s="207"/>
      <c r="C33" s="169" t="s">
        <v>135</v>
      </c>
      <c r="D33" s="152"/>
      <c r="E33" s="152"/>
    </row>
    <row r="34" spans="1:6" ht="17.899999999999999" customHeight="1">
      <c r="A34" s="206">
        <v>1236</v>
      </c>
      <c r="B34" s="203"/>
      <c r="C34" s="164" t="s">
        <v>129</v>
      </c>
      <c r="D34" s="172"/>
      <c r="E34" s="172"/>
    </row>
    <row r="35" spans="1:6" ht="33.35">
      <c r="A35" s="206"/>
      <c r="B35" s="203"/>
      <c r="C35" s="165" t="s">
        <v>87</v>
      </c>
      <c r="D35" s="154">
        <f>+D42+D48+D54</f>
        <v>1878.1000000000022</v>
      </c>
      <c r="E35" s="154">
        <f>+E42+E48+E54</f>
        <v>1878.1000000000022</v>
      </c>
      <c r="F35" s="173"/>
    </row>
    <row r="36" spans="1:6" ht="17.899999999999999" customHeight="1">
      <c r="A36" s="206"/>
      <c r="B36" s="203"/>
      <c r="C36" s="164" t="s">
        <v>130</v>
      </c>
      <c r="D36" s="174"/>
      <c r="E36" s="174"/>
    </row>
    <row r="37" spans="1:6" ht="53.2">
      <c r="A37" s="206"/>
      <c r="B37" s="203"/>
      <c r="C37" s="170" t="s">
        <v>142</v>
      </c>
      <c r="D37" s="174"/>
      <c r="E37" s="174"/>
    </row>
    <row r="38" spans="1:6" ht="17.899999999999999" customHeight="1">
      <c r="A38" s="206"/>
      <c r="B38" s="203"/>
      <c r="C38" s="164" t="s">
        <v>131</v>
      </c>
      <c r="D38" s="174"/>
      <c r="E38" s="174"/>
    </row>
    <row r="39" spans="1:6">
      <c r="A39" s="206"/>
      <c r="B39" s="203"/>
      <c r="C39" s="170" t="s">
        <v>143</v>
      </c>
      <c r="D39" s="174"/>
      <c r="E39" s="174"/>
    </row>
    <row r="40" spans="1:6" ht="24.05" customHeight="1">
      <c r="A40" s="206"/>
      <c r="B40" s="151"/>
      <c r="C40" s="175" t="s">
        <v>138</v>
      </c>
      <c r="D40" s="167"/>
      <c r="E40" s="167"/>
    </row>
    <row r="41" spans="1:6" ht="17.899999999999999" customHeight="1">
      <c r="A41" s="206"/>
      <c r="B41" s="207">
        <v>32001</v>
      </c>
      <c r="C41" s="168" t="s">
        <v>132</v>
      </c>
      <c r="D41" s="176"/>
      <c r="E41" s="176"/>
    </row>
    <row r="42" spans="1:6">
      <c r="A42" s="206"/>
      <c r="B42" s="207"/>
      <c r="C42" s="177" t="s">
        <v>102</v>
      </c>
      <c r="D42" s="166">
        <f>+'Հավելված N 2'!G26</f>
        <v>619.20000000000005</v>
      </c>
      <c r="E42" s="166">
        <f>+'Հավելված N 2'!H26</f>
        <v>619.20000000000005</v>
      </c>
      <c r="F42" s="173"/>
    </row>
    <row r="43" spans="1:6" ht="17.600000000000001" customHeight="1">
      <c r="A43" s="206"/>
      <c r="B43" s="207"/>
      <c r="C43" s="168" t="s">
        <v>133</v>
      </c>
      <c r="D43" s="152"/>
      <c r="E43" s="152"/>
    </row>
    <row r="44" spans="1:6" ht="70.95">
      <c r="A44" s="206"/>
      <c r="B44" s="207"/>
      <c r="C44" s="169" t="s">
        <v>144</v>
      </c>
      <c r="D44" s="152"/>
      <c r="E44" s="152"/>
    </row>
    <row r="45" spans="1:6" ht="17.600000000000001" customHeight="1">
      <c r="A45" s="206"/>
      <c r="B45" s="207"/>
      <c r="C45" s="168" t="s">
        <v>134</v>
      </c>
      <c r="D45" s="152"/>
      <c r="E45" s="152"/>
    </row>
    <row r="46" spans="1:6" ht="53.2">
      <c r="A46" s="206"/>
      <c r="B46" s="207"/>
      <c r="C46" s="169" t="s">
        <v>135</v>
      </c>
      <c r="D46" s="152"/>
      <c r="E46" s="152"/>
    </row>
    <row r="47" spans="1:6" ht="17.899999999999999" customHeight="1">
      <c r="A47" s="206"/>
      <c r="B47" s="207">
        <v>32003</v>
      </c>
      <c r="C47" s="168" t="s">
        <v>132</v>
      </c>
      <c r="D47" s="176"/>
      <c r="E47" s="176"/>
    </row>
    <row r="48" spans="1:6">
      <c r="A48" s="206"/>
      <c r="B48" s="207"/>
      <c r="C48" s="177" t="s">
        <v>78</v>
      </c>
      <c r="D48" s="166">
        <f>+'Հավելված N 2'!G43</f>
        <v>19885.5</v>
      </c>
      <c r="E48" s="166">
        <f>+'Հավելված N 2'!H43</f>
        <v>19885.5</v>
      </c>
      <c r="F48" s="173"/>
    </row>
    <row r="49" spans="1:6" ht="17.600000000000001" customHeight="1">
      <c r="A49" s="206"/>
      <c r="B49" s="207"/>
      <c r="C49" s="168" t="s">
        <v>133</v>
      </c>
      <c r="D49" s="152"/>
      <c r="E49" s="152"/>
    </row>
    <row r="50" spans="1:6" ht="88.7">
      <c r="A50" s="206"/>
      <c r="B50" s="207"/>
      <c r="C50" s="169" t="s">
        <v>145</v>
      </c>
      <c r="D50" s="152"/>
      <c r="E50" s="152"/>
    </row>
    <row r="51" spans="1:6" ht="17.600000000000001" customHeight="1">
      <c r="A51" s="206"/>
      <c r="B51" s="207"/>
      <c r="C51" s="168" t="s">
        <v>134</v>
      </c>
      <c r="D51" s="152"/>
      <c r="E51" s="152"/>
    </row>
    <row r="52" spans="1:6" ht="53.2">
      <c r="A52" s="206"/>
      <c r="B52" s="207"/>
      <c r="C52" s="169" t="s">
        <v>135</v>
      </c>
      <c r="D52" s="152"/>
      <c r="E52" s="152"/>
    </row>
    <row r="53" spans="1:6" ht="17.899999999999999" customHeight="1">
      <c r="A53" s="206"/>
      <c r="B53" s="207">
        <v>32006</v>
      </c>
      <c r="C53" s="168" t="s">
        <v>132</v>
      </c>
      <c r="D53" s="176"/>
      <c r="E53" s="176"/>
    </row>
    <row r="54" spans="1:6" ht="33.35">
      <c r="A54" s="206"/>
      <c r="B54" s="207"/>
      <c r="C54" s="177" t="s">
        <v>178</v>
      </c>
      <c r="D54" s="166">
        <f>+'Հավելված N 2'!G56</f>
        <v>-18626.599999999999</v>
      </c>
      <c r="E54" s="166">
        <f>+'Հավելված N 2'!H56</f>
        <v>-18626.599999999999</v>
      </c>
      <c r="F54" s="173"/>
    </row>
    <row r="55" spans="1:6" ht="17.600000000000001" customHeight="1">
      <c r="A55" s="206"/>
      <c r="B55" s="207"/>
      <c r="C55" s="168" t="s">
        <v>133</v>
      </c>
      <c r="D55" s="152"/>
      <c r="E55" s="152"/>
    </row>
    <row r="56" spans="1:6" ht="88.7">
      <c r="A56" s="206"/>
      <c r="B56" s="207"/>
      <c r="C56" s="169" t="s">
        <v>181</v>
      </c>
      <c r="D56" s="152"/>
      <c r="E56" s="152"/>
    </row>
    <row r="57" spans="1:6" ht="17.600000000000001" customHeight="1">
      <c r="A57" s="206"/>
      <c r="B57" s="207"/>
      <c r="C57" s="168" t="s">
        <v>134</v>
      </c>
      <c r="D57" s="152"/>
      <c r="E57" s="152"/>
    </row>
    <row r="58" spans="1:6" ht="53.2">
      <c r="A58" s="206"/>
      <c r="B58" s="207"/>
      <c r="C58" s="169" t="s">
        <v>135</v>
      </c>
      <c r="D58" s="152"/>
      <c r="E58" s="152"/>
    </row>
  </sheetData>
  <mergeCells count="16">
    <mergeCell ref="B53:B58"/>
    <mergeCell ref="A34:A58"/>
    <mergeCell ref="C1:E1"/>
    <mergeCell ref="C2:E2"/>
    <mergeCell ref="C3:E3"/>
    <mergeCell ref="A6:E6"/>
    <mergeCell ref="A10:B10"/>
    <mergeCell ref="C10:C11"/>
    <mergeCell ref="B34:B39"/>
    <mergeCell ref="D10:E10"/>
    <mergeCell ref="B41:B46"/>
    <mergeCell ref="B47:B52"/>
    <mergeCell ref="A15:A33"/>
    <mergeCell ref="B15:B20"/>
    <mergeCell ref="B22:B27"/>
    <mergeCell ref="B28:B33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0"/>
  <sheetViews>
    <sheetView topLeftCell="A47" zoomScale="74" zoomScaleNormal="74" zoomScaleSheetLayoutView="100" workbookViewId="0">
      <selection activeCell="F59" sqref="F59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8" width="22" style="3" customWidth="1"/>
    <col min="9" max="11" width="15" style="3" customWidth="1"/>
    <col min="12" max="16384" width="9.09765625" style="3"/>
  </cols>
  <sheetData>
    <row r="1" spans="1:8" s="42" customFormat="1" ht="37.5" customHeight="1">
      <c r="F1" s="208" t="s">
        <v>26</v>
      </c>
      <c r="G1" s="208"/>
      <c r="H1" s="208"/>
    </row>
    <row r="2" spans="1:8" s="40" customFormat="1" ht="17.5" customHeight="1">
      <c r="F2" s="209" t="s">
        <v>69</v>
      </c>
      <c r="G2" s="209"/>
      <c r="H2" s="209"/>
    </row>
    <row r="3" spans="1:8" s="40" customFormat="1" ht="17.5" customHeight="1">
      <c r="F3" s="209" t="s">
        <v>6</v>
      </c>
      <c r="G3" s="209"/>
      <c r="H3" s="209"/>
    </row>
    <row r="4" spans="1:8" ht="13.7" customHeight="1"/>
    <row r="5" spans="1:8" ht="13.7" customHeight="1"/>
    <row r="6" spans="1:8" ht="13.7" customHeight="1"/>
    <row r="7" spans="1:8" ht="52.55" customHeight="1">
      <c r="A7" s="227" t="s">
        <v>88</v>
      </c>
      <c r="B7" s="227"/>
      <c r="C7" s="227"/>
      <c r="D7" s="227"/>
      <c r="E7" s="227"/>
      <c r="F7" s="227"/>
      <c r="G7" s="227"/>
      <c r="H7" s="227"/>
    </row>
    <row r="8" spans="1:8">
      <c r="A8" s="110"/>
      <c r="B8" s="110"/>
      <c r="C8" s="110"/>
      <c r="D8" s="110"/>
      <c r="E8" s="110"/>
      <c r="F8" s="110"/>
      <c r="G8" s="110"/>
      <c r="H8" s="110"/>
    </row>
    <row r="10" spans="1:8">
      <c r="H10" s="40" t="s">
        <v>16</v>
      </c>
    </row>
    <row r="11" spans="1:8" s="14" customFormat="1" ht="83.85" customHeight="1">
      <c r="A11" s="228" t="s">
        <v>17</v>
      </c>
      <c r="B11" s="228"/>
      <c r="C11" s="228"/>
      <c r="D11" s="228" t="s">
        <v>8</v>
      </c>
      <c r="E11" s="228"/>
      <c r="F11" s="228" t="s">
        <v>12</v>
      </c>
      <c r="G11" s="204" t="s">
        <v>61</v>
      </c>
      <c r="H11" s="205"/>
    </row>
    <row r="12" spans="1:8" s="14" customFormat="1">
      <c r="A12" s="41" t="s">
        <v>31</v>
      </c>
      <c r="B12" s="41" t="s">
        <v>32</v>
      </c>
      <c r="C12" s="41" t="s">
        <v>18</v>
      </c>
      <c r="D12" s="41" t="s">
        <v>11</v>
      </c>
      <c r="E12" s="41" t="s">
        <v>22</v>
      </c>
      <c r="F12" s="228"/>
      <c r="G12" s="41" t="s">
        <v>9</v>
      </c>
      <c r="H12" s="41" t="s">
        <v>10</v>
      </c>
    </row>
    <row r="13" spans="1:8" s="14" customFormat="1" ht="34.950000000000003" customHeight="1">
      <c r="A13" s="13"/>
      <c r="B13" s="13"/>
      <c r="C13" s="13"/>
      <c r="D13" s="41"/>
      <c r="E13" s="41"/>
      <c r="F13" s="20" t="s">
        <v>15</v>
      </c>
      <c r="G13" s="12">
        <f>+G15</f>
        <v>0</v>
      </c>
      <c r="H13" s="12">
        <f>+H15</f>
        <v>0</v>
      </c>
    </row>
    <row r="14" spans="1:8" s="14" customFormat="1">
      <c r="A14" s="13"/>
      <c r="B14" s="13"/>
      <c r="C14" s="13"/>
      <c r="D14" s="41"/>
      <c r="E14" s="41"/>
      <c r="F14" s="13" t="s">
        <v>64</v>
      </c>
      <c r="G14" s="2"/>
      <c r="H14" s="2"/>
    </row>
    <row r="15" spans="1:8" s="14" customFormat="1" ht="33.35">
      <c r="A15" s="13"/>
      <c r="B15" s="13"/>
      <c r="C15" s="13"/>
      <c r="D15" s="41"/>
      <c r="E15" s="41"/>
      <c r="F15" s="4" t="s">
        <v>24</v>
      </c>
      <c r="G15" s="2">
        <f>+G16</f>
        <v>0</v>
      </c>
      <c r="H15" s="2">
        <f>+H16</f>
        <v>0</v>
      </c>
    </row>
    <row r="16" spans="1:8" s="14" customFormat="1" ht="17.5" customHeight="1">
      <c r="A16" s="229" t="s">
        <v>82</v>
      </c>
      <c r="B16" s="235"/>
      <c r="C16" s="232"/>
      <c r="D16" s="92"/>
      <c r="E16" s="83"/>
      <c r="F16" s="112" t="s">
        <v>86</v>
      </c>
      <c r="G16" s="2">
        <f>+G18+G35+G65</f>
        <v>0</v>
      </c>
      <c r="H16" s="2">
        <f>+H18+H35+H65</f>
        <v>0</v>
      </c>
    </row>
    <row r="17" spans="1:16" s="14" customFormat="1" ht="16.95" customHeight="1">
      <c r="A17" s="230"/>
      <c r="B17" s="235"/>
      <c r="C17" s="234"/>
      <c r="D17" s="93"/>
      <c r="E17" s="84"/>
      <c r="F17" s="131" t="s">
        <v>13</v>
      </c>
      <c r="G17" s="6"/>
      <c r="H17" s="5"/>
    </row>
    <row r="18" spans="1:16" s="14" customFormat="1" ht="33.35">
      <c r="A18" s="230"/>
      <c r="B18" s="229" t="s">
        <v>84</v>
      </c>
      <c r="C18" s="234"/>
      <c r="D18" s="93"/>
      <c r="E18" s="84"/>
      <c r="F18" s="159" t="s">
        <v>149</v>
      </c>
      <c r="G18" s="183">
        <f>+G20</f>
        <v>619.20000000000005</v>
      </c>
      <c r="H18" s="183">
        <f>+H20</f>
        <v>619.20000000000005</v>
      </c>
    </row>
    <row r="19" spans="1:16" s="14" customFormat="1" ht="16.95" customHeight="1">
      <c r="A19" s="230"/>
      <c r="B19" s="230"/>
      <c r="C19" s="233"/>
      <c r="D19" s="93"/>
      <c r="E19" s="84"/>
      <c r="F19" s="152" t="s">
        <v>13</v>
      </c>
      <c r="G19" s="183"/>
      <c r="H19" s="182"/>
    </row>
    <row r="20" spans="1:16" s="14" customFormat="1">
      <c r="A20" s="230"/>
      <c r="B20" s="230"/>
      <c r="C20" s="229" t="s">
        <v>84</v>
      </c>
      <c r="D20" s="93"/>
      <c r="E20" s="84"/>
      <c r="F20" s="159" t="s">
        <v>147</v>
      </c>
      <c r="G20" s="183">
        <f>+G22</f>
        <v>619.20000000000005</v>
      </c>
      <c r="H20" s="183">
        <f>+H22</f>
        <v>619.20000000000005</v>
      </c>
    </row>
    <row r="21" spans="1:16" s="14" customFormat="1" ht="16.95" customHeight="1">
      <c r="A21" s="230"/>
      <c r="B21" s="230"/>
      <c r="C21" s="230"/>
      <c r="D21" s="93"/>
      <c r="E21" s="84"/>
      <c r="F21" s="152" t="s">
        <v>13</v>
      </c>
      <c r="G21" s="183"/>
      <c r="H21" s="184"/>
    </row>
    <row r="22" spans="1:16" s="14" customFormat="1" ht="35.5">
      <c r="A22" s="230"/>
      <c r="B22" s="230"/>
      <c r="C22" s="230"/>
      <c r="D22" s="93"/>
      <c r="E22" s="84"/>
      <c r="F22" s="179" t="s">
        <v>19</v>
      </c>
      <c r="G22" s="183">
        <f>+G24</f>
        <v>619.20000000000005</v>
      </c>
      <c r="H22" s="183">
        <f>+H24</f>
        <v>619.20000000000005</v>
      </c>
    </row>
    <row r="23" spans="1:16" s="14" customFormat="1" ht="16.95" customHeight="1">
      <c r="A23" s="230"/>
      <c r="B23" s="230"/>
      <c r="C23" s="230"/>
      <c r="D23" s="94"/>
      <c r="E23" s="95"/>
      <c r="F23" s="152" t="s">
        <v>13</v>
      </c>
      <c r="G23" s="183"/>
      <c r="H23" s="183"/>
    </row>
    <row r="24" spans="1:16" s="14" customFormat="1" ht="39.25" customHeight="1">
      <c r="A24" s="230"/>
      <c r="B24" s="230"/>
      <c r="C24" s="230"/>
      <c r="D24" s="217">
        <v>1236</v>
      </c>
      <c r="E24" s="215" t="s">
        <v>87</v>
      </c>
      <c r="F24" s="215"/>
      <c r="G24" s="2">
        <f>+G26</f>
        <v>619.20000000000005</v>
      </c>
      <c r="H24" s="2">
        <f>+H26</f>
        <v>619.20000000000005</v>
      </c>
      <c r="I24" s="15"/>
      <c r="J24" s="15"/>
      <c r="K24" s="15"/>
      <c r="L24" s="15"/>
      <c r="M24" s="15"/>
      <c r="N24" s="15"/>
      <c r="O24" s="15"/>
      <c r="P24" s="15"/>
    </row>
    <row r="25" spans="1:16" s="14" customFormat="1" ht="16.95" customHeight="1">
      <c r="A25" s="230"/>
      <c r="B25" s="230"/>
      <c r="C25" s="230"/>
      <c r="D25" s="218"/>
      <c r="E25" s="186"/>
      <c r="F25" s="152" t="s">
        <v>13</v>
      </c>
      <c r="G25" s="2"/>
      <c r="H25" s="2"/>
      <c r="I25" s="15"/>
      <c r="J25" s="15"/>
      <c r="K25" s="15"/>
      <c r="L25" s="15"/>
      <c r="M25" s="15"/>
      <c r="N25" s="15"/>
      <c r="O25" s="15"/>
      <c r="P25" s="15"/>
    </row>
    <row r="26" spans="1:16" s="14" customFormat="1">
      <c r="A26" s="230"/>
      <c r="B26" s="230"/>
      <c r="C26" s="230"/>
      <c r="D26" s="218"/>
      <c r="E26" s="185">
        <v>32001</v>
      </c>
      <c r="F26" s="165" t="s">
        <v>102</v>
      </c>
      <c r="G26" s="17">
        <f>+G28</f>
        <v>619.20000000000005</v>
      </c>
      <c r="H26" s="17">
        <f>+H28</f>
        <v>619.20000000000005</v>
      </c>
      <c r="I26" s="15"/>
      <c r="J26" s="15"/>
      <c r="K26" s="15"/>
      <c r="L26" s="15"/>
      <c r="M26" s="15"/>
      <c r="N26" s="15"/>
      <c r="O26" s="15"/>
      <c r="P26" s="15"/>
    </row>
    <row r="27" spans="1:16" s="14" customFormat="1">
      <c r="A27" s="230"/>
      <c r="B27" s="230"/>
      <c r="C27" s="230"/>
      <c r="D27" s="218"/>
      <c r="E27" s="216"/>
      <c r="F27" s="152" t="s">
        <v>23</v>
      </c>
      <c r="G27" s="6"/>
      <c r="H27" s="5"/>
    </row>
    <row r="28" spans="1:16" s="18" customFormat="1" ht="36.549999999999997" customHeight="1">
      <c r="A28" s="230"/>
      <c r="B28" s="230"/>
      <c r="C28" s="230"/>
      <c r="D28" s="218"/>
      <c r="E28" s="216"/>
      <c r="F28" s="187" t="s">
        <v>71</v>
      </c>
      <c r="G28" s="97">
        <f>+G30</f>
        <v>619.20000000000005</v>
      </c>
      <c r="H28" s="97">
        <f>+H30</f>
        <v>619.20000000000005</v>
      </c>
    </row>
    <row r="29" spans="1:16" s="14" customFormat="1" ht="53.2">
      <c r="A29" s="230"/>
      <c r="B29" s="230"/>
      <c r="C29" s="230"/>
      <c r="D29" s="218"/>
      <c r="E29" s="216"/>
      <c r="F29" s="152" t="s">
        <v>20</v>
      </c>
      <c r="G29" s="98"/>
      <c r="H29" s="5"/>
    </row>
    <row r="30" spans="1:16" s="14" customFormat="1" ht="16.95" customHeight="1">
      <c r="A30" s="230"/>
      <c r="B30" s="230"/>
      <c r="C30" s="230"/>
      <c r="D30" s="218"/>
      <c r="E30" s="216"/>
      <c r="F30" s="171" t="s">
        <v>14</v>
      </c>
      <c r="G30" s="6">
        <f>G31</f>
        <v>619.20000000000005</v>
      </c>
      <c r="H30" s="6">
        <f>H31</f>
        <v>619.20000000000005</v>
      </c>
    </row>
    <row r="31" spans="1:16" s="14" customFormat="1" ht="16.95" customHeight="1">
      <c r="A31" s="230"/>
      <c r="B31" s="230"/>
      <c r="C31" s="230"/>
      <c r="D31" s="218"/>
      <c r="E31" s="216"/>
      <c r="F31" s="152" t="s">
        <v>97</v>
      </c>
      <c r="G31" s="98">
        <f t="shared" ref="G31:H33" si="0">+G32</f>
        <v>619.20000000000005</v>
      </c>
      <c r="H31" s="7">
        <f t="shared" si="0"/>
        <v>619.20000000000005</v>
      </c>
    </row>
    <row r="32" spans="1:16" s="14" customFormat="1" ht="35.5">
      <c r="A32" s="230"/>
      <c r="B32" s="230"/>
      <c r="C32" s="230"/>
      <c r="D32" s="218"/>
      <c r="E32" s="216"/>
      <c r="F32" s="152" t="s">
        <v>98</v>
      </c>
      <c r="G32" s="7">
        <f t="shared" si="0"/>
        <v>619.20000000000005</v>
      </c>
      <c r="H32" s="7">
        <f t="shared" si="0"/>
        <v>619.20000000000005</v>
      </c>
    </row>
    <row r="33" spans="1:16" s="14" customFormat="1" ht="35.5">
      <c r="A33" s="230"/>
      <c r="B33" s="230"/>
      <c r="C33" s="230"/>
      <c r="D33" s="218"/>
      <c r="E33" s="216"/>
      <c r="F33" s="188" t="s">
        <v>99</v>
      </c>
      <c r="G33" s="27">
        <f t="shared" si="0"/>
        <v>619.20000000000005</v>
      </c>
      <c r="H33" s="85">
        <f t="shared" si="0"/>
        <v>619.20000000000005</v>
      </c>
      <c r="I33" s="19"/>
    </row>
    <row r="34" spans="1:16" s="14" customFormat="1">
      <c r="A34" s="230"/>
      <c r="B34" s="231"/>
      <c r="C34" s="231"/>
      <c r="D34" s="219"/>
      <c r="E34" s="216"/>
      <c r="F34" s="188" t="s">
        <v>100</v>
      </c>
      <c r="G34" s="85">
        <f>+H34</f>
        <v>619.20000000000005</v>
      </c>
      <c r="H34" s="85">
        <f>+'Հավելված N 7'!I15</f>
        <v>619.20000000000005</v>
      </c>
      <c r="I34" s="19"/>
    </row>
    <row r="35" spans="1:16" s="14" customFormat="1">
      <c r="A35" s="230"/>
      <c r="B35" s="149" t="s">
        <v>63</v>
      </c>
      <c r="C35" s="190"/>
      <c r="D35" s="189"/>
      <c r="E35" s="84"/>
      <c r="F35" s="159" t="s">
        <v>150</v>
      </c>
      <c r="G35" s="183">
        <f>+G37</f>
        <v>1258.9000000000015</v>
      </c>
      <c r="H35" s="183">
        <f>+H37</f>
        <v>1258.9000000000015</v>
      </c>
    </row>
    <row r="36" spans="1:16" s="14" customFormat="1" ht="16.95" customHeight="1">
      <c r="A36" s="230"/>
      <c r="B36" s="190"/>
      <c r="C36" s="190"/>
      <c r="D36" s="189"/>
      <c r="E36" s="84"/>
      <c r="F36" s="152" t="s">
        <v>13</v>
      </c>
      <c r="G36" s="183"/>
      <c r="H36" s="183"/>
    </row>
    <row r="37" spans="1:16" s="14" customFormat="1">
      <c r="A37" s="230"/>
      <c r="B37" s="190"/>
      <c r="C37" s="229" t="s">
        <v>84</v>
      </c>
      <c r="D37" s="189"/>
      <c r="E37" s="84"/>
      <c r="F37" s="159" t="s">
        <v>148</v>
      </c>
      <c r="G37" s="183">
        <f>+G39</f>
        <v>1258.9000000000015</v>
      </c>
      <c r="H37" s="183">
        <f>+H39</f>
        <v>1258.9000000000015</v>
      </c>
    </row>
    <row r="38" spans="1:16" s="14" customFormat="1" ht="16.95" customHeight="1">
      <c r="A38" s="230"/>
      <c r="B38" s="190"/>
      <c r="C38" s="230"/>
      <c r="D38" s="189"/>
      <c r="E38" s="84"/>
      <c r="F38" s="152" t="s">
        <v>13</v>
      </c>
      <c r="G38" s="183"/>
      <c r="H38" s="183"/>
    </row>
    <row r="39" spans="1:16" s="14" customFormat="1" ht="35.5">
      <c r="A39" s="230"/>
      <c r="B39" s="190"/>
      <c r="C39" s="230"/>
      <c r="D39" s="189"/>
      <c r="E39" s="84"/>
      <c r="F39" s="179" t="s">
        <v>19</v>
      </c>
      <c r="G39" s="183">
        <f>+G41</f>
        <v>1258.9000000000015</v>
      </c>
      <c r="H39" s="183">
        <f>+H41</f>
        <v>1258.9000000000015</v>
      </c>
    </row>
    <row r="40" spans="1:16" s="14" customFormat="1" ht="16.95" customHeight="1">
      <c r="A40" s="230"/>
      <c r="B40" s="190"/>
      <c r="C40" s="230"/>
      <c r="D40" s="189"/>
      <c r="E40" s="95"/>
      <c r="F40" s="152" t="s">
        <v>13</v>
      </c>
      <c r="G40" s="183"/>
      <c r="H40" s="183"/>
    </row>
    <row r="41" spans="1:16" s="14" customFormat="1" ht="39.25" customHeight="1">
      <c r="A41" s="230"/>
      <c r="B41" s="190"/>
      <c r="C41" s="230"/>
      <c r="D41" s="206">
        <v>1236</v>
      </c>
      <c r="E41" s="215" t="s">
        <v>87</v>
      </c>
      <c r="F41" s="215"/>
      <c r="G41" s="2">
        <f>+G43+G56</f>
        <v>1258.9000000000015</v>
      </c>
      <c r="H41" s="2">
        <f>+H43+H56</f>
        <v>1258.9000000000015</v>
      </c>
      <c r="I41" s="15"/>
      <c r="J41" s="15"/>
      <c r="K41" s="15"/>
      <c r="L41" s="15"/>
      <c r="M41" s="15"/>
      <c r="N41" s="15"/>
      <c r="O41" s="15"/>
      <c r="P41" s="15"/>
    </row>
    <row r="42" spans="1:16" s="14" customFormat="1" ht="16.95" customHeight="1">
      <c r="A42" s="230"/>
      <c r="B42" s="190"/>
      <c r="C42" s="230"/>
      <c r="D42" s="206"/>
      <c r="E42" s="200"/>
      <c r="F42" s="152" t="s">
        <v>13</v>
      </c>
      <c r="G42" s="2"/>
      <c r="H42" s="2"/>
      <c r="I42" s="15"/>
      <c r="J42" s="15"/>
      <c r="K42" s="15"/>
      <c r="L42" s="15"/>
      <c r="M42" s="15"/>
      <c r="N42" s="15"/>
      <c r="O42" s="15"/>
      <c r="P42" s="15"/>
    </row>
    <row r="43" spans="1:16" s="14" customFormat="1">
      <c r="A43" s="230"/>
      <c r="B43" s="190"/>
      <c r="C43" s="230"/>
      <c r="D43" s="206"/>
      <c r="E43" s="185">
        <v>32003</v>
      </c>
      <c r="F43" s="165" t="s">
        <v>78</v>
      </c>
      <c r="G43" s="17">
        <f>+G45</f>
        <v>19885.5</v>
      </c>
      <c r="H43" s="17">
        <f>+H45</f>
        <v>19885.5</v>
      </c>
      <c r="I43" s="15"/>
      <c r="J43" s="15"/>
      <c r="K43" s="15"/>
      <c r="L43" s="15"/>
      <c r="M43" s="15"/>
      <c r="N43" s="15"/>
      <c r="O43" s="15"/>
      <c r="P43" s="15"/>
    </row>
    <row r="44" spans="1:16" s="14" customFormat="1">
      <c r="A44" s="230"/>
      <c r="B44" s="190"/>
      <c r="C44" s="230"/>
      <c r="D44" s="206"/>
      <c r="E44" s="346"/>
      <c r="F44" s="152" t="s">
        <v>23</v>
      </c>
      <c r="G44" s="6"/>
      <c r="H44" s="6"/>
    </row>
    <row r="45" spans="1:16" s="18" customFormat="1" ht="36.549999999999997" customHeight="1">
      <c r="A45" s="230"/>
      <c r="B45" s="190"/>
      <c r="C45" s="230"/>
      <c r="D45" s="206"/>
      <c r="E45" s="346"/>
      <c r="F45" s="187" t="s">
        <v>71</v>
      </c>
      <c r="G45" s="97">
        <f>+G47</f>
        <v>19885.5</v>
      </c>
      <c r="H45" s="97">
        <f>+H47</f>
        <v>19885.5</v>
      </c>
    </row>
    <row r="46" spans="1:16" s="14" customFormat="1" ht="53.2">
      <c r="A46" s="230"/>
      <c r="B46" s="190"/>
      <c r="C46" s="230"/>
      <c r="D46" s="206"/>
      <c r="E46" s="346"/>
      <c r="F46" s="152" t="s">
        <v>20</v>
      </c>
      <c r="G46" s="98"/>
      <c r="H46" s="5"/>
    </row>
    <row r="47" spans="1:16" s="14" customFormat="1" ht="16.95" customHeight="1">
      <c r="A47" s="230"/>
      <c r="B47" s="190"/>
      <c r="C47" s="230"/>
      <c r="D47" s="206"/>
      <c r="E47" s="346"/>
      <c r="F47" s="198" t="s">
        <v>14</v>
      </c>
      <c r="G47" s="6">
        <f>G48+G52</f>
        <v>19885.5</v>
      </c>
      <c r="H47" s="6">
        <f>H48+H52</f>
        <v>19885.5</v>
      </c>
    </row>
    <row r="48" spans="1:16" s="14" customFormat="1" ht="16.95" customHeight="1">
      <c r="A48" s="230"/>
      <c r="B48" s="190"/>
      <c r="C48" s="230"/>
      <c r="D48" s="206"/>
      <c r="E48" s="346"/>
      <c r="F48" s="152" t="s">
        <v>97</v>
      </c>
      <c r="G48" s="98">
        <f t="shared" ref="G48:H50" si="1">+G49</f>
        <v>1151.3999999999999</v>
      </c>
      <c r="H48" s="7">
        <f t="shared" si="1"/>
        <v>1151.3999999999999</v>
      </c>
    </row>
    <row r="49" spans="1:16" s="14" customFormat="1" ht="35.5">
      <c r="A49" s="230"/>
      <c r="B49" s="190"/>
      <c r="C49" s="230"/>
      <c r="D49" s="206"/>
      <c r="E49" s="346"/>
      <c r="F49" s="152" t="s">
        <v>98</v>
      </c>
      <c r="G49" s="7">
        <f t="shared" si="1"/>
        <v>1151.3999999999999</v>
      </c>
      <c r="H49" s="7">
        <f t="shared" si="1"/>
        <v>1151.3999999999999</v>
      </c>
    </row>
    <row r="50" spans="1:16" s="14" customFormat="1" ht="35.5">
      <c r="A50" s="230"/>
      <c r="B50" s="190"/>
      <c r="C50" s="230"/>
      <c r="D50" s="206"/>
      <c r="E50" s="346"/>
      <c r="F50" s="188" t="s">
        <v>99</v>
      </c>
      <c r="G50" s="27">
        <f t="shared" si="1"/>
        <v>1151.3999999999999</v>
      </c>
      <c r="H50" s="85">
        <f t="shared" si="1"/>
        <v>1151.3999999999999</v>
      </c>
      <c r="I50" s="19"/>
    </row>
    <row r="51" spans="1:16" s="14" customFormat="1">
      <c r="A51" s="230"/>
      <c r="B51" s="190"/>
      <c r="C51" s="230"/>
      <c r="D51" s="206"/>
      <c r="E51" s="346"/>
      <c r="F51" s="188" t="s">
        <v>100</v>
      </c>
      <c r="G51" s="85">
        <f>+H51</f>
        <v>1151.3999999999999</v>
      </c>
      <c r="H51" s="85">
        <f>+'Հավելված N 7'!I23</f>
        <v>1151.3999999999999</v>
      </c>
      <c r="I51" s="19"/>
    </row>
    <row r="52" spans="1:16" s="14" customFormat="1" ht="16.95" customHeight="1">
      <c r="A52" s="230"/>
      <c r="B52" s="190"/>
      <c r="C52" s="230"/>
      <c r="D52" s="206"/>
      <c r="E52" s="346"/>
      <c r="F52" s="152" t="s">
        <v>165</v>
      </c>
      <c r="G52" s="98">
        <f t="shared" ref="G52:H54" si="2">+G53</f>
        <v>18734.099999999999</v>
      </c>
      <c r="H52" s="7">
        <f t="shared" si="2"/>
        <v>18734.099999999999</v>
      </c>
    </row>
    <row r="53" spans="1:16" s="14" customFormat="1">
      <c r="A53" s="230"/>
      <c r="B53" s="190"/>
      <c r="C53" s="230"/>
      <c r="D53" s="206"/>
      <c r="E53" s="346"/>
      <c r="F53" s="152" t="s">
        <v>166</v>
      </c>
      <c r="G53" s="7">
        <f t="shared" si="2"/>
        <v>18734.099999999999</v>
      </c>
      <c r="H53" s="7">
        <f t="shared" si="2"/>
        <v>18734.099999999999</v>
      </c>
    </row>
    <row r="54" spans="1:16" s="14" customFormat="1">
      <c r="A54" s="230"/>
      <c r="B54" s="190"/>
      <c r="C54" s="230"/>
      <c r="D54" s="206"/>
      <c r="E54" s="346"/>
      <c r="F54" s="188" t="s">
        <v>167</v>
      </c>
      <c r="G54" s="27">
        <f t="shared" si="2"/>
        <v>18734.099999999999</v>
      </c>
      <c r="H54" s="85">
        <f t="shared" si="2"/>
        <v>18734.099999999999</v>
      </c>
      <c r="I54" s="19"/>
    </row>
    <row r="55" spans="1:16" s="14" customFormat="1">
      <c r="A55" s="230"/>
      <c r="B55" s="190"/>
      <c r="C55" s="230"/>
      <c r="D55" s="206"/>
      <c r="E55" s="346"/>
      <c r="F55" s="188" t="s">
        <v>168</v>
      </c>
      <c r="G55" s="85">
        <f>+'Հավելված N 4'!E24</f>
        <v>18734.099999999999</v>
      </c>
      <c r="H55" s="85">
        <f>+'Հավելված N 4'!F24</f>
        <v>18734.099999999999</v>
      </c>
      <c r="I55" s="19"/>
    </row>
    <row r="56" spans="1:16" s="14" customFormat="1" ht="50">
      <c r="A56" s="230"/>
      <c r="B56" s="190"/>
      <c r="C56" s="199"/>
      <c r="D56" s="206"/>
      <c r="E56" s="185">
        <v>32006</v>
      </c>
      <c r="F56" s="165" t="s">
        <v>178</v>
      </c>
      <c r="G56" s="17">
        <f>+G58</f>
        <v>-18626.599999999999</v>
      </c>
      <c r="H56" s="17">
        <f>+H58</f>
        <v>-18626.599999999999</v>
      </c>
      <c r="I56" s="15"/>
      <c r="J56" s="15"/>
      <c r="K56" s="15"/>
      <c r="L56" s="15"/>
      <c r="M56" s="15"/>
      <c r="N56" s="15"/>
      <c r="O56" s="15"/>
      <c r="P56" s="15"/>
    </row>
    <row r="57" spans="1:16" s="14" customFormat="1">
      <c r="A57" s="230"/>
      <c r="B57" s="190"/>
      <c r="C57" s="199"/>
      <c r="D57" s="206"/>
      <c r="E57" s="224"/>
      <c r="F57" s="152" t="s">
        <v>23</v>
      </c>
      <c r="G57" s="6"/>
      <c r="H57" s="6"/>
    </row>
    <row r="58" spans="1:16" s="18" customFormat="1" ht="36.549999999999997" customHeight="1">
      <c r="A58" s="230"/>
      <c r="B58" s="190"/>
      <c r="C58" s="199"/>
      <c r="D58" s="206"/>
      <c r="E58" s="225"/>
      <c r="F58" s="187" t="s">
        <v>19</v>
      </c>
      <c r="G58" s="97">
        <f>+G60</f>
        <v>-18626.599999999999</v>
      </c>
      <c r="H58" s="97">
        <f>+H60</f>
        <v>-18626.599999999999</v>
      </c>
    </row>
    <row r="59" spans="1:16" s="14" customFormat="1" ht="53.2">
      <c r="A59" s="230"/>
      <c r="B59" s="190"/>
      <c r="C59" s="199"/>
      <c r="D59" s="206"/>
      <c r="E59" s="225"/>
      <c r="F59" s="152" t="s">
        <v>20</v>
      </c>
      <c r="G59" s="98"/>
      <c r="H59" s="5"/>
    </row>
    <row r="60" spans="1:16" s="14" customFormat="1" ht="16.95" customHeight="1">
      <c r="A60" s="230"/>
      <c r="B60" s="190"/>
      <c r="C60" s="199"/>
      <c r="D60" s="206"/>
      <c r="E60" s="225"/>
      <c r="F60" s="198" t="s">
        <v>14</v>
      </c>
      <c r="G60" s="6">
        <f>+G61</f>
        <v>-18626.599999999999</v>
      </c>
      <c r="H60" s="6">
        <f>+H61</f>
        <v>-18626.599999999999</v>
      </c>
    </row>
    <row r="61" spans="1:16" s="14" customFormat="1" ht="16.95" customHeight="1">
      <c r="A61" s="230"/>
      <c r="B61" s="190"/>
      <c r="C61" s="199"/>
      <c r="D61" s="206"/>
      <c r="E61" s="225"/>
      <c r="F61" s="152" t="s">
        <v>165</v>
      </c>
      <c r="G61" s="98">
        <f t="shared" ref="G61:H63" si="3">+G62</f>
        <v>-18626.599999999999</v>
      </c>
      <c r="H61" s="7">
        <f t="shared" si="3"/>
        <v>-18626.599999999999</v>
      </c>
    </row>
    <row r="62" spans="1:16" s="14" customFormat="1">
      <c r="A62" s="230"/>
      <c r="B62" s="190"/>
      <c r="C62" s="199"/>
      <c r="D62" s="206"/>
      <c r="E62" s="225"/>
      <c r="F62" s="152" t="s">
        <v>166</v>
      </c>
      <c r="G62" s="7">
        <f t="shared" si="3"/>
        <v>-18626.599999999999</v>
      </c>
      <c r="H62" s="7">
        <f t="shared" si="3"/>
        <v>-18626.599999999999</v>
      </c>
    </row>
    <row r="63" spans="1:16" s="14" customFormat="1">
      <c r="A63" s="230"/>
      <c r="B63" s="190"/>
      <c r="C63" s="199"/>
      <c r="D63" s="206"/>
      <c r="E63" s="225"/>
      <c r="F63" s="142" t="s">
        <v>179</v>
      </c>
      <c r="G63" s="27">
        <f t="shared" si="3"/>
        <v>-18626.599999999999</v>
      </c>
      <c r="H63" s="85">
        <f t="shared" si="3"/>
        <v>-18626.599999999999</v>
      </c>
      <c r="I63" s="19"/>
    </row>
    <row r="64" spans="1:16" s="14" customFormat="1">
      <c r="A64" s="230"/>
      <c r="B64" s="190"/>
      <c r="C64" s="199"/>
      <c r="D64" s="206"/>
      <c r="E64" s="226"/>
      <c r="F64" s="142" t="s">
        <v>180</v>
      </c>
      <c r="G64" s="85">
        <f>+'Հավելված N 4'!E30</f>
        <v>-18626.599999999999</v>
      </c>
      <c r="H64" s="85">
        <f>+'Հավելված N 4'!F30</f>
        <v>-18626.599999999999</v>
      </c>
      <c r="I64" s="19"/>
    </row>
    <row r="65" spans="1:16" s="14" customFormat="1" ht="33.35">
      <c r="A65" s="230"/>
      <c r="B65" s="229" t="s">
        <v>83</v>
      </c>
      <c r="C65" s="232"/>
      <c r="D65" s="93"/>
      <c r="E65" s="84"/>
      <c r="F65" s="178" t="s">
        <v>85</v>
      </c>
      <c r="G65" s="6">
        <f>+G67</f>
        <v>-1878.1000000000004</v>
      </c>
      <c r="H65" s="6">
        <f>+H67</f>
        <v>-1878.1000000000004</v>
      </c>
    </row>
    <row r="66" spans="1:16" s="14" customFormat="1" ht="16.95" customHeight="1">
      <c r="A66" s="230"/>
      <c r="B66" s="230"/>
      <c r="C66" s="233"/>
      <c r="D66" s="93"/>
      <c r="E66" s="84"/>
      <c r="F66" s="131" t="s">
        <v>13</v>
      </c>
      <c r="G66" s="6"/>
      <c r="H66" s="5"/>
    </row>
    <row r="67" spans="1:16" s="14" customFormat="1" ht="33.35">
      <c r="A67" s="230"/>
      <c r="B67" s="230"/>
      <c r="C67" s="229" t="s">
        <v>84</v>
      </c>
      <c r="D67" s="93"/>
      <c r="E67" s="84"/>
      <c r="F67" s="112" t="s">
        <v>85</v>
      </c>
      <c r="G67" s="6">
        <f>+G69</f>
        <v>-1878.1000000000004</v>
      </c>
      <c r="H67" s="6">
        <f>+H69</f>
        <v>-1878.1000000000004</v>
      </c>
      <c r="I67" s="15"/>
      <c r="J67" s="15"/>
      <c r="K67" s="15"/>
      <c r="L67" s="15"/>
      <c r="M67" s="15"/>
      <c r="N67" s="15"/>
      <c r="O67" s="15"/>
      <c r="P67" s="15"/>
    </row>
    <row r="68" spans="1:16" s="14" customFormat="1" ht="16.95" customHeight="1">
      <c r="A68" s="230"/>
      <c r="B68" s="230"/>
      <c r="C68" s="230"/>
      <c r="D68" s="93"/>
      <c r="E68" s="84"/>
      <c r="F68" s="131" t="s">
        <v>13</v>
      </c>
      <c r="G68" s="6"/>
      <c r="H68" s="16"/>
      <c r="I68" s="15"/>
      <c r="J68" s="15"/>
      <c r="K68" s="15"/>
      <c r="L68" s="15"/>
      <c r="M68" s="15"/>
      <c r="N68" s="15"/>
      <c r="O68" s="15"/>
      <c r="P68" s="15"/>
    </row>
    <row r="69" spans="1:16" s="14" customFormat="1" ht="35.5">
      <c r="A69" s="230"/>
      <c r="B69" s="230"/>
      <c r="C69" s="230"/>
      <c r="D69" s="93"/>
      <c r="E69" s="84"/>
      <c r="F69" s="134" t="s">
        <v>19</v>
      </c>
      <c r="G69" s="6">
        <f>+G71</f>
        <v>-1878.1000000000004</v>
      </c>
      <c r="H69" s="6">
        <f>+H71</f>
        <v>-1878.1000000000004</v>
      </c>
      <c r="I69" s="15"/>
      <c r="J69" s="15"/>
      <c r="K69" s="15"/>
      <c r="L69" s="15"/>
      <c r="M69" s="15"/>
      <c r="N69" s="15"/>
      <c r="O69" s="15"/>
      <c r="P69" s="15"/>
    </row>
    <row r="70" spans="1:16" s="14" customFormat="1" ht="16.95" customHeight="1">
      <c r="A70" s="230"/>
      <c r="B70" s="230"/>
      <c r="C70" s="230"/>
      <c r="D70" s="94"/>
      <c r="E70" s="95"/>
      <c r="F70" s="131" t="s">
        <v>13</v>
      </c>
      <c r="G70" s="6"/>
      <c r="H70" s="6"/>
      <c r="I70" s="15"/>
      <c r="J70" s="15"/>
      <c r="K70" s="15"/>
      <c r="L70" s="15"/>
      <c r="M70" s="15"/>
      <c r="N70" s="15"/>
      <c r="O70" s="15"/>
      <c r="P70" s="15"/>
    </row>
    <row r="71" spans="1:16" s="14" customFormat="1">
      <c r="A71" s="230"/>
      <c r="B71" s="230"/>
      <c r="C71" s="230"/>
      <c r="D71" s="217">
        <v>1183</v>
      </c>
      <c r="E71" s="220" t="s">
        <v>110</v>
      </c>
      <c r="F71" s="220"/>
      <c r="G71" s="2">
        <f>+G73+G82</f>
        <v>-1878.1000000000004</v>
      </c>
      <c r="H71" s="2">
        <f>+H73+H82</f>
        <v>-1878.1000000000004</v>
      </c>
      <c r="I71" s="15"/>
      <c r="J71" s="15"/>
      <c r="K71" s="15"/>
      <c r="L71" s="15"/>
      <c r="M71" s="15"/>
      <c r="N71" s="15"/>
      <c r="O71" s="15"/>
      <c r="P71" s="15"/>
    </row>
    <row r="72" spans="1:16" s="14" customFormat="1" ht="16.95" customHeight="1">
      <c r="A72" s="230"/>
      <c r="B72" s="230"/>
      <c r="C72" s="230"/>
      <c r="D72" s="218"/>
      <c r="E72" s="24"/>
      <c r="F72" s="148" t="s">
        <v>13</v>
      </c>
      <c r="G72" s="2"/>
      <c r="H72" s="2"/>
      <c r="I72" s="15"/>
      <c r="J72" s="15"/>
      <c r="K72" s="15"/>
      <c r="L72" s="15"/>
      <c r="M72" s="15"/>
      <c r="N72" s="15"/>
      <c r="O72" s="15"/>
      <c r="P72" s="15"/>
    </row>
    <row r="73" spans="1:16" s="14" customFormat="1" ht="50">
      <c r="A73" s="230"/>
      <c r="B73" s="230"/>
      <c r="C73" s="230"/>
      <c r="D73" s="218"/>
      <c r="E73" s="113">
        <v>32007</v>
      </c>
      <c r="F73" s="26" t="s">
        <v>111</v>
      </c>
      <c r="G73" s="17">
        <f>+G75</f>
        <v>-2074.0000000000005</v>
      </c>
      <c r="H73" s="17">
        <f>+H75</f>
        <v>-2074.0000000000005</v>
      </c>
      <c r="I73" s="15"/>
      <c r="J73" s="15"/>
      <c r="K73" s="15"/>
      <c r="L73" s="15"/>
      <c r="M73" s="15"/>
      <c r="N73" s="15"/>
      <c r="O73" s="15"/>
      <c r="P73" s="15"/>
    </row>
    <row r="74" spans="1:16" s="14" customFormat="1">
      <c r="A74" s="230"/>
      <c r="B74" s="230"/>
      <c r="C74" s="230"/>
      <c r="D74" s="218"/>
      <c r="E74" s="221"/>
      <c r="F74" s="148" t="s">
        <v>23</v>
      </c>
      <c r="G74" s="6"/>
      <c r="H74" s="5"/>
    </row>
    <row r="75" spans="1:16" s="18" customFormat="1" ht="36.549999999999997" customHeight="1">
      <c r="A75" s="230"/>
      <c r="B75" s="230"/>
      <c r="C75" s="230"/>
      <c r="D75" s="218"/>
      <c r="E75" s="222"/>
      <c r="F75" s="25" t="s">
        <v>71</v>
      </c>
      <c r="G75" s="97">
        <f>+G77</f>
        <v>-2074.0000000000005</v>
      </c>
      <c r="H75" s="97">
        <f>+H77</f>
        <v>-2074.0000000000005</v>
      </c>
    </row>
    <row r="76" spans="1:16" s="14" customFormat="1" ht="53.2">
      <c r="A76" s="230"/>
      <c r="B76" s="230"/>
      <c r="C76" s="230"/>
      <c r="D76" s="218"/>
      <c r="E76" s="222"/>
      <c r="F76" s="148" t="s">
        <v>20</v>
      </c>
      <c r="G76" s="98"/>
      <c r="H76" s="5"/>
    </row>
    <row r="77" spans="1:16" s="14" customFormat="1" ht="16.95" customHeight="1">
      <c r="A77" s="230"/>
      <c r="B77" s="230"/>
      <c r="C77" s="230"/>
      <c r="D77" s="218"/>
      <c r="E77" s="222"/>
      <c r="F77" s="144" t="s">
        <v>14</v>
      </c>
      <c r="G77" s="6">
        <f>G78</f>
        <v>-2074.0000000000005</v>
      </c>
      <c r="H77" s="6">
        <f>H78</f>
        <v>-2074.0000000000005</v>
      </c>
    </row>
    <row r="78" spans="1:16" s="14" customFormat="1" ht="16.95" customHeight="1">
      <c r="A78" s="230"/>
      <c r="B78" s="230"/>
      <c r="C78" s="230"/>
      <c r="D78" s="218"/>
      <c r="E78" s="222"/>
      <c r="F78" s="188" t="s">
        <v>165</v>
      </c>
      <c r="G78" s="98">
        <f t="shared" ref="G78:H80" si="4">+G79</f>
        <v>-2074.0000000000005</v>
      </c>
      <c r="H78" s="7">
        <f t="shared" si="4"/>
        <v>-2074.0000000000005</v>
      </c>
    </row>
    <row r="79" spans="1:16" s="14" customFormat="1">
      <c r="A79" s="230"/>
      <c r="B79" s="230"/>
      <c r="C79" s="230"/>
      <c r="D79" s="218"/>
      <c r="E79" s="222"/>
      <c r="F79" s="188" t="s">
        <v>166</v>
      </c>
      <c r="G79" s="7">
        <f t="shared" si="4"/>
        <v>-2074.0000000000005</v>
      </c>
      <c r="H79" s="7">
        <f t="shared" si="4"/>
        <v>-2074.0000000000005</v>
      </c>
    </row>
    <row r="80" spans="1:16" s="14" customFormat="1">
      <c r="A80" s="230"/>
      <c r="B80" s="230"/>
      <c r="C80" s="230"/>
      <c r="D80" s="218"/>
      <c r="E80" s="222"/>
      <c r="F80" s="188" t="s">
        <v>167</v>
      </c>
      <c r="G80" s="27">
        <f t="shared" si="4"/>
        <v>-2074.0000000000005</v>
      </c>
      <c r="H80" s="85">
        <f t="shared" si="4"/>
        <v>-2074.0000000000005</v>
      </c>
      <c r="I80" s="19"/>
    </row>
    <row r="81" spans="1:16" s="14" customFormat="1">
      <c r="A81" s="230"/>
      <c r="B81" s="230"/>
      <c r="C81" s="230"/>
      <c r="D81" s="218"/>
      <c r="E81" s="223"/>
      <c r="F81" s="188" t="s">
        <v>168</v>
      </c>
      <c r="G81" s="85">
        <f>+'Հավելված N 4'!E15</f>
        <v>-2074.0000000000005</v>
      </c>
      <c r="H81" s="85">
        <f>+'Հավելված N 4'!F15</f>
        <v>-2074.0000000000005</v>
      </c>
      <c r="I81" s="19"/>
    </row>
    <row r="82" spans="1:16" s="14" customFormat="1" ht="50">
      <c r="A82" s="230"/>
      <c r="B82" s="230"/>
      <c r="C82" s="230"/>
      <c r="D82" s="218"/>
      <c r="E82" s="113">
        <v>32009</v>
      </c>
      <c r="F82" s="26" t="s">
        <v>112</v>
      </c>
      <c r="G82" s="17">
        <f>+G84</f>
        <v>195.9</v>
      </c>
      <c r="H82" s="17">
        <f>+H84</f>
        <v>195.9</v>
      </c>
      <c r="I82" s="15"/>
      <c r="J82" s="15"/>
      <c r="K82" s="15"/>
      <c r="L82" s="15"/>
      <c r="M82" s="15"/>
      <c r="N82" s="15"/>
      <c r="O82" s="15"/>
      <c r="P82" s="15"/>
    </row>
    <row r="83" spans="1:16" s="14" customFormat="1">
      <c r="A83" s="230"/>
      <c r="B83" s="230"/>
      <c r="C83" s="230"/>
      <c r="D83" s="218"/>
      <c r="E83" s="221"/>
      <c r="F83" s="148" t="s">
        <v>23</v>
      </c>
      <c r="G83" s="6"/>
      <c r="H83" s="5"/>
    </row>
    <row r="84" spans="1:16" s="18" customFormat="1" ht="36.549999999999997" customHeight="1">
      <c r="A84" s="230"/>
      <c r="B84" s="230"/>
      <c r="C84" s="230"/>
      <c r="D84" s="218"/>
      <c r="E84" s="222"/>
      <c r="F84" s="25" t="s">
        <v>71</v>
      </c>
      <c r="G84" s="97">
        <f>+G86</f>
        <v>195.9</v>
      </c>
      <c r="H84" s="97">
        <f>+H86</f>
        <v>195.9</v>
      </c>
    </row>
    <row r="85" spans="1:16" s="14" customFormat="1" ht="53.2">
      <c r="A85" s="230"/>
      <c r="B85" s="230"/>
      <c r="C85" s="230"/>
      <c r="D85" s="218"/>
      <c r="E85" s="222"/>
      <c r="F85" s="148" t="s">
        <v>20</v>
      </c>
      <c r="G85" s="98"/>
      <c r="H85" s="5"/>
    </row>
    <row r="86" spans="1:16" s="14" customFormat="1" ht="16.95" customHeight="1">
      <c r="A86" s="230"/>
      <c r="B86" s="230"/>
      <c r="C86" s="230"/>
      <c r="D86" s="218"/>
      <c r="E86" s="222"/>
      <c r="F86" s="144" t="s">
        <v>14</v>
      </c>
      <c r="G86" s="6">
        <f>G87</f>
        <v>195.9</v>
      </c>
      <c r="H86" s="6">
        <f>H87</f>
        <v>195.9</v>
      </c>
    </row>
    <row r="87" spans="1:16" s="14" customFormat="1" ht="16.95" customHeight="1">
      <c r="A87" s="230"/>
      <c r="B87" s="230"/>
      <c r="C87" s="230"/>
      <c r="D87" s="218"/>
      <c r="E87" s="222"/>
      <c r="F87" s="148" t="s">
        <v>97</v>
      </c>
      <c r="G87" s="98">
        <f t="shared" ref="G87:H89" si="5">+G88</f>
        <v>195.9</v>
      </c>
      <c r="H87" s="7">
        <f t="shared" si="5"/>
        <v>195.9</v>
      </c>
    </row>
    <row r="88" spans="1:16" s="14" customFormat="1" ht="35.5">
      <c r="A88" s="230"/>
      <c r="B88" s="230"/>
      <c r="C88" s="230"/>
      <c r="D88" s="218"/>
      <c r="E88" s="222"/>
      <c r="F88" s="148" t="s">
        <v>98</v>
      </c>
      <c r="G88" s="7">
        <f t="shared" si="5"/>
        <v>195.9</v>
      </c>
      <c r="H88" s="7">
        <f t="shared" si="5"/>
        <v>195.9</v>
      </c>
    </row>
    <row r="89" spans="1:16" s="14" customFormat="1" ht="35.5">
      <c r="A89" s="230"/>
      <c r="B89" s="230"/>
      <c r="C89" s="230"/>
      <c r="D89" s="218"/>
      <c r="E89" s="222"/>
      <c r="F89" s="142" t="s">
        <v>99</v>
      </c>
      <c r="G89" s="27">
        <f t="shared" si="5"/>
        <v>195.9</v>
      </c>
      <c r="H89" s="85">
        <f t="shared" si="5"/>
        <v>195.9</v>
      </c>
      <c r="I89" s="19"/>
    </row>
    <row r="90" spans="1:16" s="14" customFormat="1">
      <c r="A90" s="231"/>
      <c r="B90" s="231"/>
      <c r="C90" s="231"/>
      <c r="D90" s="219"/>
      <c r="E90" s="223"/>
      <c r="F90" s="142" t="s">
        <v>100</v>
      </c>
      <c r="G90" s="85">
        <f>+H90</f>
        <v>195.9</v>
      </c>
      <c r="H90" s="85">
        <f>+'Հավելված N 7'!I31</f>
        <v>195.9</v>
      </c>
      <c r="I90" s="19"/>
    </row>
  </sheetData>
  <mergeCells count="28">
    <mergeCell ref="A16:A90"/>
    <mergeCell ref="B18:B34"/>
    <mergeCell ref="C20:C34"/>
    <mergeCell ref="C65:C66"/>
    <mergeCell ref="C16:C19"/>
    <mergeCell ref="B16:B17"/>
    <mergeCell ref="B65:B90"/>
    <mergeCell ref="C67:C90"/>
    <mergeCell ref="C37:C55"/>
    <mergeCell ref="F1:H1"/>
    <mergeCell ref="F3:H3"/>
    <mergeCell ref="A7:H7"/>
    <mergeCell ref="A11:C11"/>
    <mergeCell ref="D11:E11"/>
    <mergeCell ref="F2:H2"/>
    <mergeCell ref="G11:H11"/>
    <mergeCell ref="F11:F12"/>
    <mergeCell ref="E24:F24"/>
    <mergeCell ref="E27:E34"/>
    <mergeCell ref="D24:D34"/>
    <mergeCell ref="E41:F41"/>
    <mergeCell ref="E83:E90"/>
    <mergeCell ref="E71:F71"/>
    <mergeCell ref="E74:E81"/>
    <mergeCell ref="D71:D90"/>
    <mergeCell ref="E44:E55"/>
    <mergeCell ref="D41:D64"/>
    <mergeCell ref="E57:E6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4" zoomScale="85" zoomScaleNormal="85" workbookViewId="0">
      <selection activeCell="D13" sqref="D13"/>
    </sheetView>
  </sheetViews>
  <sheetFormatPr defaultColWidth="9.09765625" defaultRowHeight="17.75"/>
  <cols>
    <col min="1" max="1" width="9.09765625" style="43"/>
    <col min="2" max="2" width="9.09765625" style="43" customWidth="1"/>
    <col min="3" max="3" width="54.19921875" style="43" customWidth="1"/>
    <col min="4" max="4" width="16.5" style="43" customWidth="1"/>
    <col min="5" max="8" width="20.3984375" style="43" customWidth="1"/>
    <col min="9" max="9" width="15.5" style="43" bestFit="1" customWidth="1"/>
    <col min="10" max="10" width="13.69921875" style="43" bestFit="1" customWidth="1"/>
    <col min="11" max="16384" width="9.09765625" style="43"/>
  </cols>
  <sheetData>
    <row r="1" spans="1:10" s="49" customFormat="1" ht="26.5" customHeight="1">
      <c r="A1" s="47"/>
      <c r="B1" s="48"/>
      <c r="C1" s="48"/>
      <c r="D1" s="48"/>
      <c r="E1" s="47"/>
      <c r="F1" s="236" t="s">
        <v>28</v>
      </c>
      <c r="G1" s="236"/>
      <c r="H1" s="236"/>
    </row>
    <row r="2" spans="1:10">
      <c r="A2" s="50"/>
      <c r="B2" s="50"/>
      <c r="C2" s="50"/>
      <c r="D2" s="50"/>
      <c r="E2" s="51"/>
      <c r="F2" s="237" t="s">
        <v>79</v>
      </c>
      <c r="G2" s="237"/>
      <c r="H2" s="237"/>
    </row>
    <row r="3" spans="1:10">
      <c r="A3" s="50"/>
      <c r="B3" s="50"/>
      <c r="C3" s="50"/>
      <c r="D3" s="50"/>
      <c r="E3" s="51"/>
      <c r="F3" s="237" t="s">
        <v>27</v>
      </c>
      <c r="G3" s="237"/>
      <c r="H3" s="237"/>
    </row>
    <row r="4" spans="1:10">
      <c r="A4" s="52"/>
      <c r="B4" s="52"/>
      <c r="C4" s="53"/>
      <c r="D4" s="51"/>
      <c r="E4" s="51"/>
      <c r="F4" s="51"/>
      <c r="G4" s="51"/>
      <c r="H4" s="51"/>
    </row>
    <row r="5" spans="1:10" ht="37.5" customHeight="1">
      <c r="A5" s="238" t="s">
        <v>80</v>
      </c>
      <c r="B5" s="239"/>
      <c r="C5" s="239"/>
      <c r="D5" s="239"/>
      <c r="E5" s="239"/>
      <c r="F5" s="239"/>
      <c r="G5" s="239"/>
      <c r="H5" s="239"/>
    </row>
    <row r="6" spans="1:10" ht="37.5" customHeight="1">
      <c r="A6" s="239"/>
      <c r="B6" s="239"/>
      <c r="C6" s="239"/>
      <c r="D6" s="239"/>
      <c r="E6" s="239"/>
      <c r="F6" s="239"/>
      <c r="G6" s="239"/>
      <c r="H6" s="239"/>
    </row>
    <row r="7" spans="1:10">
      <c r="E7" s="51"/>
      <c r="F7" s="51"/>
      <c r="G7" s="51"/>
    </row>
    <row r="8" spans="1:10">
      <c r="A8" s="54"/>
      <c r="B8" s="54"/>
      <c r="C8" s="54"/>
      <c r="D8" s="55"/>
      <c r="E8" s="51"/>
      <c r="F8" s="51"/>
      <c r="G8" s="240" t="s">
        <v>16</v>
      </c>
      <c r="H8" s="240"/>
    </row>
    <row r="9" spans="1:10" ht="45" customHeight="1">
      <c r="A9" s="241" t="s">
        <v>45</v>
      </c>
      <c r="B9" s="242"/>
      <c r="C9" s="243" t="s">
        <v>46</v>
      </c>
      <c r="D9" s="245" t="s">
        <v>47</v>
      </c>
      <c r="E9" s="247" t="s">
        <v>61</v>
      </c>
      <c r="F9" s="248"/>
      <c r="G9" s="248"/>
      <c r="H9" s="249"/>
    </row>
    <row r="10" spans="1:10" ht="99.95">
      <c r="A10" s="56" t="s">
        <v>21</v>
      </c>
      <c r="B10" s="56" t="s">
        <v>22</v>
      </c>
      <c r="C10" s="244"/>
      <c r="D10" s="246"/>
      <c r="E10" s="57" t="s">
        <v>48</v>
      </c>
      <c r="F10" s="57" t="s">
        <v>49</v>
      </c>
      <c r="G10" s="57" t="s">
        <v>50</v>
      </c>
      <c r="H10" s="57" t="s">
        <v>51</v>
      </c>
    </row>
    <row r="11" spans="1:10">
      <c r="A11" s="56"/>
      <c r="B11" s="56"/>
      <c r="C11" s="58" t="s">
        <v>52</v>
      </c>
      <c r="D11" s="59">
        <f>SUM(E11:H11)</f>
        <v>-1966.5</v>
      </c>
      <c r="E11" s="60">
        <f>+E13</f>
        <v>16660.099999999999</v>
      </c>
      <c r="F11" s="60">
        <f>+F13</f>
        <v>0</v>
      </c>
      <c r="G11" s="60">
        <f>+G13</f>
        <v>0</v>
      </c>
      <c r="H11" s="60">
        <f>+H13</f>
        <v>-18626.599999999999</v>
      </c>
      <c r="I11" s="44"/>
      <c r="J11" s="44"/>
    </row>
    <row r="12" spans="1:10">
      <c r="A12" s="56"/>
      <c r="B12" s="56"/>
      <c r="C12" s="58" t="s">
        <v>53</v>
      </c>
      <c r="D12" s="61"/>
      <c r="E12" s="60"/>
      <c r="F12" s="60"/>
      <c r="G12" s="60"/>
      <c r="H12" s="60"/>
      <c r="I12" s="44"/>
      <c r="J12" s="62"/>
    </row>
    <row r="13" spans="1:10" ht="50">
      <c r="A13" s="63"/>
      <c r="B13" s="64"/>
      <c r="C13" s="64" t="s">
        <v>24</v>
      </c>
      <c r="D13" s="59">
        <f>SUM(E13:H13)</f>
        <v>-1966.5</v>
      </c>
      <c r="E13" s="60">
        <f>+E15+E22+E26</f>
        <v>16660.099999999999</v>
      </c>
      <c r="F13" s="60">
        <f t="shared" ref="F13:H13" si="0">+F15+F22+F26</f>
        <v>0</v>
      </c>
      <c r="G13" s="60">
        <f t="shared" si="0"/>
        <v>0</v>
      </c>
      <c r="H13" s="60">
        <f t="shared" si="0"/>
        <v>-18626.599999999999</v>
      </c>
      <c r="I13" s="44"/>
    </row>
    <row r="14" spans="1:10">
      <c r="A14" s="63"/>
      <c r="B14" s="63"/>
      <c r="C14" s="63" t="s">
        <v>54</v>
      </c>
      <c r="D14" s="65"/>
      <c r="E14" s="65"/>
      <c r="F14" s="65"/>
      <c r="G14" s="65"/>
      <c r="H14" s="65"/>
    </row>
    <row r="15" spans="1:10" ht="50">
      <c r="A15" s="66">
        <v>1183</v>
      </c>
      <c r="B15" s="111">
        <v>32007</v>
      </c>
      <c r="C15" s="82" t="s">
        <v>111</v>
      </c>
      <c r="D15" s="60">
        <f>SUM(E15:H15)</f>
        <v>-2074.0000000000005</v>
      </c>
      <c r="E15" s="59">
        <f>+E17</f>
        <v>-2074.0000000000005</v>
      </c>
      <c r="F15" s="59">
        <f t="shared" ref="F15:H15" si="1">+F17</f>
        <v>0</v>
      </c>
      <c r="G15" s="59">
        <f t="shared" si="1"/>
        <v>0</v>
      </c>
      <c r="H15" s="59">
        <f t="shared" si="1"/>
        <v>0</v>
      </c>
    </row>
    <row r="16" spans="1:10" s="119" customFormat="1">
      <c r="A16" s="114"/>
      <c r="B16" s="114"/>
      <c r="C16" s="115" t="s">
        <v>13</v>
      </c>
      <c r="D16" s="116"/>
      <c r="E16" s="117"/>
      <c r="F16" s="118"/>
      <c r="G16" s="118"/>
      <c r="H16" s="118"/>
    </row>
    <row r="17" spans="1:10" s="122" customFormat="1">
      <c r="A17" s="118"/>
      <c r="B17" s="118"/>
      <c r="C17" s="90" t="s">
        <v>57</v>
      </c>
      <c r="D17" s="120">
        <f>SUM(E17:H17)</f>
        <v>-2074.0000000000005</v>
      </c>
      <c r="E17" s="121">
        <f>SUM(E18:E21)</f>
        <v>-2074.0000000000005</v>
      </c>
      <c r="F17" s="121">
        <f>SUM(F18:F21)</f>
        <v>0</v>
      </c>
      <c r="G17" s="121">
        <f>SUM(G18:G21)</f>
        <v>0</v>
      </c>
      <c r="H17" s="121">
        <f>SUM(H18:H21)</f>
        <v>0</v>
      </c>
    </row>
    <row r="18" spans="1:10" s="127" customFormat="1" ht="35.5">
      <c r="A18" s="250"/>
      <c r="B18" s="250"/>
      <c r="C18" s="123" t="s">
        <v>152</v>
      </c>
      <c r="D18" s="124">
        <f>+E18+F18+G18+H18</f>
        <v>2710.6</v>
      </c>
      <c r="E18" s="125">
        <f>+'Հավելված N 7'!I27</f>
        <v>2710.6</v>
      </c>
      <c r="F18" s="125"/>
      <c r="G18" s="125"/>
      <c r="H18" s="126"/>
    </row>
    <row r="19" spans="1:10" s="127" customFormat="1" ht="35.5">
      <c r="A19" s="251"/>
      <c r="B19" s="251"/>
      <c r="C19" s="123" t="s">
        <v>153</v>
      </c>
      <c r="D19" s="124">
        <f t="shared" ref="D19:D21" si="2">+E19+F19+G19+H19</f>
        <v>5706.8</v>
      </c>
      <c r="E19" s="125">
        <f>+'Հավելված N 7'!I28</f>
        <v>5706.8</v>
      </c>
      <c r="F19" s="125"/>
      <c r="G19" s="125"/>
      <c r="H19" s="126"/>
    </row>
    <row r="20" spans="1:10" s="127" customFormat="1" ht="35.5">
      <c r="A20" s="251"/>
      <c r="B20" s="251"/>
      <c r="C20" s="123" t="s">
        <v>154</v>
      </c>
      <c r="D20" s="124">
        <f t="shared" si="2"/>
        <v>-7447.5</v>
      </c>
      <c r="E20" s="125">
        <f>+'Հավելված N 7'!I29</f>
        <v>-7447.5</v>
      </c>
      <c r="F20" s="125"/>
      <c r="G20" s="125"/>
      <c r="H20" s="126"/>
    </row>
    <row r="21" spans="1:10" s="127" customFormat="1" ht="35.5">
      <c r="A21" s="252"/>
      <c r="B21" s="252"/>
      <c r="C21" s="123" t="s">
        <v>155</v>
      </c>
      <c r="D21" s="124">
        <f t="shared" si="2"/>
        <v>-3043.9</v>
      </c>
      <c r="E21" s="125">
        <f>+'Հավելված N 7'!I30</f>
        <v>-3043.9</v>
      </c>
      <c r="F21" s="125"/>
      <c r="G21" s="125"/>
      <c r="H21" s="126"/>
    </row>
    <row r="22" spans="1:10" s="317" customFormat="1" ht="33.35">
      <c r="A22" s="312">
        <v>1236</v>
      </c>
      <c r="B22" s="313">
        <v>32003</v>
      </c>
      <c r="C22" s="314" t="s">
        <v>174</v>
      </c>
      <c r="D22" s="315">
        <f>SUM(E22:H22)</f>
        <v>18734.099999999999</v>
      </c>
      <c r="E22" s="316">
        <f>+E24</f>
        <v>18734.099999999999</v>
      </c>
      <c r="F22" s="316">
        <f t="shared" ref="F22:H22" si="3">+F24</f>
        <v>0</v>
      </c>
      <c r="G22" s="316">
        <f t="shared" si="3"/>
        <v>0</v>
      </c>
      <c r="H22" s="316">
        <f t="shared" si="3"/>
        <v>0</v>
      </c>
    </row>
    <row r="23" spans="1:10" s="323" customFormat="1">
      <c r="A23" s="318"/>
      <c r="B23" s="318"/>
      <c r="C23" s="319" t="s">
        <v>13</v>
      </c>
      <c r="D23" s="320"/>
      <c r="E23" s="321"/>
      <c r="F23" s="322"/>
      <c r="G23" s="322"/>
      <c r="H23" s="322"/>
    </row>
    <row r="24" spans="1:10" s="122" customFormat="1">
      <c r="A24" s="324"/>
      <c r="B24" s="324"/>
      <c r="C24" s="90" t="s">
        <v>175</v>
      </c>
      <c r="D24" s="325">
        <f>SUM(E24:H24)</f>
        <v>18734.099999999999</v>
      </c>
      <c r="E24" s="326">
        <f>+E25</f>
        <v>18734.099999999999</v>
      </c>
      <c r="F24" s="326">
        <f t="shared" ref="F24:H24" si="4">+F25</f>
        <v>0</v>
      </c>
      <c r="G24" s="326">
        <f t="shared" si="4"/>
        <v>0</v>
      </c>
      <c r="H24" s="326">
        <f t="shared" si="4"/>
        <v>0</v>
      </c>
    </row>
    <row r="25" spans="1:10" s="127" customFormat="1">
      <c r="A25" s="318"/>
      <c r="B25" s="318"/>
      <c r="C25" s="123" t="s">
        <v>176</v>
      </c>
      <c r="D25" s="309">
        <f t="shared" ref="D25" si="5">+E25+F25+G25+H25</f>
        <v>18734.099999999999</v>
      </c>
      <c r="E25" s="310">
        <f>+'Հավելված N 7'!I21</f>
        <v>18734.099999999999</v>
      </c>
      <c r="F25" s="310"/>
      <c r="G25" s="310"/>
      <c r="H25" s="311"/>
    </row>
    <row r="26" spans="1:10" s="301" customFormat="1" ht="50">
      <c r="A26" s="344">
        <v>1236</v>
      </c>
      <c r="B26" s="344">
        <v>32006</v>
      </c>
      <c r="C26" s="297" t="s">
        <v>171</v>
      </c>
      <c r="D26" s="298">
        <f>+E26+F26+G26+H26</f>
        <v>-18626.599999999999</v>
      </c>
      <c r="E26" s="299">
        <f>+E28+E31+E32</f>
        <v>0</v>
      </c>
      <c r="F26" s="299">
        <f t="shared" ref="F26:H26" si="6">+F28+F31+F32</f>
        <v>0</v>
      </c>
      <c r="G26" s="299">
        <f t="shared" si="6"/>
        <v>0</v>
      </c>
      <c r="H26" s="299">
        <f t="shared" si="6"/>
        <v>-18626.599999999999</v>
      </c>
      <c r="I26" s="300"/>
    </row>
    <row r="27" spans="1:10" s="301" customFormat="1">
      <c r="A27" s="302"/>
      <c r="B27" s="302"/>
      <c r="C27" s="303" t="s">
        <v>13</v>
      </c>
      <c r="D27" s="304"/>
      <c r="E27" s="304"/>
      <c r="F27" s="304"/>
      <c r="G27" s="304"/>
      <c r="H27" s="304"/>
      <c r="I27" s="305"/>
    </row>
    <row r="28" spans="1:10" s="301" customFormat="1" ht="33.35">
      <c r="A28" s="306"/>
      <c r="B28" s="306"/>
      <c r="C28" s="307" t="s">
        <v>172</v>
      </c>
      <c r="D28" s="308">
        <f>SUM(E28:H28)</f>
        <v>-18626.599999999999</v>
      </c>
      <c r="E28" s="308">
        <v>0</v>
      </c>
      <c r="F28" s="308">
        <v>0</v>
      </c>
      <c r="G28" s="308">
        <v>0</v>
      </c>
      <c r="H28" s="308">
        <f>-(E22+1966.5+E15)</f>
        <v>-18626.599999999999</v>
      </c>
      <c r="I28" s="305"/>
      <c r="J28" s="300"/>
    </row>
  </sheetData>
  <mergeCells count="11">
    <mergeCell ref="A9:B9"/>
    <mergeCell ref="C9:C10"/>
    <mergeCell ref="D9:D10"/>
    <mergeCell ref="E9:H9"/>
    <mergeCell ref="B18:B21"/>
    <mergeCell ref="A18:A21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2"/>
  <sheetViews>
    <sheetView zoomScale="85" zoomScaleNormal="85" workbookViewId="0">
      <selection activeCell="E11" sqref="E11:F11"/>
    </sheetView>
  </sheetViews>
  <sheetFormatPr defaultColWidth="9.09765625" defaultRowHeight="17.75"/>
  <cols>
    <col min="1" max="3" width="9.09765625" style="69"/>
    <col min="4" max="4" width="54.19921875" style="69" customWidth="1"/>
    <col min="5" max="6" width="22" style="69" customWidth="1"/>
    <col min="7" max="7" width="33.69921875" style="69" customWidth="1"/>
    <col min="8" max="9" width="9.09765625" style="69"/>
    <col min="10" max="10" width="12.19921875" style="69" customWidth="1"/>
    <col min="11" max="16384" width="9.09765625" style="69"/>
  </cols>
  <sheetData>
    <row r="1" spans="2:7" s="68" customFormat="1" ht="25.55" customHeight="1">
      <c r="E1" s="256" t="s">
        <v>104</v>
      </c>
      <c r="F1" s="256"/>
    </row>
    <row r="2" spans="2:7" ht="17.899999999999999" customHeight="1">
      <c r="D2" s="237" t="s">
        <v>79</v>
      </c>
      <c r="E2" s="237"/>
      <c r="F2" s="237"/>
    </row>
    <row r="3" spans="2:7">
      <c r="D3" s="70"/>
      <c r="E3" s="257" t="s">
        <v>27</v>
      </c>
      <c r="F3" s="257"/>
    </row>
    <row r="4" spans="2:7" ht="13.7" customHeight="1">
      <c r="D4" s="70"/>
      <c r="E4" s="70"/>
      <c r="F4" s="70"/>
    </row>
    <row r="5" spans="2:7" ht="13.7" customHeight="1">
      <c r="D5" s="70"/>
      <c r="E5" s="70"/>
      <c r="F5" s="70"/>
    </row>
    <row r="6" spans="2:7" ht="85.7" customHeight="1">
      <c r="B6" s="258" t="s">
        <v>81</v>
      </c>
      <c r="C6" s="258"/>
      <c r="D6" s="258"/>
      <c r="E6" s="258"/>
      <c r="F6" s="258"/>
      <c r="G6" s="71"/>
    </row>
    <row r="8" spans="2:7">
      <c r="E8" s="72"/>
      <c r="F8" s="72" t="s">
        <v>16</v>
      </c>
    </row>
    <row r="9" spans="2:7" ht="73.099999999999994" customHeight="1">
      <c r="B9" s="241" t="s">
        <v>45</v>
      </c>
      <c r="C9" s="242"/>
      <c r="D9" s="243" t="s">
        <v>46</v>
      </c>
      <c r="E9" s="259" t="s">
        <v>61</v>
      </c>
      <c r="F9" s="260"/>
    </row>
    <row r="10" spans="2:7" ht="88.55" customHeight="1">
      <c r="B10" s="56" t="s">
        <v>21</v>
      </c>
      <c r="C10" s="56" t="s">
        <v>22</v>
      </c>
      <c r="D10" s="244"/>
      <c r="E10" s="81" t="s">
        <v>9</v>
      </c>
      <c r="F10" s="81" t="s">
        <v>10</v>
      </c>
    </row>
    <row r="11" spans="2:7" ht="50">
      <c r="B11" s="56"/>
      <c r="C11" s="56"/>
      <c r="D11" s="73" t="s">
        <v>24</v>
      </c>
      <c r="E11" s="59">
        <f>+E13+E22+E28</f>
        <v>-1966.5</v>
      </c>
      <c r="F11" s="59">
        <f>+F13+F22+F28</f>
        <v>-1966.5</v>
      </c>
      <c r="G11" s="96"/>
    </row>
    <row r="12" spans="2:7">
      <c r="B12" s="56"/>
      <c r="C12" s="56"/>
      <c r="D12" s="75" t="s">
        <v>55</v>
      </c>
      <c r="E12" s="74"/>
      <c r="F12" s="74"/>
    </row>
    <row r="13" spans="2:7" ht="50">
      <c r="B13" s="66">
        <v>1183</v>
      </c>
      <c r="C13" s="66">
        <v>32007</v>
      </c>
      <c r="D13" s="82" t="s">
        <v>111</v>
      </c>
      <c r="E13" s="60">
        <f>+E15</f>
        <v>-2074.0000000000005</v>
      </c>
      <c r="F13" s="60">
        <f>+F15</f>
        <v>-2074.0000000000005</v>
      </c>
    </row>
    <row r="14" spans="2:7">
      <c r="B14" s="139"/>
      <c r="C14" s="139"/>
      <c r="D14" s="67" t="s">
        <v>23</v>
      </c>
      <c r="E14" s="76"/>
      <c r="F14" s="76"/>
    </row>
    <row r="15" spans="2:7">
      <c r="B15" s="140"/>
      <c r="C15" s="140"/>
      <c r="D15" s="77" t="s">
        <v>71</v>
      </c>
      <c r="E15" s="78">
        <f>+E17</f>
        <v>-2074.0000000000005</v>
      </c>
      <c r="F15" s="78">
        <f>+F17</f>
        <v>-2074.0000000000005</v>
      </c>
    </row>
    <row r="16" spans="2:7">
      <c r="B16" s="140"/>
      <c r="C16" s="140"/>
      <c r="D16" s="87" t="s">
        <v>56</v>
      </c>
      <c r="E16" s="79"/>
      <c r="F16" s="79"/>
    </row>
    <row r="17" spans="2:6">
      <c r="B17" s="140"/>
      <c r="C17" s="140"/>
      <c r="D17" s="90" t="s">
        <v>57</v>
      </c>
      <c r="E17" s="91">
        <f>SUM(E18:E21)</f>
        <v>-2074.0000000000005</v>
      </c>
      <c r="F17" s="91">
        <f>SUM(F18:F21)</f>
        <v>-2074.0000000000005</v>
      </c>
    </row>
    <row r="18" spans="2:6" ht="35.5">
      <c r="B18" s="253"/>
      <c r="C18" s="253"/>
      <c r="D18" s="88" t="str">
        <f>+'Հավելված N 3'!C18</f>
        <v>«Երևանի Միքայել Նալբանդյանի անվան հ.33 հիմնական դպրոց» ՊՈԱԿ</v>
      </c>
      <c r="E18" s="80">
        <f>+F18</f>
        <v>2710.6</v>
      </c>
      <c r="F18" s="80">
        <f>+'Հավելված N 3'!D18</f>
        <v>2710.6</v>
      </c>
    </row>
    <row r="19" spans="2:6" ht="35.5">
      <c r="B19" s="254"/>
      <c r="C19" s="254"/>
      <c r="D19" s="88" t="str">
        <f>+'Հավելված N 3'!C19</f>
        <v>«Երևանի Ս. Խանզադյանի անվան հ. 184 ավագ դպրոց» ՊՈԱԿ</v>
      </c>
      <c r="E19" s="80">
        <f t="shared" ref="E19:E21" si="0">+F19</f>
        <v>5706.8</v>
      </c>
      <c r="F19" s="80">
        <f>+'Հավելված N 3'!D19</f>
        <v>5706.8</v>
      </c>
    </row>
    <row r="20" spans="2:6" ht="35.5">
      <c r="B20" s="254"/>
      <c r="C20" s="254"/>
      <c r="D20" s="88" t="str">
        <f>+'Հավելված N 3'!C20</f>
        <v>«Երևանի Ա. Երզնկյանի անվան հ. 118 ավագ դպրոց» ՊՈԱԿ</v>
      </c>
      <c r="E20" s="80">
        <f t="shared" si="0"/>
        <v>-7447.5</v>
      </c>
      <c r="F20" s="80">
        <f>+'Հավելված N 3'!D20</f>
        <v>-7447.5</v>
      </c>
    </row>
    <row r="21" spans="2:6" ht="35.5">
      <c r="B21" s="255"/>
      <c r="C21" s="255"/>
      <c r="D21" s="88" t="str">
        <f>+'Հավելված N 3'!C21</f>
        <v>«Երևանի Սիլվա Կապուտիկյանի անվան հ. 145 հիմնական դպրոց» ՊՈԱԿ</v>
      </c>
      <c r="E21" s="80">
        <f t="shared" si="0"/>
        <v>-3043.9</v>
      </c>
      <c r="F21" s="80">
        <f>+'Հավելված N 3'!D21</f>
        <v>-3043.9</v>
      </c>
    </row>
    <row r="22" spans="2:6" ht="33.35">
      <c r="B22" s="327">
        <v>1236</v>
      </c>
      <c r="C22" s="327">
        <v>32003</v>
      </c>
      <c r="D22" s="337" t="s">
        <v>174</v>
      </c>
      <c r="E22" s="328">
        <f>+E24</f>
        <v>18734.099999999999</v>
      </c>
      <c r="F22" s="328">
        <f>+F24</f>
        <v>18734.099999999999</v>
      </c>
    </row>
    <row r="23" spans="2:6">
      <c r="B23" s="338"/>
      <c r="C23" s="338"/>
      <c r="D23" s="329" t="s">
        <v>23</v>
      </c>
      <c r="E23" s="333"/>
      <c r="F23" s="333"/>
    </row>
    <row r="24" spans="2:6">
      <c r="B24" s="338"/>
      <c r="C24" s="338"/>
      <c r="D24" s="341" t="s">
        <v>71</v>
      </c>
      <c r="E24" s="332">
        <f>+E26</f>
        <v>18734.099999999999</v>
      </c>
      <c r="F24" s="332">
        <f>+F26</f>
        <v>18734.099999999999</v>
      </c>
    </row>
    <row r="25" spans="2:6">
      <c r="B25" s="338"/>
      <c r="C25" s="338"/>
      <c r="D25" s="339" t="s">
        <v>56</v>
      </c>
      <c r="E25" s="333"/>
      <c r="F25" s="333"/>
    </row>
    <row r="26" spans="2:6">
      <c r="B26" s="338"/>
      <c r="C26" s="338"/>
      <c r="D26" s="342" t="s">
        <v>175</v>
      </c>
      <c r="E26" s="336">
        <f>+E27</f>
        <v>18734.099999999999</v>
      </c>
      <c r="F26" s="336">
        <f>+F27</f>
        <v>18734.099999999999</v>
      </c>
    </row>
    <row r="27" spans="2:6" ht="17.75" customHeight="1">
      <c r="B27" s="343"/>
      <c r="C27" s="343"/>
      <c r="D27" s="340" t="str">
        <f>+'Հավելված N 3'!C25</f>
        <v>«Մասիսի թիվ 5 ավագ դպրոց» ՊՈԱԿ</v>
      </c>
      <c r="E27" s="345">
        <f>+F27</f>
        <v>18734.099999999999</v>
      </c>
      <c r="F27" s="345">
        <f>+'Հավելված N 3'!D25</f>
        <v>18734.099999999999</v>
      </c>
    </row>
    <row r="28" spans="2:6" ht="50">
      <c r="B28" s="327">
        <v>1236</v>
      </c>
      <c r="C28" s="327">
        <v>32006</v>
      </c>
      <c r="D28" s="297" t="s">
        <v>171</v>
      </c>
      <c r="E28" s="328">
        <f>+E30</f>
        <v>-18626.599999999999</v>
      </c>
      <c r="F28" s="328">
        <f>+F30</f>
        <v>-18626.599999999999</v>
      </c>
    </row>
    <row r="29" spans="2:6">
      <c r="B29" s="139"/>
      <c r="C29" s="139"/>
      <c r="D29" s="329" t="s">
        <v>23</v>
      </c>
      <c r="E29" s="330"/>
      <c r="F29" s="330"/>
    </row>
    <row r="30" spans="2:6" ht="33.35">
      <c r="B30" s="331"/>
      <c r="C30" s="331"/>
      <c r="D30" s="77" t="s">
        <v>19</v>
      </c>
      <c r="E30" s="332">
        <f>+E32</f>
        <v>-18626.599999999999</v>
      </c>
      <c r="F30" s="332">
        <f>+F32</f>
        <v>-18626.599999999999</v>
      </c>
    </row>
    <row r="31" spans="2:6">
      <c r="B31" s="333"/>
      <c r="C31" s="333"/>
      <c r="D31" s="334" t="s">
        <v>177</v>
      </c>
      <c r="E31" s="335"/>
      <c r="F31" s="335"/>
    </row>
    <row r="32" spans="2:6" ht="33.35">
      <c r="B32" s="331"/>
      <c r="C32" s="331"/>
      <c r="D32" s="307" t="str">
        <f>+'Հավելված N 3'!C28</f>
        <v>Լոռու մարզի դպրոցների լաբորատոր գույքով և սարքավորումներով ապահովում</v>
      </c>
      <c r="E32" s="336">
        <f>+F32</f>
        <v>-18626.599999999999</v>
      </c>
      <c r="F32" s="336">
        <f>+'Հավելված N 3'!D28</f>
        <v>-18626.599999999999</v>
      </c>
    </row>
  </sheetData>
  <mergeCells count="9">
    <mergeCell ref="C18:C21"/>
    <mergeCell ref="B18:B21"/>
    <mergeCell ref="E1:F1"/>
    <mergeCell ref="E3:F3"/>
    <mergeCell ref="B6:F6"/>
    <mergeCell ref="B9:C9"/>
    <mergeCell ref="D9:D10"/>
    <mergeCell ref="E9:F9"/>
    <mergeCell ref="D2:F2"/>
  </mergeCells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opLeftCell="A63" zoomScale="85" zoomScaleNormal="85" zoomScaleSheetLayoutView="100" workbookViewId="0">
      <selection activeCell="A63" sqref="A63:XFD71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5" width="21.8984375" style="1" customWidth="1"/>
    <col min="6" max="6" width="10" style="1" customWidth="1"/>
    <col min="7" max="7" width="49.8984375" style="1" customWidth="1"/>
    <col min="8" max="16384" width="9.09765625" style="1"/>
  </cols>
  <sheetData>
    <row r="1" spans="1:5" ht="37.5" customHeight="1">
      <c r="C1" s="236" t="s">
        <v>169</v>
      </c>
      <c r="D1" s="236"/>
      <c r="E1" s="236"/>
    </row>
    <row r="2" spans="1:5" ht="17.5" customHeight="1">
      <c r="C2" s="237" t="s">
        <v>79</v>
      </c>
      <c r="D2" s="237"/>
      <c r="E2" s="237"/>
    </row>
    <row r="3" spans="1:5" ht="17.5" customHeight="1">
      <c r="C3" s="237" t="s">
        <v>27</v>
      </c>
      <c r="D3" s="237"/>
      <c r="E3" s="237"/>
    </row>
    <row r="6" spans="1:5" ht="59.55" customHeight="1">
      <c r="A6" s="34"/>
      <c r="B6" s="272" t="s">
        <v>151</v>
      </c>
      <c r="C6" s="272"/>
      <c r="D6" s="272"/>
      <c r="E6" s="272"/>
    </row>
    <row r="7" spans="1:5" ht="23.55" customHeight="1"/>
    <row r="8" spans="1:5" ht="21.9" customHeight="1">
      <c r="A8" s="271" t="s">
        <v>35</v>
      </c>
      <c r="B8" s="271"/>
      <c r="C8" s="271"/>
      <c r="D8" s="271"/>
      <c r="E8" s="271"/>
    </row>
    <row r="9" spans="1:5" ht="38.700000000000003" customHeight="1">
      <c r="C9" s="273" t="s">
        <v>30</v>
      </c>
      <c r="D9" s="273"/>
      <c r="E9" s="8"/>
    </row>
    <row r="10" spans="1:5">
      <c r="B10" s="268" t="s">
        <v>7</v>
      </c>
      <c r="C10" s="269"/>
      <c r="D10" s="269"/>
      <c r="E10" s="270"/>
    </row>
    <row r="11" spans="1:5" s="21" customFormat="1">
      <c r="B11" s="35"/>
      <c r="C11" s="35"/>
      <c r="D11" s="36"/>
      <c r="E11" s="36"/>
    </row>
    <row r="12" spans="1:5" s="21" customFormat="1">
      <c r="B12" s="35"/>
      <c r="C12" s="35"/>
    </row>
    <row r="13" spans="1:5" s="3" customFormat="1"/>
    <row r="14" spans="1:5" s="3" customFormat="1">
      <c r="B14" s="30" t="s">
        <v>36</v>
      </c>
      <c r="C14" s="30" t="s">
        <v>1</v>
      </c>
      <c r="D14" s="29"/>
      <c r="E14" s="29"/>
    </row>
    <row r="15" spans="1:5" s="3" customFormat="1">
      <c r="B15" s="31">
        <v>1183</v>
      </c>
      <c r="C15" s="22" t="s">
        <v>114</v>
      </c>
      <c r="D15" s="30"/>
      <c r="E15" s="30"/>
    </row>
    <row r="16" spans="1:5" s="3" customFormat="1"/>
    <row r="17" spans="2:6" s="3" customFormat="1">
      <c r="B17" s="263" t="s">
        <v>2</v>
      </c>
      <c r="C17" s="264"/>
      <c r="D17" s="37"/>
      <c r="E17" s="37"/>
    </row>
    <row r="18" spans="2:6" s="3" customFormat="1" ht="63.95" customHeight="1">
      <c r="B18" s="22" t="s">
        <v>3</v>
      </c>
      <c r="C18" s="28">
        <v>1183</v>
      </c>
      <c r="D18" s="211" t="s">
        <v>33</v>
      </c>
      <c r="E18" s="265"/>
    </row>
    <row r="19" spans="2:6" s="3" customFormat="1">
      <c r="B19" s="22" t="s">
        <v>4</v>
      </c>
      <c r="C19" s="28">
        <v>32007</v>
      </c>
      <c r="D19" s="9" t="s">
        <v>9</v>
      </c>
      <c r="E19" s="9" t="s">
        <v>10</v>
      </c>
    </row>
    <row r="20" spans="2:6" s="3" customFormat="1" ht="35.5">
      <c r="B20" s="86" t="s">
        <v>65</v>
      </c>
      <c r="C20" s="33" t="s">
        <v>115</v>
      </c>
      <c r="D20" s="232"/>
      <c r="E20" s="232"/>
    </row>
    <row r="21" spans="2:6" s="3" customFormat="1" ht="53.2">
      <c r="B21" s="22" t="s">
        <v>66</v>
      </c>
      <c r="C21" s="33" t="s">
        <v>116</v>
      </c>
      <c r="D21" s="234"/>
      <c r="E21" s="234"/>
    </row>
    <row r="22" spans="2:6" s="3" customFormat="1" ht="35.5">
      <c r="B22" s="32" t="s">
        <v>67</v>
      </c>
      <c r="C22" s="33" t="s">
        <v>92</v>
      </c>
      <c r="D22" s="234"/>
      <c r="E22" s="234"/>
    </row>
    <row r="23" spans="2:6" s="3" customFormat="1" ht="70.95">
      <c r="B23" s="148" t="s">
        <v>117</v>
      </c>
      <c r="C23" s="33" t="s">
        <v>118</v>
      </c>
      <c r="D23" s="234"/>
      <c r="E23" s="234"/>
    </row>
    <row r="24" spans="2:6" s="3" customFormat="1">
      <c r="B24" s="266" t="s">
        <v>0</v>
      </c>
      <c r="C24" s="267"/>
      <c r="D24" s="233"/>
      <c r="E24" s="233"/>
    </row>
    <row r="25" spans="2:6" s="38" customFormat="1">
      <c r="B25" s="11" t="s">
        <v>5</v>
      </c>
      <c r="C25" s="11"/>
      <c r="D25" s="143">
        <f>+'Հավելված N 1'!D23</f>
        <v>-2074.0000000000005</v>
      </c>
      <c r="E25" s="143">
        <f>+'Հավելված N 1'!E23</f>
        <v>-2074.0000000000005</v>
      </c>
      <c r="F25" s="39"/>
    </row>
    <row r="26" spans="2:6" ht="11.3" customHeight="1"/>
    <row r="27" spans="2:6" s="3" customFormat="1">
      <c r="B27" s="263" t="s">
        <v>2</v>
      </c>
      <c r="C27" s="264"/>
      <c r="D27" s="37"/>
      <c r="E27" s="37"/>
    </row>
    <row r="28" spans="2:6" s="3" customFormat="1" ht="63.95" customHeight="1">
      <c r="B28" s="22" t="s">
        <v>119</v>
      </c>
      <c r="C28" s="28" t="s">
        <v>120</v>
      </c>
      <c r="D28" s="211" t="s">
        <v>29</v>
      </c>
      <c r="E28" s="265"/>
    </row>
    <row r="29" spans="2:6" s="3" customFormat="1">
      <c r="B29" s="22" t="s">
        <v>121</v>
      </c>
      <c r="C29" s="28" t="s">
        <v>122</v>
      </c>
      <c r="D29" s="9" t="s">
        <v>9</v>
      </c>
      <c r="E29" s="9" t="s">
        <v>10</v>
      </c>
    </row>
    <row r="30" spans="2:6" s="3" customFormat="1" ht="35.5">
      <c r="B30" s="86" t="s">
        <v>65</v>
      </c>
      <c r="C30" s="33" t="s">
        <v>123</v>
      </c>
      <c r="D30" s="232"/>
      <c r="E30" s="232"/>
    </row>
    <row r="31" spans="2:6" s="3" customFormat="1" ht="53.2">
      <c r="B31" s="22" t="s">
        <v>66</v>
      </c>
      <c r="C31" s="33" t="s">
        <v>124</v>
      </c>
      <c r="D31" s="234"/>
      <c r="E31" s="234"/>
    </row>
    <row r="32" spans="2:6" s="3" customFormat="1" ht="35.5">
      <c r="B32" s="32" t="s">
        <v>67</v>
      </c>
      <c r="C32" s="33" t="s">
        <v>92</v>
      </c>
      <c r="D32" s="234"/>
      <c r="E32" s="234"/>
    </row>
    <row r="33" spans="2:6" s="3" customFormat="1" ht="70.95">
      <c r="B33" s="148" t="s">
        <v>117</v>
      </c>
      <c r="C33" s="33" t="s">
        <v>118</v>
      </c>
      <c r="D33" s="234"/>
      <c r="E33" s="234"/>
    </row>
    <row r="34" spans="2:6" s="3" customFormat="1">
      <c r="B34" s="266" t="s">
        <v>0</v>
      </c>
      <c r="C34" s="267"/>
      <c r="D34" s="233"/>
      <c r="E34" s="233"/>
    </row>
    <row r="35" spans="2:6" s="3" customFormat="1" ht="18" customHeight="1">
      <c r="B35" s="261" t="s">
        <v>103</v>
      </c>
      <c r="C35" s="262"/>
      <c r="D35" s="10"/>
      <c r="E35" s="10">
        <v>3</v>
      </c>
    </row>
    <row r="36" spans="2:6" s="38" customFormat="1">
      <c r="B36" s="11" t="s">
        <v>5</v>
      </c>
      <c r="C36" s="11"/>
      <c r="D36" s="143">
        <f>+'Հավելված N 1'!D29</f>
        <v>195.9</v>
      </c>
      <c r="E36" s="143">
        <f>+'Հավելված N 1'!E29</f>
        <v>195.9</v>
      </c>
      <c r="F36" s="39"/>
    </row>
    <row r="38" spans="2:6" s="3" customFormat="1">
      <c r="B38" s="30" t="s">
        <v>36</v>
      </c>
      <c r="C38" s="30" t="s">
        <v>1</v>
      </c>
      <c r="D38" s="29"/>
      <c r="E38" s="29"/>
    </row>
    <row r="39" spans="2:6" s="3" customFormat="1" ht="35.5">
      <c r="B39" s="31">
        <v>1236</v>
      </c>
      <c r="C39" s="22" t="s">
        <v>89</v>
      </c>
      <c r="D39" s="30"/>
      <c r="E39" s="30"/>
    </row>
    <row r="40" spans="2:6" s="3" customFormat="1"/>
    <row r="41" spans="2:6" s="3" customFormat="1">
      <c r="B41" s="263" t="s">
        <v>2</v>
      </c>
      <c r="C41" s="264"/>
      <c r="D41" s="37"/>
      <c r="E41" s="37"/>
    </row>
    <row r="42" spans="2:6" s="3" customFormat="1" ht="63.95" customHeight="1">
      <c r="B42" s="22" t="s">
        <v>3</v>
      </c>
      <c r="C42" s="28">
        <v>1236</v>
      </c>
      <c r="D42" s="211" t="s">
        <v>29</v>
      </c>
      <c r="E42" s="265"/>
    </row>
    <row r="43" spans="2:6" s="3" customFormat="1">
      <c r="B43" s="22" t="s">
        <v>4</v>
      </c>
      <c r="C43" s="28">
        <v>32001</v>
      </c>
      <c r="D43" s="9" t="s">
        <v>9</v>
      </c>
      <c r="E43" s="9" t="s">
        <v>10</v>
      </c>
    </row>
    <row r="44" spans="2:6" s="3" customFormat="1" ht="35.5">
      <c r="B44" s="86" t="s">
        <v>65</v>
      </c>
      <c r="C44" s="33" t="s">
        <v>105</v>
      </c>
      <c r="D44" s="232"/>
      <c r="E44" s="232"/>
    </row>
    <row r="45" spans="2:6" s="3" customFormat="1" ht="70.95">
      <c r="B45" s="22" t="s">
        <v>66</v>
      </c>
      <c r="C45" s="33" t="s">
        <v>106</v>
      </c>
      <c r="D45" s="234"/>
      <c r="E45" s="234"/>
    </row>
    <row r="46" spans="2:6" s="3" customFormat="1" ht="35.5">
      <c r="B46" s="32" t="s">
        <v>67</v>
      </c>
      <c r="C46" s="33" t="s">
        <v>92</v>
      </c>
      <c r="D46" s="234"/>
      <c r="E46" s="234"/>
    </row>
    <row r="47" spans="2:6" s="3" customFormat="1" ht="53.2">
      <c r="B47" s="148" t="s">
        <v>107</v>
      </c>
      <c r="C47" s="33" t="s">
        <v>108</v>
      </c>
      <c r="D47" s="234"/>
      <c r="E47" s="234"/>
    </row>
    <row r="48" spans="2:6" s="3" customFormat="1">
      <c r="B48" s="266" t="s">
        <v>0</v>
      </c>
      <c r="C48" s="267"/>
      <c r="D48" s="233"/>
      <c r="E48" s="233"/>
    </row>
    <row r="49" spans="2:6" s="3" customFormat="1" ht="18" customHeight="1">
      <c r="B49" s="261" t="s">
        <v>109</v>
      </c>
      <c r="C49" s="262"/>
      <c r="D49" s="10"/>
      <c r="E49" s="10">
        <v>4</v>
      </c>
    </row>
    <row r="50" spans="2:6" s="38" customFormat="1">
      <c r="B50" s="11" t="s">
        <v>5</v>
      </c>
      <c r="C50" s="11"/>
      <c r="D50" s="143">
        <f>+'Հավելված N 1'!D42</f>
        <v>619.20000000000005</v>
      </c>
      <c r="E50" s="143">
        <f>+'Հավելված N 1'!E42</f>
        <v>619.20000000000005</v>
      </c>
      <c r="F50" s="39"/>
    </row>
    <row r="51" spans="2:6" ht="11.3" customHeight="1"/>
    <row r="52" spans="2:6" s="3" customFormat="1">
      <c r="B52" s="263" t="s">
        <v>2</v>
      </c>
      <c r="C52" s="264"/>
      <c r="D52" s="37"/>
      <c r="E52" s="37"/>
    </row>
    <row r="53" spans="2:6" s="3" customFormat="1" ht="63.95" customHeight="1">
      <c r="B53" s="22" t="s">
        <v>3</v>
      </c>
      <c r="C53" s="28">
        <v>1236</v>
      </c>
      <c r="D53" s="211" t="s">
        <v>29</v>
      </c>
      <c r="E53" s="265"/>
    </row>
    <row r="54" spans="2:6" s="3" customFormat="1">
      <c r="B54" s="22" t="s">
        <v>4</v>
      </c>
      <c r="C54" s="28">
        <v>32003</v>
      </c>
      <c r="D54" s="9" t="s">
        <v>9</v>
      </c>
      <c r="E54" s="9" t="s">
        <v>10</v>
      </c>
    </row>
    <row r="55" spans="2:6" s="3" customFormat="1" ht="35.5">
      <c r="B55" s="86" t="s">
        <v>65</v>
      </c>
      <c r="C55" s="33" t="s">
        <v>90</v>
      </c>
      <c r="D55" s="232"/>
      <c r="E55" s="232"/>
    </row>
    <row r="56" spans="2:6" s="3" customFormat="1" ht="88.7">
      <c r="B56" s="22" t="s">
        <v>66</v>
      </c>
      <c r="C56" s="33" t="s">
        <v>91</v>
      </c>
      <c r="D56" s="234"/>
      <c r="E56" s="234"/>
    </row>
    <row r="57" spans="2:6" s="3" customFormat="1" ht="35.5">
      <c r="B57" s="32" t="s">
        <v>67</v>
      </c>
      <c r="C57" s="33" t="s">
        <v>92</v>
      </c>
      <c r="D57" s="234"/>
      <c r="E57" s="234"/>
    </row>
    <row r="58" spans="2:6" s="3" customFormat="1" ht="70.95">
      <c r="B58" s="23" t="s">
        <v>93</v>
      </c>
      <c r="C58" s="33" t="s">
        <v>94</v>
      </c>
      <c r="D58" s="234"/>
      <c r="E58" s="234"/>
    </row>
    <row r="59" spans="2:6" s="3" customFormat="1">
      <c r="B59" s="266" t="s">
        <v>0</v>
      </c>
      <c r="C59" s="267"/>
      <c r="D59" s="233"/>
      <c r="E59" s="233"/>
    </row>
    <row r="60" spans="2:6" s="3" customFormat="1" ht="18" customHeight="1">
      <c r="B60" s="261" t="s">
        <v>103</v>
      </c>
      <c r="C60" s="262"/>
      <c r="D60" s="10"/>
      <c r="E60" s="10">
        <v>6</v>
      </c>
    </row>
    <row r="61" spans="2:6" s="38" customFormat="1">
      <c r="B61" s="11" t="s">
        <v>5</v>
      </c>
      <c r="C61" s="11"/>
      <c r="D61" s="143">
        <f>+'Հավելված N 1'!D48</f>
        <v>19885.5</v>
      </c>
      <c r="E61" s="143">
        <f>+'Հավելված N 1'!E48</f>
        <v>19885.5</v>
      </c>
      <c r="F61" s="39"/>
    </row>
    <row r="62" spans="2:6" ht="11.3" customHeight="1"/>
    <row r="63" spans="2:6" s="3" customFormat="1">
      <c r="B63" s="263" t="s">
        <v>2</v>
      </c>
      <c r="C63" s="264"/>
      <c r="D63" s="37"/>
      <c r="E63" s="37"/>
    </row>
    <row r="64" spans="2:6" s="3" customFormat="1" ht="63.95" customHeight="1">
      <c r="B64" s="22" t="s">
        <v>3</v>
      </c>
      <c r="C64" s="28">
        <v>1236</v>
      </c>
      <c r="D64" s="211" t="s">
        <v>33</v>
      </c>
      <c r="E64" s="205"/>
    </row>
    <row r="65" spans="2:6" s="3" customFormat="1">
      <c r="B65" s="22" t="s">
        <v>4</v>
      </c>
      <c r="C65" s="28">
        <v>32006</v>
      </c>
      <c r="D65" s="9" t="s">
        <v>9</v>
      </c>
      <c r="E65" s="9" t="s">
        <v>10</v>
      </c>
    </row>
    <row r="66" spans="2:6" s="3" customFormat="1" ht="35.5">
      <c r="B66" s="86" t="s">
        <v>65</v>
      </c>
      <c r="C66" s="33" t="s">
        <v>182</v>
      </c>
      <c r="D66" s="232"/>
      <c r="E66" s="232"/>
    </row>
    <row r="67" spans="2:6" s="3" customFormat="1" ht="88.7">
      <c r="B67" s="22" t="s">
        <v>66</v>
      </c>
      <c r="C67" s="33" t="s">
        <v>183</v>
      </c>
      <c r="D67" s="234"/>
      <c r="E67" s="234"/>
    </row>
    <row r="68" spans="2:6" s="3" customFormat="1" ht="35.5">
      <c r="B68" s="32" t="s">
        <v>67</v>
      </c>
      <c r="C68" s="33" t="s">
        <v>92</v>
      </c>
      <c r="D68" s="234"/>
      <c r="E68" s="234"/>
    </row>
    <row r="69" spans="2:6" s="3" customFormat="1" ht="70.95">
      <c r="B69" s="202" t="s">
        <v>93</v>
      </c>
      <c r="C69" s="33" t="s">
        <v>184</v>
      </c>
      <c r="D69" s="234"/>
      <c r="E69" s="234"/>
    </row>
    <row r="70" spans="2:6" s="3" customFormat="1">
      <c r="B70" s="266" t="s">
        <v>0</v>
      </c>
      <c r="C70" s="267"/>
      <c r="D70" s="233"/>
      <c r="E70" s="233"/>
    </row>
    <row r="71" spans="2:6" s="38" customFormat="1">
      <c r="B71" s="11" t="s">
        <v>5</v>
      </c>
      <c r="C71" s="11"/>
      <c r="D71" s="143">
        <f>+'Հավելված N 1'!D54</f>
        <v>-18626.599999999999</v>
      </c>
      <c r="E71" s="143">
        <f>+'Հավելված N 1'!E54</f>
        <v>-18626.599999999999</v>
      </c>
      <c r="F71" s="39"/>
    </row>
  </sheetData>
  <mergeCells count="35">
    <mergeCell ref="B63:C63"/>
    <mergeCell ref="D64:E64"/>
    <mergeCell ref="D66:D70"/>
    <mergeCell ref="E66:E70"/>
    <mergeCell ref="B70:C70"/>
    <mergeCell ref="C1:E1"/>
    <mergeCell ref="C2:E2"/>
    <mergeCell ref="C3:E3"/>
    <mergeCell ref="B10:E10"/>
    <mergeCell ref="A8:E8"/>
    <mergeCell ref="B6:E6"/>
    <mergeCell ref="C9:D9"/>
    <mergeCell ref="B60:C60"/>
    <mergeCell ref="B41:C41"/>
    <mergeCell ref="D42:E42"/>
    <mergeCell ref="D44:D48"/>
    <mergeCell ref="E44:E48"/>
    <mergeCell ref="B48:C48"/>
    <mergeCell ref="B49:C49"/>
    <mergeCell ref="B52:C52"/>
    <mergeCell ref="D53:E53"/>
    <mergeCell ref="D55:D59"/>
    <mergeCell ref="E55:E59"/>
    <mergeCell ref="B59:C59"/>
    <mergeCell ref="B17:C17"/>
    <mergeCell ref="D18:E18"/>
    <mergeCell ref="D20:D24"/>
    <mergeCell ref="E20:E24"/>
    <mergeCell ref="B24:C24"/>
    <mergeCell ref="B35:C35"/>
    <mergeCell ref="B27:C27"/>
    <mergeCell ref="D28:E28"/>
    <mergeCell ref="D30:D34"/>
    <mergeCell ref="E30:E34"/>
    <mergeCell ref="B34:C3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opLeftCell="A2" zoomScale="85" zoomScaleNormal="85" zoomScaleSheetLayoutView="100" workbookViewId="0">
      <selection activeCell="D24" sqref="D24:E24"/>
    </sheetView>
  </sheetViews>
  <sheetFormatPr defaultColWidth="9.09765625" defaultRowHeight="17.75"/>
  <cols>
    <col min="1" max="1" width="5.19921875" style="3" customWidth="1"/>
    <col min="2" max="2" width="24.59765625" style="3" customWidth="1"/>
    <col min="3" max="3" width="67.8984375" style="3" customWidth="1"/>
    <col min="4" max="5" width="21.8984375" style="3" customWidth="1"/>
    <col min="6" max="6" width="10" style="3" customWidth="1"/>
    <col min="7" max="7" width="49.8984375" style="3" customWidth="1"/>
    <col min="8" max="16384" width="9.09765625" style="3"/>
  </cols>
  <sheetData>
    <row r="1" spans="1:5" ht="37.5" customHeight="1">
      <c r="C1" s="236" t="s">
        <v>44</v>
      </c>
      <c r="D1" s="236"/>
      <c r="E1" s="236"/>
    </row>
    <row r="2" spans="1:5" ht="17.5" customHeight="1">
      <c r="C2" s="237" t="s">
        <v>79</v>
      </c>
      <c r="D2" s="237"/>
      <c r="E2" s="237"/>
    </row>
    <row r="3" spans="1:5" ht="17.5" customHeight="1">
      <c r="C3" s="237" t="s">
        <v>27</v>
      </c>
      <c r="D3" s="237"/>
      <c r="E3" s="237"/>
    </row>
    <row r="6" spans="1:5" ht="59.55" customHeight="1">
      <c r="A6" s="195"/>
      <c r="B6" s="276" t="s">
        <v>185</v>
      </c>
      <c r="C6" s="276"/>
      <c r="D6" s="276"/>
      <c r="E6" s="276"/>
    </row>
    <row r="7" spans="1:5" ht="23.55" customHeight="1"/>
    <row r="8" spans="1:5" ht="21.9" customHeight="1">
      <c r="A8" s="274" t="s">
        <v>186</v>
      </c>
      <c r="B8" s="274"/>
      <c r="C8" s="274"/>
      <c r="D8" s="274"/>
      <c r="E8" s="274"/>
    </row>
    <row r="9" spans="1:5" ht="38.700000000000003" customHeight="1">
      <c r="C9" s="275" t="s">
        <v>19</v>
      </c>
      <c r="D9" s="275"/>
      <c r="E9" s="196"/>
    </row>
    <row r="10" spans="1:5">
      <c r="B10" s="268" t="s">
        <v>34</v>
      </c>
      <c r="C10" s="269"/>
      <c r="D10" s="269"/>
      <c r="E10" s="270"/>
    </row>
    <row r="11" spans="1:5" s="35" customFormat="1">
      <c r="D11" s="197"/>
      <c r="E11" s="197"/>
    </row>
    <row r="12" spans="1:5" s="35" customFormat="1"/>
    <row r="13" spans="1:5">
      <c r="B13" s="30" t="s">
        <v>36</v>
      </c>
      <c r="C13" s="30" t="s">
        <v>1</v>
      </c>
      <c r="D13" s="29"/>
      <c r="E13" s="29"/>
    </row>
    <row r="14" spans="1:5" ht="35.5">
      <c r="B14" s="31">
        <v>1236</v>
      </c>
      <c r="C14" s="22" t="s">
        <v>89</v>
      </c>
      <c r="D14" s="30"/>
      <c r="E14" s="30"/>
    </row>
    <row r="16" spans="1:5">
      <c r="B16" s="263" t="s">
        <v>2</v>
      </c>
      <c r="C16" s="264"/>
      <c r="D16" s="37"/>
      <c r="E16" s="37"/>
    </row>
    <row r="17" spans="1:6" ht="63.95" customHeight="1">
      <c r="B17" s="22" t="s">
        <v>3</v>
      </c>
      <c r="C17" s="28">
        <v>1236</v>
      </c>
      <c r="D17" s="211" t="s">
        <v>33</v>
      </c>
      <c r="E17" s="205"/>
    </row>
    <row r="18" spans="1:6">
      <c r="B18" s="22" t="s">
        <v>4</v>
      </c>
      <c r="C18" s="28">
        <v>32006</v>
      </c>
      <c r="D18" s="9" t="s">
        <v>9</v>
      </c>
      <c r="E18" s="9" t="s">
        <v>10</v>
      </c>
    </row>
    <row r="19" spans="1:6" ht="35.5">
      <c r="B19" s="86" t="s">
        <v>65</v>
      </c>
      <c r="C19" s="33" t="s">
        <v>182</v>
      </c>
      <c r="D19" s="232"/>
      <c r="E19" s="232"/>
    </row>
    <row r="20" spans="1:6" ht="88.7">
      <c r="B20" s="22" t="s">
        <v>66</v>
      </c>
      <c r="C20" s="33" t="s">
        <v>183</v>
      </c>
      <c r="D20" s="234"/>
      <c r="E20" s="234"/>
    </row>
    <row r="21" spans="1:6" ht="35.5">
      <c r="B21" s="32" t="s">
        <v>67</v>
      </c>
      <c r="C21" s="33" t="s">
        <v>92</v>
      </c>
      <c r="D21" s="234"/>
      <c r="E21" s="234"/>
    </row>
    <row r="22" spans="1:6" ht="70.95">
      <c r="B22" s="202" t="s">
        <v>93</v>
      </c>
      <c r="C22" s="33" t="s">
        <v>184</v>
      </c>
      <c r="D22" s="234"/>
      <c r="E22" s="234"/>
    </row>
    <row r="23" spans="1:6">
      <c r="B23" s="266" t="s">
        <v>0</v>
      </c>
      <c r="C23" s="267"/>
      <c r="D23" s="233"/>
      <c r="E23" s="233"/>
    </row>
    <row r="24" spans="1:6" s="38" customFormat="1">
      <c r="B24" s="11" t="s">
        <v>5</v>
      </c>
      <c r="C24" s="11"/>
      <c r="D24" s="143">
        <f>+'Հավելված N 2'!G58</f>
        <v>-18626.599999999999</v>
      </c>
      <c r="E24" s="143">
        <f>+'Հավելված N 2'!H58</f>
        <v>-18626.599999999999</v>
      </c>
      <c r="F24" s="39"/>
    </row>
    <row r="25" spans="1:6" ht="23.55" customHeight="1"/>
    <row r="26" spans="1:6" ht="23.55" customHeight="1"/>
    <row r="27" spans="1:6" ht="23.55" customHeight="1"/>
    <row r="28" spans="1:6" ht="23.55" customHeight="1"/>
    <row r="29" spans="1:6" ht="23.55" customHeight="1"/>
    <row r="30" spans="1:6" ht="21.9" customHeight="1">
      <c r="A30" s="274" t="s">
        <v>95</v>
      </c>
      <c r="B30" s="274"/>
      <c r="C30" s="274"/>
      <c r="D30" s="274"/>
      <c r="E30" s="274"/>
    </row>
    <row r="31" spans="1:6" ht="38.700000000000003" customHeight="1">
      <c r="C31" s="275" t="s">
        <v>71</v>
      </c>
      <c r="D31" s="275"/>
      <c r="E31" s="196"/>
    </row>
    <row r="32" spans="1:6">
      <c r="B32" s="268" t="s">
        <v>34</v>
      </c>
      <c r="C32" s="269"/>
      <c r="D32" s="269"/>
      <c r="E32" s="270"/>
    </row>
    <row r="33" spans="2:6" s="35" customFormat="1">
      <c r="D33" s="197"/>
      <c r="E33" s="197"/>
    </row>
    <row r="34" spans="2:6" s="35" customFormat="1"/>
    <row r="35" spans="2:6">
      <c r="B35" s="30" t="s">
        <v>36</v>
      </c>
      <c r="C35" s="30" t="s">
        <v>1</v>
      </c>
      <c r="D35" s="29"/>
      <c r="E35" s="29"/>
    </row>
    <row r="36" spans="2:6">
      <c r="B36" s="31">
        <v>1183</v>
      </c>
      <c r="C36" s="22" t="s">
        <v>114</v>
      </c>
      <c r="D36" s="30"/>
      <c r="E36" s="30"/>
    </row>
    <row r="38" spans="2:6">
      <c r="B38" s="263" t="s">
        <v>2</v>
      </c>
      <c r="C38" s="264"/>
      <c r="D38" s="37"/>
      <c r="E38" s="37"/>
    </row>
    <row r="39" spans="2:6" ht="63.95" customHeight="1">
      <c r="B39" s="22" t="s">
        <v>3</v>
      </c>
      <c r="C39" s="28">
        <v>1183</v>
      </c>
      <c r="D39" s="211" t="s">
        <v>33</v>
      </c>
      <c r="E39" s="265"/>
    </row>
    <row r="40" spans="2:6">
      <c r="B40" s="22" t="s">
        <v>4</v>
      </c>
      <c r="C40" s="28">
        <v>32007</v>
      </c>
      <c r="D40" s="9" t="s">
        <v>9</v>
      </c>
      <c r="E40" s="9" t="s">
        <v>10</v>
      </c>
    </row>
    <row r="41" spans="2:6" ht="35.5">
      <c r="B41" s="86" t="s">
        <v>65</v>
      </c>
      <c r="C41" s="33" t="s">
        <v>115</v>
      </c>
      <c r="D41" s="232"/>
      <c r="E41" s="232"/>
    </row>
    <row r="42" spans="2:6" ht="53.2">
      <c r="B42" s="22" t="s">
        <v>66</v>
      </c>
      <c r="C42" s="33" t="s">
        <v>116</v>
      </c>
      <c r="D42" s="234"/>
      <c r="E42" s="234"/>
    </row>
    <row r="43" spans="2:6" ht="35.5">
      <c r="B43" s="32" t="s">
        <v>67</v>
      </c>
      <c r="C43" s="33" t="s">
        <v>92</v>
      </c>
      <c r="D43" s="234"/>
      <c r="E43" s="234"/>
    </row>
    <row r="44" spans="2:6" ht="70.95">
      <c r="B44" s="193" t="s">
        <v>117</v>
      </c>
      <c r="C44" s="33" t="s">
        <v>118</v>
      </c>
      <c r="D44" s="234"/>
      <c r="E44" s="234"/>
    </row>
    <row r="45" spans="2:6">
      <c r="B45" s="266" t="s">
        <v>0</v>
      </c>
      <c r="C45" s="267"/>
      <c r="D45" s="233"/>
      <c r="E45" s="233"/>
    </row>
    <row r="46" spans="2:6" s="38" customFormat="1">
      <c r="B46" s="11" t="s">
        <v>5</v>
      </c>
      <c r="C46" s="11"/>
      <c r="D46" s="143">
        <f>+'Հավելված N 2'!G75</f>
        <v>-2074.0000000000005</v>
      </c>
      <c r="E46" s="143">
        <f>+'Հավելված N 2'!H75</f>
        <v>-2074.0000000000005</v>
      </c>
      <c r="F46" s="39"/>
    </row>
    <row r="47" spans="2:6" ht="11.3" customHeight="1"/>
    <row r="48" spans="2:6">
      <c r="B48" s="263" t="s">
        <v>2</v>
      </c>
      <c r="C48" s="264"/>
      <c r="D48" s="37"/>
      <c r="E48" s="37"/>
    </row>
    <row r="49" spans="2:6" ht="63.95" customHeight="1">
      <c r="B49" s="22" t="s">
        <v>119</v>
      </c>
      <c r="C49" s="28" t="s">
        <v>120</v>
      </c>
      <c r="D49" s="211" t="s">
        <v>29</v>
      </c>
      <c r="E49" s="265"/>
    </row>
    <row r="50" spans="2:6">
      <c r="B50" s="22" t="s">
        <v>121</v>
      </c>
      <c r="C50" s="28" t="s">
        <v>122</v>
      </c>
      <c r="D50" s="9" t="s">
        <v>9</v>
      </c>
      <c r="E50" s="9" t="s">
        <v>10</v>
      </c>
    </row>
    <row r="51" spans="2:6" ht="35.5">
      <c r="B51" s="86" t="s">
        <v>65</v>
      </c>
      <c r="C51" s="33" t="s">
        <v>123</v>
      </c>
      <c r="D51" s="232"/>
      <c r="E51" s="232"/>
    </row>
    <row r="52" spans="2:6" ht="53.2">
      <c r="B52" s="22" t="s">
        <v>66</v>
      </c>
      <c r="C52" s="33" t="s">
        <v>124</v>
      </c>
      <c r="D52" s="234"/>
      <c r="E52" s="234"/>
    </row>
    <row r="53" spans="2:6" ht="35.5">
      <c r="B53" s="32" t="s">
        <v>67</v>
      </c>
      <c r="C53" s="33" t="s">
        <v>92</v>
      </c>
      <c r="D53" s="234"/>
      <c r="E53" s="234"/>
    </row>
    <row r="54" spans="2:6" ht="70.95">
      <c r="B54" s="193" t="s">
        <v>117</v>
      </c>
      <c r="C54" s="33" t="s">
        <v>118</v>
      </c>
      <c r="D54" s="234"/>
      <c r="E54" s="234"/>
    </row>
    <row r="55" spans="2:6">
      <c r="B55" s="266" t="s">
        <v>0</v>
      </c>
      <c r="C55" s="267"/>
      <c r="D55" s="233"/>
      <c r="E55" s="233"/>
    </row>
    <row r="56" spans="2:6" ht="18" customHeight="1">
      <c r="B56" s="261" t="s">
        <v>103</v>
      </c>
      <c r="C56" s="262"/>
      <c r="D56" s="10"/>
      <c r="E56" s="10">
        <v>3</v>
      </c>
    </row>
    <row r="57" spans="2:6" s="38" customFormat="1">
      <c r="B57" s="11" t="s">
        <v>5</v>
      </c>
      <c r="C57" s="11"/>
      <c r="D57" s="143">
        <f>+'Հավելված N 2'!G84</f>
        <v>195.9</v>
      </c>
      <c r="E57" s="143">
        <f>+'Հավելված N 2'!H84</f>
        <v>195.9</v>
      </c>
      <c r="F57" s="39"/>
    </row>
    <row r="59" spans="2:6">
      <c r="B59" s="30" t="s">
        <v>36</v>
      </c>
      <c r="C59" s="30" t="s">
        <v>1</v>
      </c>
      <c r="D59" s="29"/>
      <c r="E59" s="29"/>
    </row>
    <row r="60" spans="2:6" ht="35.5">
      <c r="B60" s="31">
        <v>1236</v>
      </c>
      <c r="C60" s="22" t="s">
        <v>89</v>
      </c>
      <c r="D60" s="30"/>
      <c r="E60" s="30"/>
    </row>
    <row r="62" spans="2:6">
      <c r="B62" s="263" t="s">
        <v>2</v>
      </c>
      <c r="C62" s="264"/>
      <c r="D62" s="37"/>
      <c r="E62" s="37"/>
    </row>
    <row r="63" spans="2:6" ht="63.95" customHeight="1">
      <c r="B63" s="22" t="s">
        <v>3</v>
      </c>
      <c r="C63" s="28">
        <v>1236</v>
      </c>
      <c r="D63" s="211" t="s">
        <v>29</v>
      </c>
      <c r="E63" s="265"/>
    </row>
    <row r="64" spans="2:6">
      <c r="B64" s="22" t="s">
        <v>4</v>
      </c>
      <c r="C64" s="28">
        <v>32001</v>
      </c>
      <c r="D64" s="9" t="s">
        <v>9</v>
      </c>
      <c r="E64" s="9" t="s">
        <v>10</v>
      </c>
    </row>
    <row r="65" spans="2:6" ht="35.5">
      <c r="B65" s="86" t="s">
        <v>65</v>
      </c>
      <c r="C65" s="33" t="s">
        <v>105</v>
      </c>
      <c r="D65" s="232"/>
      <c r="E65" s="232"/>
    </row>
    <row r="66" spans="2:6" ht="70.95">
      <c r="B66" s="22" t="s">
        <v>66</v>
      </c>
      <c r="C66" s="33" t="s">
        <v>106</v>
      </c>
      <c r="D66" s="234"/>
      <c r="E66" s="234"/>
    </row>
    <row r="67" spans="2:6" ht="35.5">
      <c r="B67" s="32" t="s">
        <v>67</v>
      </c>
      <c r="C67" s="33" t="s">
        <v>92</v>
      </c>
      <c r="D67" s="234"/>
      <c r="E67" s="234"/>
    </row>
    <row r="68" spans="2:6" ht="53.2">
      <c r="B68" s="193" t="s">
        <v>107</v>
      </c>
      <c r="C68" s="33" t="s">
        <v>108</v>
      </c>
      <c r="D68" s="234"/>
      <c r="E68" s="234"/>
    </row>
    <row r="69" spans="2:6">
      <c r="B69" s="266" t="s">
        <v>0</v>
      </c>
      <c r="C69" s="267"/>
      <c r="D69" s="233"/>
      <c r="E69" s="233"/>
    </row>
    <row r="70" spans="2:6" ht="18" customHeight="1">
      <c r="B70" s="261" t="s">
        <v>109</v>
      </c>
      <c r="C70" s="262"/>
      <c r="D70" s="10"/>
      <c r="E70" s="10">
        <v>4</v>
      </c>
    </row>
    <row r="71" spans="2:6" s="38" customFormat="1">
      <c r="B71" s="11" t="s">
        <v>5</v>
      </c>
      <c r="C71" s="11"/>
      <c r="D71" s="143">
        <f>+'Հավելված N 2'!G28</f>
        <v>619.20000000000005</v>
      </c>
      <c r="E71" s="143">
        <f>+'Հավելված N 2'!H28</f>
        <v>619.20000000000005</v>
      </c>
      <c r="F71" s="39"/>
    </row>
    <row r="72" spans="2:6" ht="11.3" customHeight="1"/>
    <row r="73" spans="2:6">
      <c r="B73" s="263" t="s">
        <v>2</v>
      </c>
      <c r="C73" s="264"/>
      <c r="D73" s="37"/>
      <c r="E73" s="37"/>
    </row>
    <row r="74" spans="2:6" ht="63.95" customHeight="1">
      <c r="B74" s="22" t="s">
        <v>3</v>
      </c>
      <c r="C74" s="28">
        <v>1236</v>
      </c>
      <c r="D74" s="211" t="s">
        <v>29</v>
      </c>
      <c r="E74" s="265"/>
    </row>
    <row r="75" spans="2:6">
      <c r="B75" s="22" t="s">
        <v>4</v>
      </c>
      <c r="C75" s="28">
        <v>32003</v>
      </c>
      <c r="D75" s="9" t="s">
        <v>9</v>
      </c>
      <c r="E75" s="9" t="s">
        <v>10</v>
      </c>
    </row>
    <row r="76" spans="2:6" ht="35.5">
      <c r="B76" s="86" t="s">
        <v>65</v>
      </c>
      <c r="C76" s="33" t="s">
        <v>90</v>
      </c>
      <c r="D76" s="232"/>
      <c r="E76" s="232"/>
    </row>
    <row r="77" spans="2:6" ht="88.7">
      <c r="B77" s="22" t="s">
        <v>66</v>
      </c>
      <c r="C77" s="33" t="s">
        <v>91</v>
      </c>
      <c r="D77" s="234"/>
      <c r="E77" s="234"/>
    </row>
    <row r="78" spans="2:6" ht="35.5">
      <c r="B78" s="32" t="s">
        <v>67</v>
      </c>
      <c r="C78" s="33" t="s">
        <v>92</v>
      </c>
      <c r="D78" s="234"/>
      <c r="E78" s="234"/>
    </row>
    <row r="79" spans="2:6" ht="70.95">
      <c r="B79" s="193" t="s">
        <v>93</v>
      </c>
      <c r="C79" s="33" t="s">
        <v>94</v>
      </c>
      <c r="D79" s="234"/>
      <c r="E79" s="234"/>
    </row>
    <row r="80" spans="2:6">
      <c r="B80" s="266" t="s">
        <v>0</v>
      </c>
      <c r="C80" s="267"/>
      <c r="D80" s="233"/>
      <c r="E80" s="233"/>
    </row>
    <row r="81" spans="2:6" ht="18" customHeight="1">
      <c r="B81" s="261" t="s">
        <v>103</v>
      </c>
      <c r="C81" s="262"/>
      <c r="D81" s="10"/>
      <c r="E81" s="10">
        <v>6</v>
      </c>
    </row>
    <row r="82" spans="2:6" s="38" customFormat="1">
      <c r="B82" s="11" t="s">
        <v>5</v>
      </c>
      <c r="C82" s="11"/>
      <c r="D82" s="143">
        <f>+'Հավելված N 2'!G45</f>
        <v>19885.5</v>
      </c>
      <c r="E82" s="143">
        <f>+'Հավելված N 2'!H45</f>
        <v>19885.5</v>
      </c>
      <c r="F82" s="39"/>
    </row>
  </sheetData>
  <mergeCells count="38">
    <mergeCell ref="A30:E30"/>
    <mergeCell ref="C1:E1"/>
    <mergeCell ref="C2:E2"/>
    <mergeCell ref="C3:E3"/>
    <mergeCell ref="B6:E6"/>
    <mergeCell ref="A8:E8"/>
    <mergeCell ref="C9:D9"/>
    <mergeCell ref="B10:E10"/>
    <mergeCell ref="B16:C16"/>
    <mergeCell ref="D17:E17"/>
    <mergeCell ref="D19:D23"/>
    <mergeCell ref="E19:E23"/>
    <mergeCell ref="B23:C23"/>
    <mergeCell ref="B48:C48"/>
    <mergeCell ref="C31:D31"/>
    <mergeCell ref="B32:E32"/>
    <mergeCell ref="B38:C38"/>
    <mergeCell ref="D39:E39"/>
    <mergeCell ref="D41:D45"/>
    <mergeCell ref="E41:E45"/>
    <mergeCell ref="B45:C45"/>
    <mergeCell ref="B73:C73"/>
    <mergeCell ref="D49:E49"/>
    <mergeCell ref="D51:D55"/>
    <mergeCell ref="E51:E55"/>
    <mergeCell ref="B55:C55"/>
    <mergeCell ref="B56:C56"/>
    <mergeCell ref="B62:C62"/>
    <mergeCell ref="D63:E63"/>
    <mergeCell ref="D65:D69"/>
    <mergeCell ref="E65:E69"/>
    <mergeCell ref="B69:C69"/>
    <mergeCell ref="B70:C70"/>
    <mergeCell ref="D74:E74"/>
    <mergeCell ref="D76:D80"/>
    <mergeCell ref="E76:E80"/>
    <mergeCell ref="B80:C80"/>
    <mergeCell ref="B81:C8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zoomScale="85" zoomScaleNormal="85" workbookViewId="0">
      <selection activeCell="I20" sqref="I20"/>
    </sheetView>
  </sheetViews>
  <sheetFormatPr defaultColWidth="9.09765625" defaultRowHeight="17.75"/>
  <cols>
    <col min="1" max="4" width="18.19921875" style="45" customWidth="1"/>
    <col min="5" max="6" width="14.3984375" style="108" customWidth="1"/>
    <col min="7" max="7" width="17.69921875" style="109" customWidth="1"/>
    <col min="8" max="8" width="14.3984375" style="109" customWidth="1"/>
    <col min="9" max="9" width="30.19921875" style="108" customWidth="1"/>
    <col min="10" max="10" width="18" style="45" customWidth="1"/>
    <col min="11" max="11" width="37.09765625" style="45" customWidth="1"/>
    <col min="12" max="12" width="20.19921875" style="45" customWidth="1"/>
    <col min="13" max="13" width="14" style="45" bestFit="1" customWidth="1"/>
    <col min="14" max="16384" width="9.09765625" style="45"/>
  </cols>
  <sheetData>
    <row r="1" spans="1:10" ht="33.450000000000003" customHeight="1">
      <c r="A1" s="99"/>
      <c r="B1" s="99"/>
      <c r="C1" s="99"/>
      <c r="D1" s="99"/>
      <c r="E1" s="100"/>
      <c r="F1" s="100"/>
      <c r="G1" s="101"/>
      <c r="H1" s="292" t="s">
        <v>164</v>
      </c>
      <c r="I1" s="292"/>
    </row>
    <row r="2" spans="1:10">
      <c r="A2" s="99"/>
      <c r="B2" s="99"/>
      <c r="C2" s="99"/>
      <c r="D2" s="99"/>
      <c r="E2" s="100"/>
      <c r="F2" s="100"/>
      <c r="G2" s="101"/>
      <c r="H2" s="293" t="s">
        <v>69</v>
      </c>
      <c r="I2" s="293"/>
    </row>
    <row r="3" spans="1:10">
      <c r="A3" s="99"/>
      <c r="B3" s="99"/>
      <c r="C3" s="99"/>
      <c r="D3" s="99"/>
      <c r="E3" s="100"/>
      <c r="F3" s="100"/>
      <c r="G3" s="101"/>
      <c r="H3" s="293" t="s">
        <v>6</v>
      </c>
      <c r="I3" s="293"/>
    </row>
    <row r="4" spans="1:10">
      <c r="A4" s="99"/>
      <c r="B4" s="99"/>
      <c r="C4" s="99"/>
      <c r="D4" s="99"/>
      <c r="E4" s="100"/>
      <c r="F4" s="100"/>
      <c r="G4" s="101"/>
      <c r="H4" s="101"/>
      <c r="I4" s="102"/>
    </row>
    <row r="5" spans="1:10">
      <c r="A5" s="99"/>
      <c r="B5" s="99"/>
      <c r="C5" s="99"/>
      <c r="D5" s="99"/>
      <c r="E5" s="100"/>
      <c r="F5" s="100"/>
      <c r="G5" s="101"/>
      <c r="H5" s="101"/>
      <c r="I5" s="102"/>
    </row>
    <row r="6" spans="1:10" ht="32.25" customHeight="1">
      <c r="A6" s="294" t="s">
        <v>70</v>
      </c>
      <c r="B6" s="294"/>
      <c r="C6" s="294"/>
      <c r="D6" s="294"/>
      <c r="E6" s="294"/>
      <c r="F6" s="294"/>
      <c r="G6" s="294"/>
      <c r="H6" s="294"/>
      <c r="I6" s="294"/>
    </row>
    <row r="7" spans="1:10" ht="20.95" customHeight="1">
      <c r="A7" s="294"/>
      <c r="B7" s="294"/>
      <c r="C7" s="294"/>
      <c r="D7" s="294"/>
      <c r="E7" s="294"/>
      <c r="F7" s="294"/>
      <c r="G7" s="294"/>
      <c r="H7" s="294"/>
      <c r="I7" s="294"/>
    </row>
    <row r="8" spans="1:10" ht="20.95" customHeight="1">
      <c r="A8" s="103"/>
      <c r="B8" s="103"/>
      <c r="C8" s="103"/>
      <c r="D8" s="103"/>
      <c r="E8" s="103"/>
      <c r="F8" s="103"/>
      <c r="G8" s="103"/>
      <c r="H8" s="103"/>
      <c r="I8" s="103"/>
    </row>
    <row r="9" spans="1:10" ht="20.95" customHeight="1">
      <c r="A9" s="103"/>
      <c r="B9" s="103"/>
      <c r="C9" s="103"/>
      <c r="D9" s="103"/>
      <c r="E9" s="103"/>
      <c r="F9" s="103"/>
      <c r="G9" s="103"/>
      <c r="H9" s="103"/>
      <c r="I9" s="103"/>
    </row>
    <row r="10" spans="1:10" ht="73.75" customHeight="1">
      <c r="A10" s="295" t="s">
        <v>37</v>
      </c>
      <c r="B10" s="295" t="s">
        <v>38</v>
      </c>
      <c r="C10" s="295"/>
      <c r="D10" s="295"/>
      <c r="E10" s="295" t="s">
        <v>39</v>
      </c>
      <c r="F10" s="295" t="s">
        <v>40</v>
      </c>
      <c r="G10" s="295" t="s">
        <v>41</v>
      </c>
      <c r="H10" s="296" t="s">
        <v>68</v>
      </c>
      <c r="I10" s="296"/>
    </row>
    <row r="11" spans="1:10" ht="20.95" customHeight="1">
      <c r="A11" s="295"/>
      <c r="B11" s="295"/>
      <c r="C11" s="295"/>
      <c r="D11" s="295"/>
      <c r="E11" s="295"/>
      <c r="F11" s="295"/>
      <c r="G11" s="295"/>
      <c r="H11" s="104" t="s">
        <v>42</v>
      </c>
      <c r="I11" s="105" t="s">
        <v>43</v>
      </c>
    </row>
    <row r="12" spans="1:10">
      <c r="A12" s="106">
        <v>1</v>
      </c>
      <c r="B12" s="289">
        <v>2</v>
      </c>
      <c r="C12" s="290"/>
      <c r="D12" s="291"/>
      <c r="E12" s="104">
        <v>3</v>
      </c>
      <c r="F12" s="104">
        <v>4</v>
      </c>
      <c r="G12" s="104">
        <v>5</v>
      </c>
      <c r="H12" s="104">
        <v>6</v>
      </c>
      <c r="I12" s="104">
        <v>7</v>
      </c>
      <c r="J12" s="107"/>
    </row>
    <row r="13" spans="1:10" s="3" customFormat="1" ht="45" customHeight="1">
      <c r="A13" s="277" t="s">
        <v>71</v>
      </c>
      <c r="B13" s="278"/>
      <c r="C13" s="278"/>
      <c r="D13" s="278"/>
      <c r="E13" s="278"/>
      <c r="F13" s="278"/>
      <c r="G13" s="278"/>
      <c r="H13" s="279"/>
      <c r="I13" s="141">
        <f>+I14+I18+I24</f>
        <v>18626.599999999999</v>
      </c>
      <c r="J13" s="129"/>
    </row>
    <row r="14" spans="1:10" s="3" customFormat="1">
      <c r="A14" s="180" t="s">
        <v>72</v>
      </c>
      <c r="B14" s="180" t="s">
        <v>146</v>
      </c>
      <c r="C14" s="180" t="s">
        <v>74</v>
      </c>
      <c r="D14" s="286" t="s">
        <v>147</v>
      </c>
      <c r="E14" s="287"/>
      <c r="F14" s="287"/>
      <c r="G14" s="287"/>
      <c r="H14" s="288"/>
      <c r="I14" s="181">
        <f>+I15</f>
        <v>619.20000000000005</v>
      </c>
      <c r="J14" s="194"/>
    </row>
    <row r="15" spans="1:10" s="133" customFormat="1" ht="54.95" customHeight="1">
      <c r="A15" s="22" t="s">
        <v>101</v>
      </c>
      <c r="B15" s="281" t="s">
        <v>102</v>
      </c>
      <c r="C15" s="281"/>
      <c r="D15" s="281"/>
      <c r="E15" s="281"/>
      <c r="F15" s="281"/>
      <c r="G15" s="281"/>
      <c r="H15" s="281"/>
      <c r="I15" s="132">
        <f>+I16</f>
        <v>619.20000000000005</v>
      </c>
    </row>
    <row r="16" spans="1:10" s="137" customFormat="1" ht="20.95" customHeight="1">
      <c r="A16" s="147"/>
      <c r="B16" s="282" t="s">
        <v>59</v>
      </c>
      <c r="C16" s="204"/>
      <c r="D16" s="205"/>
      <c r="E16" s="128" t="s">
        <v>76</v>
      </c>
      <c r="F16" s="128" t="s">
        <v>76</v>
      </c>
      <c r="G16" s="128" t="s">
        <v>76</v>
      </c>
      <c r="H16" s="138"/>
      <c r="I16" s="89">
        <f>SUM(I17:I17)</f>
        <v>619.20000000000005</v>
      </c>
    </row>
    <row r="17" spans="1:10" s="137" customFormat="1" ht="18" customHeight="1">
      <c r="A17" s="147" t="s">
        <v>170</v>
      </c>
      <c r="B17" s="280" t="s">
        <v>96</v>
      </c>
      <c r="C17" s="280"/>
      <c r="D17" s="280"/>
      <c r="E17" s="135" t="s">
        <v>60</v>
      </c>
      <c r="F17" s="135" t="s">
        <v>58</v>
      </c>
      <c r="G17" s="136">
        <v>619200</v>
      </c>
      <c r="H17" s="46">
        <v>1</v>
      </c>
      <c r="I17" s="89">
        <f>+ROUNDUP(H17*G17/1000,1)</f>
        <v>619.20000000000005</v>
      </c>
    </row>
    <row r="18" spans="1:10" s="3" customFormat="1">
      <c r="A18" s="180" t="s">
        <v>72</v>
      </c>
      <c r="B18" s="180" t="s">
        <v>62</v>
      </c>
      <c r="C18" s="180" t="s">
        <v>74</v>
      </c>
      <c r="D18" s="286" t="s">
        <v>148</v>
      </c>
      <c r="E18" s="287"/>
      <c r="F18" s="287"/>
      <c r="G18" s="287"/>
      <c r="H18" s="288"/>
      <c r="I18" s="181">
        <f>+I19</f>
        <v>19885.5</v>
      </c>
      <c r="J18" s="194"/>
    </row>
    <row r="19" spans="1:10" s="133" customFormat="1" ht="54.95" customHeight="1">
      <c r="A19" s="22" t="s">
        <v>77</v>
      </c>
      <c r="B19" s="281" t="s">
        <v>78</v>
      </c>
      <c r="C19" s="281"/>
      <c r="D19" s="281"/>
      <c r="E19" s="281"/>
      <c r="F19" s="281"/>
      <c r="G19" s="281"/>
      <c r="H19" s="281"/>
      <c r="I19" s="132">
        <f>+I20+I22</f>
        <v>19885.5</v>
      </c>
    </row>
    <row r="20" spans="1:10" s="137" customFormat="1" ht="20.95" customHeight="1">
      <c r="A20" s="201"/>
      <c r="B20" s="282" t="s">
        <v>157</v>
      </c>
      <c r="C20" s="204"/>
      <c r="D20" s="205"/>
      <c r="E20" s="128" t="s">
        <v>76</v>
      </c>
      <c r="F20" s="128" t="s">
        <v>76</v>
      </c>
      <c r="G20" s="128" t="s">
        <v>76</v>
      </c>
      <c r="H20" s="138"/>
      <c r="I20" s="89">
        <f>+I21</f>
        <v>18734.099999999999</v>
      </c>
    </row>
    <row r="21" spans="1:10" s="137" customFormat="1" ht="18" customHeight="1">
      <c r="A21" s="201" t="s">
        <v>173</v>
      </c>
      <c r="B21" s="280" t="s">
        <v>158</v>
      </c>
      <c r="C21" s="280"/>
      <c r="D21" s="280"/>
      <c r="E21" s="135" t="s">
        <v>159</v>
      </c>
      <c r="F21" s="135" t="s">
        <v>58</v>
      </c>
      <c r="G21" s="136"/>
      <c r="H21" s="46"/>
      <c r="I21" s="89">
        <v>18734.099999999999</v>
      </c>
    </row>
    <row r="22" spans="1:10" s="137" customFormat="1" ht="20.95" customHeight="1">
      <c r="A22" s="134"/>
      <c r="B22" s="282" t="s">
        <v>59</v>
      </c>
      <c r="C22" s="204"/>
      <c r="D22" s="205"/>
      <c r="E22" s="128" t="s">
        <v>76</v>
      </c>
      <c r="F22" s="128" t="s">
        <v>76</v>
      </c>
      <c r="G22" s="128" t="s">
        <v>76</v>
      </c>
      <c r="H22" s="138"/>
      <c r="I22" s="89">
        <f>SUM(I23:I23)</f>
        <v>1151.3999999999999</v>
      </c>
    </row>
    <row r="23" spans="1:10" s="137" customFormat="1" ht="18" customHeight="1">
      <c r="A23" s="191">
        <v>71311360</v>
      </c>
      <c r="B23" s="280" t="s">
        <v>96</v>
      </c>
      <c r="C23" s="280"/>
      <c r="D23" s="280"/>
      <c r="E23" s="135" t="s">
        <v>60</v>
      </c>
      <c r="F23" s="135" t="s">
        <v>58</v>
      </c>
      <c r="G23" s="136">
        <v>1151388</v>
      </c>
      <c r="H23" s="46">
        <v>1</v>
      </c>
      <c r="I23" s="89">
        <f>+ROUNDUP(H23*G23/1000,1)</f>
        <v>1151.3999999999999</v>
      </c>
    </row>
    <row r="24" spans="1:10" s="3" customFormat="1">
      <c r="A24" s="130" t="s">
        <v>72</v>
      </c>
      <c r="B24" s="130" t="s">
        <v>73</v>
      </c>
      <c r="C24" s="130" t="s">
        <v>74</v>
      </c>
      <c r="D24" s="283" t="s">
        <v>75</v>
      </c>
      <c r="E24" s="284"/>
      <c r="F24" s="284"/>
      <c r="G24" s="284"/>
      <c r="H24" s="285"/>
      <c r="I24" s="153">
        <f>+I25+I31</f>
        <v>-1878.1000000000004</v>
      </c>
    </row>
    <row r="25" spans="1:10" s="133" customFormat="1" ht="54.95" customHeight="1">
      <c r="A25" s="22" t="s">
        <v>156</v>
      </c>
      <c r="B25" s="281" t="s">
        <v>111</v>
      </c>
      <c r="C25" s="281"/>
      <c r="D25" s="281"/>
      <c r="E25" s="281"/>
      <c r="F25" s="281"/>
      <c r="G25" s="281"/>
      <c r="H25" s="281"/>
      <c r="I25" s="132">
        <f>+I26</f>
        <v>-2074.0000000000005</v>
      </c>
    </row>
    <row r="26" spans="1:10" s="137" customFormat="1" ht="20.95" customHeight="1">
      <c r="A26" s="192"/>
      <c r="B26" s="282" t="s">
        <v>157</v>
      </c>
      <c r="C26" s="204"/>
      <c r="D26" s="205"/>
      <c r="E26" s="128" t="s">
        <v>76</v>
      </c>
      <c r="F26" s="128" t="s">
        <v>76</v>
      </c>
      <c r="G26" s="128" t="s">
        <v>76</v>
      </c>
      <c r="H26" s="138"/>
      <c r="I26" s="89">
        <f>SUM(I27:I30)</f>
        <v>-2074.0000000000005</v>
      </c>
    </row>
    <row r="27" spans="1:10" s="137" customFormat="1" ht="18" customHeight="1">
      <c r="A27" s="192" t="s">
        <v>160</v>
      </c>
      <c r="B27" s="280" t="s">
        <v>158</v>
      </c>
      <c r="C27" s="280"/>
      <c r="D27" s="280"/>
      <c r="E27" s="135" t="s">
        <v>159</v>
      </c>
      <c r="F27" s="135" t="s">
        <v>58</v>
      </c>
      <c r="G27" s="136"/>
      <c r="H27" s="46"/>
      <c r="I27" s="89">
        <v>2710.6</v>
      </c>
    </row>
    <row r="28" spans="1:10" s="137" customFormat="1" ht="18" customHeight="1">
      <c r="A28" s="192" t="s">
        <v>161</v>
      </c>
      <c r="B28" s="280" t="s">
        <v>158</v>
      </c>
      <c r="C28" s="280"/>
      <c r="D28" s="280"/>
      <c r="E28" s="135" t="s">
        <v>159</v>
      </c>
      <c r="F28" s="135" t="s">
        <v>58</v>
      </c>
      <c r="G28" s="136"/>
      <c r="H28" s="46"/>
      <c r="I28" s="89">
        <v>5706.8</v>
      </c>
    </row>
    <row r="29" spans="1:10" s="137" customFormat="1" ht="18" customHeight="1">
      <c r="A29" s="192" t="s">
        <v>162</v>
      </c>
      <c r="B29" s="280" t="s">
        <v>158</v>
      </c>
      <c r="C29" s="280"/>
      <c r="D29" s="280"/>
      <c r="E29" s="135" t="s">
        <v>159</v>
      </c>
      <c r="F29" s="135" t="s">
        <v>58</v>
      </c>
      <c r="G29" s="136"/>
      <c r="H29" s="46"/>
      <c r="I29" s="89">
        <v>-7447.5</v>
      </c>
    </row>
    <row r="30" spans="1:10" s="137" customFormat="1" ht="18" customHeight="1">
      <c r="A30" s="192" t="s">
        <v>163</v>
      </c>
      <c r="B30" s="280" t="s">
        <v>158</v>
      </c>
      <c r="C30" s="280"/>
      <c r="D30" s="280"/>
      <c r="E30" s="135" t="s">
        <v>159</v>
      </c>
      <c r="F30" s="135" t="s">
        <v>58</v>
      </c>
      <c r="G30" s="136"/>
      <c r="H30" s="46"/>
      <c r="I30" s="89">
        <v>-3043.9</v>
      </c>
    </row>
    <row r="31" spans="1:10" s="133" customFormat="1" ht="54.95" customHeight="1">
      <c r="A31" s="22" t="s">
        <v>113</v>
      </c>
      <c r="B31" s="281" t="s">
        <v>112</v>
      </c>
      <c r="C31" s="281"/>
      <c r="D31" s="281"/>
      <c r="E31" s="281"/>
      <c r="F31" s="281"/>
      <c r="G31" s="281"/>
      <c r="H31" s="281"/>
      <c r="I31" s="132">
        <f>+I32</f>
        <v>195.9</v>
      </c>
    </row>
    <row r="32" spans="1:10" s="137" customFormat="1" ht="20.95" customHeight="1">
      <c r="A32" s="147"/>
      <c r="B32" s="282" t="s">
        <v>59</v>
      </c>
      <c r="C32" s="204"/>
      <c r="D32" s="205"/>
      <c r="E32" s="128" t="s">
        <v>76</v>
      </c>
      <c r="F32" s="128" t="s">
        <v>76</v>
      </c>
      <c r="G32" s="128" t="s">
        <v>76</v>
      </c>
      <c r="H32" s="138"/>
      <c r="I32" s="89">
        <f>SUM(I33:I33)</f>
        <v>195.9</v>
      </c>
    </row>
    <row r="33" spans="1:9" s="137" customFormat="1" ht="18" customHeight="1">
      <c r="A33" s="147">
        <v>71311360</v>
      </c>
      <c r="B33" s="280" t="s">
        <v>96</v>
      </c>
      <c r="C33" s="280"/>
      <c r="D33" s="280"/>
      <c r="E33" s="135" t="s">
        <v>60</v>
      </c>
      <c r="F33" s="135" t="s">
        <v>58</v>
      </c>
      <c r="G33" s="136">
        <v>195804</v>
      </c>
      <c r="H33" s="46">
        <v>1</v>
      </c>
      <c r="I33" s="89">
        <f>+ROUNDUP(H33*G33/1000,1)</f>
        <v>195.9</v>
      </c>
    </row>
  </sheetData>
  <mergeCells count="32">
    <mergeCell ref="B20:D20"/>
    <mergeCell ref="B21:D21"/>
    <mergeCell ref="B32:D32"/>
    <mergeCell ref="B33:D33"/>
    <mergeCell ref="B27:D27"/>
    <mergeCell ref="B28:D28"/>
    <mergeCell ref="B29:D29"/>
    <mergeCell ref="B30:D30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A13:H13"/>
    <mergeCell ref="B17:D17"/>
    <mergeCell ref="B15:H15"/>
    <mergeCell ref="B16:D16"/>
    <mergeCell ref="B31:H31"/>
    <mergeCell ref="D24:H24"/>
    <mergeCell ref="B19:H19"/>
    <mergeCell ref="B22:D22"/>
    <mergeCell ref="D14:H14"/>
    <mergeCell ref="D18:H18"/>
    <mergeCell ref="B23:D23"/>
    <mergeCell ref="B25:H25"/>
    <mergeCell ref="B26:D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2024-01-29T13:27:34Z</cp:lastPrinted>
  <dcterms:created xsi:type="dcterms:W3CDTF">2022-01-04T07:12:58Z</dcterms:created>
  <dcterms:modified xsi:type="dcterms:W3CDTF">2024-07-18T15:45:03Z</dcterms:modified>
</cp:coreProperties>
</file>