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80"/>
  </bookViews>
  <sheets>
    <sheet name="1" sheetId="19" r:id="rId1"/>
    <sheet name="2" sheetId="20" r:id="rId2"/>
    <sheet name="3" sheetId="15" r:id="rId3"/>
    <sheet name="4" sheetId="21" r:id="rId4"/>
    <sheet name="5" sheetId="17" r:id="rId5"/>
    <sheet name="6" sheetId="7" r:id="rId6"/>
    <sheet name="7" sheetId="22" r:id="rId7"/>
  </sheets>
  <calcPr calcId="162913"/>
</workbook>
</file>

<file path=xl/calcChain.xml><?xml version="1.0" encoding="utf-8"?>
<calcChain xmlns="http://schemas.openxmlformats.org/spreadsheetml/2006/main">
  <c r="H103" i="15" l="1"/>
  <c r="G111" i="15"/>
  <c r="H111" i="15"/>
  <c r="I111" i="15"/>
  <c r="I110" i="15" l="1"/>
  <c r="I109" i="15" s="1"/>
  <c r="I108" i="15" s="1"/>
  <c r="H110" i="15"/>
  <c r="H109" i="15" s="1"/>
  <c r="H108" i="15" s="1"/>
  <c r="G110" i="15"/>
  <c r="G109" i="15" s="1"/>
  <c r="G108" i="15" s="1"/>
  <c r="H106" i="15" l="1"/>
  <c r="D98" i="17"/>
  <c r="G106" i="15"/>
  <c r="C98" i="17"/>
  <c r="I106" i="15"/>
  <c r="E98" i="17"/>
  <c r="E15" i="21"/>
  <c r="F15" i="21"/>
  <c r="D15" i="21"/>
  <c r="F13" i="20"/>
  <c r="G13" i="20"/>
  <c r="E13" i="20"/>
  <c r="H102" i="15"/>
  <c r="I102" i="15"/>
  <c r="G102" i="15"/>
  <c r="G101" i="15" s="1"/>
  <c r="I84" i="15"/>
  <c r="I83" i="15" s="1"/>
  <c r="I82" i="15" s="1"/>
  <c r="I81" i="15" s="1"/>
  <c r="I79" i="15" s="1"/>
  <c r="I77" i="15" s="1"/>
  <c r="I75" i="15" s="1"/>
  <c r="H84" i="15"/>
  <c r="H83" i="15" s="1"/>
  <c r="H82" i="15" s="1"/>
  <c r="H81" i="15" s="1"/>
  <c r="H79" i="15" s="1"/>
  <c r="H77" i="15" s="1"/>
  <c r="H75" i="15" s="1"/>
  <c r="G84" i="15"/>
  <c r="G83" i="15" s="1"/>
  <c r="G82" i="15" s="1"/>
  <c r="G81" i="15" s="1"/>
  <c r="G79" i="15" s="1"/>
  <c r="G77" i="15" s="1"/>
  <c r="G75" i="15" s="1"/>
  <c r="I46" i="15"/>
  <c r="I45" i="15" s="1"/>
  <c r="H46" i="15"/>
  <c r="H45" i="15" s="1"/>
  <c r="H44" i="15" s="1"/>
  <c r="H43" i="15" s="1"/>
  <c r="H41" i="15" s="1"/>
  <c r="H39" i="15" s="1"/>
  <c r="E24" i="19" s="1"/>
  <c r="G46" i="15"/>
  <c r="G45" i="15" s="1"/>
  <c r="G44" i="15" s="1"/>
  <c r="G43" i="15" s="1"/>
  <c r="G41" i="15" s="1"/>
  <c r="G39" i="15" s="1"/>
  <c r="C35" i="7" s="1"/>
  <c r="H29" i="15"/>
  <c r="G29" i="15"/>
  <c r="I29" i="15"/>
  <c r="H31" i="15"/>
  <c r="H28" i="15" s="1"/>
  <c r="I31" i="15"/>
  <c r="G31" i="15"/>
  <c r="H36" i="15"/>
  <c r="I36" i="15"/>
  <c r="G36" i="15"/>
  <c r="G77" i="22"/>
  <c r="G76" i="22"/>
  <c r="G75" i="22"/>
  <c r="G74" i="22"/>
  <c r="G73" i="22"/>
  <c r="G72" i="22"/>
  <c r="G71" i="22"/>
  <c r="G70" i="22"/>
  <c r="G69" i="22"/>
  <c r="G66" i="22"/>
  <c r="G65" i="22"/>
  <c r="G64" i="22" s="1"/>
  <c r="G63" i="22"/>
  <c r="G62" i="22"/>
  <c r="G61" i="22"/>
  <c r="G60" i="22"/>
  <c r="G59" i="22"/>
  <c r="G58" i="22"/>
  <c r="G55" i="22"/>
  <c r="G54" i="22"/>
  <c r="G53" i="22"/>
  <c r="G52" i="22"/>
  <c r="G51" i="22"/>
  <c r="G49" i="22"/>
  <c r="G48" i="22"/>
  <c r="G47" i="22"/>
  <c r="G46" i="22"/>
  <c r="G45" i="22"/>
  <c r="G44" i="22"/>
  <c r="G43" i="22"/>
  <c r="G42" i="22"/>
  <c r="G41" i="22"/>
  <c r="G40" i="22"/>
  <c r="G39" i="22"/>
  <c r="G38" i="22"/>
  <c r="G37" i="22"/>
  <c r="G36" i="22"/>
  <c r="G35" i="22"/>
  <c r="G34" i="22"/>
  <c r="G33" i="22"/>
  <c r="G32" i="22"/>
  <c r="G31" i="22"/>
  <c r="G30" i="22"/>
  <c r="G29" i="22"/>
  <c r="G28" i="22"/>
  <c r="G27" i="22"/>
  <c r="G26" i="22"/>
  <c r="G25" i="22"/>
  <c r="G24" i="22"/>
  <c r="G23" i="22"/>
  <c r="G22" i="22"/>
  <c r="G21" i="22"/>
  <c r="G20" i="22"/>
  <c r="G19" i="22"/>
  <c r="G18" i="22"/>
  <c r="G17" i="22"/>
  <c r="G15" i="22"/>
  <c r="I104" i="15" l="1"/>
  <c r="F68" i="19" s="1"/>
  <c r="E94" i="7"/>
  <c r="G104" i="15"/>
  <c r="D68" i="19" s="1"/>
  <c r="C94" i="7"/>
  <c r="H104" i="15"/>
  <c r="E68" i="19" s="1"/>
  <c r="D94" i="7"/>
  <c r="G28" i="15"/>
  <c r="D48" i="19"/>
  <c r="D42" i="19" s="1"/>
  <c r="D35" i="17"/>
  <c r="C65" i="17"/>
  <c r="D35" i="7"/>
  <c r="C65" i="7"/>
  <c r="I28" i="15"/>
  <c r="D24" i="19"/>
  <c r="F48" i="19"/>
  <c r="E65" i="17"/>
  <c r="E65" i="7"/>
  <c r="E48" i="19"/>
  <c r="C35" i="17"/>
  <c r="D65" i="17"/>
  <c r="D65" i="7"/>
  <c r="I44" i="15"/>
  <c r="I43" i="15" s="1"/>
  <c r="I41" i="15" s="1"/>
  <c r="I39" i="15" s="1"/>
  <c r="G50" i="22"/>
  <c r="G57" i="22"/>
  <c r="G56" i="22" s="1"/>
  <c r="G13" i="22"/>
  <c r="G68" i="22"/>
  <c r="G67" i="22" s="1"/>
  <c r="I71" i="15"/>
  <c r="I69" i="15" s="1"/>
  <c r="I67" i="15" s="1"/>
  <c r="I73" i="15"/>
  <c r="G71" i="15"/>
  <c r="G69" i="15" s="1"/>
  <c r="G67" i="15" s="1"/>
  <c r="G73" i="15"/>
  <c r="H71" i="15"/>
  <c r="H69" i="15" s="1"/>
  <c r="H67" i="15" s="1"/>
  <c r="H73" i="15"/>
  <c r="F13" i="21"/>
  <c r="E13" i="21"/>
  <c r="D13" i="21"/>
  <c r="I27" i="15"/>
  <c r="I26" i="15" s="1"/>
  <c r="I24" i="15" s="1"/>
  <c r="I22" i="15" s="1"/>
  <c r="H27" i="15"/>
  <c r="H26" i="15" s="1"/>
  <c r="H24" i="15" s="1"/>
  <c r="H22" i="15" s="1"/>
  <c r="G27" i="15"/>
  <c r="G26" i="15" s="1"/>
  <c r="G24" i="15" s="1"/>
  <c r="G22" i="15" s="1"/>
  <c r="G12" i="22" l="1"/>
  <c r="H20" i="15"/>
  <c r="H18" i="15" s="1"/>
  <c r="D25" i="7"/>
  <c r="D25" i="17"/>
  <c r="E18" i="19"/>
  <c r="E12" i="19" s="1"/>
  <c r="G20" i="15"/>
  <c r="G18" i="15" s="1"/>
  <c r="C25" i="7"/>
  <c r="C25" i="17"/>
  <c r="D18" i="19"/>
  <c r="D12" i="19" s="1"/>
  <c r="I20" i="15"/>
  <c r="I18" i="15" s="1"/>
  <c r="F18" i="19"/>
  <c r="E25" i="7"/>
  <c r="E25" i="17"/>
  <c r="E35" i="7"/>
  <c r="E35" i="17"/>
  <c r="F24" i="19"/>
  <c r="H15" i="20"/>
  <c r="D11" i="21"/>
  <c r="D10" i="21" s="1"/>
  <c r="E11" i="21"/>
  <c r="E10" i="21" s="1"/>
  <c r="F11" i="21"/>
  <c r="F10" i="21" s="1"/>
  <c r="G10" i="22"/>
  <c r="I16" i="15"/>
  <c r="I14" i="15" s="1"/>
  <c r="I12" i="15" s="1"/>
  <c r="G16" i="15"/>
  <c r="G14" i="15" s="1"/>
  <c r="G12" i="15" s="1"/>
  <c r="H16" i="15" l="1"/>
  <c r="H14" i="15" s="1"/>
  <c r="H12" i="15" s="1"/>
  <c r="D15" i="20"/>
  <c r="D13" i="20" s="1"/>
  <c r="H13" i="20"/>
  <c r="F12" i="19"/>
  <c r="G11" i="20"/>
  <c r="F11" i="20"/>
  <c r="H11" i="20"/>
  <c r="F42" i="19"/>
  <c r="E42" i="19"/>
  <c r="D11" i="20" l="1"/>
  <c r="E11" i="20"/>
  <c r="G65" i="15" l="1"/>
  <c r="H65" i="15"/>
  <c r="I65" i="15"/>
  <c r="G100" i="15" l="1"/>
  <c r="H101" i="15"/>
  <c r="H100" i="15" s="1"/>
  <c r="I101" i="15"/>
  <c r="I100" i="15" s="1"/>
  <c r="I98" i="15" l="1"/>
  <c r="I96" i="15" s="1"/>
  <c r="I94" i="15" s="1"/>
  <c r="H98" i="15"/>
  <c r="H96" i="15" s="1"/>
  <c r="G98" i="15"/>
  <c r="G96" i="15" s="1"/>
  <c r="D84" i="7" l="1"/>
  <c r="H94" i="15"/>
  <c r="I92" i="15"/>
  <c r="I90" i="15" s="1"/>
  <c r="I88" i="15" s="1"/>
  <c r="I86" i="15" s="1"/>
  <c r="E84" i="7"/>
  <c r="C84" i="7"/>
  <c r="C86" i="17"/>
  <c r="D86" i="17"/>
  <c r="H92" i="15"/>
  <c r="H90" i="15" s="1"/>
  <c r="H88" i="15" s="1"/>
  <c r="H86" i="15" s="1"/>
  <c r="G94" i="15"/>
  <c r="G92" i="15" s="1"/>
  <c r="G90" i="15" s="1"/>
  <c r="G88" i="15" s="1"/>
  <c r="G86" i="15" s="1"/>
  <c r="G64" i="15"/>
  <c r="G63" i="15" s="1"/>
  <c r="G62" i="15" s="1"/>
  <c r="G60" i="15" s="1"/>
  <c r="G58" i="15" s="1"/>
  <c r="H64" i="15"/>
  <c r="H63" i="15" s="1"/>
  <c r="H62" i="15" s="1"/>
  <c r="H60" i="15" s="1"/>
  <c r="H58" i="15" s="1"/>
  <c r="I64" i="15"/>
  <c r="I63" i="15" s="1"/>
  <c r="I62" i="15" s="1"/>
  <c r="I60" i="15" s="1"/>
  <c r="I58" i="15" s="1"/>
  <c r="D62" i="19"/>
  <c r="E62" i="19"/>
  <c r="E55" i="19" s="1"/>
  <c r="E54" i="19" s="1"/>
  <c r="D55" i="19" l="1"/>
  <c r="D54" i="19" s="1"/>
  <c r="C52" i="7"/>
  <c r="C52" i="17"/>
  <c r="H56" i="15"/>
  <c r="H52" i="15" s="1"/>
  <c r="D52" i="7"/>
  <c r="D52" i="17"/>
  <c r="E52" i="7"/>
  <c r="E52" i="17"/>
  <c r="E36" i="19"/>
  <c r="E30" i="19" s="1"/>
  <c r="H54" i="15"/>
  <c r="G56" i="15"/>
  <c r="D36" i="19"/>
  <c r="D30" i="19" s="1"/>
  <c r="D11" i="19" s="1"/>
  <c r="E10" i="19" l="1"/>
  <c r="E11" i="19"/>
  <c r="D10" i="19"/>
  <c r="H50" i="15"/>
  <c r="H48" i="15" s="1"/>
  <c r="H10" i="15" s="1"/>
  <c r="G54" i="15"/>
  <c r="G52" i="15"/>
  <c r="G50" i="15" l="1"/>
  <c r="G48" i="15" s="1"/>
  <c r="G10" i="15" s="1"/>
  <c r="E86" i="17"/>
  <c r="F62" i="19"/>
  <c r="F55" i="19" s="1"/>
  <c r="F54" i="19" s="1"/>
  <c r="F36" i="19" l="1"/>
  <c r="F30" i="19" s="1"/>
  <c r="F11" i="19" s="1"/>
  <c r="F10" i="19" s="1"/>
  <c r="I56" i="15"/>
  <c r="I52" i="15" l="1"/>
  <c r="I54" i="15"/>
  <c r="I50" i="15" l="1"/>
  <c r="I48" i="15" s="1"/>
  <c r="I10" i="15" s="1"/>
</calcChain>
</file>

<file path=xl/sharedStrings.xml><?xml version="1.0" encoding="utf-8"?>
<sst xmlns="http://schemas.openxmlformats.org/spreadsheetml/2006/main" count="729" uniqueCount="319">
  <si>
    <t>Միջոցառում</t>
  </si>
  <si>
    <t>ԸՆԴԱՄԵՆԸ</t>
  </si>
  <si>
    <t>այդ թվում՝</t>
  </si>
  <si>
    <t>ՄԱՍ 2. ՊԵՏԱԿԱՆ ՄԱՐՄՆԻ ԳԾՈՎ ԱՐԴՅՈՒՆՔԱՅԻՆ (ԿԱՏԱՐՈՂԱԿԱՆ) ՑՈՒՑԱՆԻՇՆԵՐԸ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</si>
  <si>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</si>
  <si>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</si>
  <si>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</si>
  <si>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</si>
  <si>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</si>
  <si>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</si>
  <si>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</si>
  <si>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</si>
  <si>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</si>
  <si>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</si>
  <si>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</si>
  <si>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 xml:space="preserve"> Միջոցառման վրա կատարվող ծախսը (հազար դրամ) </t>
  </si>
  <si>
    <t>ՀՀ արդարադատության նախարարություն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</si>
  <si>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</si>
  <si>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</si>
  <si>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</si>
  <si>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</si>
  <si>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</si>
  <si>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</si>
  <si>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</si>
  <si>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</si>
  <si>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</si>
  <si>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</si>
  <si>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</si>
  <si>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</si>
  <si>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</si>
  <si>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</si>
  <si>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</si>
  <si>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</si>
  <si>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</si>
  <si>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</si>
  <si>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</si>
  <si>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</si>
  <si>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</si>
  <si>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</si>
  <si>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 xml:space="preserve"> Ծրագրի միջոցառումները </t>
  </si>
  <si>
    <t xml:space="preserve"> Արդյունքի չափորոշիչներ </t>
  </si>
  <si>
    <t xml:space="preserve"> ՄԱՍ 1. ՊԵՏԱԿԱՆ ՄԱՐՄՆԻ ԳԾՈՎ ԱՐԴՅՈՒՆՔԱՅԻՆ (ԿԱՏԱՐՈՂԱԿԱՆ) ՑՈՒՑԱՆԻՇՆԵՐԸ </t>
  </si>
  <si>
    <t xml:space="preserve"> Ծառայությունների մատուցում</t>
  </si>
  <si>
    <t xml:space="preserve"> 11001 </t>
  </si>
  <si>
    <t xml:space="preserve"> Ծառայությունների մատուցում 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</si>
  <si>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</si>
  <si>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</si>
  <si>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</si>
  <si>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</si>
  <si>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</si>
  <si>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</si>
  <si>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</si>
  <si>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</si>
  <si>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>ՀՀ  կառավարություն</t>
  </si>
  <si>
    <t>Ծրագրի միջոցառումներ</t>
  </si>
  <si>
    <t xml:space="preserve"> ՄԱՍ 2. ՊԵՏԱԿԱՆ ՄԱՐՄՆԻ ԳԾՈՎ ԱՐԴՅՈՒՆՔԱՅԻՆ (ԿԱՏԱՐՈՂԱԿԱՆ) ՑՈՒՑԱՆԻՇՆԵՐԸ </t>
  </si>
  <si>
    <t xml:space="preserve"> ՀՀ կառավարության պահուստային ֆոնդ </t>
  </si>
  <si>
    <t>Ծրագրի միջոցառումները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</si>
  <si>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</si>
  <si>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Ցուցանիշների փոփոխությունը (նվազեցումները նշված են  փակագծերում)</t>
  </si>
  <si>
    <t>Ինն ամիս</t>
  </si>
  <si>
    <t xml:space="preserve">ՀՀ կառավարության 2024թվականի </t>
  </si>
  <si>
    <t>Առաջին կիսամյակ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</si>
  <si>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</si>
  <si>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</si>
  <si>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</si>
  <si>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1139 </t>
  </si>
  <si>
    <t xml:space="preserve"> Միջոցառումն իրականացնողի անվանումը </t>
  </si>
  <si>
    <t xml:space="preserve"> ՀՀ կառավարություն </t>
  </si>
  <si>
    <t>Աղյուսակ 9․1․58</t>
  </si>
  <si>
    <t>03</t>
  </si>
  <si>
    <t xml:space="preserve"> ՀԱՍԱՐԱԿԱԿԱՆ ԿԱՐԳ,  ԱՆՎՏԱՆԳՈՒԹՅՈՒՆ ԵՎ ԴԱՏԱԿԱՆ ԳՈՐԾՈՒՆԵՈՒԹՅՈՒՆ</t>
  </si>
  <si>
    <t xml:space="preserve">ՀՀ արդարադատության նախարարության պրոբացիայի ծառայություն </t>
  </si>
  <si>
    <t>Դատական և հանրային պաշտպանություն</t>
  </si>
  <si>
    <t xml:space="preserve"> Իրավունքի պաշտպանության հասանելիության և օբյեկտիվության ապահովում</t>
  </si>
  <si>
    <t>Հանրային պաշտպանության ծառայություններ</t>
  </si>
  <si>
    <t xml:space="preserve"> Օրենսդրությամբ սահմանված դեպքերում քաղաքացիներին անվճար իրավաբանական
ծառայությունների տրամադրում</t>
  </si>
  <si>
    <t>Ծառայությունների մատուցում</t>
  </si>
  <si>
    <t>02</t>
  </si>
  <si>
    <t xml:space="preserve"> Իրավական պաշտպանություն</t>
  </si>
  <si>
    <t xml:space="preserve"> Դատական գործունեություն և իրավական պաշտպանություն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</si>
  <si>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</si>
  <si>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</si>
  <si>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</si>
  <si>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</si>
  <si>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</si>
  <si>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</si>
  <si>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արդարադատության նախարարություն </t>
  </si>
  <si>
    <t xml:space="preserve">ՀՀ փաստաբանների պալատ ՀԿ Հանրային պաշտպանի գրասենյակ </t>
  </si>
  <si>
    <t xml:space="preserve"> Վարույթ ընդունած գործերի թիվը, հատ,  այդ թվում՛ </t>
  </si>
  <si>
    <t xml:space="preserve"> Քրեական գործերի թիվ, հատ </t>
  </si>
  <si>
    <t xml:space="preserve"> Մերժված և դադարեցված դիմումների թիվը </t>
  </si>
  <si>
    <t>Աղյուսակ 9․1․9</t>
  </si>
  <si>
    <t xml:space="preserve"> Հանրային պաշտպանի ծառայությունների հասցեականության և դատական գործընթացներին աջակցության ապահովում
</t>
  </si>
  <si>
    <t xml:space="preserve"> Օրենսդրությամբ սահմանված դեպքերում քաղաքացիներին անվճար իրավաբանական ծառայությունների տրամադրում
</t>
  </si>
  <si>
    <t xml:space="preserve">«ՀԱՅԱՍՏԱՆԻ ՀԱՆՐԱՊԵՏՈՒԹՅԱՆ 2024 ԹՎԱԿԱՆԻ ՊԵՏԱԿԱՆ ԲՅՈՒՋԵԻ ՄԱՍԻՆ» ՀՀ ՕՐԵՆՔԻ N 1 ՀԱՎԵԼՎԱԾԻ  N 2 ԱՂՅՈՒՍԱԿՈՒՄ  ԿԱՏԱՐՎՈՂ ՎԵՐԱԲԱՇԽՈՒՄԸ ԵՎ ՀԱՅԱՍՏԱՆԻ ՀԱՆՐԱՊԵՏՈՒԹՅԱՆ ԿԱՌԱՎԱՐՈՒԹՅԱՆ 2023 ԹՎԱԿԱՆԻ ԴԵԿՏԵՄԲԵՐԻ 28-Ի N 2323-Ն ՈՐՈՇՄԱՆ N 5 ՀԱՎԵԼՎԱԾԻ N1 ԱՂՅՈՒՍԱԿՈՒՄ  ԿԱՏԱՐՎՈՂ ՓՈՓՈԽՈՒԹՅՈՒՆՆԵՐԸ </t>
  </si>
  <si>
    <t xml:space="preserve">ՀԱՅԱՍՏԱՆԻ ՀԱՆՐԱՊԵՏՈՒԹՅԱՆ ԿԱՌԱՎԱՐՈՒԹՅԱՆ 2023 ԹՎԱԿԱՆԻ ԴԵԿՏԵՄԲԵՐԻ 28-Ի N 2323-Ն ՈՐՈՇՄԱՆ N 3  և N 4 ՀԱՎԵԼՎԱԾՆԵՐՈՒՄ ԿԱՏԱՐՎՈՂ ՓՈՓՈԽՈՒԹՅՈՒՆՆԵՐԸ </t>
  </si>
  <si>
    <t xml:space="preserve">ՀԱՅԱՍՏԱՆԻ ՀԱՆՐԱՊԵՏՈՒԹՅԱՆ ԿԱՌԱՎԱՐՈՒԹՅԱՆ 2023 ԹՎԱԿԱՆԻ ԴԵԿՏԵՄԲԵՐԻ 28-Ի ԹԻՎ 2323-Ն ՈՐՈՇՄԱՆ N 9 ՀԱՎԵԼՎԱԾԻ   9.9 և 9․48 ԱՂՅՈՒՍԱԿՆԵՐՈՒՄ ԿԱՏԱՐՎՈՂ ՓՈՓՈԽՈՒԹՅՈՒՆՆԵՐԸ </t>
  </si>
  <si>
    <t xml:space="preserve">ՀԱՅԱՍՏԱՆԻ ՀԱՆՐԱՊԵՏՈՒԹՅԱՆ ԿԱՌԱՎԱՐՈՒԹՅԱՆ 2023 ԹՎԱԿԱՆԻ ԴԵԿՏԵՄԲԵՐԻ 28-Ի ԹԻՎ 2323-Ն ՈՐՈՇՄԱՆ N 9.1 ՀԱՎԵԼՎԱԾԻ  9․1․9 և 9․1․58 ԱՂՅՈՒՍԱԿՆԵՐՈՒՄ ԿԱՏԱՐՎՈՂ ՓՈՓՈԽՈՒԹՅՈՒՆՆԵՐԸ </t>
  </si>
  <si>
    <t>հազ․ դրամ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</si>
  <si>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</si>
  <si>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</si>
  <si>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</si>
  <si>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</si>
  <si>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ՀՀ արդարադատության նախարարության կարողությունների զարգացում և տեխնիկական հագեցվածության ապահովում</t>
  </si>
  <si>
    <t xml:space="preserve"> ՀՀ արդարադատության նախարարության աշխատանքային պայմանների բարելավման համար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</si>
  <si>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</si>
  <si>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Իրավական իրազեկում և տեղեկատվության ապահովում</t>
  </si>
  <si>
    <t xml:space="preserve"> Հանրության իրազեկվածության ապահովում</t>
  </si>
  <si>
    <t xml:space="preserve"> Իրավական տեղեկատվության մատչելիության և հանրության իրազեկվածության մակարդակի աճ</t>
  </si>
  <si>
    <t xml:space="preserve"> Հրատարակչական, տեղեկատվական և տպագրական ծառայություններ</t>
  </si>
  <si>
    <t xml:space="preserve"> ՀՀ-ում ընդունված և ստորագրված իրավական ակտերի պաշտոնական հրատարակման, պետական վկայականների և ձևաթղթերի տպագրման ծառայություններ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</si>
  <si>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</si>
  <si>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</si>
  <si>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</si>
  <si>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</si>
  <si>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</si>
  <si>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</si>
  <si>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</si>
  <si>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</si>
  <si>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</si>
  <si>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</si>
  <si>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</si>
  <si>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</si>
  <si>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</si>
  <si>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</si>
  <si>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</si>
  <si>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 xml:space="preserve"> 1057</t>
  </si>
  <si>
    <t xml:space="preserve"> 31001</t>
  </si>
  <si>
    <t>Հավելված № 4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</si>
  <si>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</si>
  <si>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</si>
  <si>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</si>
  <si>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</si>
  <si>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 xml:space="preserve">ԸՆԴԱՄԵՆԸ </t>
  </si>
  <si>
    <t>ՀՀ ԱՐԴԱՐԱԴԱՏՈՒԹՅԱՆ ՆԱԽԱՐԱՐՈՒԹՅՈՒՆ</t>
  </si>
  <si>
    <t xml:space="preserve"> </t>
  </si>
  <si>
    <t xml:space="preserve"> ՀՀ  արդարադատության նախարարություն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</si>
  <si>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</si>
  <si>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</si>
  <si>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</si>
  <si>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</si>
  <si>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ԾԱՌԱՅՈՒԹՅՈՒՆՆԵՐԻ  ԵՎ   ԱՊՐԱՆՔՆԵՐԻ  ՁԵՌՔԲԵՐՈՒՄ</t>
  </si>
  <si>
    <t xml:space="preserve">ՀՀ կառավարության </t>
  </si>
  <si>
    <t xml:space="preserve">2024 թվականի __________ </t>
  </si>
  <si>
    <t xml:space="preserve">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</si>
  <si>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</si>
  <si>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</si>
  <si>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</si>
  <si>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</si>
  <si>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</si>
  <si>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</si>
  <si>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</si>
  <si>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ՄԱՍ I. Ա Պ Ր Ա Ն Ք Ն Ե Ր</t>
  </si>
  <si>
    <t>30197232/502</t>
  </si>
  <si>
    <t>թղթապանակ, արագակար, թղթյա</t>
  </si>
  <si>
    <t>ԷԱՃ</t>
  </si>
  <si>
    <t>30197323/501</t>
  </si>
  <si>
    <t>կարիչ, 50-ից ավելի թերթի համար</t>
  </si>
  <si>
    <t>30199234/502</t>
  </si>
  <si>
    <t>նամակի ծրար, A3 ձ―աչափի</t>
  </si>
  <si>
    <t>30197112/503</t>
  </si>
  <si>
    <t>կարիչի մետաղալարե կապեր, միջին</t>
  </si>
  <si>
    <t>30237460/504</t>
  </si>
  <si>
    <t>համակարգչային ստեղնաշարեր</t>
  </si>
  <si>
    <t>30121460/512</t>
  </si>
  <si>
    <t>տոներային քարտրիջներ</t>
  </si>
  <si>
    <t>30234400/501</t>
  </si>
  <si>
    <t>դատարկ սկավառակ, առանց տուփի, DVD</t>
  </si>
  <si>
    <t>30121460/514</t>
  </si>
  <si>
    <t>30121460/515</t>
  </si>
  <si>
    <t>30234300/501</t>
  </si>
  <si>
    <t>դատարկ սկավառակ, առանց տուփի, CD</t>
  </si>
  <si>
    <t>30192710/501</t>
  </si>
  <si>
    <t>սոսնձամատիտ, գրասենյակային</t>
  </si>
  <si>
    <t>30192100/502</t>
  </si>
  <si>
    <t>ռետին հասարակ</t>
  </si>
  <si>
    <t>30192160/502</t>
  </si>
  <si>
    <t>շտրիխներ</t>
  </si>
  <si>
    <t>30197111/503</t>
  </si>
  <si>
    <t>կարիչի մետաղալարե կապեր, փոքր</t>
  </si>
  <si>
    <t>39263510/502</t>
  </si>
  <si>
    <t>սեղմակ, փոքր</t>
  </si>
  <si>
    <t>30197321/503</t>
  </si>
  <si>
    <t>կարիչ, մինչ― 20 թերթի համար</t>
  </si>
  <si>
    <t>39263520/502</t>
  </si>
  <si>
    <t>սեղմակ, միջին</t>
  </si>
  <si>
    <t>30197322/501</t>
  </si>
  <si>
    <t>կարիչ, 20-50 թերթի համար</t>
  </si>
  <si>
    <t>39263530/502</t>
  </si>
  <si>
    <t>սեղմակ, մեծ</t>
  </si>
  <si>
    <t>22811150/503</t>
  </si>
  <si>
    <t>նոթատետրեր</t>
  </si>
  <si>
    <t>30197332/503</t>
  </si>
  <si>
    <t>դակիչ միջին</t>
  </si>
  <si>
    <t>39263420/502</t>
  </si>
  <si>
    <t>ամրակ, մեծ</t>
  </si>
  <si>
    <t>30192210/502</t>
  </si>
  <si>
    <t>պոլիմերային ինքնակպչուն ժապավեն, 48մմx100մ տնտեսական, մեծ</t>
  </si>
  <si>
    <t>30141200/502</t>
  </si>
  <si>
    <t>հաշվասարք, գրասենյակային</t>
  </si>
  <si>
    <t>30192133/501</t>
  </si>
  <si>
    <t>սրիչներ</t>
  </si>
  <si>
    <t>30192130/502</t>
  </si>
  <si>
    <t>մատիտներ</t>
  </si>
  <si>
    <t>39292530/501</t>
  </si>
  <si>
    <t>քանոն` մետաղյա</t>
  </si>
  <si>
    <t>31531100/501</t>
  </si>
  <si>
    <t>էլեկտրական լամպեր</t>
  </si>
  <si>
    <t>44521121/501</t>
  </si>
  <si>
    <t>դռան փականի միջուկ</t>
  </si>
  <si>
    <t>33761000/501</t>
  </si>
  <si>
    <t>զուգարանի թուղթ, ռուլոնով</t>
  </si>
  <si>
    <t>39812410/501</t>
  </si>
  <si>
    <t>կահույքի փայլեցման միջոց</t>
  </si>
  <si>
    <t>39522340/501</t>
  </si>
  <si>
    <t>փայլեցնող կտորներ</t>
  </si>
  <si>
    <t>39831245/501</t>
  </si>
  <si>
    <t>օճառ, հեղուկ</t>
  </si>
  <si>
    <t>34921440/501</t>
  </si>
  <si>
    <t>թափոնների ― աղբի տարաներ ― աղբամաններ</t>
  </si>
  <si>
    <t>31685000/501</t>
  </si>
  <si>
    <t>էլեկտրական երկարացման լար</t>
  </si>
  <si>
    <t>31685000/502</t>
  </si>
  <si>
    <t>ԳՀ</t>
  </si>
  <si>
    <t xml:space="preserve"> ՄԱՍ III. ԾԱՌԱՅՈՒԹՅՈՒՆՆԵՐ</t>
  </si>
  <si>
    <t>66511170/502</t>
  </si>
  <si>
    <t>փոխադրամիջոցների հետ կապված ապահովագրական ծառայություններ</t>
  </si>
  <si>
    <t>79211220/1</t>
  </si>
  <si>
    <t>գույքագրման ծառայություններ</t>
  </si>
  <si>
    <t>79211180/501</t>
  </si>
  <si>
    <t>ներքին աուդիտի ծառայություններ</t>
  </si>
  <si>
    <t>72311250/502</t>
  </si>
  <si>
    <t>տվյալների տրամադրման ծառայություններ</t>
  </si>
  <si>
    <t>72511700/502</t>
  </si>
  <si>
    <t>համակարգչային տեխնիկայի կառավարման ծառայություններ համակարգչային համակարգերի սպասարկման համար</t>
  </si>
  <si>
    <t>31151120/502</t>
  </si>
  <si>
    <t>անխափան սնուցման աղբյուրներ</t>
  </si>
  <si>
    <t>39121100/501</t>
  </si>
  <si>
    <t>գրասեղաններ</t>
  </si>
  <si>
    <t>39131200/501</t>
  </si>
  <si>
    <t>արխիվի դարակաշարեր</t>
  </si>
  <si>
    <t>39141260/501</t>
  </si>
  <si>
    <t>զգեստապահարաններ</t>
  </si>
  <si>
    <t>30211280/503</t>
  </si>
  <si>
    <t>համակարգիչ ամբողջը մեկում</t>
  </si>
  <si>
    <t>30232110/501</t>
  </si>
  <si>
    <t>լազերային տպիչներ</t>
  </si>
  <si>
    <t>ՄԱՍ III. ԾԱՌԱՅՈՒԹՅՈՒՆՆԵՐ</t>
  </si>
  <si>
    <t>64211280/502</t>
  </si>
  <si>
    <t>ip հեռախոսներ</t>
  </si>
  <si>
    <t xml:space="preserve"> ՄԱՍ I. Ա Պ Ր Ա Ն Ք Ն Ե Ր</t>
  </si>
  <si>
    <t>22451180/9</t>
  </si>
  <si>
    <t>պատվերով տպագրվող նյութեր</t>
  </si>
  <si>
    <t>22811150/2</t>
  </si>
  <si>
    <t>22811150/3</t>
  </si>
  <si>
    <t>22851200/1</t>
  </si>
  <si>
    <t>թղթապանակներ</t>
  </si>
  <si>
    <t>22451180/7</t>
  </si>
  <si>
    <t>22451200/1</t>
  </si>
  <si>
    <t>վկայականներ</t>
  </si>
  <si>
    <t>22451180/2</t>
  </si>
  <si>
    <t>22451180/6</t>
  </si>
  <si>
    <t>22451180/3</t>
  </si>
  <si>
    <t xml:space="preserve"> Շարունակական ծախսեր</t>
  </si>
  <si>
    <t xml:space="preserve"> - Ապահովագրական ծախսեր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</si>
  <si>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</si>
  <si>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</si>
  <si>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- Կառավարչական ծառայություններ</t>
  </si>
  <si>
    <t xml:space="preserve"> - Ընդհանուր բնույթի այլ ծառայություններ</t>
  </si>
  <si>
    <t xml:space="preserve"> - Համակարգչային ծառայություններ</t>
  </si>
  <si>
    <t xml:space="preserve"> Նյութեր (Ապրանքներ)</t>
  </si>
  <si>
    <t xml:space="preserve"> - Գրասենյակային նյութեր և հագուստ</t>
  </si>
  <si>
    <t xml:space="preserve"> - Կենցաղային և հանրային սննդի նյութեր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</si>
  <si>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</si>
  <si>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</si>
  <si>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</si>
  <si>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</si>
  <si>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08</t>
  </si>
  <si>
    <t xml:space="preserve"> ՀԱՆԳԻՍՏ, ՄՇԱԿՈՒՅԹ ԵՎ ԿՐՈՆ</t>
  </si>
  <si>
    <t xml:space="preserve"> Հրատարակչություններ, խմբագրություններ</t>
  </si>
  <si>
    <t xml:space="preserve"> Ռադիո և հեռուստահաղորդումների հեռարձակման և հրատարակչական ծառայություններ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</si>
  <si>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</si>
  <si>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1057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</si>
  <si>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</si>
  <si>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</si>
  <si>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31001 </t>
  </si>
  <si>
    <t xml:space="preserve"> ՀՀ արդարադատության նախարարության կարողությունների զարգացում և տեխնիկական հագեցվածության ապահովում </t>
  </si>
  <si>
    <t xml:space="preserve"> ՀՀ արդարադատության նախարարության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</si>
  <si>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</si>
  <si>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</si>
  <si>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Արդարադատության նախարարություն </t>
  </si>
  <si>
    <t xml:space="preserve"> Իրավական իրազեկում և տեղեկատվության ապահովում </t>
  </si>
  <si>
    <t xml:space="preserve"> 1123 </t>
  </si>
  <si>
    <t xml:space="preserve"> Հրատարակչական, տեղեկատվական և տպագրական ծառայություններ </t>
  </si>
  <si>
    <t xml:space="preserve"> ՀՀ-ում ընդունված և ստորագրված իրավական ակտերի պաշտոնական հրատարակման, պետական վկայականների և ձևաթղթերի տպագրման ծառայություններ </t>
  </si>
  <si>
    <t xml:space="preserve"> "Գնումների մասին" ՀՀ օրենքի համաձայն ընտրված կազմակերպություն </t>
  </si>
  <si>
    <t>Ցուցանիշների փոփոխությունը (նվազեցումները նշված են փակագծերում)</t>
  </si>
  <si>
    <t>Հավելված N3</t>
  </si>
  <si>
    <t>ՀՀ կառավարության 2024 թվականի ----------</t>
  </si>
  <si>
    <t xml:space="preserve">ՀՀ կառավարության  2024 թվականի </t>
  </si>
  <si>
    <t>1057  11001</t>
  </si>
  <si>
    <t>1057  31001</t>
  </si>
  <si>
    <t>Հրատարակչական, տեղեկատվական և տպագրական ծառայություններ</t>
  </si>
  <si>
    <t xml:space="preserve">Դաս N 02  </t>
  </si>
  <si>
    <t>Հրատարակչություններ, խմբագրություններ</t>
  </si>
  <si>
    <t xml:space="preserve">Բաժին N 08  </t>
  </si>
  <si>
    <t xml:space="preserve">Խումբ N 01  </t>
  </si>
  <si>
    <t xml:space="preserve">Դաս N 01  </t>
  </si>
  <si>
    <t>Օրենսդիր և  գործադիր մարմիններ, պետական կառավարում</t>
  </si>
  <si>
    <t xml:space="preserve">Բաժին N 01  </t>
  </si>
  <si>
    <t>ՀԱՅԱՍՏԱՆԻ ՀԱՆՐԱՊԵՏՈՒԹՅԱՆ 2024 ԹՎԱԿԱՆԻ ՊԵՏԱԿԱՆ ԲՅՈՒՋԵԻ ՄԱՍԻՆ ՕՐԵՆՔԻ N 1 ՀԱՎԵԼՎԱԾԻ N 3 ԱՂՅՈՒՍԱԿՈՒՄ ԿԱՏԱՐՎՈՂ  ՓՈՓՈԽՈՒԹՅՈՒՆԸ</t>
  </si>
  <si>
    <t xml:space="preserve">ՀԱՅԱՍՏԱՆԻ ՀԱՆՐԱՊԵՏՈՒԹՅԱՆ ԿԱՌԱՎԱՐՈՒԹՅԱՆ 2023 ԹՎԱԿԱՆԻ ԴԵԿՏԵՄԲԵՐԻ 28-Ի N 2323-Ն ՈՐՈՇՄԱՆ N5 ՀԱՎԵԼՎԱԾԻ N2 ԱՂՅՈՒՍԱԿՈՒՄ ԿԱՏԱՐՎՈՂ ՓՈՓՈԽՈՒԹՅՈՒՆԸ  </t>
  </si>
  <si>
    <t xml:space="preserve">ՀԱՅԱՍՏԱՆԻ ՀԱՆՐԱՊԵՏՈՒԹՅԱՆ ԿԱՌԱՎԱՐՈՒԹՅԱՆ 2023 ԹՎԱԿԱՆԻ ԴԵԿՏԵՄԲԵՐԻ 28-Ի N 2323-Ն ՈՐՈՇՄԱՆ N 10 ՀԱՎԵԼՎԱԾԻ ՑՈՒՑԱՆԻՇՆԵՐՈՒՄ ԿԱՏԱՐՎՈՂ ՓՈՓՈԽՈՒԹՅՈՒՆՆԵՐԸ </t>
  </si>
  <si>
    <t>1123  11001</t>
  </si>
  <si>
    <t>Հավելված N 5</t>
  </si>
  <si>
    <t>Հավելված N 6</t>
  </si>
  <si>
    <t>Հավելված  № 7</t>
  </si>
  <si>
    <t xml:space="preserve">Խումբ N 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</si>
</sst>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0.0"/>
    <numFmt numFmtId="168" formatCode="##,##0.0;\(##,##0.0\);\-"/>
    <numFmt numFmtId="169" formatCode="_-* #,##0.00_р_._-;\-* #,##0.00_р_._-;_-* &quot;-&quot;??_р_._-;_-@_-"/>
    <numFmt numFmtId="170" formatCode="#,##0.0_);\(#,##0.0\)"/>
    <numFmt numFmtId="171" formatCode="_(* #,##0.0_);_(* \(#,##0.0\);_(* &quot;-&quot;?_);_(@_)"/>
    <numFmt numFmtId="172" formatCode="#,##0.0\ _₽;\-#,##0.0\ _₽"/>
    <numFmt numFmtId="173" formatCode="_-"/>
  </numFmts>
  <fonts count="54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  <font>
      <i/>
      <sz val="12"/>
      <color rgb="FF000000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1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b/>
      <sz val="11"/>
      <name val="GHEA Grapalat"/>
      <family val="2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color theme="0"/>
      <name val="GHEA Grapalat"/>
      <family val="3"/>
    </font>
    <font>
      <b/>
      <sz val="12"/>
      <color theme="1" tint="4.9989318521683403E-2"/>
      <name val="GHEA Grapalat"/>
      <family val="3"/>
    </font>
    <font>
      <b/>
      <sz val="12"/>
      <color theme="0"/>
      <name val="GHEA Grapalat"/>
      <family val="3"/>
    </font>
    <font>
      <sz val="12"/>
      <color theme="1" tint="4.9989318521683403E-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8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9" fontId="20" fillId="0" borderId="0" applyFont="0" applyFill="0" applyBorder="0" applyAlignment="0" applyProtection="0"/>
    <xf numFmtId="0" fontId="20" fillId="0" borderId="0"/>
    <xf numFmtId="0" fontId="18" fillId="0" borderId="0">
      <alignment horizontal="left" vertical="top" wrapText="1"/>
    </xf>
    <xf numFmtId="0" fontId="6" fillId="0" borderId="0"/>
    <xf numFmtId="0" fontId="22" fillId="0" borderId="0"/>
    <xf numFmtId="0" fontId="6" fillId="0" borderId="0"/>
    <xf numFmtId="0" fontId="33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8" fontId="35" fillId="0" borderId="0" applyFill="0" applyBorder="0" applyProtection="0">
      <alignment horizontal="right" vertical="top"/>
    </xf>
    <xf numFmtId="0" fontId="45" fillId="0" borderId="0"/>
  </cellStyleXfs>
  <cellXfs count="350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6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6" fontId="15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1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3" fillId="0" borderId="8" xfId="0" applyFont="1" applyBorder="1" applyAlignment="1">
      <alignment vertical="top" wrapText="1"/>
    </xf>
    <xf numFmtId="166" fontId="17" fillId="0" borderId="0" xfId="0" applyNumberFormat="1" applyFont="1" applyFill="1" applyAlignment="1">
      <alignment horizontal="right"/>
    </xf>
    <xf numFmtId="166" fontId="9" fillId="0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28" fillId="0" borderId="0" xfId="0" applyFont="1" applyFill="1" applyBorder="1" applyAlignment="1">
      <alignment horizontal="left" vertical="top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left" vertical="top"/>
    </xf>
    <xf numFmtId="0" fontId="13" fillId="0" borderId="9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left" vertical="center" wrapText="1"/>
    </xf>
    <xf numFmtId="166" fontId="25" fillId="2" borderId="1" xfId="3" applyNumberFormat="1" applyFont="1" applyFill="1" applyBorder="1" applyAlignment="1">
      <alignment horizontal="center" vertical="center"/>
    </xf>
    <xf numFmtId="0" fontId="13" fillId="2" borderId="0" xfId="0" applyFont="1" applyFill="1"/>
    <xf numFmtId="0" fontId="24" fillId="2" borderId="0" xfId="0" applyFont="1" applyFill="1"/>
    <xf numFmtId="0" fontId="13" fillId="2" borderId="0" xfId="0" applyFont="1" applyFill="1" applyBorder="1" applyAlignment="1">
      <alignment horizontal="left" vertical="top"/>
    </xf>
    <xf numFmtId="0" fontId="25" fillId="0" borderId="13" xfId="0" applyFont="1" applyFill="1" applyBorder="1" applyAlignment="1">
      <alignment horizontal="left" vertical="top" wrapText="1"/>
    </xf>
    <xf numFmtId="166" fontId="25" fillId="2" borderId="13" xfId="3" applyNumberFormat="1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0" fontId="7" fillId="2" borderId="0" xfId="16" applyFont="1" applyFill="1">
      <alignment horizontal="left" vertical="top" wrapText="1"/>
    </xf>
    <xf numFmtId="166" fontId="25" fillId="2" borderId="15" xfId="3" applyNumberFormat="1" applyFont="1" applyFill="1" applyBorder="1" applyAlignment="1">
      <alignment horizontal="center" vertical="center"/>
    </xf>
    <xf numFmtId="0" fontId="21" fillId="0" borderId="15" xfId="0" applyFont="1" applyBorder="1" applyAlignment="1">
      <alignment horizontal="left" vertical="top" wrapText="1"/>
    </xf>
    <xf numFmtId="0" fontId="21" fillId="0" borderId="15" xfId="0" applyFont="1" applyBorder="1" applyAlignment="1">
      <alignment horizontal="left" vertical="center" wrapText="1"/>
    </xf>
    <xf numFmtId="0" fontId="13" fillId="0" borderId="15" xfId="0" applyFont="1" applyBorder="1"/>
    <xf numFmtId="167" fontId="10" fillId="2" borderId="15" xfId="0" applyNumberFormat="1" applyFont="1" applyFill="1" applyBorder="1" applyAlignment="1">
      <alignment horizontal="center" vertical="top" wrapText="1"/>
    </xf>
    <xf numFmtId="167" fontId="10" fillId="2" borderId="15" xfId="0" applyNumberFormat="1" applyFont="1" applyFill="1" applyBorder="1" applyAlignment="1">
      <alignment vertical="top" wrapText="1"/>
    </xf>
    <xf numFmtId="0" fontId="10" fillId="2" borderId="15" xfId="0" applyFont="1" applyFill="1" applyBorder="1" applyAlignment="1">
      <alignment vertical="top" wrapText="1"/>
    </xf>
    <xf numFmtId="0" fontId="13" fillId="0" borderId="4" xfId="0" applyFont="1" applyFill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9" fillId="0" borderId="5" xfId="0" applyFont="1" applyBorder="1" applyAlignment="1">
      <alignment vertical="top" wrapText="1"/>
    </xf>
    <xf numFmtId="0" fontId="27" fillId="0" borderId="0" xfId="0" applyFont="1" applyBorder="1" applyAlignment="1">
      <alignment horizontal="left" vertical="top" wrapText="1"/>
    </xf>
    <xf numFmtId="0" fontId="13" fillId="0" borderId="15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21" fillId="0" borderId="0" xfId="0" applyFont="1" applyBorder="1" applyAlignment="1">
      <alignment horizontal="left" vertical="top" wrapText="1"/>
    </xf>
    <xf numFmtId="0" fontId="13" fillId="2" borderId="0" xfId="0" applyFont="1" applyFill="1" applyBorder="1" applyAlignment="1">
      <alignment horizontal="center" vertical="top" wrapText="1"/>
    </xf>
    <xf numFmtId="168" fontId="25" fillId="2" borderId="18" xfId="11" applyNumberFormat="1" applyFont="1" applyFill="1" applyBorder="1" applyAlignment="1">
      <alignment horizontal="right" vertical="top"/>
    </xf>
    <xf numFmtId="0" fontId="13" fillId="0" borderId="21" xfId="0" applyFont="1" applyFill="1" applyBorder="1" applyAlignment="1">
      <alignment vertical="center" wrapText="1"/>
    </xf>
    <xf numFmtId="166" fontId="25" fillId="2" borderId="18" xfId="3" applyNumberFormat="1" applyFont="1" applyFill="1" applyBorder="1" applyAlignment="1">
      <alignment horizontal="center" vertical="center"/>
    </xf>
    <xf numFmtId="49" fontId="29" fillId="0" borderId="21" xfId="0" applyNumberFormat="1" applyFont="1" applyBorder="1" applyAlignment="1">
      <alignment horizontal="center" vertical="top" wrapText="1"/>
    </xf>
    <xf numFmtId="0" fontId="27" fillId="0" borderId="17" xfId="0" applyFont="1" applyBorder="1" applyAlignment="1">
      <alignment horizontal="left" vertical="top" wrapText="1"/>
    </xf>
    <xf numFmtId="0" fontId="27" fillId="0" borderId="22" xfId="0" applyFont="1" applyBorder="1" applyAlignment="1">
      <alignment horizontal="left" vertical="top" wrapText="1"/>
    </xf>
    <xf numFmtId="168" fontId="25" fillId="0" borderId="1" xfId="11" applyNumberFormat="1" applyFont="1" applyBorder="1" applyAlignment="1">
      <alignment horizontal="right" vertical="top"/>
    </xf>
    <xf numFmtId="168" fontId="25" fillId="0" borderId="15" xfId="11" applyNumberFormat="1" applyFont="1" applyBorder="1" applyAlignment="1">
      <alignment horizontal="right" vertical="top"/>
    </xf>
    <xf numFmtId="0" fontId="21" fillId="2" borderId="0" xfId="0" applyFont="1" applyFill="1" applyBorder="1" applyAlignment="1">
      <alignment horizontal="left" vertical="top" wrapText="1"/>
    </xf>
    <xf numFmtId="168" fontId="25" fillId="2" borderId="0" xfId="11" applyNumberFormat="1" applyFont="1" applyFill="1" applyBorder="1" applyAlignment="1">
      <alignment horizontal="right" vertical="top"/>
    </xf>
    <xf numFmtId="0" fontId="13" fillId="2" borderId="18" xfId="0" applyFont="1" applyFill="1" applyBorder="1" applyAlignment="1">
      <alignment horizontal="center" vertical="top" wrapText="1"/>
    </xf>
    <xf numFmtId="0" fontId="21" fillId="2" borderId="18" xfId="0" applyFont="1" applyFill="1" applyBorder="1" applyAlignment="1">
      <alignment horizontal="left" vertical="top" wrapText="1"/>
    </xf>
    <xf numFmtId="168" fontId="21" fillId="2" borderId="18" xfId="11" applyNumberFormat="1" applyFont="1" applyFill="1" applyBorder="1" applyAlignment="1">
      <alignment horizontal="right" vertical="top"/>
    </xf>
    <xf numFmtId="0" fontId="24" fillId="2" borderId="18" xfId="0" applyFont="1" applyFill="1" applyBorder="1" applyAlignment="1">
      <alignment horizontal="left" vertical="top" wrapText="1"/>
    </xf>
    <xf numFmtId="0" fontId="24" fillId="2" borderId="18" xfId="0" applyFont="1" applyFill="1" applyBorder="1" applyAlignment="1">
      <alignment vertical="top" wrapText="1"/>
    </xf>
    <xf numFmtId="0" fontId="13" fillId="2" borderId="18" xfId="0" applyFont="1" applyFill="1" applyBorder="1" applyAlignment="1">
      <alignment horizontal="left" vertical="top" wrapText="1"/>
    </xf>
    <xf numFmtId="0" fontId="12" fillId="2" borderId="0" xfId="0" applyFont="1" applyFill="1"/>
    <xf numFmtId="0" fontId="25" fillId="2" borderId="18" xfId="0" applyFont="1" applyFill="1" applyBorder="1" applyAlignment="1">
      <alignment horizontal="center" vertical="top" wrapText="1"/>
    </xf>
    <xf numFmtId="0" fontId="30" fillId="0" borderId="0" xfId="0" applyFont="1" applyAlignment="1">
      <alignment horizontal="left" vertical="top" wrapText="1"/>
    </xf>
    <xf numFmtId="170" fontId="12" fillId="2" borderId="0" xfId="0" applyNumberFormat="1" applyFont="1" applyFill="1"/>
    <xf numFmtId="0" fontId="13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center" wrapText="1"/>
    </xf>
    <xf numFmtId="0" fontId="13" fillId="2" borderId="16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29" fillId="2" borderId="5" xfId="0" applyFont="1" applyFill="1" applyBorder="1" applyAlignment="1">
      <alignment vertical="top" wrapText="1"/>
    </xf>
    <xf numFmtId="0" fontId="27" fillId="2" borderId="16" xfId="0" applyFont="1" applyFill="1" applyBorder="1" applyAlignment="1">
      <alignment vertical="top" wrapText="1"/>
    </xf>
    <xf numFmtId="0" fontId="32" fillId="2" borderId="0" xfId="0" applyFont="1" applyFill="1" applyBorder="1" applyAlignment="1">
      <alignment horizontal="left" vertical="top" wrapText="1"/>
    </xf>
    <xf numFmtId="0" fontId="27" fillId="2" borderId="5" xfId="0" applyFont="1" applyFill="1" applyBorder="1" applyAlignment="1">
      <alignment vertical="top" wrapText="1"/>
    </xf>
    <xf numFmtId="0" fontId="27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center" wrapText="1"/>
    </xf>
    <xf numFmtId="0" fontId="23" fillId="2" borderId="5" xfId="0" applyFont="1" applyFill="1" applyBorder="1" applyAlignment="1">
      <alignment vertical="top" wrapText="1"/>
    </xf>
    <xf numFmtId="0" fontId="25" fillId="2" borderId="18" xfId="0" applyFont="1" applyFill="1" applyBorder="1" applyAlignment="1">
      <alignment horizontal="left" vertical="center" wrapText="1"/>
    </xf>
    <xf numFmtId="0" fontId="25" fillId="2" borderId="18" xfId="0" applyFont="1" applyFill="1" applyBorder="1" applyAlignment="1">
      <alignment horizontal="left" vertical="top" wrapText="1"/>
    </xf>
    <xf numFmtId="0" fontId="13" fillId="0" borderId="18" xfId="0" applyFont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top" wrapText="1"/>
    </xf>
    <xf numFmtId="0" fontId="25" fillId="0" borderId="23" xfId="0" applyFont="1" applyBorder="1" applyAlignment="1">
      <alignment horizontal="left" vertical="top" wrapText="1"/>
    </xf>
    <xf numFmtId="168" fontId="25" fillId="2" borderId="18" xfId="29" applyNumberFormat="1" applyFont="1" applyFill="1" applyBorder="1" applyAlignment="1">
      <alignment horizontal="right" vertical="top"/>
    </xf>
    <xf numFmtId="0" fontId="25" fillId="0" borderId="25" xfId="0" applyFont="1" applyBorder="1" applyAlignment="1">
      <alignment horizontal="left" vertical="top" wrapText="1"/>
    </xf>
    <xf numFmtId="0" fontId="25" fillId="0" borderId="26" xfId="0" applyFont="1" applyBorder="1" applyAlignment="1">
      <alignment horizontal="left" vertical="top" wrapText="1"/>
    </xf>
    <xf numFmtId="0" fontId="25" fillId="0" borderId="20" xfId="0" applyFont="1" applyBorder="1" applyAlignment="1">
      <alignment horizontal="left" vertical="top" wrapText="1"/>
    </xf>
    <xf numFmtId="168" fontId="25" fillId="2" borderId="18" xfId="22" applyNumberFormat="1" applyFont="1" applyFill="1" applyBorder="1" applyAlignment="1">
      <alignment horizontal="right" vertical="top" wrapText="1"/>
    </xf>
    <xf numFmtId="0" fontId="21" fillId="0" borderId="20" xfId="0" applyFont="1" applyBorder="1" applyAlignment="1">
      <alignment horizontal="left" vertical="top" wrapText="1"/>
    </xf>
    <xf numFmtId="168" fontId="25" fillId="2" borderId="18" xfId="11" applyFont="1" applyFill="1" applyBorder="1">
      <alignment horizontal="right" vertical="top"/>
    </xf>
    <xf numFmtId="49" fontId="25" fillId="2" borderId="18" xfId="27" applyNumberFormat="1" applyFont="1" applyFill="1" applyBorder="1" applyAlignment="1">
      <alignment horizontal="right" vertical="top" wrapText="1"/>
    </xf>
    <xf numFmtId="0" fontId="13" fillId="2" borderId="20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0" fontId="25" fillId="2" borderId="20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left" vertical="top" wrapText="1"/>
    </xf>
    <xf numFmtId="0" fontId="25" fillId="2" borderId="20" xfId="0" applyFont="1" applyFill="1" applyBorder="1" applyAlignment="1">
      <alignment horizontal="left" wrapText="1"/>
    </xf>
    <xf numFmtId="0" fontId="13" fillId="0" borderId="0" xfId="28" applyFont="1"/>
    <xf numFmtId="0" fontId="10" fillId="0" borderId="0" xfId="28" applyFont="1" applyAlignment="1">
      <alignment horizontal="center"/>
    </xf>
    <xf numFmtId="0" fontId="24" fillId="0" borderId="18" xfId="22" applyFont="1" applyBorder="1" applyAlignment="1">
      <alignment horizontal="left" vertical="top" wrapText="1"/>
    </xf>
    <xf numFmtId="0" fontId="24" fillId="0" borderId="18" xfId="22" applyFont="1" applyBorder="1" applyAlignment="1">
      <alignment vertical="top" wrapText="1"/>
    </xf>
    <xf numFmtId="0" fontId="24" fillId="0" borderId="0" xfId="22" applyFont="1" applyBorder="1" applyAlignment="1">
      <alignment vertical="top" wrapText="1"/>
    </xf>
    <xf numFmtId="0" fontId="25" fillId="0" borderId="18" xfId="28" applyFont="1" applyBorder="1" applyAlignment="1">
      <alignment horizontal="left" vertical="top" wrapText="1"/>
    </xf>
    <xf numFmtId="0" fontId="25" fillId="0" borderId="18" xfId="28" applyFont="1" applyBorder="1" applyAlignment="1">
      <alignment vertical="top" wrapText="1"/>
    </xf>
    <xf numFmtId="0" fontId="24" fillId="0" borderId="0" xfId="28" applyFont="1" applyBorder="1" applyAlignment="1">
      <alignment vertical="top" wrapText="1"/>
    </xf>
    <xf numFmtId="0" fontId="24" fillId="0" borderId="0" xfId="28" applyFont="1" applyFill="1" applyBorder="1" applyAlignment="1">
      <alignment vertical="top" wrapText="1"/>
    </xf>
    <xf numFmtId="0" fontId="13" fillId="0" borderId="0" xfId="28" applyFont="1" applyBorder="1"/>
    <xf numFmtId="0" fontId="37" fillId="0" borderId="0" xfId="28" applyFont="1"/>
    <xf numFmtId="0" fontId="21" fillId="0" borderId="18" xfId="28" applyFont="1" applyBorder="1" applyAlignment="1">
      <alignment horizontal="left" vertical="top" wrapText="1"/>
    </xf>
    <xf numFmtId="0" fontId="25" fillId="0" borderId="18" xfId="28" applyFont="1" applyBorder="1" applyAlignment="1">
      <alignment horizontal="center" vertical="top" wrapText="1"/>
    </xf>
    <xf numFmtId="166" fontId="21" fillId="2" borderId="18" xfId="27" applyNumberFormat="1" applyFont="1" applyFill="1" applyBorder="1" applyAlignment="1">
      <alignment horizontal="right" vertical="top" wrapText="1"/>
    </xf>
    <xf numFmtId="0" fontId="13" fillId="2" borderId="18" xfId="0" applyFont="1" applyFill="1" applyBorder="1" applyAlignment="1">
      <alignment horizontal="center" vertical="top" wrapText="1"/>
    </xf>
    <xf numFmtId="0" fontId="13" fillId="0" borderId="18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wrapText="1"/>
    </xf>
    <xf numFmtId="0" fontId="25" fillId="0" borderId="18" xfId="28" applyFont="1" applyBorder="1" applyAlignment="1">
      <alignment horizontal="center" vertical="top" wrapText="1"/>
    </xf>
    <xf numFmtId="0" fontId="25" fillId="0" borderId="18" xfId="28" applyFont="1" applyBorder="1" applyAlignment="1">
      <alignment horizontal="left" vertical="top" wrapText="1"/>
    </xf>
    <xf numFmtId="168" fontId="25" fillId="0" borderId="18" xfId="11" applyNumberFormat="1" applyFont="1" applyBorder="1" applyAlignment="1">
      <alignment horizontal="right" vertical="top"/>
    </xf>
    <xf numFmtId="0" fontId="13" fillId="0" borderId="18" xfId="0" applyFont="1" applyBorder="1" applyAlignment="1">
      <alignment horizontal="center" vertical="top" wrapText="1"/>
    </xf>
    <xf numFmtId="0" fontId="13" fillId="0" borderId="18" xfId="0" applyFont="1" applyBorder="1"/>
    <xf numFmtId="167" fontId="10" fillId="2" borderId="18" xfId="0" applyNumberFormat="1" applyFont="1" applyFill="1" applyBorder="1" applyAlignment="1">
      <alignment horizontal="center" vertical="top" wrapText="1"/>
    </xf>
    <xf numFmtId="167" fontId="10" fillId="2" borderId="18" xfId="0" applyNumberFormat="1" applyFont="1" applyFill="1" applyBorder="1" applyAlignment="1">
      <alignment vertical="top" wrapText="1"/>
    </xf>
    <xf numFmtId="0" fontId="10" fillId="2" borderId="18" xfId="0" applyFont="1" applyFill="1" applyBorder="1" applyAlignment="1">
      <alignment vertical="top" wrapText="1"/>
    </xf>
    <xf numFmtId="0" fontId="24" fillId="2" borderId="20" xfId="0" applyFont="1" applyFill="1" applyBorder="1" applyAlignment="1">
      <alignment vertical="top" wrapText="1"/>
    </xf>
    <xf numFmtId="0" fontId="32" fillId="2" borderId="27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29" xfId="0" applyFont="1" applyFill="1" applyBorder="1" applyAlignment="1">
      <alignment vertical="center" wrapText="1"/>
    </xf>
    <xf numFmtId="0" fontId="25" fillId="0" borderId="18" xfId="28" applyFont="1" applyBorder="1" applyAlignment="1">
      <alignment horizontal="left" vertical="top" wrapText="1"/>
    </xf>
    <xf numFmtId="0" fontId="25" fillId="0" borderId="18" xfId="28" applyFont="1" applyBorder="1" applyAlignment="1">
      <alignment horizontal="left" vertical="top" wrapText="1"/>
    </xf>
    <xf numFmtId="168" fontId="25" fillId="0" borderId="18" xfId="0" applyNumberFormat="1" applyFont="1" applyFill="1" applyBorder="1" applyAlignment="1">
      <alignment vertical="top" wrapText="1"/>
    </xf>
    <xf numFmtId="0" fontId="24" fillId="2" borderId="15" xfId="0" applyFont="1" applyFill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top" wrapText="1"/>
    </xf>
    <xf numFmtId="0" fontId="24" fillId="0" borderId="25" xfId="0" applyFont="1" applyBorder="1" applyAlignment="1">
      <alignment horizontal="left" vertical="top" wrapText="1"/>
    </xf>
    <xf numFmtId="171" fontId="7" fillId="2" borderId="0" xfId="16" applyNumberFormat="1" applyFont="1" applyFill="1">
      <alignment horizontal="left" vertical="top" wrapText="1"/>
    </xf>
    <xf numFmtId="0" fontId="26" fillId="2" borderId="29" xfId="0" applyFont="1" applyFill="1" applyBorder="1" applyAlignment="1">
      <alignment horizontal="left" vertical="center" wrapText="1"/>
    </xf>
    <xf numFmtId="0" fontId="26" fillId="2" borderId="30" xfId="0" applyFont="1" applyFill="1" applyBorder="1" applyAlignment="1">
      <alignment horizontal="left" vertical="center" wrapText="1"/>
    </xf>
    <xf numFmtId="0" fontId="25" fillId="2" borderId="30" xfId="0" applyFont="1" applyFill="1" applyBorder="1" applyAlignment="1">
      <alignment horizontal="left" vertical="center" wrapText="1"/>
    </xf>
    <xf numFmtId="0" fontId="25" fillId="2" borderId="31" xfId="0" applyFont="1" applyFill="1" applyBorder="1" applyAlignment="1">
      <alignment horizontal="left" vertical="center" wrapText="1"/>
    </xf>
    <xf numFmtId="0" fontId="25" fillId="2" borderId="30" xfId="0" applyFont="1" applyFill="1" applyBorder="1" applyAlignment="1">
      <alignment vertical="center" wrapText="1"/>
    </xf>
    <xf numFmtId="0" fontId="21" fillId="2" borderId="30" xfId="0" applyFont="1" applyFill="1" applyBorder="1" applyAlignment="1">
      <alignment vertical="center"/>
    </xf>
    <xf numFmtId="0" fontId="24" fillId="2" borderId="30" xfId="0" applyFont="1" applyFill="1" applyBorder="1" applyAlignment="1">
      <alignment horizontal="left" vertical="top" wrapText="1"/>
    </xf>
    <xf numFmtId="0" fontId="13" fillId="2" borderId="30" xfId="0" applyFont="1" applyFill="1" applyBorder="1" applyAlignment="1">
      <alignment horizontal="center" vertical="top" wrapText="1"/>
    </xf>
    <xf numFmtId="0" fontId="37" fillId="2" borderId="30" xfId="0" applyFont="1" applyFill="1" applyBorder="1" applyAlignment="1">
      <alignment horizontal="right" vertical="top" wrapText="1"/>
    </xf>
    <xf numFmtId="0" fontId="12" fillId="0" borderId="0" xfId="0" applyFont="1" applyBorder="1"/>
    <xf numFmtId="0" fontId="38" fillId="0" borderId="30" xfId="0" applyFont="1" applyBorder="1" applyAlignment="1">
      <alignment horizontal="left" vertical="top" wrapText="1"/>
    </xf>
    <xf numFmtId="0" fontId="13" fillId="0" borderId="3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wrapText="1"/>
    </xf>
    <xf numFmtId="0" fontId="13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top" wrapText="1"/>
    </xf>
    <xf numFmtId="0" fontId="13" fillId="0" borderId="30" xfId="0" applyFont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left" vertical="top" wrapText="1"/>
    </xf>
    <xf numFmtId="0" fontId="21" fillId="2" borderId="30" xfId="0" applyFont="1" applyFill="1" applyBorder="1" applyAlignment="1">
      <alignment vertical="center" wrapText="1"/>
    </xf>
    <xf numFmtId="0" fontId="21" fillId="2" borderId="30" xfId="0" applyFont="1" applyFill="1" applyBorder="1" applyAlignment="1">
      <alignment horizontal="left" vertical="center" wrapText="1"/>
    </xf>
    <xf numFmtId="0" fontId="37" fillId="0" borderId="15" xfId="0" applyFont="1" applyBorder="1" applyAlignment="1">
      <alignment horizontal="left" vertical="top" wrapText="1"/>
    </xf>
    <xf numFmtId="0" fontId="34" fillId="0" borderId="30" xfId="0" applyFont="1" applyFill="1" applyBorder="1" applyAlignment="1">
      <alignment horizontal="left" vertical="top"/>
    </xf>
    <xf numFmtId="0" fontId="29" fillId="0" borderId="30" xfId="0" applyFont="1" applyBorder="1" applyAlignment="1">
      <alignment horizontal="left" vertical="top" wrapText="1"/>
    </xf>
    <xf numFmtId="0" fontId="13" fillId="0" borderId="15" xfId="0" applyFont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3" fillId="2" borderId="18" xfId="0" applyFont="1" applyFill="1" applyBorder="1" applyAlignment="1">
      <alignment horizontal="center" vertical="top" wrapText="1"/>
    </xf>
    <xf numFmtId="49" fontId="29" fillId="2" borderId="5" xfId="0" applyNumberFormat="1" applyFont="1" applyFill="1" applyBorder="1" applyAlignment="1">
      <alignment horizontal="center" vertical="top" wrapText="1"/>
    </xf>
    <xf numFmtId="49" fontId="29" fillId="2" borderId="0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wrapText="1"/>
    </xf>
    <xf numFmtId="0" fontId="13" fillId="2" borderId="18" xfId="0" applyFont="1" applyFill="1" applyBorder="1" applyAlignment="1">
      <alignment horizontal="left" vertical="top" wrapText="1"/>
    </xf>
    <xf numFmtId="0" fontId="30" fillId="0" borderId="30" xfId="0" applyFont="1" applyBorder="1" applyAlignment="1">
      <alignment horizontal="left" vertical="top" wrapText="1"/>
    </xf>
    <xf numFmtId="0" fontId="10" fillId="2" borderId="30" xfId="0" applyFont="1" applyFill="1" applyBorder="1" applyAlignment="1">
      <alignment vertical="top" wrapText="1"/>
    </xf>
    <xf numFmtId="0" fontId="12" fillId="0" borderId="0" xfId="0" applyFont="1" applyFill="1"/>
    <xf numFmtId="0" fontId="12" fillId="0" borderId="0" xfId="0" applyFont="1" applyFill="1" applyAlignment="1"/>
    <xf numFmtId="0" fontId="15" fillId="0" borderId="0" xfId="15" applyFont="1" applyAlignment="1">
      <alignment horizontal="right"/>
    </xf>
    <xf numFmtId="0" fontId="12" fillId="0" borderId="0" xfId="0" applyFont="1" applyFill="1" applyAlignment="1">
      <alignment horizontal="right"/>
    </xf>
    <xf numFmtId="0" fontId="15" fillId="0" borderId="0" xfId="15" applyFont="1" applyFill="1" applyBorder="1" applyAlignment="1">
      <alignment horizontal="right"/>
    </xf>
    <xf numFmtId="0" fontId="39" fillId="0" borderId="0" xfId="0" applyFont="1" applyFill="1" applyAlignment="1">
      <alignment horizontal="center" wrapText="1"/>
    </xf>
    <xf numFmtId="0" fontId="13" fillId="0" borderId="30" xfId="0" applyFont="1" applyBorder="1" applyAlignment="1">
      <alignment vertical="center"/>
    </xf>
    <xf numFmtId="0" fontId="13" fillId="0" borderId="30" xfId="0" applyFont="1" applyBorder="1" applyAlignment="1">
      <alignment vertical="center" wrapText="1"/>
    </xf>
    <xf numFmtId="0" fontId="13" fillId="0" borderId="32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43" fontId="10" fillId="0" borderId="30" xfId="3" applyNumberFormat="1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43" fontId="10" fillId="0" borderId="4" xfId="3" applyNumberFormat="1" applyFont="1" applyBorder="1" applyAlignment="1">
      <alignment horizontal="center" vertical="center" wrapText="1"/>
    </xf>
    <xf numFmtId="0" fontId="25" fillId="2" borderId="30" xfId="16" applyFont="1" applyFill="1" applyBorder="1">
      <alignment horizontal="left" vertical="top" wrapText="1"/>
    </xf>
    <xf numFmtId="0" fontId="24" fillId="0" borderId="0" xfId="0" applyFont="1" applyAlignment="1">
      <alignment horizontal="left" vertical="top" wrapText="1"/>
    </xf>
    <xf numFmtId="43" fontId="13" fillId="0" borderId="30" xfId="3" applyNumberFormat="1" applyFont="1" applyBorder="1"/>
    <xf numFmtId="0" fontId="25" fillId="2" borderId="31" xfId="16" applyFont="1" applyFill="1" applyBorder="1" applyAlignment="1">
      <alignment horizontal="left" vertical="top" wrapText="1"/>
    </xf>
    <xf numFmtId="0" fontId="24" fillId="0" borderId="30" xfId="16" applyFont="1" applyBorder="1" applyAlignment="1">
      <alignment horizontal="center" vertical="top" wrapText="1"/>
    </xf>
    <xf numFmtId="0" fontId="24" fillId="0" borderId="30" xfId="0" applyFont="1" applyBorder="1" applyAlignment="1">
      <alignment horizontal="left" vertical="top" wrapText="1"/>
    </xf>
    <xf numFmtId="43" fontId="12" fillId="0" borderId="0" xfId="0" applyNumberFormat="1" applyFont="1"/>
    <xf numFmtId="166" fontId="25" fillId="2" borderId="30" xfId="3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right"/>
    </xf>
    <xf numFmtId="0" fontId="17" fillId="0" borderId="0" xfId="0" applyFont="1"/>
    <xf numFmtId="0" fontId="40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26" fillId="0" borderId="30" xfId="0" applyNumberFormat="1" applyFont="1" applyFill="1" applyBorder="1" applyAlignment="1">
      <alignment horizontal="center" vertical="center" textRotation="90" wrapText="1"/>
    </xf>
    <xf numFmtId="165" fontId="41" fillId="2" borderId="29" xfId="0" applyNumberFormat="1" applyFont="1" applyFill="1" applyBorder="1" applyAlignment="1">
      <alignment horizontal="center" vertical="center" wrapText="1"/>
    </xf>
    <xf numFmtId="49" fontId="41" fillId="0" borderId="30" xfId="0" applyNumberFormat="1" applyFont="1" applyFill="1" applyBorder="1" applyAlignment="1">
      <alignment horizontal="center" vertical="center" textRotation="90" wrapText="1"/>
    </xf>
    <xf numFmtId="0" fontId="41" fillId="0" borderId="30" xfId="0" applyNumberFormat="1" applyFont="1" applyFill="1" applyBorder="1" applyAlignment="1">
      <alignment horizontal="center" vertical="center" wrapText="1"/>
    </xf>
    <xf numFmtId="164" fontId="25" fillId="0" borderId="0" xfId="3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42" fillId="0" borderId="30" xfId="0" applyFont="1" applyBorder="1" applyAlignment="1">
      <alignment horizontal="center" vertical="center" wrapText="1"/>
    </xf>
    <xf numFmtId="164" fontId="24" fillId="0" borderId="0" xfId="3" applyFont="1" applyAlignment="1">
      <alignment vertical="center" wrapText="1"/>
    </xf>
    <xf numFmtId="0" fontId="24" fillId="0" borderId="0" xfId="0" applyFont="1" applyAlignment="1">
      <alignment vertical="center" wrapText="1"/>
    </xf>
    <xf numFmtId="164" fontId="43" fillId="0" borderId="0" xfId="3" applyFont="1" applyAlignment="1">
      <alignment vertical="center" wrapText="1"/>
    </xf>
    <xf numFmtId="0" fontId="43" fillId="0" borderId="0" xfId="0" applyFont="1" applyAlignment="1">
      <alignment vertical="center" wrapText="1"/>
    </xf>
    <xf numFmtId="0" fontId="29" fillId="0" borderId="30" xfId="0" applyFont="1" applyBorder="1" applyAlignment="1">
      <alignment horizontal="center" vertical="top" wrapText="1"/>
    </xf>
    <xf numFmtId="0" fontId="30" fillId="0" borderId="30" xfId="0" applyFont="1" applyBorder="1" applyAlignment="1">
      <alignment horizontal="center" vertical="top" wrapText="1"/>
    </xf>
    <xf numFmtId="0" fontId="44" fillId="0" borderId="30" xfId="0" applyFont="1" applyBorder="1" applyAlignment="1">
      <alignment horizontal="left" vertical="top" wrapText="1"/>
    </xf>
    <xf numFmtId="0" fontId="46" fillId="0" borderId="0" xfId="30" applyFont="1"/>
    <xf numFmtId="0" fontId="46" fillId="0" borderId="0" xfId="30" applyFont="1" applyAlignment="1" applyProtection="1">
      <alignment horizontal="left" wrapText="1"/>
      <protection locked="0"/>
    </xf>
    <xf numFmtId="0" fontId="47" fillId="0" borderId="0" xfId="30" applyFont="1" applyAlignment="1" applyProtection="1">
      <protection locked="0"/>
    </xf>
    <xf numFmtId="0" fontId="47" fillId="0" borderId="0" xfId="30" applyFont="1" applyAlignment="1" applyProtection="1">
      <alignment horizontal="right"/>
      <protection locked="0"/>
    </xf>
    <xf numFmtId="0" fontId="46" fillId="0" borderId="0" xfId="30" applyFont="1" applyProtection="1">
      <protection locked="0"/>
    </xf>
    <xf numFmtId="0" fontId="46" fillId="0" borderId="0" xfId="30" applyFont="1" applyAlignment="1" applyProtection="1">
      <alignment horizontal="center"/>
      <protection locked="0"/>
    </xf>
    <xf numFmtId="0" fontId="26" fillId="0" borderId="0" xfId="30" applyFont="1"/>
    <xf numFmtId="0" fontId="25" fillId="0" borderId="0" xfId="30" applyFont="1" applyBorder="1" applyAlignment="1" applyProtection="1">
      <alignment vertical="center" wrapText="1"/>
      <protection locked="0"/>
    </xf>
    <xf numFmtId="0" fontId="26" fillId="0" borderId="0" xfId="30" applyFont="1" applyAlignment="1" applyProtection="1">
      <alignment horizontal="center"/>
      <protection locked="0"/>
    </xf>
    <xf numFmtId="0" fontId="26" fillId="0" borderId="0" xfId="30" applyFont="1" applyProtection="1">
      <protection locked="0"/>
    </xf>
    <xf numFmtId="0" fontId="25" fillId="0" borderId="30" xfId="30" applyFont="1" applyBorder="1" applyAlignment="1" applyProtection="1">
      <alignment horizontal="center" vertical="center" wrapText="1"/>
      <protection locked="0"/>
    </xf>
    <xf numFmtId="0" fontId="26" fillId="0" borderId="30" xfId="30" applyFont="1" applyBorder="1" applyAlignment="1">
      <alignment horizontal="center" vertical="center"/>
    </xf>
    <xf numFmtId="0" fontId="10" fillId="0" borderId="30" xfId="0" applyFont="1" applyBorder="1" applyAlignment="1">
      <alignment vertical="top" wrapText="1"/>
    </xf>
    <xf numFmtId="166" fontId="10" fillId="0" borderId="30" xfId="3" applyNumberFormat="1" applyFont="1" applyBorder="1" applyAlignment="1">
      <alignment vertical="center"/>
    </xf>
    <xf numFmtId="172" fontId="26" fillId="2" borderId="30" xfId="3" applyNumberFormat="1" applyFont="1" applyFill="1" applyBorder="1" applyProtection="1">
      <protection locked="0"/>
    </xf>
    <xf numFmtId="0" fontId="24" fillId="2" borderId="31" xfId="30" applyFont="1" applyFill="1" applyBorder="1" applyAlignment="1" applyProtection="1">
      <alignment horizontal="center" vertical="center" wrapText="1"/>
      <protection locked="0"/>
    </xf>
    <xf numFmtId="1" fontId="25" fillId="2" borderId="30" xfId="30" applyNumberFormat="1" applyFont="1" applyFill="1" applyBorder="1" applyAlignment="1" applyProtection="1">
      <alignment horizontal="center" vertical="center" wrapText="1"/>
      <protection locked="0"/>
    </xf>
    <xf numFmtId="0" fontId="24" fillId="2" borderId="33" xfId="30" applyFont="1" applyFill="1" applyBorder="1" applyAlignment="1" applyProtection="1">
      <alignment horizontal="center" vertical="center" wrapText="1"/>
      <protection locked="0"/>
    </xf>
    <xf numFmtId="0" fontId="24" fillId="2" borderId="32" xfId="30" applyFont="1" applyFill="1" applyBorder="1" applyAlignment="1" applyProtection="1">
      <alignment horizontal="center" vertical="center" wrapText="1"/>
      <protection locked="0"/>
    </xf>
    <xf numFmtId="166" fontId="10" fillId="0" borderId="30" xfId="3" applyNumberFormat="1" applyFont="1" applyBorder="1"/>
    <xf numFmtId="0" fontId="24" fillId="2" borderId="30" xfId="30" applyFont="1" applyFill="1" applyBorder="1" applyAlignment="1" applyProtection="1">
      <alignment horizontal="center" vertical="center" wrapText="1"/>
      <protection locked="0"/>
    </xf>
    <xf numFmtId="0" fontId="10" fillId="2" borderId="32" xfId="30" applyFont="1" applyFill="1" applyBorder="1" applyAlignment="1" applyProtection="1">
      <alignment horizontal="center" vertical="center" wrapText="1"/>
      <protection locked="0"/>
    </xf>
    <xf numFmtId="166" fontId="50" fillId="0" borderId="30" xfId="3" applyNumberFormat="1" applyFont="1" applyBorder="1"/>
    <xf numFmtId="0" fontId="51" fillId="2" borderId="30" xfId="30" applyFont="1" applyFill="1" applyBorder="1" applyAlignment="1" applyProtection="1">
      <alignment horizontal="center" vertical="center" wrapText="1"/>
      <protection locked="0"/>
    </xf>
    <xf numFmtId="166" fontId="13" fillId="0" borderId="30" xfId="3" applyNumberFormat="1" applyFont="1" applyBorder="1"/>
    <xf numFmtId="0" fontId="52" fillId="2" borderId="30" xfId="30" applyFont="1" applyFill="1" applyBorder="1" applyAlignment="1" applyProtection="1">
      <alignment horizontal="center" vertical="center" wrapText="1"/>
      <protection locked="0"/>
    </xf>
    <xf numFmtId="166" fontId="10" fillId="0" borderId="30" xfId="3" applyNumberFormat="1" applyFont="1" applyBorder="1" applyAlignment="1">
      <alignment horizontal="center" vertical="center"/>
    </xf>
    <xf numFmtId="166" fontId="25" fillId="0" borderId="30" xfId="0" applyNumberFormat="1" applyFont="1" applyBorder="1" applyAlignment="1">
      <alignment horizontal="center" vertical="center" wrapText="1"/>
    </xf>
    <xf numFmtId="166" fontId="24" fillId="0" borderId="30" xfId="0" applyNumberFormat="1" applyFont="1" applyBorder="1" applyAlignment="1">
      <alignment horizontal="center" vertical="center" wrapText="1"/>
    </xf>
    <xf numFmtId="173" fontId="25" fillId="2" borderId="1" xfId="3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top" wrapText="1"/>
    </xf>
    <xf numFmtId="166" fontId="13" fillId="2" borderId="30" xfId="3" applyNumberFormat="1" applyFont="1" applyFill="1" applyBorder="1"/>
    <xf numFmtId="166" fontId="10" fillId="2" borderId="30" xfId="3" applyNumberFormat="1" applyFont="1" applyFill="1" applyBorder="1"/>
    <xf numFmtId="0" fontId="24" fillId="2" borderId="30" xfId="30" applyFont="1" applyFill="1" applyBorder="1" applyAlignment="1" applyProtection="1">
      <alignment vertical="center" wrapText="1"/>
      <protection locked="0"/>
    </xf>
    <xf numFmtId="0" fontId="26" fillId="0" borderId="30" xfId="0" applyFont="1" applyBorder="1" applyAlignment="1">
      <alignment wrapText="1"/>
    </xf>
    <xf numFmtId="0" fontId="26" fillId="0" borderId="30" xfId="0" applyFont="1" applyBorder="1"/>
    <xf numFmtId="0" fontId="53" fillId="0" borderId="30" xfId="0" applyFont="1" applyBorder="1"/>
    <xf numFmtId="1" fontId="50" fillId="0" borderId="30" xfId="0" applyNumberFormat="1" applyFont="1" applyBorder="1"/>
    <xf numFmtId="167" fontId="50" fillId="0" borderId="30" xfId="0" applyNumberFormat="1" applyFont="1" applyBorder="1"/>
    <xf numFmtId="167" fontId="50" fillId="0" borderId="0" xfId="0" applyNumberFormat="1" applyFont="1"/>
    <xf numFmtId="0" fontId="41" fillId="0" borderId="30" xfId="0" applyFont="1" applyBorder="1"/>
    <xf numFmtId="0" fontId="13" fillId="2" borderId="18" xfId="0" applyFont="1" applyFill="1" applyBorder="1" applyAlignment="1">
      <alignment horizontal="center" vertical="top" wrapText="1"/>
    </xf>
    <xf numFmtId="0" fontId="25" fillId="0" borderId="34" xfId="22" applyFont="1" applyBorder="1" applyAlignment="1">
      <alignment horizontal="left" vertical="top" wrapText="1"/>
    </xf>
    <xf numFmtId="0" fontId="25" fillId="0" borderId="34" xfId="0" applyFont="1" applyBorder="1" applyAlignment="1">
      <alignment horizontal="left" vertical="top" wrapText="1"/>
    </xf>
    <xf numFmtId="0" fontId="25" fillId="0" borderId="30" xfId="0" applyFont="1" applyBorder="1" applyAlignment="1">
      <alignment horizontal="left" vertical="top" wrapText="1"/>
    </xf>
    <xf numFmtId="0" fontId="25" fillId="0" borderId="30" xfId="22" applyFont="1" applyBorder="1" applyAlignment="1">
      <alignment horizontal="left" vertical="top" wrapText="1"/>
    </xf>
    <xf numFmtId="0" fontId="13" fillId="0" borderId="30" xfId="0" applyFont="1" applyBorder="1" applyAlignment="1">
      <alignment horizontal="center" vertical="center" wrapText="1"/>
    </xf>
    <xf numFmtId="0" fontId="25" fillId="0" borderId="18" xfId="28" applyFont="1" applyBorder="1" applyAlignment="1">
      <alignment horizontal="center" vertical="top" wrapText="1"/>
    </xf>
    <xf numFmtId="0" fontId="25" fillId="0" borderId="18" xfId="28" applyFont="1" applyBorder="1" applyAlignment="1">
      <alignment horizontal="left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3" fillId="0" borderId="16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0" fillId="0" borderId="0" xfId="0" applyFont="1" applyFill="1" applyAlignment="1">
      <alignment horizontal="center" vertical="center" wrapText="1"/>
    </xf>
    <xf numFmtId="0" fontId="13" fillId="0" borderId="0" xfId="0" applyFont="1" applyFill="1" applyBorder="1" applyAlignment="1">
      <alignment horizontal="right" wrapText="1"/>
    </xf>
    <xf numFmtId="0" fontId="13" fillId="0" borderId="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13" fillId="0" borderId="3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0" fontId="13" fillId="2" borderId="6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18" xfId="0" applyFont="1" applyFill="1" applyBorder="1" applyAlignment="1">
      <alignment horizontal="center" vertical="top" wrapText="1"/>
    </xf>
    <xf numFmtId="0" fontId="10" fillId="2" borderId="20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0" fontId="12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 wrapText="1"/>
    </xf>
    <xf numFmtId="0" fontId="13" fillId="0" borderId="30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top" wrapText="1"/>
    </xf>
    <xf numFmtId="0" fontId="13" fillId="0" borderId="11" xfId="0" applyFont="1" applyFill="1" applyBorder="1" applyAlignment="1">
      <alignment horizontal="center" vertical="top" wrapText="1"/>
    </xf>
    <xf numFmtId="0" fontId="13" fillId="0" borderId="10" xfId="0" applyFont="1" applyFill="1" applyBorder="1" applyAlignment="1">
      <alignment horizontal="center" vertical="top" wrapText="1"/>
    </xf>
    <xf numFmtId="49" fontId="29" fillId="2" borderId="29" xfId="0" applyNumberFormat="1" applyFont="1" applyFill="1" applyBorder="1" applyAlignment="1">
      <alignment horizontal="center" vertical="top" wrapText="1"/>
    </xf>
    <xf numFmtId="49" fontId="29" fillId="2" borderId="5" xfId="0" applyNumberFormat="1" applyFont="1" applyFill="1" applyBorder="1" applyAlignment="1">
      <alignment horizontal="center" vertical="top" wrapText="1"/>
    </xf>
    <xf numFmtId="49" fontId="29" fillId="2" borderId="28" xfId="0" applyNumberFormat="1" applyFont="1" applyFill="1" applyBorder="1" applyAlignment="1">
      <alignment horizontal="center" vertical="top" wrapText="1"/>
    </xf>
    <xf numFmtId="49" fontId="29" fillId="2" borderId="3" xfId="0" applyNumberFormat="1" applyFont="1" applyFill="1" applyBorder="1" applyAlignment="1">
      <alignment horizontal="center" vertical="top" wrapText="1"/>
    </xf>
    <xf numFmtId="49" fontId="29" fillId="2" borderId="0" xfId="0" applyNumberFormat="1" applyFont="1" applyFill="1" applyBorder="1" applyAlignment="1">
      <alignment horizontal="center" vertical="top" wrapText="1"/>
    </xf>
    <xf numFmtId="0" fontId="13" fillId="2" borderId="14" xfId="0" applyFont="1" applyFill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top" wrapText="1"/>
    </xf>
    <xf numFmtId="0" fontId="25" fillId="0" borderId="36" xfId="0" applyFont="1" applyBorder="1" applyAlignment="1">
      <alignment horizontal="center" vertical="top" wrapText="1"/>
    </xf>
    <xf numFmtId="0" fontId="25" fillId="0" borderId="30" xfId="0" applyFont="1" applyBorder="1" applyAlignment="1">
      <alignment horizontal="center" vertical="top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49" fontId="26" fillId="0" borderId="30" xfId="0" applyNumberFormat="1" applyFont="1" applyFill="1" applyBorder="1" applyAlignment="1">
      <alignment horizontal="center" vertical="center" wrapText="1"/>
    </xf>
    <xf numFmtId="0" fontId="26" fillId="0" borderId="30" xfId="0" applyNumberFormat="1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7" fillId="0" borderId="0" xfId="0" applyFont="1" applyFill="1" applyAlignment="1">
      <alignment horizontal="right"/>
    </xf>
    <xf numFmtId="0" fontId="10" fillId="2" borderId="0" xfId="0" applyFont="1" applyFill="1" applyAlignment="1">
      <alignment horizontal="center" wrapText="1"/>
    </xf>
    <xf numFmtId="0" fontId="24" fillId="2" borderId="0" xfId="0" applyFont="1" applyFill="1" applyAlignment="1">
      <alignment horizontal="left" vertical="top" wrapText="1"/>
    </xf>
    <xf numFmtId="0" fontId="24" fillId="0" borderId="0" xfId="28" applyFont="1" applyAlignment="1">
      <alignment horizontal="left" vertical="top" wrapText="1"/>
    </xf>
    <xf numFmtId="0" fontId="13" fillId="2" borderId="11" xfId="0" applyFont="1" applyFill="1" applyBorder="1" applyAlignment="1">
      <alignment horizontal="center" vertical="center" wrapText="1"/>
    </xf>
    <xf numFmtId="0" fontId="21" fillId="0" borderId="30" xfId="0" applyFont="1" applyBorder="1" applyAlignment="1">
      <alignment horizontal="left" vertical="top" wrapText="1"/>
    </xf>
    <xf numFmtId="0" fontId="25" fillId="0" borderId="18" xfId="28" applyFont="1" applyBorder="1" applyAlignment="1">
      <alignment horizontal="center" vertical="top" wrapText="1"/>
    </xf>
    <xf numFmtId="0" fontId="25" fillId="0" borderId="18" xfId="28" applyFont="1" applyBorder="1" applyAlignment="1">
      <alignment horizontal="left" vertical="top" wrapText="1"/>
    </xf>
    <xf numFmtId="0" fontId="49" fillId="2" borderId="31" xfId="0" applyFont="1" applyFill="1" applyBorder="1" applyAlignment="1">
      <alignment horizontal="center" vertical="center" wrapText="1"/>
    </xf>
    <xf numFmtId="0" fontId="49" fillId="2" borderId="33" xfId="0" applyFont="1" applyFill="1" applyBorder="1" applyAlignment="1">
      <alignment horizontal="center" vertical="center" wrapText="1"/>
    </xf>
    <xf numFmtId="0" fontId="49" fillId="2" borderId="32" xfId="0" applyFont="1" applyFill="1" applyBorder="1" applyAlignment="1">
      <alignment horizontal="center" vertical="center" wrapText="1"/>
    </xf>
    <xf numFmtId="0" fontId="24" fillId="2" borderId="30" xfId="30" applyFont="1" applyFill="1" applyBorder="1" applyAlignment="1" applyProtection="1">
      <alignment horizontal="center" vertical="center" wrapText="1"/>
      <protection locked="0"/>
    </xf>
    <xf numFmtId="0" fontId="26" fillId="0" borderId="31" xfId="30" applyFont="1" applyBorder="1" applyAlignment="1" applyProtection="1">
      <alignment horizontal="center" vertical="center" wrapText="1"/>
      <protection locked="0"/>
    </xf>
    <xf numFmtId="0" fontId="26" fillId="0" borderId="32" xfId="30" applyFont="1" applyBorder="1" applyAlignment="1" applyProtection="1">
      <alignment horizontal="center" vertical="center" wrapText="1"/>
      <protection locked="0"/>
    </xf>
    <xf numFmtId="0" fontId="10" fillId="0" borderId="31" xfId="0" applyFont="1" applyBorder="1" applyAlignment="1">
      <alignment horizontal="left" vertical="top" wrapText="1"/>
    </xf>
    <xf numFmtId="0" fontId="10" fillId="0" borderId="33" xfId="0" applyFont="1" applyBorder="1" applyAlignment="1">
      <alignment horizontal="left" vertical="top" wrapText="1"/>
    </xf>
    <xf numFmtId="0" fontId="10" fillId="0" borderId="32" xfId="0" applyFont="1" applyBorder="1" applyAlignment="1">
      <alignment horizontal="left" vertical="top" wrapText="1"/>
    </xf>
    <xf numFmtId="0" fontId="51" fillId="2" borderId="31" xfId="30" applyFont="1" applyFill="1" applyBorder="1" applyAlignment="1" applyProtection="1">
      <alignment horizontal="center" vertical="center" wrapText="1"/>
      <protection locked="0"/>
    </xf>
    <xf numFmtId="0" fontId="51" fillId="2" borderId="33" xfId="30" applyFont="1" applyFill="1" applyBorder="1" applyAlignment="1" applyProtection="1">
      <alignment horizontal="center" vertical="center" wrapText="1"/>
      <protection locked="0"/>
    </xf>
    <xf numFmtId="0" fontId="51" fillId="2" borderId="32" xfId="30" applyFont="1" applyFill="1" applyBorder="1" applyAlignment="1" applyProtection="1">
      <alignment horizontal="center" vertical="center" wrapText="1"/>
      <protection locked="0"/>
    </xf>
    <xf numFmtId="0" fontId="26" fillId="0" borderId="29" xfId="30" applyFont="1" applyBorder="1" applyAlignment="1">
      <alignment horizontal="center" vertical="center" wrapText="1"/>
    </xf>
    <xf numFmtId="0" fontId="26" fillId="0" borderId="4" xfId="30" applyFont="1" applyBorder="1" applyAlignment="1">
      <alignment horizontal="center" vertical="center" wrapText="1"/>
    </xf>
    <xf numFmtId="0" fontId="25" fillId="0" borderId="29" xfId="30" applyFont="1" applyBorder="1" applyAlignment="1" applyProtection="1">
      <alignment horizontal="center" vertical="center" wrapText="1"/>
      <protection locked="0"/>
    </xf>
    <xf numFmtId="0" fontId="25" fillId="0" borderId="4" xfId="30" applyFont="1" applyBorder="1" applyAlignment="1" applyProtection="1">
      <alignment horizontal="center" vertical="center" wrapText="1"/>
      <protection locked="0"/>
    </xf>
    <xf numFmtId="0" fontId="48" fillId="2" borderId="0" xfId="30" applyFont="1" applyFill="1" applyAlignment="1" applyProtection="1">
      <alignment horizontal="right"/>
      <protection locked="0"/>
    </xf>
    <xf numFmtId="0" fontId="15" fillId="0" borderId="0" xfId="0" applyFont="1" applyFill="1" applyAlignment="1">
      <alignment horizontal="right"/>
    </xf>
    <xf numFmtId="0" fontId="41" fillId="3" borderId="0" xfId="30" applyFont="1" applyFill="1" applyAlignment="1" applyProtection="1">
      <alignment horizontal="center" vertical="center" wrapText="1"/>
      <protection locked="0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0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workbookViewId="0">
      <selection activeCell="C3" sqref="C3"/>
    </sheetView>
  </sheetViews>
  <sheetFormatPr defaultColWidth="9.33203125" defaultRowHeight="12.75"/>
  <cols>
    <col min="1" max="1" width="11.6640625" style="3" customWidth="1"/>
    <col min="2" max="2" width="12.1640625" style="3" customWidth="1"/>
    <col min="3" max="3" width="86.5" style="3" customWidth="1"/>
    <col min="4" max="4" width="18.33203125" style="3" customWidth="1"/>
    <col min="5" max="5" width="20.5" style="3" customWidth="1"/>
    <col min="6" max="6" width="19.33203125" style="3" customWidth="1"/>
    <col min="7" max="7" width="19.1640625" style="3" customWidth="1"/>
    <col min="8" max="8" width="9.33203125" style="3"/>
    <col min="9" max="9" width="11.83203125" style="3" bestFit="1" customWidth="1"/>
    <col min="10" max="16384" width="9.33203125" style="3"/>
  </cols>
  <sheetData>
    <row r="1" spans="1:8" ht="13.5">
      <c r="A1" s="4"/>
      <c r="B1" s="4"/>
      <c r="C1" s="4"/>
      <c r="D1" s="4"/>
      <c r="E1" s="4"/>
      <c r="F1" s="4"/>
      <c r="G1" s="4"/>
    </row>
    <row r="2" spans="1:8" ht="13.5" customHeight="1">
      <c r="A2" s="4"/>
      <c r="B2" s="4"/>
      <c r="C2" s="7"/>
      <c r="D2" s="11"/>
      <c r="E2" s="11"/>
      <c r="F2" s="10" t="s">
        <v>38</v>
      </c>
    </row>
    <row r="3" spans="1:8" ht="16.5" customHeight="1">
      <c r="A3" s="4"/>
      <c r="B3" s="4"/>
      <c r="C3" s="7"/>
      <c r="D3" s="11"/>
      <c r="E3" s="11"/>
      <c r="F3" s="9" t="s">
        <v>61</v>
      </c>
    </row>
    <row r="4" spans="1:8" ht="16.5" customHeight="1">
      <c r="A4" s="4"/>
      <c r="B4" s="4"/>
      <c r="C4" s="7"/>
      <c r="D4" s="11"/>
      <c r="E4" s="11"/>
      <c r="F4" s="9" t="s">
        <v>4</v>
      </c>
    </row>
    <row r="5" spans="1:8" ht="69" customHeight="1">
      <c r="A5" s="276" t="s">
        <v>95</v>
      </c>
      <c r="B5" s="276"/>
      <c r="C5" s="276"/>
      <c r="D5" s="276"/>
      <c r="E5" s="276"/>
      <c r="F5" s="276"/>
      <c r="G5" s="6"/>
    </row>
    <row r="6" spans="1:8" ht="17.25" customHeight="1">
      <c r="A6" s="276"/>
      <c r="B6" s="276"/>
      <c r="C6" s="276"/>
      <c r="D6" s="276"/>
      <c r="E6" s="276"/>
      <c r="F6" s="276"/>
      <c r="G6" s="157"/>
    </row>
    <row r="7" spans="1:8" ht="17.25">
      <c r="A7" s="18"/>
      <c r="B7" s="18"/>
      <c r="C7" s="18"/>
      <c r="D7" s="277" t="s">
        <v>99</v>
      </c>
      <c r="E7" s="277"/>
      <c r="F7" s="277"/>
      <c r="G7" s="4"/>
    </row>
    <row r="8" spans="1:8" s="13" customFormat="1" ht="77.25" customHeight="1">
      <c r="A8" s="278" t="s">
        <v>19</v>
      </c>
      <c r="B8" s="278"/>
      <c r="C8" s="278" t="s">
        <v>27</v>
      </c>
      <c r="D8" s="281" t="s">
        <v>37</v>
      </c>
      <c r="E8" s="282"/>
      <c r="F8" s="283"/>
      <c r="G8" s="158"/>
    </row>
    <row r="9" spans="1:8" s="13" customFormat="1" ht="48" customHeight="1">
      <c r="A9" s="19" t="s">
        <v>23</v>
      </c>
      <c r="B9" s="19" t="s">
        <v>0</v>
      </c>
      <c r="C9" s="278"/>
      <c r="D9" s="156" t="s">
        <v>62</v>
      </c>
      <c r="E9" s="156" t="s">
        <v>60</v>
      </c>
      <c r="F9" s="160" t="s">
        <v>28</v>
      </c>
      <c r="G9" s="159"/>
    </row>
    <row r="10" spans="1:8" s="13" customFormat="1" ht="30" customHeight="1">
      <c r="A10" s="19"/>
      <c r="B10" s="279" t="s">
        <v>1</v>
      </c>
      <c r="C10" s="280"/>
      <c r="D10" s="66">
        <f>D11+D54</f>
        <v>0</v>
      </c>
      <c r="E10" s="66">
        <f t="shared" ref="E10:F10" si="0">E11+E54</f>
        <v>0</v>
      </c>
      <c r="F10" s="66">
        <f t="shared" si="0"/>
        <v>0</v>
      </c>
      <c r="H10" s="42"/>
    </row>
    <row r="11" spans="1:8" s="13" customFormat="1" ht="30" customHeight="1">
      <c r="A11" s="19"/>
      <c r="B11" s="14"/>
      <c r="C11" s="14" t="s">
        <v>14</v>
      </c>
      <c r="D11" s="66">
        <f t="shared" ref="D11:F11" si="1">+D30+D42+D12</f>
        <v>0</v>
      </c>
      <c r="E11" s="66">
        <f t="shared" si="1"/>
        <v>29194.399999999998</v>
      </c>
      <c r="F11" s="66">
        <f t="shared" si="1"/>
        <v>59970.999999999993</v>
      </c>
    </row>
    <row r="12" spans="1:8" s="13" customFormat="1" ht="17.25">
      <c r="A12" s="266">
        <v>1057</v>
      </c>
      <c r="B12" s="269"/>
      <c r="C12" s="45" t="s">
        <v>8</v>
      </c>
      <c r="D12" s="67">
        <f>D18+D24</f>
        <v>0</v>
      </c>
      <c r="E12" s="67">
        <f t="shared" ref="E12:F12" si="2">E18+E24</f>
        <v>-6092.8</v>
      </c>
      <c r="F12" s="67">
        <f t="shared" si="2"/>
        <v>-10400.1</v>
      </c>
    </row>
    <row r="13" spans="1:8" s="13" customFormat="1" ht="51.75">
      <c r="A13" s="267"/>
      <c r="B13" s="269"/>
      <c r="C13" s="247" t="s">
        <v>100</v>
      </c>
      <c r="D13" s="128"/>
      <c r="E13" s="128"/>
      <c r="F13" s="67"/>
    </row>
    <row r="14" spans="1:8" s="13" customFormat="1" ht="17.25">
      <c r="A14" s="267"/>
      <c r="B14" s="269"/>
      <c r="C14" s="45" t="s">
        <v>9</v>
      </c>
      <c r="D14" s="129"/>
      <c r="E14" s="129"/>
      <c r="F14" s="167"/>
    </row>
    <row r="15" spans="1:8" s="13" customFormat="1" ht="51.75">
      <c r="A15" s="267"/>
      <c r="B15" s="269"/>
      <c r="C15" s="41" t="s">
        <v>101</v>
      </c>
      <c r="D15" s="129"/>
      <c r="E15" s="129"/>
      <c r="F15" s="167"/>
    </row>
    <row r="16" spans="1:8" s="13" customFormat="1" ht="17.25">
      <c r="A16" s="267"/>
      <c r="B16" s="269"/>
      <c r="C16" s="40" t="s">
        <v>10</v>
      </c>
      <c r="D16" s="129"/>
      <c r="E16" s="129"/>
      <c r="F16" s="167"/>
    </row>
    <row r="17" spans="1:6" s="13" customFormat="1" ht="40.5" customHeight="1">
      <c r="A17" s="268"/>
      <c r="B17" s="269"/>
      <c r="C17" s="41" t="s">
        <v>102</v>
      </c>
      <c r="D17" s="129"/>
      <c r="E17" s="129"/>
      <c r="F17" s="167"/>
    </row>
    <row r="18" spans="1:6" s="1" customFormat="1" ht="17.25">
      <c r="A18" s="270"/>
      <c r="B18" s="273">
        <v>11001</v>
      </c>
      <c r="C18" s="174" t="s">
        <v>11</v>
      </c>
      <c r="D18" s="67">
        <f>+'3'!G22</f>
        <v>0</v>
      </c>
      <c r="E18" s="67">
        <f>+'3'!H22</f>
        <v>-3000</v>
      </c>
      <c r="F18" s="67">
        <f>+'3'!I22</f>
        <v>-7307.3</v>
      </c>
    </row>
    <row r="19" spans="1:6" s="1" customFormat="1" ht="51.75">
      <c r="A19" s="271"/>
      <c r="B19" s="274"/>
      <c r="C19" s="166" t="s">
        <v>101</v>
      </c>
      <c r="D19" s="130"/>
      <c r="E19" s="130"/>
      <c r="F19" s="47"/>
    </row>
    <row r="20" spans="1:6" s="1" customFormat="1" ht="17.25">
      <c r="A20" s="271"/>
      <c r="B20" s="274"/>
      <c r="C20" s="174" t="s">
        <v>12</v>
      </c>
      <c r="D20" s="131"/>
      <c r="E20" s="131"/>
      <c r="F20" s="48"/>
    </row>
    <row r="21" spans="1:6" s="1" customFormat="1" ht="41.25" customHeight="1">
      <c r="A21" s="271"/>
      <c r="B21" s="274"/>
      <c r="C21" s="166" t="s">
        <v>103</v>
      </c>
      <c r="D21" s="132"/>
      <c r="E21" s="132"/>
      <c r="F21" s="49"/>
    </row>
    <row r="22" spans="1:6" s="1" customFormat="1" ht="17.25">
      <c r="A22" s="271"/>
      <c r="B22" s="274"/>
      <c r="C22" s="174" t="s">
        <v>13</v>
      </c>
      <c r="D22" s="133"/>
      <c r="E22" s="133"/>
      <c r="F22" s="50"/>
    </row>
    <row r="23" spans="1:6" s="1" customFormat="1" ht="17.25">
      <c r="A23" s="272"/>
      <c r="B23" s="275"/>
      <c r="C23" s="166" t="s">
        <v>42</v>
      </c>
      <c r="D23" s="133"/>
      <c r="E23" s="133"/>
      <c r="F23" s="50"/>
    </row>
    <row r="24" spans="1:6" s="1" customFormat="1" ht="17.25">
      <c r="A24" s="270"/>
      <c r="B24" s="273">
        <v>31001</v>
      </c>
      <c r="C24" s="174" t="s">
        <v>11</v>
      </c>
      <c r="D24" s="67">
        <f>+'3'!G39</f>
        <v>0</v>
      </c>
      <c r="E24" s="67">
        <f>+'3'!H39</f>
        <v>-3092.8</v>
      </c>
      <c r="F24" s="67">
        <f>+'3'!I39</f>
        <v>-3092.8</v>
      </c>
    </row>
    <row r="25" spans="1:6" s="1" customFormat="1" ht="34.5">
      <c r="A25" s="271"/>
      <c r="B25" s="274"/>
      <c r="C25" s="166" t="s">
        <v>104</v>
      </c>
      <c r="D25" s="130"/>
      <c r="E25" s="130"/>
      <c r="F25" s="47"/>
    </row>
    <row r="26" spans="1:6" s="1" customFormat="1" ht="17.25">
      <c r="A26" s="271"/>
      <c r="B26" s="274"/>
      <c r="C26" s="174" t="s">
        <v>12</v>
      </c>
      <c r="D26" s="131"/>
      <c r="E26" s="131"/>
      <c r="F26" s="48"/>
    </row>
    <row r="27" spans="1:6" s="1" customFormat="1" ht="51.75">
      <c r="A27" s="271"/>
      <c r="B27" s="274"/>
      <c r="C27" s="166" t="s">
        <v>105</v>
      </c>
      <c r="D27" s="132"/>
      <c r="E27" s="132"/>
      <c r="F27" s="49"/>
    </row>
    <row r="28" spans="1:6" s="1" customFormat="1" ht="17.25">
      <c r="A28" s="271"/>
      <c r="B28" s="274"/>
      <c r="C28" s="174" t="s">
        <v>13</v>
      </c>
      <c r="D28" s="133"/>
      <c r="E28" s="133"/>
      <c r="F28" s="50"/>
    </row>
    <row r="29" spans="1:6" s="1" customFormat="1" ht="34.5">
      <c r="A29" s="272"/>
      <c r="B29" s="275"/>
      <c r="C29" s="166" t="s">
        <v>106</v>
      </c>
      <c r="D29" s="133"/>
      <c r="E29" s="133"/>
      <c r="F29" s="50"/>
    </row>
    <row r="30" spans="1:6" s="13" customFormat="1" ht="17.25">
      <c r="A30" s="266">
        <v>1093</v>
      </c>
      <c r="B30" s="269"/>
      <c r="C30" s="45" t="s">
        <v>8</v>
      </c>
      <c r="D30" s="67">
        <f>D36</f>
        <v>0</v>
      </c>
      <c r="E30" s="67">
        <f t="shared" ref="E30:F30" si="3">E36</f>
        <v>35287.199999999997</v>
      </c>
      <c r="F30" s="67">
        <f t="shared" si="3"/>
        <v>70574.399999999994</v>
      </c>
    </row>
    <row r="31" spans="1:6" s="13" customFormat="1" ht="17.25">
      <c r="A31" s="267"/>
      <c r="B31" s="269"/>
      <c r="C31" s="18" t="s">
        <v>73</v>
      </c>
      <c r="D31" s="128"/>
      <c r="E31" s="128"/>
      <c r="F31" s="67"/>
    </row>
    <row r="32" spans="1:6" s="13" customFormat="1" ht="17.25">
      <c r="A32" s="267"/>
      <c r="B32" s="269"/>
      <c r="C32" s="45" t="s">
        <v>9</v>
      </c>
      <c r="D32" s="129"/>
      <c r="E32" s="129"/>
      <c r="F32" s="55"/>
    </row>
    <row r="33" spans="1:6" s="13" customFormat="1" ht="34.5">
      <c r="A33" s="267"/>
      <c r="B33" s="269"/>
      <c r="C33" s="41" t="s">
        <v>74</v>
      </c>
      <c r="D33" s="129"/>
      <c r="E33" s="129"/>
      <c r="F33" s="55"/>
    </row>
    <row r="34" spans="1:6" s="13" customFormat="1" ht="17.25">
      <c r="A34" s="267"/>
      <c r="B34" s="269"/>
      <c r="C34" s="40" t="s">
        <v>10</v>
      </c>
      <c r="D34" s="129"/>
      <c r="E34" s="129"/>
      <c r="F34" s="55"/>
    </row>
    <row r="35" spans="1:6" s="13" customFormat="1" ht="40.5" customHeight="1">
      <c r="A35" s="268"/>
      <c r="B35" s="269"/>
      <c r="C35" s="41" t="s">
        <v>93</v>
      </c>
      <c r="D35" s="129"/>
      <c r="E35" s="129"/>
      <c r="F35" s="55"/>
    </row>
    <row r="36" spans="1:6" s="1" customFormat="1" ht="17.25">
      <c r="A36" s="270"/>
      <c r="B36" s="273">
        <v>11001</v>
      </c>
      <c r="C36" s="46" t="s">
        <v>11</v>
      </c>
      <c r="D36" s="67">
        <f>'3'!G58</f>
        <v>0</v>
      </c>
      <c r="E36" s="67">
        <f>'3'!H58</f>
        <v>35287.199999999997</v>
      </c>
      <c r="F36" s="67">
        <f>'3'!I58</f>
        <v>70574.399999999994</v>
      </c>
    </row>
    <row r="37" spans="1:6" s="1" customFormat="1" ht="17.25">
      <c r="A37" s="271"/>
      <c r="B37" s="274"/>
      <c r="C37" s="18" t="s">
        <v>75</v>
      </c>
      <c r="D37" s="130"/>
      <c r="E37" s="130"/>
      <c r="F37" s="47"/>
    </row>
    <row r="38" spans="1:6" s="1" customFormat="1" ht="17.25">
      <c r="A38" s="271"/>
      <c r="B38" s="274"/>
      <c r="C38" s="45" t="s">
        <v>12</v>
      </c>
      <c r="D38" s="131"/>
      <c r="E38" s="131"/>
      <c r="F38" s="48"/>
    </row>
    <row r="39" spans="1:6" s="1" customFormat="1" ht="41.25" customHeight="1">
      <c r="A39" s="271"/>
      <c r="B39" s="274"/>
      <c r="C39" s="56" t="s">
        <v>94</v>
      </c>
      <c r="D39" s="132"/>
      <c r="E39" s="132"/>
      <c r="F39" s="49"/>
    </row>
    <row r="40" spans="1:6" s="1" customFormat="1" ht="17.25">
      <c r="A40" s="271"/>
      <c r="B40" s="274"/>
      <c r="C40" s="45" t="s">
        <v>13</v>
      </c>
      <c r="D40" s="133"/>
      <c r="E40" s="133"/>
      <c r="F40" s="50"/>
    </row>
    <row r="41" spans="1:6" s="1" customFormat="1" ht="17.25">
      <c r="A41" s="272"/>
      <c r="B41" s="275"/>
      <c r="C41" s="18" t="s">
        <v>77</v>
      </c>
      <c r="D41" s="133"/>
      <c r="E41" s="133"/>
      <c r="F41" s="50"/>
    </row>
    <row r="42" spans="1:6" s="13" customFormat="1" ht="17.25">
      <c r="A42" s="266">
        <v>1123</v>
      </c>
      <c r="B42" s="269"/>
      <c r="C42" s="45" t="s">
        <v>8</v>
      </c>
      <c r="D42" s="67">
        <f>D48</f>
        <v>0</v>
      </c>
      <c r="E42" s="67">
        <f t="shared" ref="E42:F42" si="4">E48</f>
        <v>0</v>
      </c>
      <c r="F42" s="67">
        <f t="shared" si="4"/>
        <v>-203.3</v>
      </c>
    </row>
    <row r="43" spans="1:6" s="13" customFormat="1" ht="17.25">
      <c r="A43" s="267"/>
      <c r="B43" s="269"/>
      <c r="C43" s="18" t="s">
        <v>107</v>
      </c>
      <c r="D43" s="128"/>
      <c r="E43" s="128"/>
      <c r="F43" s="67"/>
    </row>
    <row r="44" spans="1:6" s="13" customFormat="1" ht="17.25">
      <c r="A44" s="267"/>
      <c r="B44" s="269"/>
      <c r="C44" s="45" t="s">
        <v>9</v>
      </c>
      <c r="D44" s="129"/>
      <c r="E44" s="129"/>
      <c r="F44" s="167"/>
    </row>
    <row r="45" spans="1:6" s="13" customFormat="1" ht="17.25">
      <c r="A45" s="267"/>
      <c r="B45" s="269"/>
      <c r="C45" s="41" t="s">
        <v>108</v>
      </c>
      <c r="D45" s="129"/>
      <c r="E45" s="129"/>
      <c r="F45" s="167"/>
    </row>
    <row r="46" spans="1:6" s="13" customFormat="1" ht="17.25">
      <c r="A46" s="267"/>
      <c r="B46" s="269"/>
      <c r="C46" s="40" t="s">
        <v>10</v>
      </c>
      <c r="D46" s="129"/>
      <c r="E46" s="129"/>
      <c r="F46" s="167"/>
    </row>
    <row r="47" spans="1:6" s="13" customFormat="1" ht="40.5" customHeight="1">
      <c r="A47" s="268"/>
      <c r="B47" s="269"/>
      <c r="C47" s="41" t="s">
        <v>109</v>
      </c>
      <c r="D47" s="129"/>
      <c r="E47" s="129"/>
      <c r="F47" s="167"/>
    </row>
    <row r="48" spans="1:6" s="1" customFormat="1" ht="17.25">
      <c r="A48" s="270"/>
      <c r="B48" s="273">
        <v>11001</v>
      </c>
      <c r="C48" s="174" t="s">
        <v>11</v>
      </c>
      <c r="D48" s="67">
        <f>+'3'!G77</f>
        <v>0</v>
      </c>
      <c r="E48" s="67">
        <f>+'3'!H77</f>
        <v>0</v>
      </c>
      <c r="F48" s="67">
        <f>+'3'!I77</f>
        <v>-203.3</v>
      </c>
    </row>
    <row r="49" spans="1:6" s="1" customFormat="1" ht="34.5">
      <c r="A49" s="271"/>
      <c r="B49" s="274"/>
      <c r="C49" s="166" t="s">
        <v>110</v>
      </c>
      <c r="D49" s="130"/>
      <c r="E49" s="130"/>
      <c r="F49" s="47"/>
    </row>
    <row r="50" spans="1:6" s="1" customFormat="1" ht="17.25">
      <c r="A50" s="271"/>
      <c r="B50" s="274"/>
      <c r="C50" s="174" t="s">
        <v>12</v>
      </c>
      <c r="D50" s="131"/>
      <c r="E50" s="131"/>
      <c r="F50" s="48"/>
    </row>
    <row r="51" spans="1:6" s="1" customFormat="1" ht="51.75" customHeight="1">
      <c r="A51" s="271"/>
      <c r="B51" s="274"/>
      <c r="C51" s="166" t="s">
        <v>111</v>
      </c>
      <c r="D51" s="132"/>
      <c r="E51" s="132"/>
      <c r="F51" s="49"/>
    </row>
    <row r="52" spans="1:6" s="1" customFormat="1" ht="17.25">
      <c r="A52" s="271"/>
      <c r="B52" s="274"/>
      <c r="C52" s="174" t="s">
        <v>13</v>
      </c>
      <c r="D52" s="133"/>
      <c r="E52" s="133"/>
      <c r="F52" s="50"/>
    </row>
    <row r="53" spans="1:6" s="1" customFormat="1" ht="17.25">
      <c r="A53" s="272"/>
      <c r="B53" s="275"/>
      <c r="C53" s="166" t="s">
        <v>42</v>
      </c>
      <c r="D53" s="133"/>
      <c r="E53" s="133"/>
      <c r="F53" s="50"/>
    </row>
    <row r="54" spans="1:6" s="13" customFormat="1" ht="17.25" customHeight="1">
      <c r="A54" s="94"/>
      <c r="B54" s="74"/>
      <c r="C54" s="134" t="s">
        <v>53</v>
      </c>
      <c r="D54" s="102">
        <f t="shared" ref="D54:F54" si="5">D55</f>
        <v>0</v>
      </c>
      <c r="E54" s="102">
        <f t="shared" si="5"/>
        <v>-29194.399999999998</v>
      </c>
      <c r="F54" s="102">
        <f t="shared" si="5"/>
        <v>-59970.999999999993</v>
      </c>
    </row>
    <row r="55" spans="1:6" s="13" customFormat="1" ht="17.25">
      <c r="A55" s="287">
        <v>1139</v>
      </c>
      <c r="B55" s="290"/>
      <c r="C55" s="71" t="s">
        <v>8</v>
      </c>
      <c r="D55" s="60">
        <f>+D62+D68</f>
        <v>0</v>
      </c>
      <c r="E55" s="60">
        <f t="shared" ref="E55:F55" si="6">+E62+E68</f>
        <v>-29194.399999999998</v>
      </c>
      <c r="F55" s="60">
        <f t="shared" si="6"/>
        <v>-59970.999999999993</v>
      </c>
    </row>
    <row r="56" spans="1:6" s="13" customFormat="1" ht="17.25">
      <c r="A56" s="288"/>
      <c r="B56" s="290"/>
      <c r="C56" s="92" t="s">
        <v>49</v>
      </c>
      <c r="D56" s="103"/>
      <c r="E56" s="103"/>
      <c r="F56" s="103"/>
    </row>
    <row r="57" spans="1:6" s="13" customFormat="1" ht="17.25">
      <c r="A57" s="288"/>
      <c r="B57" s="290"/>
      <c r="C57" s="71" t="s">
        <v>9</v>
      </c>
      <c r="D57" s="123"/>
      <c r="E57" s="123"/>
      <c r="F57" s="94"/>
    </row>
    <row r="58" spans="1:6" s="13" customFormat="1" ht="41.25" customHeight="1">
      <c r="A58" s="288"/>
      <c r="B58" s="290"/>
      <c r="C58" s="92" t="s">
        <v>63</v>
      </c>
      <c r="D58" s="123"/>
      <c r="E58" s="123"/>
      <c r="F58" s="94"/>
    </row>
    <row r="59" spans="1:6" s="13" customFormat="1" ht="17.25">
      <c r="A59" s="288"/>
      <c r="B59" s="290"/>
      <c r="C59" s="71" t="s">
        <v>10</v>
      </c>
      <c r="D59" s="123"/>
      <c r="E59" s="123"/>
      <c r="F59" s="94"/>
    </row>
    <row r="60" spans="1:6" s="13" customFormat="1" ht="34.5">
      <c r="A60" s="289"/>
      <c r="B60" s="290"/>
      <c r="C60" s="92" t="s">
        <v>64</v>
      </c>
      <c r="D60" s="123"/>
      <c r="E60" s="123"/>
      <c r="F60" s="94"/>
    </row>
    <row r="61" spans="1:6" s="1" customFormat="1" ht="17.25">
      <c r="A61" s="291"/>
      <c r="B61" s="292"/>
      <c r="C61" s="104" t="s">
        <v>54</v>
      </c>
      <c r="D61" s="105"/>
      <c r="E61" s="105"/>
      <c r="F61" s="105"/>
    </row>
    <row r="62" spans="1:6" s="13" customFormat="1" ht="17.25">
      <c r="A62" s="284"/>
      <c r="B62" s="287">
        <v>11001</v>
      </c>
      <c r="C62" s="71" t="s">
        <v>11</v>
      </c>
      <c r="D62" s="60">
        <f>+'3'!G96</f>
        <v>0</v>
      </c>
      <c r="E62" s="60">
        <f>+'3'!H96</f>
        <v>-35287.199999999997</v>
      </c>
      <c r="F62" s="60">
        <f>+'3'!I96</f>
        <v>-70574.399999999994</v>
      </c>
    </row>
    <row r="63" spans="1:6" s="13" customFormat="1" ht="17.25">
      <c r="A63" s="285"/>
      <c r="B63" s="288"/>
      <c r="C63" s="106" t="s">
        <v>49</v>
      </c>
      <c r="D63" s="72"/>
      <c r="E63" s="72"/>
      <c r="F63" s="72"/>
    </row>
    <row r="64" spans="1:6" s="13" customFormat="1" ht="17.25">
      <c r="A64" s="285"/>
      <c r="B64" s="288"/>
      <c r="C64" s="71" t="s">
        <v>12</v>
      </c>
      <c r="D64" s="123"/>
      <c r="E64" s="123"/>
      <c r="F64" s="94"/>
    </row>
    <row r="65" spans="1:7" s="13" customFormat="1" ht="81.75" customHeight="1">
      <c r="A65" s="285"/>
      <c r="B65" s="288"/>
      <c r="C65" s="91" t="s">
        <v>65</v>
      </c>
      <c r="D65" s="123"/>
      <c r="E65" s="123"/>
      <c r="F65" s="94"/>
    </row>
    <row r="66" spans="1:7" s="13" customFormat="1" ht="17.25">
      <c r="A66" s="285"/>
      <c r="B66" s="288"/>
      <c r="C66" s="71" t="s">
        <v>13</v>
      </c>
      <c r="D66" s="123"/>
      <c r="E66" s="123"/>
      <c r="F66" s="94"/>
    </row>
    <row r="67" spans="1:7" s="13" customFormat="1" ht="17.25">
      <c r="A67" s="286"/>
      <c r="B67" s="289"/>
      <c r="C67" s="108" t="s">
        <v>42</v>
      </c>
      <c r="D67" s="123"/>
      <c r="E67" s="123"/>
      <c r="F67" s="94"/>
      <c r="G67" s="107"/>
    </row>
    <row r="68" spans="1:7" s="13" customFormat="1" ht="17.25">
      <c r="A68" s="284"/>
      <c r="B68" s="287">
        <v>11001</v>
      </c>
      <c r="C68" s="71" t="s">
        <v>11</v>
      </c>
      <c r="D68" s="60">
        <f>+'3'!G104</f>
        <v>0</v>
      </c>
      <c r="E68" s="60">
        <f>+'3'!H104</f>
        <v>6092.8</v>
      </c>
      <c r="F68" s="60">
        <f>+'3'!I104</f>
        <v>10603.400000000001</v>
      </c>
    </row>
    <row r="69" spans="1:7" s="13" customFormat="1" ht="17.25">
      <c r="A69" s="285"/>
      <c r="B69" s="288"/>
      <c r="C69" s="106" t="s">
        <v>49</v>
      </c>
      <c r="D69" s="72"/>
      <c r="E69" s="72"/>
      <c r="F69" s="72"/>
    </row>
    <row r="70" spans="1:7" s="13" customFormat="1" ht="17.25">
      <c r="A70" s="285"/>
      <c r="B70" s="288"/>
      <c r="C70" s="71" t="s">
        <v>12</v>
      </c>
      <c r="D70" s="258"/>
      <c r="E70" s="258"/>
      <c r="F70" s="258"/>
    </row>
    <row r="71" spans="1:7" s="13" customFormat="1" ht="81.75" customHeight="1">
      <c r="A71" s="285"/>
      <c r="B71" s="288"/>
      <c r="C71" s="91" t="s">
        <v>65</v>
      </c>
      <c r="D71" s="258"/>
      <c r="E71" s="258"/>
      <c r="F71" s="258"/>
    </row>
    <row r="72" spans="1:7" s="13" customFormat="1" ht="17.25">
      <c r="A72" s="285"/>
      <c r="B72" s="288"/>
      <c r="C72" s="71" t="s">
        <v>13</v>
      </c>
      <c r="D72" s="258"/>
      <c r="E72" s="258"/>
      <c r="F72" s="258"/>
    </row>
    <row r="73" spans="1:7" s="13" customFormat="1" ht="17.25">
      <c r="A73" s="286"/>
      <c r="B73" s="289"/>
      <c r="C73" s="108" t="s">
        <v>42</v>
      </c>
      <c r="D73" s="258"/>
      <c r="E73" s="258"/>
      <c r="F73" s="258"/>
      <c r="G73" s="107"/>
    </row>
    <row r="74" spans="1:7" s="13" customFormat="1" ht="17.25">
      <c r="A74" s="59"/>
      <c r="B74" s="59"/>
      <c r="C74" s="68"/>
      <c r="D74" s="69"/>
      <c r="E74" s="69"/>
      <c r="F74" s="69"/>
    </row>
  </sheetData>
  <mergeCells count="27">
    <mergeCell ref="A68:A73"/>
    <mergeCell ref="B68:B73"/>
    <mergeCell ref="A62:A67"/>
    <mergeCell ref="B62:B67"/>
    <mergeCell ref="A55:A60"/>
    <mergeCell ref="B55:B60"/>
    <mergeCell ref="A61:B61"/>
    <mergeCell ref="A12:A17"/>
    <mergeCell ref="B12:B17"/>
    <mergeCell ref="A18:A23"/>
    <mergeCell ref="B18:B23"/>
    <mergeCell ref="A24:A29"/>
    <mergeCell ref="B24:B29"/>
    <mergeCell ref="A5:F6"/>
    <mergeCell ref="D7:F7"/>
    <mergeCell ref="A8:B8"/>
    <mergeCell ref="C8:C9"/>
    <mergeCell ref="B10:C10"/>
    <mergeCell ref="D8:F8"/>
    <mergeCell ref="A42:A47"/>
    <mergeCell ref="B42:B47"/>
    <mergeCell ref="A48:A53"/>
    <mergeCell ref="B48:B53"/>
    <mergeCell ref="A30:A35"/>
    <mergeCell ref="B30:B35"/>
    <mergeCell ref="A36:A41"/>
    <mergeCell ref="B36:B41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B18" sqref="B18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176"/>
      <c r="E1" s="176"/>
      <c r="F1" s="177"/>
      <c r="G1" s="177"/>
      <c r="H1" s="178" t="s">
        <v>112</v>
      </c>
      <c r="I1" s="179"/>
    </row>
    <row r="2" spans="1:44">
      <c r="D2" s="177"/>
      <c r="E2" s="177"/>
      <c r="F2" s="177"/>
      <c r="G2" s="177"/>
      <c r="H2" s="178" t="s">
        <v>299</v>
      </c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</row>
    <row r="3" spans="1:44">
      <c r="D3" s="177"/>
      <c r="E3" s="177"/>
      <c r="F3" s="177"/>
      <c r="G3" s="177"/>
      <c r="H3" s="180" t="s">
        <v>113</v>
      </c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</row>
    <row r="4" spans="1:44" hidden="1">
      <c r="D4" s="293"/>
      <c r="E4" s="293"/>
      <c r="F4" s="293"/>
      <c r="G4" s="179"/>
      <c r="H4" s="179"/>
      <c r="I4" s="179"/>
    </row>
    <row r="5" spans="1:44" hidden="1">
      <c r="D5" s="293"/>
      <c r="E5" s="293"/>
      <c r="F5" s="293"/>
      <c r="G5" s="179"/>
      <c r="H5" s="179"/>
      <c r="I5" s="179"/>
    </row>
    <row r="6" spans="1:44" ht="51" customHeight="1">
      <c r="A6" s="294" t="s">
        <v>311</v>
      </c>
      <c r="B6" s="294"/>
      <c r="C6" s="294"/>
      <c r="D6" s="294"/>
      <c r="E6" s="294"/>
      <c r="F6" s="294"/>
      <c r="G6" s="294"/>
      <c r="H6" s="294"/>
      <c r="I6" s="181"/>
    </row>
    <row r="7" spans="1:44" ht="17.25">
      <c r="A7" s="2"/>
      <c r="B7" s="172"/>
      <c r="C7" s="172"/>
      <c r="D7" s="172"/>
      <c r="E7" s="172"/>
      <c r="F7" s="172"/>
      <c r="G7" s="277" t="s">
        <v>114</v>
      </c>
      <c r="H7" s="277"/>
      <c r="I7" s="181"/>
    </row>
    <row r="8" spans="1:44" ht="48.75" customHeight="1">
      <c r="A8" s="295" t="s">
        <v>115</v>
      </c>
      <c r="B8" s="295"/>
      <c r="C8" s="296" t="s">
        <v>116</v>
      </c>
      <c r="D8" s="296" t="s">
        <v>117</v>
      </c>
      <c r="E8" s="297" t="s">
        <v>297</v>
      </c>
      <c r="F8" s="298"/>
      <c r="G8" s="298"/>
      <c r="H8" s="299"/>
      <c r="I8" s="181"/>
    </row>
    <row r="9" spans="1:44" ht="17.25">
      <c r="A9" s="295"/>
      <c r="B9" s="295"/>
      <c r="C9" s="296"/>
      <c r="D9" s="296"/>
      <c r="E9" s="296" t="s">
        <v>118</v>
      </c>
      <c r="F9" s="296"/>
      <c r="G9" s="296"/>
      <c r="H9" s="296"/>
    </row>
    <row r="10" spans="1:44" ht="103.5">
      <c r="A10" s="182" t="s">
        <v>119</v>
      </c>
      <c r="B10" s="182" t="s">
        <v>0</v>
      </c>
      <c r="C10" s="296"/>
      <c r="D10" s="296"/>
      <c r="E10" s="183" t="s">
        <v>120</v>
      </c>
      <c r="F10" s="183" t="s">
        <v>121</v>
      </c>
      <c r="G10" s="183" t="s">
        <v>122</v>
      </c>
      <c r="H10" s="160" t="s">
        <v>123</v>
      </c>
    </row>
    <row r="11" spans="1:44" ht="17.25">
      <c r="A11" s="184"/>
      <c r="B11" s="184"/>
      <c r="C11" s="185" t="s">
        <v>117</v>
      </c>
      <c r="D11" s="186">
        <f>+D13</f>
        <v>-3092.8</v>
      </c>
      <c r="E11" s="186">
        <f>+E13</f>
        <v>0</v>
      </c>
      <c r="F11" s="186">
        <f t="shared" ref="F11:H11" si="0">+F13</f>
        <v>0</v>
      </c>
      <c r="G11" s="186">
        <f>+G13</f>
        <v>0</v>
      </c>
      <c r="H11" s="186">
        <f t="shared" si="0"/>
        <v>-3092.8</v>
      </c>
    </row>
    <row r="12" spans="1:44" ht="17.25">
      <c r="A12" s="184"/>
      <c r="B12" s="184"/>
      <c r="C12" s="187" t="s">
        <v>124</v>
      </c>
      <c r="D12" s="188"/>
      <c r="E12" s="188"/>
      <c r="F12" s="188"/>
      <c r="G12" s="188"/>
      <c r="H12" s="188"/>
    </row>
    <row r="13" spans="1:44" ht="17.25">
      <c r="A13" s="189"/>
      <c r="B13" s="189"/>
      <c r="C13" s="190" t="s">
        <v>125</v>
      </c>
      <c r="D13" s="191">
        <f>+D15</f>
        <v>-3092.8</v>
      </c>
      <c r="E13" s="191">
        <f>+E15</f>
        <v>0</v>
      </c>
      <c r="F13" s="191">
        <f t="shared" ref="F13:H13" si="1">+F15</f>
        <v>0</v>
      </c>
      <c r="G13" s="191">
        <f t="shared" si="1"/>
        <v>0</v>
      </c>
      <c r="H13" s="191">
        <f t="shared" si="1"/>
        <v>-3092.8</v>
      </c>
    </row>
    <row r="14" spans="1:44" ht="17.25">
      <c r="A14" s="189"/>
      <c r="B14" s="189"/>
      <c r="C14" s="192" t="s">
        <v>126</v>
      </c>
      <c r="D14" s="191"/>
      <c r="E14" s="191"/>
      <c r="F14" s="191"/>
      <c r="G14" s="191"/>
      <c r="H14" s="191"/>
    </row>
    <row r="15" spans="1:44" ht="51.75">
      <c r="A15" s="193" t="s">
        <v>127</v>
      </c>
      <c r="B15" s="193" t="s">
        <v>128</v>
      </c>
      <c r="C15" s="194" t="s">
        <v>104</v>
      </c>
      <c r="D15" s="191">
        <f>E15+F15+G15+H15</f>
        <v>-3092.8</v>
      </c>
      <c r="E15" s="191">
        <v>0</v>
      </c>
      <c r="F15" s="191">
        <v>0</v>
      </c>
      <c r="G15" s="191">
        <v>0</v>
      </c>
      <c r="H15" s="191">
        <f>+'3'!I39</f>
        <v>-3092.8</v>
      </c>
      <c r="I15" s="195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"/>
  <sheetViews>
    <sheetView zoomScaleNormal="100" zoomScaleSheetLayoutView="100" workbookViewId="0">
      <selection activeCell="B2" sqref="B2"/>
    </sheetView>
  </sheetViews>
  <sheetFormatPr defaultColWidth="9.33203125"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18.5" style="5" customWidth="1"/>
    <col min="8" max="8" width="18.6640625" style="5" customWidth="1"/>
    <col min="9" max="9" width="20.33203125" style="16" customWidth="1"/>
    <col min="10" max="10" width="14" style="5" bestFit="1" customWidth="1"/>
    <col min="11" max="11" width="15.5" style="5" bestFit="1" customWidth="1"/>
    <col min="12" max="12" width="15" style="5" bestFit="1" customWidth="1"/>
    <col min="13" max="13" width="14" style="5" bestFit="1" customWidth="1"/>
    <col min="14" max="14" width="14.33203125" style="5" bestFit="1" customWidth="1"/>
    <col min="15" max="15" width="13.1640625" style="5" customWidth="1"/>
    <col min="16" max="16" width="9.33203125" style="5"/>
    <col min="17" max="17" width="12.6640625" style="5" bestFit="1" customWidth="1"/>
    <col min="18" max="16384" width="9.33203125" style="5"/>
  </cols>
  <sheetData>
    <row r="1" spans="1:17" ht="14.45" customHeight="1">
      <c r="A1" s="4"/>
      <c r="B1" s="4"/>
      <c r="C1" s="4"/>
      <c r="D1" s="4"/>
      <c r="E1" s="4"/>
      <c r="G1" s="7"/>
      <c r="H1" s="7"/>
      <c r="I1" s="8" t="s">
        <v>298</v>
      </c>
      <c r="J1" s="8"/>
    </row>
    <row r="2" spans="1:17" ht="14.45" customHeight="1">
      <c r="E2" s="4"/>
      <c r="G2" s="7"/>
      <c r="H2" s="7"/>
      <c r="I2" s="15" t="s">
        <v>61</v>
      </c>
      <c r="J2" s="9"/>
    </row>
    <row r="3" spans="1:17" ht="14.45" customHeight="1">
      <c r="E3" s="4"/>
      <c r="G3" s="7"/>
      <c r="H3" s="7"/>
      <c r="I3" s="15" t="s">
        <v>4</v>
      </c>
      <c r="J3" s="9"/>
    </row>
    <row r="4" spans="1:17" ht="14.45" customHeight="1">
      <c r="E4" s="4"/>
    </row>
    <row r="5" spans="1:17" ht="14.45" customHeight="1">
      <c r="A5" s="4"/>
      <c r="B5" s="4"/>
      <c r="C5" s="7"/>
      <c r="D5" s="7"/>
      <c r="E5" s="4"/>
    </row>
    <row r="6" spans="1:17" ht="35.25" customHeight="1">
      <c r="A6" s="294" t="s">
        <v>96</v>
      </c>
      <c r="B6" s="294"/>
      <c r="C6" s="294"/>
      <c r="D6" s="294"/>
      <c r="E6" s="294"/>
      <c r="F6" s="294"/>
      <c r="G6" s="294"/>
      <c r="H6" s="294"/>
      <c r="I6" s="294"/>
    </row>
    <row r="7" spans="1:17" ht="14.45" customHeight="1">
      <c r="A7" s="18"/>
      <c r="B7" s="18"/>
      <c r="C7" s="18"/>
      <c r="D7" s="18"/>
      <c r="E7" s="21"/>
      <c r="F7" s="21"/>
      <c r="G7" s="277" t="s">
        <v>99</v>
      </c>
      <c r="H7" s="277"/>
      <c r="I7" s="277"/>
    </row>
    <row r="8" spans="1:17" s="12" customFormat="1" ht="72.75" customHeight="1">
      <c r="A8" s="301" t="s">
        <v>18</v>
      </c>
      <c r="B8" s="302"/>
      <c r="C8" s="303"/>
      <c r="D8" s="300" t="s">
        <v>19</v>
      </c>
      <c r="E8" s="300"/>
      <c r="F8" s="300" t="s">
        <v>36</v>
      </c>
      <c r="G8" s="281" t="s">
        <v>37</v>
      </c>
      <c r="H8" s="282"/>
      <c r="I8" s="283"/>
    </row>
    <row r="9" spans="1:17" s="12" customFormat="1" ht="51.75">
      <c r="A9" s="22" t="s">
        <v>20</v>
      </c>
      <c r="B9" s="23" t="s">
        <v>21</v>
      </c>
      <c r="C9" s="22" t="s">
        <v>22</v>
      </c>
      <c r="D9" s="24" t="s">
        <v>23</v>
      </c>
      <c r="E9" s="24" t="s">
        <v>24</v>
      </c>
      <c r="F9" s="300"/>
      <c r="G9" s="124" t="s">
        <v>62</v>
      </c>
      <c r="H9" s="124" t="s">
        <v>60</v>
      </c>
      <c r="I9" s="20" t="s">
        <v>28</v>
      </c>
    </row>
    <row r="10" spans="1:17" s="12" customFormat="1" ht="17.25">
      <c r="A10" s="25"/>
      <c r="B10" s="26"/>
      <c r="C10" s="27"/>
      <c r="D10" s="26"/>
      <c r="E10" s="24"/>
      <c r="F10" s="37" t="s">
        <v>25</v>
      </c>
      <c r="G10" s="33">
        <f>G48+G86+G12+G67</f>
        <v>0</v>
      </c>
      <c r="H10" s="246">
        <f t="shared" ref="H10:I10" si="0">H48+H86+H12+H67</f>
        <v>-9.0949470177292824E-13</v>
      </c>
      <c r="I10" s="246">
        <f t="shared" si="0"/>
        <v>1.0800249583553523E-12</v>
      </c>
    </row>
    <row r="11" spans="1:17" s="12" customFormat="1" ht="17.25">
      <c r="A11" s="28"/>
      <c r="B11" s="29"/>
      <c r="C11" s="30"/>
      <c r="D11" s="29"/>
      <c r="E11" s="31"/>
      <c r="F11" s="32" t="s">
        <v>26</v>
      </c>
      <c r="G11" s="62"/>
      <c r="H11" s="62"/>
      <c r="I11" s="38"/>
    </row>
    <row r="12" spans="1:17" s="13" customFormat="1" ht="17.25">
      <c r="A12" s="63" t="s">
        <v>138</v>
      </c>
      <c r="B12" s="61"/>
      <c r="C12" s="64"/>
      <c r="D12" s="61"/>
      <c r="E12" s="65"/>
      <c r="F12" s="141" t="s">
        <v>139</v>
      </c>
      <c r="G12" s="44">
        <f t="shared" ref="G12:I12" si="1">G14</f>
        <v>0</v>
      </c>
      <c r="H12" s="44">
        <f t="shared" si="1"/>
        <v>-6092.8</v>
      </c>
      <c r="I12" s="44">
        <f t="shared" si="1"/>
        <v>-10400.1</v>
      </c>
    </row>
    <row r="13" spans="1:17" s="13" customFormat="1" ht="14.25" customHeight="1">
      <c r="A13" s="53"/>
      <c r="B13" s="51"/>
      <c r="C13" s="54"/>
      <c r="D13" s="51"/>
      <c r="E13" s="54"/>
      <c r="F13" s="39" t="s">
        <v>26</v>
      </c>
      <c r="G13" s="62"/>
      <c r="H13" s="62"/>
      <c r="I13" s="44"/>
    </row>
    <row r="14" spans="1:17" s="13" customFormat="1" ht="51.75">
      <c r="A14" s="84"/>
      <c r="B14" s="304" t="s">
        <v>138</v>
      </c>
      <c r="C14" s="135"/>
      <c r="D14" s="85"/>
      <c r="E14" s="85"/>
      <c r="F14" s="151" t="s">
        <v>140</v>
      </c>
      <c r="G14" s="44">
        <f t="shared" ref="G14:I14" si="2">G16</f>
        <v>0</v>
      </c>
      <c r="H14" s="44">
        <f t="shared" si="2"/>
        <v>-6092.8</v>
      </c>
      <c r="I14" s="44">
        <f t="shared" si="2"/>
        <v>-10400.1</v>
      </c>
      <c r="Q14" s="52"/>
    </row>
    <row r="15" spans="1:17" s="13" customFormat="1" ht="18.75" customHeight="1">
      <c r="A15" s="84"/>
      <c r="B15" s="305"/>
      <c r="C15" s="86"/>
      <c r="D15" s="87"/>
      <c r="E15" s="87"/>
      <c r="F15" s="145" t="s">
        <v>26</v>
      </c>
      <c r="G15" s="62"/>
      <c r="H15" s="62"/>
      <c r="I15" s="44"/>
    </row>
    <row r="16" spans="1:17" s="13" customFormat="1" ht="17.25">
      <c r="A16" s="84"/>
      <c r="B16" s="305"/>
      <c r="C16" s="306" t="s">
        <v>138</v>
      </c>
      <c r="D16" s="85"/>
      <c r="E16" s="85"/>
      <c r="F16" s="216" t="s">
        <v>141</v>
      </c>
      <c r="G16" s="44">
        <f t="shared" ref="G16:I16" si="3">G20</f>
        <v>0</v>
      </c>
      <c r="H16" s="44">
        <f t="shared" si="3"/>
        <v>-6092.8</v>
      </c>
      <c r="I16" s="44">
        <f t="shared" si="3"/>
        <v>-10400.1</v>
      </c>
    </row>
    <row r="17" spans="1:9" s="13" customFormat="1" ht="18" customHeight="1">
      <c r="A17" s="84"/>
      <c r="B17" s="305"/>
      <c r="C17" s="307"/>
      <c r="D17" s="87"/>
      <c r="E17" s="87"/>
      <c r="F17" s="146" t="s">
        <v>26</v>
      </c>
      <c r="G17" s="62"/>
      <c r="H17" s="62"/>
      <c r="I17" s="44"/>
    </row>
    <row r="18" spans="1:9" s="13" customFormat="1" ht="17.25">
      <c r="A18" s="84"/>
      <c r="B18" s="305"/>
      <c r="C18" s="307"/>
      <c r="D18" s="88"/>
      <c r="E18" s="88"/>
      <c r="F18" s="146" t="s">
        <v>16</v>
      </c>
      <c r="G18" s="44">
        <f t="shared" ref="G18:I18" si="4">G20</f>
        <v>0</v>
      </c>
      <c r="H18" s="44">
        <f t="shared" si="4"/>
        <v>-6092.8</v>
      </c>
      <c r="I18" s="44">
        <f t="shared" si="4"/>
        <v>-10400.1</v>
      </c>
    </row>
    <row r="19" spans="1:9" s="13" customFormat="1" ht="17.25">
      <c r="A19" s="84"/>
      <c r="B19" s="305"/>
      <c r="C19" s="307"/>
      <c r="D19" s="137"/>
      <c r="E19" s="87"/>
      <c r="F19" s="146" t="s">
        <v>26</v>
      </c>
      <c r="G19" s="62"/>
      <c r="H19" s="62"/>
      <c r="I19" s="44"/>
    </row>
    <row r="20" spans="1:9" s="43" customFormat="1" ht="51.75">
      <c r="A20" s="84"/>
      <c r="B20" s="305"/>
      <c r="C20" s="307"/>
      <c r="D20" s="89">
        <v>1057</v>
      </c>
      <c r="E20" s="309"/>
      <c r="F20" s="147" t="s">
        <v>100</v>
      </c>
      <c r="G20" s="44">
        <f>+G22+G39</f>
        <v>0</v>
      </c>
      <c r="H20" s="44">
        <f t="shared" ref="H20:I20" si="5">+H22+H39</f>
        <v>-6092.8</v>
      </c>
      <c r="I20" s="44">
        <f t="shared" si="5"/>
        <v>-10400.1</v>
      </c>
    </row>
    <row r="21" spans="1:9" s="43" customFormat="1" ht="17.25">
      <c r="A21" s="90"/>
      <c r="B21" s="305"/>
      <c r="C21" s="307"/>
      <c r="D21" s="89"/>
      <c r="E21" s="309"/>
      <c r="F21" s="148" t="s">
        <v>2</v>
      </c>
      <c r="G21" s="62"/>
      <c r="H21" s="62"/>
      <c r="I21" s="44"/>
    </row>
    <row r="22" spans="1:9" s="43" customFormat="1" ht="51.75">
      <c r="A22" s="90"/>
      <c r="B22" s="305"/>
      <c r="C22" s="307"/>
      <c r="D22" s="89"/>
      <c r="E22" s="82">
        <v>11001</v>
      </c>
      <c r="F22" s="149" t="s">
        <v>101</v>
      </c>
      <c r="G22" s="44">
        <f t="shared" ref="G22:I22" si="6">G24</f>
        <v>0</v>
      </c>
      <c r="H22" s="44">
        <f t="shared" si="6"/>
        <v>-3000</v>
      </c>
      <c r="I22" s="44">
        <f t="shared" si="6"/>
        <v>-7307.3</v>
      </c>
    </row>
    <row r="23" spans="1:9" s="43" customFormat="1" ht="17.25">
      <c r="A23" s="90"/>
      <c r="B23" s="305"/>
      <c r="C23" s="307"/>
      <c r="D23" s="89"/>
      <c r="E23" s="168"/>
      <c r="F23" s="150" t="s">
        <v>5</v>
      </c>
      <c r="G23" s="62"/>
      <c r="H23" s="62"/>
      <c r="I23" s="44"/>
    </row>
    <row r="24" spans="1:9" s="43" customFormat="1" ht="17.25">
      <c r="A24" s="90"/>
      <c r="B24" s="305"/>
      <c r="C24" s="307"/>
      <c r="D24" s="89"/>
      <c r="E24" s="168"/>
      <c r="F24" s="162" t="s">
        <v>87</v>
      </c>
      <c r="G24" s="44">
        <f t="shared" ref="G24:I24" si="7">G26</f>
        <v>0</v>
      </c>
      <c r="H24" s="44">
        <f t="shared" si="7"/>
        <v>-3000</v>
      </c>
      <c r="I24" s="44">
        <f t="shared" si="7"/>
        <v>-7307.3</v>
      </c>
    </row>
    <row r="25" spans="1:9" s="43" customFormat="1" ht="34.5">
      <c r="A25" s="90"/>
      <c r="B25" s="305"/>
      <c r="C25" s="307"/>
      <c r="D25" s="89"/>
      <c r="E25" s="168"/>
      <c r="F25" s="149" t="s">
        <v>6</v>
      </c>
      <c r="G25" s="62"/>
      <c r="H25" s="62"/>
      <c r="I25" s="44"/>
    </row>
    <row r="26" spans="1:9" s="43" customFormat="1" ht="17.25">
      <c r="A26" s="90"/>
      <c r="B26" s="305"/>
      <c r="C26" s="307"/>
      <c r="D26" s="89"/>
      <c r="E26" s="168"/>
      <c r="F26" s="155" t="s">
        <v>7</v>
      </c>
      <c r="G26" s="44">
        <f t="shared" ref="G26:I27" si="8">G27</f>
        <v>0</v>
      </c>
      <c r="H26" s="44">
        <f t="shared" si="8"/>
        <v>-3000</v>
      </c>
      <c r="I26" s="44">
        <f t="shared" si="8"/>
        <v>-7307.3</v>
      </c>
    </row>
    <row r="27" spans="1:9" s="43" customFormat="1" ht="17.25">
      <c r="A27" s="90"/>
      <c r="B27" s="305"/>
      <c r="C27" s="307"/>
      <c r="D27" s="89"/>
      <c r="E27" s="168"/>
      <c r="F27" s="155" t="s">
        <v>81</v>
      </c>
      <c r="G27" s="62">
        <f t="shared" si="8"/>
        <v>0</v>
      </c>
      <c r="H27" s="62">
        <f t="shared" si="8"/>
        <v>-3000</v>
      </c>
      <c r="I27" s="62">
        <f t="shared" si="8"/>
        <v>-7307.3</v>
      </c>
    </row>
    <row r="28" spans="1:9" s="43" customFormat="1" ht="17.25">
      <c r="A28" s="90"/>
      <c r="B28" s="305"/>
      <c r="C28" s="308"/>
      <c r="D28" s="89"/>
      <c r="E28" s="136"/>
      <c r="F28" s="155" t="s">
        <v>142</v>
      </c>
      <c r="G28" s="62">
        <f>+G29+G31+G36</f>
        <v>0</v>
      </c>
      <c r="H28" s="62">
        <f t="shared" ref="H28:I28" si="9">+H29+H31+H36</f>
        <v>-3000</v>
      </c>
      <c r="I28" s="62">
        <f t="shared" si="9"/>
        <v>-7307.3</v>
      </c>
    </row>
    <row r="29" spans="1:9" s="43" customFormat="1" ht="17.25">
      <c r="A29" s="90"/>
      <c r="B29" s="305"/>
      <c r="C29" s="308"/>
      <c r="D29" s="89"/>
      <c r="E29" s="136"/>
      <c r="F29" s="155" t="s">
        <v>264</v>
      </c>
      <c r="G29" s="196">
        <f>+G30</f>
        <v>0</v>
      </c>
      <c r="H29" s="196">
        <f>+H30</f>
        <v>0</v>
      </c>
      <c r="I29" s="196">
        <f>+I30</f>
        <v>-15</v>
      </c>
    </row>
    <row r="30" spans="1:9" s="43" customFormat="1" ht="17.25">
      <c r="A30" s="90"/>
      <c r="B30" s="305"/>
      <c r="C30" s="308"/>
      <c r="D30" s="89"/>
      <c r="E30" s="136"/>
      <c r="F30" s="155" t="s">
        <v>265</v>
      </c>
      <c r="G30" s="196"/>
      <c r="H30" s="196"/>
      <c r="I30" s="196">
        <v>-15</v>
      </c>
    </row>
    <row r="31" spans="1:9" s="43" customFormat="1" ht="17.25">
      <c r="A31" s="90"/>
      <c r="B31" s="305"/>
      <c r="C31" s="308"/>
      <c r="D31" s="89"/>
      <c r="E31" s="136"/>
      <c r="F31" s="155" t="s">
        <v>266</v>
      </c>
      <c r="G31" s="196">
        <f>+G32+G33+G34+G35</f>
        <v>0</v>
      </c>
      <c r="H31" s="196">
        <f t="shared" ref="H31:I31" si="10">+H32+H33+H34+H35</f>
        <v>-3000</v>
      </c>
      <c r="I31" s="196">
        <f t="shared" si="10"/>
        <v>-6783</v>
      </c>
    </row>
    <row r="32" spans="1:9" s="43" customFormat="1" ht="17.25">
      <c r="A32" s="90"/>
      <c r="B32" s="305"/>
      <c r="C32" s="308"/>
      <c r="D32" s="89"/>
      <c r="E32" s="136"/>
      <c r="F32" s="155" t="s">
        <v>270</v>
      </c>
      <c r="G32" s="196"/>
      <c r="H32" s="196"/>
      <c r="I32" s="196">
        <v>-6</v>
      </c>
    </row>
    <row r="33" spans="1:9" s="43" customFormat="1" ht="17.25">
      <c r="A33" s="90"/>
      <c r="B33" s="305"/>
      <c r="C33" s="308"/>
      <c r="D33" s="89"/>
      <c r="E33" s="136"/>
      <c r="F33" s="155" t="s">
        <v>267</v>
      </c>
      <c r="G33" s="196"/>
      <c r="H33" s="196"/>
      <c r="I33" s="196">
        <v>-144</v>
      </c>
    </row>
    <row r="34" spans="1:9" s="43" customFormat="1" ht="17.25">
      <c r="A34" s="90"/>
      <c r="B34" s="305"/>
      <c r="C34" s="308"/>
      <c r="D34" s="89"/>
      <c r="E34" s="136"/>
      <c r="F34" s="155" t="s">
        <v>268</v>
      </c>
      <c r="G34" s="196"/>
      <c r="H34" s="196">
        <v>-3000</v>
      </c>
      <c r="I34" s="196">
        <v>-6583</v>
      </c>
    </row>
    <row r="35" spans="1:9" s="43" customFormat="1" ht="17.25">
      <c r="A35" s="90"/>
      <c r="B35" s="305"/>
      <c r="C35" s="308"/>
      <c r="D35" s="89"/>
      <c r="E35" s="136"/>
      <c r="F35" s="155" t="s">
        <v>269</v>
      </c>
      <c r="G35" s="196"/>
      <c r="H35" s="196"/>
      <c r="I35" s="196">
        <v>-50</v>
      </c>
    </row>
    <row r="36" spans="1:9" s="43" customFormat="1" ht="17.25">
      <c r="A36" s="90"/>
      <c r="B36" s="305"/>
      <c r="C36" s="308"/>
      <c r="D36" s="89"/>
      <c r="E36" s="136"/>
      <c r="F36" s="155" t="s">
        <v>271</v>
      </c>
      <c r="G36" s="196">
        <f>+G37+G38</f>
        <v>0</v>
      </c>
      <c r="H36" s="196">
        <f t="shared" ref="H36:I36" si="11">+H37+H38</f>
        <v>0</v>
      </c>
      <c r="I36" s="196">
        <f t="shared" si="11"/>
        <v>-509.29999999999995</v>
      </c>
    </row>
    <row r="37" spans="1:9" s="43" customFormat="1" ht="17.25">
      <c r="A37" s="90"/>
      <c r="B37" s="305"/>
      <c r="C37" s="308"/>
      <c r="D37" s="89"/>
      <c r="E37" s="136"/>
      <c r="F37" s="155" t="s">
        <v>272</v>
      </c>
      <c r="G37" s="196"/>
      <c r="H37" s="196"/>
      <c r="I37" s="196">
        <v>-374.9</v>
      </c>
    </row>
    <row r="38" spans="1:9" s="43" customFormat="1" ht="17.25">
      <c r="A38" s="90"/>
      <c r="B38" s="305"/>
      <c r="C38" s="308"/>
      <c r="D38" s="89"/>
      <c r="E38" s="136"/>
      <c r="F38" s="155" t="s">
        <v>273</v>
      </c>
      <c r="G38" s="196"/>
      <c r="H38" s="196"/>
      <c r="I38" s="196">
        <v>-134.4</v>
      </c>
    </row>
    <row r="39" spans="1:9" s="43" customFormat="1" ht="34.5">
      <c r="A39" s="90"/>
      <c r="B39" s="170"/>
      <c r="C39" s="171"/>
      <c r="D39" s="89"/>
      <c r="E39" s="82">
        <v>31001</v>
      </c>
      <c r="F39" s="149" t="s">
        <v>104</v>
      </c>
      <c r="G39" s="44">
        <f t="shared" ref="G39:I39" si="12">G41</f>
        <v>0</v>
      </c>
      <c r="H39" s="44">
        <f t="shared" si="12"/>
        <v>-3092.8</v>
      </c>
      <c r="I39" s="44">
        <f t="shared" si="12"/>
        <v>-3092.8</v>
      </c>
    </row>
    <row r="40" spans="1:9" s="43" customFormat="1" ht="17.25">
      <c r="A40" s="90"/>
      <c r="B40" s="170"/>
      <c r="C40" s="171"/>
      <c r="D40" s="89"/>
      <c r="E40" s="168"/>
      <c r="F40" s="150" t="s">
        <v>5</v>
      </c>
      <c r="G40" s="62"/>
      <c r="H40" s="62"/>
      <c r="I40" s="44"/>
    </row>
    <row r="41" spans="1:9" s="43" customFormat="1" ht="17.25">
      <c r="A41" s="90"/>
      <c r="B41" s="170"/>
      <c r="C41" s="171"/>
      <c r="D41" s="89"/>
      <c r="E41" s="168"/>
      <c r="F41" s="162" t="s">
        <v>137</v>
      </c>
      <c r="G41" s="44">
        <f t="shared" ref="G41:I41" si="13">G43</f>
        <v>0</v>
      </c>
      <c r="H41" s="44">
        <f t="shared" si="13"/>
        <v>-3092.8</v>
      </c>
      <c r="I41" s="44">
        <f t="shared" si="13"/>
        <v>-3092.8</v>
      </c>
    </row>
    <row r="42" spans="1:9" s="43" customFormat="1" ht="34.5">
      <c r="A42" s="90"/>
      <c r="B42" s="170"/>
      <c r="C42" s="171"/>
      <c r="D42" s="89"/>
      <c r="E42" s="168"/>
      <c r="F42" s="149" t="s">
        <v>6</v>
      </c>
      <c r="G42" s="62"/>
      <c r="H42" s="62"/>
      <c r="I42" s="44"/>
    </row>
    <row r="43" spans="1:9" s="43" customFormat="1" ht="17.25">
      <c r="A43" s="90"/>
      <c r="B43" s="170"/>
      <c r="C43" s="171"/>
      <c r="D43" s="89"/>
      <c r="E43" s="168"/>
      <c r="F43" s="155" t="s">
        <v>7</v>
      </c>
      <c r="G43" s="44">
        <f t="shared" ref="G43:I44" si="14">G44</f>
        <v>0</v>
      </c>
      <c r="H43" s="44">
        <f t="shared" si="14"/>
        <v>-3092.8</v>
      </c>
      <c r="I43" s="44">
        <f t="shared" si="14"/>
        <v>-3092.8</v>
      </c>
    </row>
    <row r="44" spans="1:9" s="43" customFormat="1" ht="17.25">
      <c r="A44" s="90"/>
      <c r="B44" s="170"/>
      <c r="C44" s="171"/>
      <c r="D44" s="89"/>
      <c r="E44" s="168"/>
      <c r="F44" s="155" t="s">
        <v>274</v>
      </c>
      <c r="G44" s="62">
        <f t="shared" si="14"/>
        <v>0</v>
      </c>
      <c r="H44" s="62">
        <f t="shared" si="14"/>
        <v>-3092.8</v>
      </c>
      <c r="I44" s="62">
        <f t="shared" si="14"/>
        <v>-3092.8</v>
      </c>
    </row>
    <row r="45" spans="1:9" s="43" customFormat="1" ht="17.25">
      <c r="A45" s="90"/>
      <c r="B45" s="170"/>
      <c r="C45" s="171"/>
      <c r="D45" s="89"/>
      <c r="E45" s="136"/>
      <c r="F45" s="155" t="s">
        <v>275</v>
      </c>
      <c r="G45" s="62">
        <f>+G46</f>
        <v>0</v>
      </c>
      <c r="H45" s="62">
        <f t="shared" ref="H45:I45" si="15">+H46</f>
        <v>-3092.8</v>
      </c>
      <c r="I45" s="62">
        <f t="shared" si="15"/>
        <v>-3092.8</v>
      </c>
    </row>
    <row r="46" spans="1:9" s="43" customFormat="1" ht="17.25">
      <c r="A46" s="90"/>
      <c r="B46" s="170"/>
      <c r="C46" s="171"/>
      <c r="D46" s="89"/>
      <c r="E46" s="136"/>
      <c r="F46" s="155" t="s">
        <v>276</v>
      </c>
      <c r="G46" s="196">
        <f>+G47</f>
        <v>0</v>
      </c>
      <c r="H46" s="196">
        <f>+H47</f>
        <v>-3092.8</v>
      </c>
      <c r="I46" s="196">
        <f>+I47</f>
        <v>-3092.8</v>
      </c>
    </row>
    <row r="47" spans="1:9" s="43" customFormat="1" ht="17.25">
      <c r="A47" s="90"/>
      <c r="B47" s="170"/>
      <c r="C47" s="171"/>
      <c r="D47" s="89"/>
      <c r="E47" s="136"/>
      <c r="F47" s="155" t="s">
        <v>277</v>
      </c>
      <c r="G47" s="196"/>
      <c r="H47" s="196">
        <v>-3092.8</v>
      </c>
      <c r="I47" s="196">
        <v>-3092.8</v>
      </c>
    </row>
    <row r="48" spans="1:9" s="13" customFormat="1" ht="34.5">
      <c r="A48" s="63" t="s">
        <v>70</v>
      </c>
      <c r="B48" s="61"/>
      <c r="C48" s="64"/>
      <c r="D48" s="61"/>
      <c r="E48" s="65"/>
      <c r="F48" s="141" t="s">
        <v>71</v>
      </c>
      <c r="G48" s="44">
        <f t="shared" ref="G48:I48" si="16">G50</f>
        <v>0</v>
      </c>
      <c r="H48" s="44">
        <f t="shared" si="16"/>
        <v>35287.199999999997</v>
      </c>
      <c r="I48" s="44">
        <f t="shared" si="16"/>
        <v>70574.399999999994</v>
      </c>
    </row>
    <row r="49" spans="1:17" s="13" customFormat="1" ht="14.25" customHeight="1">
      <c r="A49" s="53"/>
      <c r="B49" s="51"/>
      <c r="C49" s="54"/>
      <c r="D49" s="51"/>
      <c r="E49" s="54"/>
      <c r="F49" s="39" t="s">
        <v>26</v>
      </c>
      <c r="G49" s="62"/>
      <c r="H49" s="62"/>
      <c r="I49" s="44"/>
    </row>
    <row r="50" spans="1:17" s="13" customFormat="1" ht="17.25">
      <c r="A50" s="84"/>
      <c r="B50" s="304" t="s">
        <v>70</v>
      </c>
      <c r="C50" s="135"/>
      <c r="D50" s="85"/>
      <c r="E50" s="85"/>
      <c r="F50" s="151" t="s">
        <v>80</v>
      </c>
      <c r="G50" s="44">
        <f t="shared" ref="G50:I50" si="17">G52</f>
        <v>0</v>
      </c>
      <c r="H50" s="44">
        <f t="shared" si="17"/>
        <v>35287.199999999997</v>
      </c>
      <c r="I50" s="44">
        <f t="shared" si="17"/>
        <v>70574.399999999994</v>
      </c>
      <c r="Q50" s="52"/>
    </row>
    <row r="51" spans="1:17" s="13" customFormat="1" ht="18.75" customHeight="1">
      <c r="A51" s="84"/>
      <c r="B51" s="305"/>
      <c r="C51" s="86"/>
      <c r="D51" s="87"/>
      <c r="E51" s="87"/>
      <c r="F51" s="145" t="s">
        <v>26</v>
      </c>
      <c r="G51" s="62"/>
      <c r="H51" s="62"/>
      <c r="I51" s="44"/>
    </row>
    <row r="52" spans="1:17" s="13" customFormat="1" ht="17.25">
      <c r="A52" s="84"/>
      <c r="B52" s="305"/>
      <c r="C52" s="306" t="s">
        <v>78</v>
      </c>
      <c r="D52" s="85"/>
      <c r="E52" s="85"/>
      <c r="F52" s="151" t="s">
        <v>79</v>
      </c>
      <c r="G52" s="44">
        <f t="shared" ref="G52:I52" si="18">G56</f>
        <v>0</v>
      </c>
      <c r="H52" s="44">
        <f t="shared" si="18"/>
        <v>35287.199999999997</v>
      </c>
      <c r="I52" s="44">
        <f t="shared" si="18"/>
        <v>70574.399999999994</v>
      </c>
    </row>
    <row r="53" spans="1:17" s="13" customFormat="1" ht="18" customHeight="1">
      <c r="A53" s="84"/>
      <c r="B53" s="305"/>
      <c r="C53" s="307"/>
      <c r="D53" s="87"/>
      <c r="E53" s="87"/>
      <c r="F53" s="146" t="s">
        <v>26</v>
      </c>
      <c r="G53" s="62"/>
      <c r="H53" s="62"/>
      <c r="I53" s="44"/>
    </row>
    <row r="54" spans="1:17" s="13" customFormat="1" ht="17.25">
      <c r="A54" s="84"/>
      <c r="B54" s="305"/>
      <c r="C54" s="307"/>
      <c r="D54" s="88"/>
      <c r="E54" s="88"/>
      <c r="F54" s="146" t="s">
        <v>16</v>
      </c>
      <c r="G54" s="44">
        <f t="shared" ref="G54:I54" si="19">G56</f>
        <v>0</v>
      </c>
      <c r="H54" s="44">
        <f t="shared" si="19"/>
        <v>35287.199999999997</v>
      </c>
      <c r="I54" s="44">
        <f t="shared" si="19"/>
        <v>70574.399999999994</v>
      </c>
    </row>
    <row r="55" spans="1:17" s="13" customFormat="1" ht="21" customHeight="1">
      <c r="A55" s="84"/>
      <c r="B55" s="305"/>
      <c r="C55" s="307"/>
      <c r="D55" s="137"/>
      <c r="E55" s="87"/>
      <c r="F55" s="146" t="s">
        <v>26</v>
      </c>
      <c r="G55" s="62"/>
      <c r="H55" s="62"/>
      <c r="I55" s="44"/>
    </row>
    <row r="56" spans="1:17" s="43" customFormat="1" ht="17.25">
      <c r="A56" s="84"/>
      <c r="B56" s="305"/>
      <c r="C56" s="307"/>
      <c r="D56" s="89">
        <v>1093</v>
      </c>
      <c r="E56" s="309"/>
      <c r="F56" s="147" t="s">
        <v>73</v>
      </c>
      <c r="G56" s="44">
        <f t="shared" ref="G56:I56" si="20">G58</f>
        <v>0</v>
      </c>
      <c r="H56" s="44">
        <f t="shared" si="20"/>
        <v>35287.199999999997</v>
      </c>
      <c r="I56" s="44">
        <f t="shared" si="20"/>
        <v>70574.399999999994</v>
      </c>
    </row>
    <row r="57" spans="1:17" s="43" customFormat="1" ht="17.25">
      <c r="A57" s="90"/>
      <c r="B57" s="305"/>
      <c r="C57" s="307"/>
      <c r="D57" s="89"/>
      <c r="E57" s="309"/>
      <c r="F57" s="148" t="s">
        <v>2</v>
      </c>
      <c r="G57" s="62"/>
      <c r="H57" s="62"/>
      <c r="I57" s="44"/>
    </row>
    <row r="58" spans="1:17" s="43" customFormat="1" ht="17.25">
      <c r="A58" s="90"/>
      <c r="B58" s="305"/>
      <c r="C58" s="307"/>
      <c r="D58" s="89"/>
      <c r="E58" s="82">
        <v>11001</v>
      </c>
      <c r="F58" s="149" t="s">
        <v>75</v>
      </c>
      <c r="G58" s="44">
        <f t="shared" ref="G58:I58" si="21">G60</f>
        <v>0</v>
      </c>
      <c r="H58" s="44">
        <f t="shared" si="21"/>
        <v>35287.199999999997</v>
      </c>
      <c r="I58" s="44">
        <f t="shared" si="21"/>
        <v>70574.399999999994</v>
      </c>
    </row>
    <row r="59" spans="1:17" s="43" customFormat="1" ht="17.25">
      <c r="A59" s="90"/>
      <c r="B59" s="305"/>
      <c r="C59" s="307"/>
      <c r="D59" s="89"/>
      <c r="E59" s="83"/>
      <c r="F59" s="150" t="s">
        <v>5</v>
      </c>
      <c r="G59" s="62"/>
      <c r="H59" s="62"/>
      <c r="I59" s="44"/>
    </row>
    <row r="60" spans="1:17" s="43" customFormat="1" ht="17.25">
      <c r="A60" s="90"/>
      <c r="B60" s="305"/>
      <c r="C60" s="307"/>
      <c r="D60" s="89"/>
      <c r="E60" s="83"/>
      <c r="F60" s="162" t="s">
        <v>87</v>
      </c>
      <c r="G60" s="44">
        <f t="shared" ref="G60:I60" si="22">G62</f>
        <v>0</v>
      </c>
      <c r="H60" s="44">
        <f t="shared" si="22"/>
        <v>35287.199999999997</v>
      </c>
      <c r="I60" s="44">
        <f t="shared" si="22"/>
        <v>70574.399999999994</v>
      </c>
    </row>
    <row r="61" spans="1:17" s="43" customFormat="1" ht="34.5">
      <c r="A61" s="90"/>
      <c r="B61" s="305"/>
      <c r="C61" s="307"/>
      <c r="D61" s="89"/>
      <c r="E61" s="83"/>
      <c r="F61" s="149" t="s">
        <v>6</v>
      </c>
      <c r="G61" s="62"/>
      <c r="H61" s="62"/>
      <c r="I61" s="44"/>
    </row>
    <row r="62" spans="1:17" s="43" customFormat="1" ht="17.25">
      <c r="A62" s="90"/>
      <c r="B62" s="305"/>
      <c r="C62" s="307"/>
      <c r="D62" s="89"/>
      <c r="E62" s="83"/>
      <c r="F62" s="155" t="s">
        <v>7</v>
      </c>
      <c r="G62" s="44">
        <f t="shared" ref="G62:I62" si="23">G63</f>
        <v>0</v>
      </c>
      <c r="H62" s="44">
        <f t="shared" si="23"/>
        <v>35287.199999999997</v>
      </c>
      <c r="I62" s="44">
        <f t="shared" si="23"/>
        <v>70574.399999999994</v>
      </c>
    </row>
    <row r="63" spans="1:17" s="43" customFormat="1" ht="17.25">
      <c r="A63" s="90"/>
      <c r="B63" s="305"/>
      <c r="C63" s="307"/>
      <c r="D63" s="89"/>
      <c r="E63" s="83"/>
      <c r="F63" s="155" t="s">
        <v>81</v>
      </c>
      <c r="G63" s="62">
        <f t="shared" ref="G63:I63" si="24">G64</f>
        <v>0</v>
      </c>
      <c r="H63" s="62">
        <f t="shared" si="24"/>
        <v>35287.199999999997</v>
      </c>
      <c r="I63" s="62">
        <f t="shared" si="24"/>
        <v>70574.399999999994</v>
      </c>
    </row>
    <row r="64" spans="1:17" s="43" customFormat="1" ht="17.25">
      <c r="A64" s="90"/>
      <c r="B64" s="305"/>
      <c r="C64" s="308"/>
      <c r="D64" s="89"/>
      <c r="E64" s="136"/>
      <c r="F64" s="155" t="s">
        <v>84</v>
      </c>
      <c r="G64" s="62">
        <f t="shared" ref="G64:I65" si="25">G65</f>
        <v>0</v>
      </c>
      <c r="H64" s="62">
        <f t="shared" si="25"/>
        <v>35287.199999999997</v>
      </c>
      <c r="I64" s="62">
        <f t="shared" si="25"/>
        <v>70574.399999999994</v>
      </c>
    </row>
    <row r="65" spans="1:17" s="43" customFormat="1" ht="33">
      <c r="A65" s="90"/>
      <c r="B65" s="305"/>
      <c r="C65" s="308"/>
      <c r="D65" s="89"/>
      <c r="E65" s="136"/>
      <c r="F65" s="155" t="s">
        <v>85</v>
      </c>
      <c r="G65" s="62">
        <f t="shared" si="25"/>
        <v>0</v>
      </c>
      <c r="H65" s="62">
        <f t="shared" si="25"/>
        <v>35287.199999999997</v>
      </c>
      <c r="I65" s="62">
        <f t="shared" si="25"/>
        <v>70574.399999999994</v>
      </c>
    </row>
    <row r="66" spans="1:17" s="43" customFormat="1" ht="17.25">
      <c r="A66" s="90"/>
      <c r="B66" s="305"/>
      <c r="C66" s="308"/>
      <c r="D66" s="89"/>
      <c r="E66" s="136"/>
      <c r="F66" s="155" t="s">
        <v>86</v>
      </c>
      <c r="G66" s="140">
        <v>0</v>
      </c>
      <c r="H66" s="140">
        <v>35287.199999999997</v>
      </c>
      <c r="I66" s="140">
        <v>70574.399999999994</v>
      </c>
      <c r="L66" s="144"/>
      <c r="M66" s="144"/>
      <c r="N66" s="144"/>
    </row>
    <row r="67" spans="1:17" s="13" customFormat="1" ht="17.25">
      <c r="A67" s="63" t="s">
        <v>278</v>
      </c>
      <c r="B67" s="61"/>
      <c r="C67" s="64"/>
      <c r="D67" s="61"/>
      <c r="E67" s="65"/>
      <c r="F67" s="141" t="s">
        <v>279</v>
      </c>
      <c r="G67" s="44">
        <f t="shared" ref="G67:I67" si="26">G69</f>
        <v>0</v>
      </c>
      <c r="H67" s="44">
        <f t="shared" si="26"/>
        <v>0</v>
      </c>
      <c r="I67" s="44">
        <f t="shared" si="26"/>
        <v>-203.3</v>
      </c>
    </row>
    <row r="68" spans="1:17" s="13" customFormat="1" ht="14.25" customHeight="1">
      <c r="A68" s="53"/>
      <c r="B68" s="51"/>
      <c r="C68" s="54"/>
      <c r="D68" s="51"/>
      <c r="E68" s="54"/>
      <c r="F68" s="39" t="s">
        <v>26</v>
      </c>
      <c r="G68" s="62"/>
      <c r="H68" s="62"/>
      <c r="I68" s="44"/>
    </row>
    <row r="69" spans="1:17" s="13" customFormat="1" ht="34.5">
      <c r="A69" s="84"/>
      <c r="B69" s="304" t="s">
        <v>70</v>
      </c>
      <c r="C69" s="135"/>
      <c r="D69" s="85"/>
      <c r="E69" s="85"/>
      <c r="F69" s="151" t="s">
        <v>281</v>
      </c>
      <c r="G69" s="44">
        <f t="shared" ref="G69:I69" si="27">G71</f>
        <v>0</v>
      </c>
      <c r="H69" s="44">
        <f t="shared" si="27"/>
        <v>0</v>
      </c>
      <c r="I69" s="44">
        <f t="shared" si="27"/>
        <v>-203.3</v>
      </c>
      <c r="Q69" s="52"/>
    </row>
    <row r="70" spans="1:17" s="13" customFormat="1" ht="18.75" customHeight="1">
      <c r="A70" s="84"/>
      <c r="B70" s="305"/>
      <c r="C70" s="86"/>
      <c r="D70" s="87"/>
      <c r="E70" s="87"/>
      <c r="F70" s="145" t="s">
        <v>26</v>
      </c>
      <c r="G70" s="62"/>
      <c r="H70" s="62"/>
      <c r="I70" s="44"/>
    </row>
    <row r="71" spans="1:17" s="13" customFormat="1" ht="17.25">
      <c r="A71" s="84"/>
      <c r="B71" s="305"/>
      <c r="C71" s="306" t="s">
        <v>78</v>
      </c>
      <c r="D71" s="85"/>
      <c r="E71" s="85"/>
      <c r="F71" s="151" t="s">
        <v>280</v>
      </c>
      <c r="G71" s="44">
        <f t="shared" ref="G71:I71" si="28">G75</f>
        <v>0</v>
      </c>
      <c r="H71" s="44">
        <f t="shared" si="28"/>
        <v>0</v>
      </c>
      <c r="I71" s="44">
        <f t="shared" si="28"/>
        <v>-203.3</v>
      </c>
    </row>
    <row r="72" spans="1:17" s="13" customFormat="1" ht="18" customHeight="1">
      <c r="A72" s="84"/>
      <c r="B72" s="305"/>
      <c r="C72" s="307"/>
      <c r="D72" s="87"/>
      <c r="E72" s="87"/>
      <c r="F72" s="146" t="s">
        <v>26</v>
      </c>
      <c r="G72" s="62"/>
      <c r="H72" s="62"/>
      <c r="I72" s="44"/>
    </row>
    <row r="73" spans="1:17" s="13" customFormat="1" ht="17.25">
      <c r="A73" s="84"/>
      <c r="B73" s="305"/>
      <c r="C73" s="307"/>
      <c r="D73" s="88"/>
      <c r="E73" s="88"/>
      <c r="F73" s="146" t="s">
        <v>16</v>
      </c>
      <c r="G73" s="44">
        <f t="shared" ref="G73:I73" si="29">G75</f>
        <v>0</v>
      </c>
      <c r="H73" s="44">
        <f t="shared" si="29"/>
        <v>0</v>
      </c>
      <c r="I73" s="44">
        <f t="shared" si="29"/>
        <v>-203.3</v>
      </c>
    </row>
    <row r="74" spans="1:17" s="13" customFormat="1" ht="21" customHeight="1">
      <c r="A74" s="84"/>
      <c r="B74" s="305"/>
      <c r="C74" s="307"/>
      <c r="D74" s="137"/>
      <c r="E74" s="87"/>
      <c r="F74" s="146" t="s">
        <v>26</v>
      </c>
      <c r="G74" s="62"/>
      <c r="H74" s="62"/>
      <c r="I74" s="44"/>
    </row>
    <row r="75" spans="1:17" s="43" customFormat="1" ht="17.25">
      <c r="A75" s="84"/>
      <c r="B75" s="305"/>
      <c r="C75" s="307"/>
      <c r="D75" s="89">
        <v>1123</v>
      </c>
      <c r="E75" s="309"/>
      <c r="F75" s="147" t="s">
        <v>107</v>
      </c>
      <c r="G75" s="44">
        <f t="shared" ref="G75:I75" si="30">G77</f>
        <v>0</v>
      </c>
      <c r="H75" s="44">
        <f t="shared" si="30"/>
        <v>0</v>
      </c>
      <c r="I75" s="44">
        <f t="shared" si="30"/>
        <v>-203.3</v>
      </c>
    </row>
    <row r="76" spans="1:17" s="43" customFormat="1" ht="17.25">
      <c r="A76" s="90"/>
      <c r="B76" s="305"/>
      <c r="C76" s="307"/>
      <c r="D76" s="89"/>
      <c r="E76" s="309"/>
      <c r="F76" s="148" t="s">
        <v>2</v>
      </c>
      <c r="G76" s="62"/>
      <c r="H76" s="62"/>
      <c r="I76" s="44"/>
    </row>
    <row r="77" spans="1:17" s="43" customFormat="1" ht="34.5">
      <c r="A77" s="90"/>
      <c r="B77" s="305"/>
      <c r="C77" s="307"/>
      <c r="D77" s="89"/>
      <c r="E77" s="82">
        <v>11001</v>
      </c>
      <c r="F77" s="149" t="s">
        <v>110</v>
      </c>
      <c r="G77" s="44">
        <f t="shared" ref="G77:I77" si="31">G79</f>
        <v>0</v>
      </c>
      <c r="H77" s="44">
        <f t="shared" si="31"/>
        <v>0</v>
      </c>
      <c r="I77" s="44">
        <f t="shared" si="31"/>
        <v>-203.3</v>
      </c>
    </row>
    <row r="78" spans="1:17" s="43" customFormat="1" ht="17.25">
      <c r="A78" s="90"/>
      <c r="B78" s="305"/>
      <c r="C78" s="307"/>
      <c r="D78" s="89"/>
      <c r="E78" s="168"/>
      <c r="F78" s="150" t="s">
        <v>5</v>
      </c>
      <c r="G78" s="62"/>
      <c r="H78" s="62"/>
      <c r="I78" s="44"/>
    </row>
    <row r="79" spans="1:17" s="43" customFormat="1" ht="17.25">
      <c r="A79" s="90"/>
      <c r="B79" s="305"/>
      <c r="C79" s="307"/>
      <c r="D79" s="89"/>
      <c r="E79" s="168"/>
      <c r="F79" s="162" t="s">
        <v>87</v>
      </c>
      <c r="G79" s="44">
        <f t="shared" ref="G79:I79" si="32">G81</f>
        <v>0</v>
      </c>
      <c r="H79" s="44">
        <f t="shared" si="32"/>
        <v>0</v>
      </c>
      <c r="I79" s="44">
        <f t="shared" si="32"/>
        <v>-203.3</v>
      </c>
    </row>
    <row r="80" spans="1:17" s="43" customFormat="1" ht="34.5">
      <c r="A80" s="90"/>
      <c r="B80" s="305"/>
      <c r="C80" s="307"/>
      <c r="D80" s="89"/>
      <c r="E80" s="168"/>
      <c r="F80" s="149" t="s">
        <v>6</v>
      </c>
      <c r="G80" s="62"/>
      <c r="H80" s="62"/>
      <c r="I80" s="44"/>
    </row>
    <row r="81" spans="1:14" s="43" customFormat="1" ht="17.25">
      <c r="A81" s="90"/>
      <c r="B81" s="305"/>
      <c r="C81" s="307"/>
      <c r="D81" s="89"/>
      <c r="E81" s="168"/>
      <c r="F81" s="155" t="s">
        <v>7</v>
      </c>
      <c r="G81" s="44">
        <f t="shared" ref="G81:I84" si="33">G82</f>
        <v>0</v>
      </c>
      <c r="H81" s="44">
        <f t="shared" si="33"/>
        <v>0</v>
      </c>
      <c r="I81" s="44">
        <f t="shared" si="33"/>
        <v>-203.3</v>
      </c>
    </row>
    <row r="82" spans="1:14" s="43" customFormat="1" ht="17.25">
      <c r="A82" s="90"/>
      <c r="B82" s="305"/>
      <c r="C82" s="307"/>
      <c r="D82" s="89"/>
      <c r="E82" s="168"/>
      <c r="F82" s="155" t="s">
        <v>81</v>
      </c>
      <c r="G82" s="62">
        <f t="shared" si="33"/>
        <v>0</v>
      </c>
      <c r="H82" s="62">
        <f t="shared" si="33"/>
        <v>0</v>
      </c>
      <c r="I82" s="62">
        <f t="shared" si="33"/>
        <v>-203.3</v>
      </c>
    </row>
    <row r="83" spans="1:14" s="43" customFormat="1" ht="17.25">
      <c r="A83" s="90"/>
      <c r="B83" s="305"/>
      <c r="C83" s="308"/>
      <c r="D83" s="89"/>
      <c r="E83" s="136"/>
      <c r="F83" s="155" t="s">
        <v>142</v>
      </c>
      <c r="G83" s="62">
        <f t="shared" si="33"/>
        <v>0</v>
      </c>
      <c r="H83" s="62">
        <f t="shared" si="33"/>
        <v>0</v>
      </c>
      <c r="I83" s="62">
        <f t="shared" si="33"/>
        <v>-203.3</v>
      </c>
    </row>
    <row r="84" spans="1:14" s="43" customFormat="1" ht="17.25">
      <c r="A84" s="90"/>
      <c r="B84" s="305"/>
      <c r="C84" s="308"/>
      <c r="D84" s="89"/>
      <c r="E84" s="136"/>
      <c r="F84" s="155" t="s">
        <v>266</v>
      </c>
      <c r="G84" s="62">
        <f t="shared" si="33"/>
        <v>0</v>
      </c>
      <c r="H84" s="62">
        <f t="shared" si="33"/>
        <v>0</v>
      </c>
      <c r="I84" s="62">
        <f t="shared" si="33"/>
        <v>-203.3</v>
      </c>
    </row>
    <row r="85" spans="1:14" s="43" customFormat="1" ht="17.25">
      <c r="A85" s="90"/>
      <c r="B85" s="305"/>
      <c r="C85" s="308"/>
      <c r="D85" s="89"/>
      <c r="E85" s="136"/>
      <c r="F85" s="155" t="s">
        <v>267</v>
      </c>
      <c r="G85" s="140">
        <v>0</v>
      </c>
      <c r="H85" s="140">
        <v>0</v>
      </c>
      <c r="I85" s="140">
        <v>-203.3</v>
      </c>
      <c r="L85" s="144"/>
      <c r="M85" s="144"/>
      <c r="N85" s="144"/>
    </row>
    <row r="86" spans="1:14" s="1" customFormat="1" ht="34.5">
      <c r="A86" s="313" t="s">
        <v>45</v>
      </c>
      <c r="B86" s="261"/>
      <c r="C86" s="261"/>
      <c r="D86" s="261"/>
      <c r="E86" s="95"/>
      <c r="F86" s="142" t="s">
        <v>46</v>
      </c>
      <c r="G86" s="96">
        <f t="shared" ref="G86:I86" si="34">G88</f>
        <v>0</v>
      </c>
      <c r="H86" s="96">
        <f t="shared" si="34"/>
        <v>-29194.399999999998</v>
      </c>
      <c r="I86" s="96">
        <f t="shared" si="34"/>
        <v>-59970.999999999993</v>
      </c>
    </row>
    <row r="87" spans="1:14" s="1" customFormat="1" ht="17.25">
      <c r="A87" s="313"/>
      <c r="B87" s="261"/>
      <c r="C87" s="261"/>
      <c r="D87" s="261"/>
      <c r="E87" s="98"/>
      <c r="F87" s="97" t="s">
        <v>26</v>
      </c>
      <c r="G87" s="92"/>
      <c r="H87" s="92"/>
      <c r="I87" s="92"/>
    </row>
    <row r="88" spans="1:14" s="1" customFormat="1" ht="17.25">
      <c r="A88" s="313"/>
      <c r="B88" s="313" t="s">
        <v>47</v>
      </c>
      <c r="C88" s="261"/>
      <c r="D88" s="261"/>
      <c r="E88" s="98"/>
      <c r="F88" s="143" t="s">
        <v>48</v>
      </c>
      <c r="G88" s="96">
        <f t="shared" ref="G88:I88" si="35">G90</f>
        <v>0</v>
      </c>
      <c r="H88" s="96">
        <f t="shared" si="35"/>
        <v>-29194.399999999998</v>
      </c>
      <c r="I88" s="96">
        <f t="shared" si="35"/>
        <v>-59970.999999999993</v>
      </c>
    </row>
    <row r="89" spans="1:14" s="1" customFormat="1" ht="17.25">
      <c r="A89" s="313"/>
      <c r="B89" s="313"/>
      <c r="C89" s="261"/>
      <c r="D89" s="261"/>
      <c r="E89" s="98"/>
      <c r="F89" s="97" t="s">
        <v>26</v>
      </c>
      <c r="G89" s="92"/>
      <c r="H89" s="92"/>
      <c r="I89" s="92"/>
    </row>
    <row r="90" spans="1:14" s="1" customFormat="1" ht="17.25">
      <c r="A90" s="313"/>
      <c r="B90" s="313"/>
      <c r="C90" s="313" t="s">
        <v>47</v>
      </c>
      <c r="D90" s="261"/>
      <c r="E90" s="98"/>
      <c r="F90" s="143" t="s">
        <v>49</v>
      </c>
      <c r="G90" s="96">
        <f t="shared" ref="G90:I90" si="36">G92</f>
        <v>0</v>
      </c>
      <c r="H90" s="96">
        <f t="shared" si="36"/>
        <v>-29194.399999999998</v>
      </c>
      <c r="I90" s="96">
        <f t="shared" si="36"/>
        <v>-59970.999999999993</v>
      </c>
    </row>
    <row r="91" spans="1:14" s="1" customFormat="1" ht="17.25">
      <c r="A91" s="313"/>
      <c r="B91" s="313"/>
      <c r="C91" s="313"/>
      <c r="D91" s="261"/>
      <c r="E91" s="98"/>
      <c r="F91" s="97" t="s">
        <v>26</v>
      </c>
      <c r="G91" s="92"/>
      <c r="H91" s="92"/>
      <c r="I91" s="92"/>
    </row>
    <row r="92" spans="1:14" s="1" customFormat="1" ht="17.25">
      <c r="A92" s="313"/>
      <c r="B92" s="313"/>
      <c r="C92" s="313"/>
      <c r="D92" s="262"/>
      <c r="E92" s="259"/>
      <c r="F92" s="99" t="s">
        <v>50</v>
      </c>
      <c r="G92" s="100">
        <f t="shared" ref="G92:I92" si="37">G94</f>
        <v>0</v>
      </c>
      <c r="H92" s="100">
        <f t="shared" si="37"/>
        <v>-29194.399999999998</v>
      </c>
      <c r="I92" s="100">
        <f t="shared" si="37"/>
        <v>-59970.999999999993</v>
      </c>
    </row>
    <row r="93" spans="1:14" s="1" customFormat="1" ht="17.25">
      <c r="A93" s="313"/>
      <c r="B93" s="313"/>
      <c r="C93" s="313"/>
      <c r="D93" s="262"/>
      <c r="E93" s="259"/>
      <c r="F93" s="99" t="s">
        <v>26</v>
      </c>
      <c r="G93" s="92"/>
      <c r="H93" s="92"/>
      <c r="I93" s="92"/>
    </row>
    <row r="94" spans="1:14" s="1" customFormat="1" ht="20.25" customHeight="1">
      <c r="A94" s="313"/>
      <c r="B94" s="313"/>
      <c r="C94" s="313"/>
      <c r="D94" s="313" t="s">
        <v>51</v>
      </c>
      <c r="E94" s="260"/>
      <c r="F94" s="99" t="s">
        <v>49</v>
      </c>
      <c r="G94" s="60">
        <f t="shared" ref="G94" si="38">G96</f>
        <v>0</v>
      </c>
      <c r="H94" s="60">
        <f>H96+H104</f>
        <v>-29194.399999999998</v>
      </c>
      <c r="I94" s="60">
        <f>I96+I104</f>
        <v>-59970.999999999993</v>
      </c>
    </row>
    <row r="95" spans="1:14" s="1" customFormat="1" ht="18" customHeight="1">
      <c r="A95" s="313"/>
      <c r="B95" s="313"/>
      <c r="C95" s="313"/>
      <c r="D95" s="313"/>
      <c r="E95" s="260"/>
      <c r="F95" s="99" t="s">
        <v>26</v>
      </c>
      <c r="G95" s="92"/>
      <c r="H95" s="92"/>
      <c r="I95" s="92"/>
    </row>
    <row r="96" spans="1:14" s="1" customFormat="1" ht="18" customHeight="1">
      <c r="A96" s="313"/>
      <c r="B96" s="313"/>
      <c r="C96" s="313"/>
      <c r="D96" s="313"/>
      <c r="E96" s="310" t="s">
        <v>52</v>
      </c>
      <c r="F96" s="99" t="s">
        <v>49</v>
      </c>
      <c r="G96" s="60">
        <f t="shared" ref="G96:I96" si="39">G98</f>
        <v>0</v>
      </c>
      <c r="H96" s="60">
        <f t="shared" si="39"/>
        <v>-35287.199999999997</v>
      </c>
      <c r="I96" s="60">
        <f t="shared" si="39"/>
        <v>-70574.399999999994</v>
      </c>
    </row>
    <row r="97" spans="1:9" s="1" customFormat="1" ht="18" customHeight="1">
      <c r="A97" s="313"/>
      <c r="B97" s="313"/>
      <c r="C97" s="313"/>
      <c r="D97" s="313"/>
      <c r="E97" s="311"/>
      <c r="F97" s="99" t="s">
        <v>5</v>
      </c>
      <c r="G97" s="92"/>
      <c r="H97" s="92"/>
      <c r="I97" s="92"/>
    </row>
    <row r="98" spans="1:9" s="1" customFormat="1" ht="18" customHeight="1">
      <c r="A98" s="313"/>
      <c r="B98" s="313"/>
      <c r="C98" s="313"/>
      <c r="D98" s="313"/>
      <c r="E98" s="311"/>
      <c r="F98" s="101" t="s">
        <v>50</v>
      </c>
      <c r="G98" s="60">
        <f>G100</f>
        <v>0</v>
      </c>
      <c r="H98" s="60">
        <f t="shared" ref="H98:I98" si="40">H100</f>
        <v>-35287.199999999997</v>
      </c>
      <c r="I98" s="60">
        <f t="shared" si="40"/>
        <v>-70574.399999999994</v>
      </c>
    </row>
    <row r="99" spans="1:9" s="1" customFormat="1" ht="18" customHeight="1">
      <c r="A99" s="313"/>
      <c r="B99" s="313"/>
      <c r="C99" s="313"/>
      <c r="D99" s="313"/>
      <c r="E99" s="311"/>
      <c r="F99" s="99" t="s">
        <v>6</v>
      </c>
      <c r="G99" s="92"/>
      <c r="H99" s="92"/>
      <c r="I99" s="92"/>
    </row>
    <row r="100" spans="1:9" s="1" customFormat="1" ht="18" customHeight="1">
      <c r="A100" s="313"/>
      <c r="B100" s="313"/>
      <c r="C100" s="313"/>
      <c r="D100" s="313"/>
      <c r="E100" s="311"/>
      <c r="F100" s="155" t="s">
        <v>7</v>
      </c>
      <c r="G100" s="60">
        <f t="shared" ref="G100:I100" si="41">G101</f>
        <v>0</v>
      </c>
      <c r="H100" s="60">
        <f t="shared" si="41"/>
        <v>-35287.199999999997</v>
      </c>
      <c r="I100" s="60">
        <f t="shared" si="41"/>
        <v>-70574.399999999994</v>
      </c>
    </row>
    <row r="101" spans="1:9" s="1" customFormat="1" ht="18" customHeight="1">
      <c r="A101" s="313"/>
      <c r="B101" s="313"/>
      <c r="C101" s="313"/>
      <c r="D101" s="313"/>
      <c r="E101" s="311"/>
      <c r="F101" s="155" t="s">
        <v>81</v>
      </c>
      <c r="G101" s="60">
        <f>+G102</f>
        <v>0</v>
      </c>
      <c r="H101" s="60">
        <f t="shared" ref="H101:I102" si="42">+H102</f>
        <v>-35287.199999999997</v>
      </c>
      <c r="I101" s="60">
        <f t="shared" si="42"/>
        <v>-70574.399999999994</v>
      </c>
    </row>
    <row r="102" spans="1:9" s="1" customFormat="1" ht="18" customHeight="1">
      <c r="A102" s="313"/>
      <c r="B102" s="313"/>
      <c r="C102" s="313"/>
      <c r="D102" s="313"/>
      <c r="E102" s="311"/>
      <c r="F102" s="155" t="s">
        <v>82</v>
      </c>
      <c r="G102" s="60">
        <f>+G103</f>
        <v>0</v>
      </c>
      <c r="H102" s="60">
        <f t="shared" si="42"/>
        <v>-35287.199999999997</v>
      </c>
      <c r="I102" s="60">
        <f t="shared" si="42"/>
        <v>-70574.399999999994</v>
      </c>
    </row>
    <row r="103" spans="1:9" ht="17.25">
      <c r="A103" s="313"/>
      <c r="B103" s="313"/>
      <c r="C103" s="313"/>
      <c r="D103" s="313"/>
      <c r="E103" s="312"/>
      <c r="F103" s="155" t="s">
        <v>83</v>
      </c>
      <c r="G103" s="60">
        <v>0</v>
      </c>
      <c r="H103" s="60">
        <f>-H66</f>
        <v>-35287.199999999997</v>
      </c>
      <c r="I103" s="60">
        <v>-70574.399999999994</v>
      </c>
    </row>
    <row r="104" spans="1:9" s="1" customFormat="1" ht="18" customHeight="1">
      <c r="A104" s="313"/>
      <c r="B104" s="313"/>
      <c r="C104" s="313"/>
      <c r="D104" s="313"/>
      <c r="E104" s="310" t="s">
        <v>52</v>
      </c>
      <c r="F104" s="99" t="s">
        <v>49</v>
      </c>
      <c r="G104" s="60">
        <f t="shared" ref="G104:I104" si="43">G106</f>
        <v>0</v>
      </c>
      <c r="H104" s="60">
        <f t="shared" si="43"/>
        <v>6092.8</v>
      </c>
      <c r="I104" s="60">
        <f t="shared" si="43"/>
        <v>10603.400000000001</v>
      </c>
    </row>
    <row r="105" spans="1:9" s="1" customFormat="1" ht="18" customHeight="1">
      <c r="A105" s="313"/>
      <c r="B105" s="313"/>
      <c r="C105" s="313"/>
      <c r="D105" s="313"/>
      <c r="E105" s="311"/>
      <c r="F105" s="99" t="s">
        <v>5</v>
      </c>
      <c r="G105" s="92"/>
      <c r="H105" s="92"/>
      <c r="I105" s="92"/>
    </row>
    <row r="106" spans="1:9" s="1" customFormat="1" ht="18" customHeight="1">
      <c r="A106" s="313"/>
      <c r="B106" s="313"/>
      <c r="C106" s="313"/>
      <c r="D106" s="313"/>
      <c r="E106" s="311"/>
      <c r="F106" s="101" t="s">
        <v>50</v>
      </c>
      <c r="G106" s="60">
        <f>G108</f>
        <v>0</v>
      </c>
      <c r="H106" s="60">
        <f t="shared" ref="H106:I106" si="44">H108</f>
        <v>6092.8</v>
      </c>
      <c r="I106" s="60">
        <f t="shared" si="44"/>
        <v>10603.400000000001</v>
      </c>
    </row>
    <row r="107" spans="1:9" s="1" customFormat="1" ht="18" customHeight="1">
      <c r="A107" s="313"/>
      <c r="B107" s="313"/>
      <c r="C107" s="313"/>
      <c r="D107" s="313"/>
      <c r="E107" s="311"/>
      <c r="F107" s="99" t="s">
        <v>6</v>
      </c>
      <c r="G107" s="92"/>
      <c r="H107" s="92"/>
      <c r="I107" s="92"/>
    </row>
    <row r="108" spans="1:9" s="1" customFormat="1" ht="18" customHeight="1">
      <c r="A108" s="313"/>
      <c r="B108" s="313"/>
      <c r="C108" s="313"/>
      <c r="D108" s="313"/>
      <c r="E108" s="311"/>
      <c r="F108" s="155" t="s">
        <v>7</v>
      </c>
      <c r="G108" s="60">
        <f t="shared" ref="G108:I108" si="45">G109</f>
        <v>0</v>
      </c>
      <c r="H108" s="60">
        <f t="shared" si="45"/>
        <v>6092.8</v>
      </c>
      <c r="I108" s="60">
        <f t="shared" si="45"/>
        <v>10603.400000000001</v>
      </c>
    </row>
    <row r="109" spans="1:9" s="1" customFormat="1" ht="18" customHeight="1">
      <c r="A109" s="313"/>
      <c r="B109" s="313"/>
      <c r="C109" s="313"/>
      <c r="D109" s="313"/>
      <c r="E109" s="311"/>
      <c r="F109" s="155" t="s">
        <v>81</v>
      </c>
      <c r="G109" s="60">
        <f>+G110</f>
        <v>0</v>
      </c>
      <c r="H109" s="60">
        <f t="shared" ref="H109:I110" si="46">+H110</f>
        <v>6092.8</v>
      </c>
      <c r="I109" s="60">
        <f t="shared" si="46"/>
        <v>10603.400000000001</v>
      </c>
    </row>
    <row r="110" spans="1:9" s="1" customFormat="1" ht="18" customHeight="1">
      <c r="A110" s="313"/>
      <c r="B110" s="313"/>
      <c r="C110" s="313"/>
      <c r="D110" s="313"/>
      <c r="E110" s="311"/>
      <c r="F110" s="155" t="s">
        <v>82</v>
      </c>
      <c r="G110" s="60">
        <f>+G111</f>
        <v>0</v>
      </c>
      <c r="H110" s="60">
        <f t="shared" si="46"/>
        <v>6092.8</v>
      </c>
      <c r="I110" s="60">
        <f t="shared" si="46"/>
        <v>10603.400000000001</v>
      </c>
    </row>
    <row r="111" spans="1:9" ht="17.25">
      <c r="A111" s="313"/>
      <c r="B111" s="313"/>
      <c r="C111" s="313"/>
      <c r="D111" s="313"/>
      <c r="E111" s="312"/>
      <c r="F111" s="155" t="s">
        <v>83</v>
      </c>
      <c r="G111" s="60">
        <f t="shared" ref="G111:H111" si="47">-G85-G38-G37-G35-G34-G33-G32-G30-G47</f>
        <v>0</v>
      </c>
      <c r="H111" s="60">
        <f t="shared" si="47"/>
        <v>6092.8</v>
      </c>
      <c r="I111" s="60">
        <f>-I85-I38-I37-I35-I34-I33-I32-I30-I47</f>
        <v>10603.400000000001</v>
      </c>
    </row>
  </sheetData>
  <mergeCells count="21">
    <mergeCell ref="E104:E111"/>
    <mergeCell ref="A86:A111"/>
    <mergeCell ref="B88:B111"/>
    <mergeCell ref="C90:C111"/>
    <mergeCell ref="D94:D111"/>
    <mergeCell ref="B14:B38"/>
    <mergeCell ref="C16:C38"/>
    <mergeCell ref="E20:E21"/>
    <mergeCell ref="E96:E103"/>
    <mergeCell ref="B69:B85"/>
    <mergeCell ref="C71:C85"/>
    <mergeCell ref="E75:E76"/>
    <mergeCell ref="B50:B66"/>
    <mergeCell ref="C52:C66"/>
    <mergeCell ref="E56:E57"/>
    <mergeCell ref="A6:I6"/>
    <mergeCell ref="F8:F9"/>
    <mergeCell ref="G7:I7"/>
    <mergeCell ref="A8:C8"/>
    <mergeCell ref="D8:E8"/>
    <mergeCell ref="G8:I8"/>
  </mergeCells>
  <pageMargins left="0.39370078740157499" right="0.23622047244094499" top="0.47244094488188998" bottom="0.511811023622047" header="0.31496062992126" footer="0.31496062992126"/>
  <pageSetup paperSize="9" scale="78" firstPageNumber="12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C18" sqref="C18"/>
    </sheetView>
  </sheetViews>
  <sheetFormatPr defaultRowHeight="16.5"/>
  <cols>
    <col min="1" max="2" width="9.33203125" style="199"/>
    <col min="3" max="3" width="70.1640625" style="199" customWidth="1"/>
    <col min="4" max="6" width="19.33203125" style="199" customWidth="1"/>
    <col min="7" max="7" width="19.6640625" style="199" customWidth="1"/>
    <col min="8" max="16384" width="9.33203125" style="199"/>
  </cols>
  <sheetData>
    <row r="1" spans="1:8" s="1" customFormat="1" ht="13.5">
      <c r="C1" s="197"/>
      <c r="D1" s="197"/>
      <c r="E1" s="197"/>
      <c r="F1" s="197" t="s">
        <v>129</v>
      </c>
    </row>
    <row r="2" spans="1:8" s="1" customFormat="1" ht="13.5">
      <c r="C2" s="317" t="s">
        <v>300</v>
      </c>
      <c r="D2" s="317"/>
      <c r="E2" s="317"/>
      <c r="F2" s="317"/>
    </row>
    <row r="3" spans="1:8" s="1" customFormat="1" ht="13.5">
      <c r="C3" s="317" t="s">
        <v>130</v>
      </c>
      <c r="D3" s="317"/>
      <c r="E3" s="317"/>
      <c r="F3" s="317"/>
    </row>
    <row r="4" spans="1:8" s="1" customFormat="1" ht="13.5">
      <c r="C4" s="198"/>
      <c r="D4" s="198"/>
      <c r="E4" s="198"/>
      <c r="F4" s="198"/>
    </row>
    <row r="5" spans="1:8" s="1" customFormat="1" ht="52.5" customHeight="1">
      <c r="A5" s="318" t="s">
        <v>312</v>
      </c>
      <c r="B5" s="318"/>
      <c r="C5" s="318"/>
      <c r="D5" s="318"/>
      <c r="E5" s="318"/>
      <c r="F5" s="318"/>
    </row>
    <row r="7" spans="1:8" ht="17.25">
      <c r="F7" s="2" t="s">
        <v>114</v>
      </c>
    </row>
    <row r="8" spans="1:8" s="201" customFormat="1" ht="82.5" customHeight="1">
      <c r="A8" s="319" t="s">
        <v>131</v>
      </c>
      <c r="B8" s="319"/>
      <c r="C8" s="320" t="s">
        <v>132</v>
      </c>
      <c r="D8" s="314" t="s">
        <v>297</v>
      </c>
      <c r="E8" s="315"/>
      <c r="F8" s="316"/>
      <c r="G8" s="200"/>
      <c r="H8" s="200"/>
    </row>
    <row r="9" spans="1:8" s="201" customFormat="1" ht="47.25" customHeight="1">
      <c r="A9" s="202" t="s">
        <v>119</v>
      </c>
      <c r="B9" s="202" t="s">
        <v>0</v>
      </c>
      <c r="C9" s="320"/>
      <c r="D9" s="203" t="s">
        <v>62</v>
      </c>
      <c r="E9" s="203" t="s">
        <v>60</v>
      </c>
      <c r="F9" s="203" t="s">
        <v>133</v>
      </c>
      <c r="G9" s="200"/>
      <c r="H9" s="200"/>
    </row>
    <row r="10" spans="1:8" s="207" customFormat="1" ht="17.25">
      <c r="A10" s="204"/>
      <c r="B10" s="204"/>
      <c r="C10" s="205" t="s">
        <v>134</v>
      </c>
      <c r="D10" s="191">
        <f t="shared" ref="D10:F10" si="0">D11</f>
        <v>0</v>
      </c>
      <c r="E10" s="241">
        <f t="shared" si="0"/>
        <v>-3092.8</v>
      </c>
      <c r="F10" s="241">
        <f t="shared" si="0"/>
        <v>-3092.8</v>
      </c>
      <c r="G10" s="206"/>
      <c r="H10" s="206"/>
    </row>
    <row r="11" spans="1:8" s="207" customFormat="1" ht="17.25">
      <c r="A11" s="208"/>
      <c r="B11" s="209"/>
      <c r="C11" s="209" t="s">
        <v>135</v>
      </c>
      <c r="D11" s="191">
        <f>+D13</f>
        <v>0</v>
      </c>
      <c r="E11" s="241">
        <f t="shared" ref="E11:F11" si="1">+E13</f>
        <v>-3092.8</v>
      </c>
      <c r="F11" s="241">
        <f t="shared" si="1"/>
        <v>-3092.8</v>
      </c>
      <c r="G11" s="206"/>
      <c r="H11" s="206"/>
    </row>
    <row r="12" spans="1:8" s="207" customFormat="1" ht="17.25">
      <c r="A12" s="208"/>
      <c r="B12" s="208"/>
      <c r="C12" s="208" t="s">
        <v>124</v>
      </c>
      <c r="D12" s="208"/>
      <c r="E12" s="244"/>
      <c r="F12" s="244" t="s">
        <v>136</v>
      </c>
      <c r="G12" s="206"/>
      <c r="H12" s="206"/>
    </row>
    <row r="13" spans="1:8" s="211" customFormat="1" ht="51.75">
      <c r="A13" s="214" t="s">
        <v>127</v>
      </c>
      <c r="B13" s="214" t="s">
        <v>128</v>
      </c>
      <c r="C13" s="166" t="s">
        <v>104</v>
      </c>
      <c r="D13" s="191">
        <f t="shared" ref="D13:F13" si="2">D15</f>
        <v>0</v>
      </c>
      <c r="E13" s="241">
        <f t="shared" si="2"/>
        <v>-3092.8</v>
      </c>
      <c r="F13" s="241">
        <f t="shared" si="2"/>
        <v>-3092.8</v>
      </c>
      <c r="G13" s="210"/>
      <c r="H13" s="210"/>
    </row>
    <row r="14" spans="1:8" s="211" customFormat="1" ht="17.25">
      <c r="A14" s="166"/>
      <c r="B14" s="166"/>
      <c r="C14" s="215" t="s">
        <v>5</v>
      </c>
      <c r="D14" s="208"/>
      <c r="E14" s="244"/>
      <c r="F14" s="245"/>
      <c r="G14" s="210"/>
      <c r="H14" s="210"/>
    </row>
    <row r="15" spans="1:8" s="213" customFormat="1" ht="17.25">
      <c r="A15" s="166"/>
      <c r="B15" s="166"/>
      <c r="C15" s="174" t="s">
        <v>137</v>
      </c>
      <c r="D15" s="191">
        <f>+'3'!G47</f>
        <v>0</v>
      </c>
      <c r="E15" s="241">
        <f>+'3'!H47</f>
        <v>-3092.8</v>
      </c>
      <c r="F15" s="241">
        <f>+'3'!I47</f>
        <v>-3092.8</v>
      </c>
      <c r="G15" s="212"/>
      <c r="H15" s="212"/>
    </row>
  </sheetData>
  <mergeCells count="6">
    <mergeCell ref="D8:F8"/>
    <mergeCell ref="C2:F2"/>
    <mergeCell ref="C3:F3"/>
    <mergeCell ref="A5:F5"/>
    <mergeCell ref="A8:B8"/>
    <mergeCell ref="C8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zoomScaleNormal="100" workbookViewId="0">
      <selection activeCell="A2" sqref="A2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18" style="1" customWidth="1"/>
    <col min="4" max="4" width="19" style="1" customWidth="1"/>
    <col min="5" max="5" width="19.6640625" style="1" customWidth="1"/>
    <col min="6" max="16384" width="10.6640625" style="1"/>
  </cols>
  <sheetData>
    <row r="1" spans="1:5">
      <c r="C1" s="7"/>
      <c r="D1" s="7"/>
      <c r="E1" s="8" t="s">
        <v>315</v>
      </c>
    </row>
    <row r="2" spans="1:5">
      <c r="C2" s="7"/>
      <c r="D2" s="7"/>
      <c r="E2" s="15" t="s">
        <v>61</v>
      </c>
    </row>
    <row r="3" spans="1:5">
      <c r="C3" s="7"/>
      <c r="D3" s="7"/>
      <c r="E3" s="15" t="s">
        <v>4</v>
      </c>
    </row>
    <row r="4" spans="1:5">
      <c r="B4" s="9"/>
      <c r="C4" s="323"/>
      <c r="D4" s="323"/>
      <c r="E4" s="323"/>
    </row>
    <row r="8" spans="1:5" ht="42" customHeight="1">
      <c r="A8" s="324" t="s">
        <v>97</v>
      </c>
      <c r="B8" s="324"/>
      <c r="C8" s="324"/>
      <c r="D8" s="324"/>
      <c r="E8" s="324"/>
    </row>
    <row r="9" spans="1:5" ht="12.75" customHeight="1">
      <c r="A9" s="17"/>
      <c r="B9" s="17"/>
      <c r="C9" s="2"/>
      <c r="D9" s="2"/>
      <c r="E9" s="2"/>
    </row>
    <row r="10" spans="1:5" s="2" customFormat="1" ht="17.25">
      <c r="A10" s="322" t="s">
        <v>14</v>
      </c>
      <c r="B10" s="322"/>
      <c r="C10" s="322"/>
      <c r="D10" s="322"/>
      <c r="E10" s="322"/>
    </row>
    <row r="11" spans="1:5" s="2" customFormat="1" ht="17.25">
      <c r="A11" s="34"/>
      <c r="B11" s="34"/>
    </row>
    <row r="12" spans="1:5" s="2" customFormat="1" ht="17.25">
      <c r="A12" s="35" t="s">
        <v>3</v>
      </c>
      <c r="B12" s="34"/>
    </row>
    <row r="14" spans="1:5" ht="17.25">
      <c r="A14" s="73" t="s">
        <v>29</v>
      </c>
      <c r="B14" s="74" t="s">
        <v>30</v>
      </c>
    </row>
    <row r="15" spans="1:5" ht="51.75">
      <c r="A15" s="71">
        <v>1057</v>
      </c>
      <c r="B15" s="163" t="s">
        <v>282</v>
      </c>
    </row>
    <row r="16" spans="1:5" ht="17.25">
      <c r="A16" s="68"/>
      <c r="B16" s="58"/>
    </row>
    <row r="17" spans="1:5" ht="17.25">
      <c r="A17" s="325" t="s">
        <v>39</v>
      </c>
      <c r="B17" s="325"/>
    </row>
    <row r="18" spans="1:5" s="76" customFormat="1" ht="63" customHeight="1">
      <c r="A18" s="173" t="s">
        <v>31</v>
      </c>
      <c r="B18" s="71" t="s">
        <v>283</v>
      </c>
      <c r="C18" s="281" t="s">
        <v>59</v>
      </c>
      <c r="D18" s="282"/>
      <c r="E18" s="283"/>
    </row>
    <row r="19" spans="1:5" s="76" customFormat="1" ht="34.5">
      <c r="A19" s="173" t="s">
        <v>32</v>
      </c>
      <c r="B19" s="71" t="s">
        <v>43</v>
      </c>
      <c r="C19" s="77" t="s">
        <v>62</v>
      </c>
      <c r="D19" s="77" t="s">
        <v>60</v>
      </c>
      <c r="E19" s="169" t="s">
        <v>28</v>
      </c>
    </row>
    <row r="20" spans="1:5" s="76" customFormat="1" ht="69">
      <c r="A20" s="173" t="s">
        <v>33</v>
      </c>
      <c r="B20" s="162" t="s">
        <v>284</v>
      </c>
      <c r="C20" s="71"/>
      <c r="D20" s="71"/>
      <c r="E20" s="169"/>
    </row>
    <row r="21" spans="1:5" s="76" customFormat="1" ht="51" customHeight="1">
      <c r="A21" s="173" t="s">
        <v>34</v>
      </c>
      <c r="B21" s="164" t="s">
        <v>285</v>
      </c>
      <c r="C21" s="71"/>
      <c r="D21" s="71"/>
      <c r="E21" s="169"/>
    </row>
    <row r="22" spans="1:5" s="76" customFormat="1" ht="17.25">
      <c r="A22" s="173" t="s">
        <v>35</v>
      </c>
      <c r="B22" s="165" t="s">
        <v>44</v>
      </c>
      <c r="C22" s="71"/>
      <c r="D22" s="71"/>
      <c r="E22" s="169"/>
    </row>
    <row r="23" spans="1:5" s="76" customFormat="1" ht="34.5">
      <c r="A23" s="173" t="s">
        <v>67</v>
      </c>
      <c r="B23" s="78" t="s">
        <v>87</v>
      </c>
      <c r="C23" s="71"/>
      <c r="D23" s="71"/>
      <c r="E23" s="169"/>
    </row>
    <row r="24" spans="1:5" s="76" customFormat="1" ht="17.25">
      <c r="A24" s="290" t="s">
        <v>40</v>
      </c>
      <c r="B24" s="290"/>
      <c r="C24" s="169"/>
      <c r="D24" s="169"/>
      <c r="E24" s="169"/>
    </row>
    <row r="25" spans="1:5" s="76" customFormat="1" ht="17.25">
      <c r="A25" s="321" t="s">
        <v>15</v>
      </c>
      <c r="B25" s="321"/>
      <c r="C25" s="72">
        <f>+'3'!G22</f>
        <v>0</v>
      </c>
      <c r="D25" s="72">
        <f>+'3'!H22</f>
        <v>-3000</v>
      </c>
      <c r="E25" s="72">
        <f>+'3'!I22</f>
        <v>-7307.3</v>
      </c>
    </row>
    <row r="27" spans="1:5" ht="17.25">
      <c r="A27" s="68"/>
      <c r="B27" s="58"/>
    </row>
    <row r="28" spans="1:5" s="76" customFormat="1" ht="63" customHeight="1">
      <c r="A28" s="75" t="s">
        <v>31</v>
      </c>
      <c r="B28" s="71" t="s">
        <v>283</v>
      </c>
      <c r="C28" s="281" t="s">
        <v>59</v>
      </c>
      <c r="D28" s="282"/>
      <c r="E28" s="283"/>
    </row>
    <row r="29" spans="1:5" s="76" customFormat="1" ht="34.5">
      <c r="A29" s="75" t="s">
        <v>32</v>
      </c>
      <c r="B29" s="71" t="s">
        <v>286</v>
      </c>
      <c r="C29" s="77" t="s">
        <v>62</v>
      </c>
      <c r="D29" s="77" t="s">
        <v>60</v>
      </c>
      <c r="E29" s="70" t="s">
        <v>28</v>
      </c>
    </row>
    <row r="30" spans="1:5" s="76" customFormat="1" ht="51.75">
      <c r="A30" s="75" t="s">
        <v>33</v>
      </c>
      <c r="B30" s="162" t="s">
        <v>287</v>
      </c>
      <c r="C30" s="71"/>
      <c r="D30" s="71"/>
      <c r="E30" s="70"/>
    </row>
    <row r="31" spans="1:5" s="76" customFormat="1" ht="51" customHeight="1">
      <c r="A31" s="75" t="s">
        <v>34</v>
      </c>
      <c r="B31" s="164" t="s">
        <v>288</v>
      </c>
      <c r="C31" s="71"/>
      <c r="D31" s="71"/>
      <c r="E31" s="70"/>
    </row>
    <row r="32" spans="1:5" s="76" customFormat="1" ht="34.5">
      <c r="A32" s="75" t="s">
        <v>35</v>
      </c>
      <c r="B32" s="164" t="s">
        <v>289</v>
      </c>
      <c r="C32" s="71"/>
      <c r="D32" s="71"/>
      <c r="E32" s="70"/>
    </row>
    <row r="33" spans="1:5" s="76" customFormat="1" ht="34.5">
      <c r="A33" s="161" t="s">
        <v>290</v>
      </c>
      <c r="B33" s="78" t="s">
        <v>291</v>
      </c>
      <c r="C33" s="71"/>
      <c r="D33" s="71"/>
      <c r="E33" s="70"/>
    </row>
    <row r="34" spans="1:5" s="76" customFormat="1" ht="17.25">
      <c r="A34" s="290" t="s">
        <v>40</v>
      </c>
      <c r="B34" s="290"/>
      <c r="C34" s="123"/>
      <c r="D34" s="123"/>
      <c r="E34" s="70"/>
    </row>
    <row r="35" spans="1:5" s="76" customFormat="1" ht="17.25">
      <c r="A35" s="321" t="s">
        <v>15</v>
      </c>
      <c r="B35" s="321"/>
      <c r="C35" s="72">
        <f>+'3'!G39</f>
        <v>0</v>
      </c>
      <c r="D35" s="72">
        <f>+'3'!H39</f>
        <v>-3092.8</v>
      </c>
      <c r="E35" s="72">
        <f>+'3'!I39</f>
        <v>-3092.8</v>
      </c>
    </row>
    <row r="38" spans="1:5" ht="17.25">
      <c r="A38" s="73" t="s">
        <v>29</v>
      </c>
      <c r="B38" s="74" t="s">
        <v>30</v>
      </c>
    </row>
    <row r="39" spans="1:5" ht="17.25">
      <c r="A39" s="71">
        <v>1093</v>
      </c>
      <c r="B39" s="163" t="s">
        <v>73</v>
      </c>
    </row>
    <row r="40" spans="1:5" ht="17.25">
      <c r="A40" s="68"/>
      <c r="B40" s="58"/>
    </row>
    <row r="41" spans="1:5" ht="17.25">
      <c r="A41" s="325" t="s">
        <v>39</v>
      </c>
      <c r="B41" s="325"/>
    </row>
    <row r="42" spans="1:5" s="76" customFormat="1" ht="63" customHeight="1">
      <c r="A42" s="173" t="s">
        <v>31</v>
      </c>
      <c r="B42" s="71">
        <v>1093</v>
      </c>
      <c r="C42" s="314" t="s">
        <v>17</v>
      </c>
      <c r="D42" s="327"/>
      <c r="E42" s="316"/>
    </row>
    <row r="43" spans="1:5" s="76" customFormat="1" ht="34.5">
      <c r="A43" s="173" t="s">
        <v>32</v>
      </c>
      <c r="B43" s="71">
        <v>11001</v>
      </c>
      <c r="C43" s="77" t="s">
        <v>62</v>
      </c>
      <c r="D43" s="77" t="s">
        <v>60</v>
      </c>
      <c r="E43" s="169" t="s">
        <v>28</v>
      </c>
    </row>
    <row r="44" spans="1:5" s="76" customFormat="1" ht="24.75" customHeight="1">
      <c r="A44" s="173" t="s">
        <v>33</v>
      </c>
      <c r="B44" s="162" t="s">
        <v>75</v>
      </c>
      <c r="C44" s="71"/>
      <c r="D44" s="71"/>
      <c r="E44" s="169"/>
    </row>
    <row r="45" spans="1:5" s="76" customFormat="1" ht="51" customHeight="1">
      <c r="A45" s="173" t="s">
        <v>34</v>
      </c>
      <c r="B45" s="164" t="s">
        <v>76</v>
      </c>
      <c r="C45" s="71"/>
      <c r="D45" s="71"/>
      <c r="E45" s="169"/>
    </row>
    <row r="46" spans="1:5" s="76" customFormat="1" ht="17.25">
      <c r="A46" s="173" t="s">
        <v>35</v>
      </c>
      <c r="B46" s="165" t="s">
        <v>77</v>
      </c>
      <c r="C46" s="71"/>
      <c r="D46" s="71"/>
      <c r="E46" s="169"/>
    </row>
    <row r="47" spans="1:5" s="76" customFormat="1" ht="34.5">
      <c r="A47" s="173" t="s">
        <v>67</v>
      </c>
      <c r="B47" s="78" t="s">
        <v>88</v>
      </c>
      <c r="C47" s="71"/>
      <c r="D47" s="71"/>
      <c r="E47" s="169"/>
    </row>
    <row r="48" spans="1:5" s="76" customFormat="1" ht="17.25">
      <c r="A48" s="290" t="s">
        <v>40</v>
      </c>
      <c r="B48" s="290"/>
      <c r="C48" s="169"/>
      <c r="D48" s="169"/>
      <c r="E48" s="169"/>
    </row>
    <row r="49" spans="1:5" s="76" customFormat="1" ht="21.75" customHeight="1">
      <c r="A49" s="328" t="s">
        <v>89</v>
      </c>
      <c r="B49" s="328"/>
      <c r="C49" s="152"/>
      <c r="D49" s="152"/>
      <c r="E49" s="153">
        <v>2328</v>
      </c>
    </row>
    <row r="50" spans="1:5" s="76" customFormat="1" ht="21.75" customHeight="1">
      <c r="A50" s="328" t="s">
        <v>90</v>
      </c>
      <c r="B50" s="328"/>
      <c r="C50" s="152"/>
      <c r="D50" s="152"/>
      <c r="E50" s="153">
        <v>2328</v>
      </c>
    </row>
    <row r="51" spans="1:5" s="76" customFormat="1" ht="21.75" customHeight="1">
      <c r="A51" s="328" t="s">
        <v>91</v>
      </c>
      <c r="B51" s="328"/>
      <c r="C51" s="152"/>
      <c r="D51" s="152"/>
      <c r="E51" s="153">
        <v>11</v>
      </c>
    </row>
    <row r="52" spans="1:5" s="76" customFormat="1" ht="17.25">
      <c r="A52" s="321" t="s">
        <v>15</v>
      </c>
      <c r="B52" s="321"/>
      <c r="C52" s="72">
        <f>+'3'!G58</f>
        <v>0</v>
      </c>
      <c r="D52" s="72">
        <f>+'3'!H58</f>
        <v>35287.199999999997</v>
      </c>
      <c r="E52" s="72">
        <f>+'3'!I58</f>
        <v>70574.399999999994</v>
      </c>
    </row>
    <row r="54" spans="1:5" ht="17.25">
      <c r="A54" s="73" t="s">
        <v>29</v>
      </c>
      <c r="B54" s="74" t="s">
        <v>30</v>
      </c>
    </row>
    <row r="55" spans="1:5" ht="34.5">
      <c r="A55" s="71">
        <v>1123</v>
      </c>
      <c r="B55" s="163" t="s">
        <v>292</v>
      </c>
    </row>
    <row r="56" spans="1:5" ht="17.25">
      <c r="A56" s="68"/>
      <c r="B56" s="58"/>
    </row>
    <row r="57" spans="1:5" ht="17.25">
      <c r="A57" s="325" t="s">
        <v>39</v>
      </c>
      <c r="B57" s="325"/>
    </row>
    <row r="58" spans="1:5" s="76" customFormat="1" ht="63" customHeight="1">
      <c r="A58" s="173" t="s">
        <v>31</v>
      </c>
      <c r="B58" s="71" t="s">
        <v>293</v>
      </c>
      <c r="C58" s="281" t="s">
        <v>59</v>
      </c>
      <c r="D58" s="282"/>
      <c r="E58" s="283"/>
    </row>
    <row r="59" spans="1:5" s="76" customFormat="1" ht="34.5">
      <c r="A59" s="173" t="s">
        <v>32</v>
      </c>
      <c r="B59" s="71" t="s">
        <v>43</v>
      </c>
      <c r="C59" s="77" t="s">
        <v>62</v>
      </c>
      <c r="D59" s="77" t="s">
        <v>60</v>
      </c>
      <c r="E59" s="169" t="s">
        <v>28</v>
      </c>
    </row>
    <row r="60" spans="1:5" s="76" customFormat="1" ht="34.5">
      <c r="A60" s="173" t="s">
        <v>33</v>
      </c>
      <c r="B60" s="162" t="s">
        <v>294</v>
      </c>
      <c r="C60" s="71"/>
      <c r="D60" s="71"/>
      <c r="E60" s="169"/>
    </row>
    <row r="61" spans="1:5" s="76" customFormat="1" ht="51" customHeight="1">
      <c r="A61" s="173" t="s">
        <v>34</v>
      </c>
      <c r="B61" s="164" t="s">
        <v>295</v>
      </c>
      <c r="C61" s="71"/>
      <c r="D61" s="71"/>
      <c r="E61" s="169"/>
    </row>
    <row r="62" spans="1:5" s="76" customFormat="1" ht="17.25">
      <c r="A62" s="173" t="s">
        <v>35</v>
      </c>
      <c r="B62" s="165" t="s">
        <v>44</v>
      </c>
      <c r="C62" s="71"/>
      <c r="D62" s="71"/>
      <c r="E62" s="169"/>
    </row>
    <row r="63" spans="1:5" s="76" customFormat="1" ht="34.5">
      <c r="A63" s="173" t="s">
        <v>67</v>
      </c>
      <c r="B63" s="78" t="s">
        <v>296</v>
      </c>
      <c r="C63" s="71"/>
      <c r="D63" s="71"/>
      <c r="E63" s="169"/>
    </row>
    <row r="64" spans="1:5" s="76" customFormat="1" ht="17.25">
      <c r="A64" s="290" t="s">
        <v>40</v>
      </c>
      <c r="B64" s="290"/>
      <c r="C64" s="169"/>
      <c r="D64" s="169"/>
      <c r="E64" s="169"/>
    </row>
    <row r="65" spans="1:5" s="76" customFormat="1" ht="17.25">
      <c r="A65" s="321" t="s">
        <v>15</v>
      </c>
      <c r="B65" s="321"/>
      <c r="C65" s="72">
        <f>+'3'!G77</f>
        <v>0</v>
      </c>
      <c r="D65" s="72">
        <f>+'3'!H77</f>
        <v>0</v>
      </c>
      <c r="E65" s="72">
        <f>+'3'!I77</f>
        <v>-203.3</v>
      </c>
    </row>
    <row r="66" spans="1:5" s="76" customFormat="1" ht="17.25">
      <c r="A66" s="80"/>
      <c r="B66" s="80"/>
    </row>
    <row r="68" spans="1:5" ht="17.25">
      <c r="A68" s="109"/>
      <c r="B68" s="110" t="s">
        <v>50</v>
      </c>
      <c r="C68" s="110"/>
      <c r="D68" s="110"/>
      <c r="E68" s="110"/>
    </row>
    <row r="69" spans="1:5" ht="17.25">
      <c r="A69" s="109"/>
      <c r="B69" s="110"/>
      <c r="C69" s="110"/>
      <c r="D69" s="110"/>
      <c r="E69" s="110"/>
    </row>
    <row r="70" spans="1:5" ht="17.25" customHeight="1">
      <c r="A70" s="326" t="s">
        <v>55</v>
      </c>
      <c r="B70" s="326"/>
      <c r="C70" s="326"/>
      <c r="D70" s="326"/>
      <c r="E70" s="326"/>
    </row>
    <row r="71" spans="1:5" ht="17.25">
      <c r="A71" s="109"/>
      <c r="B71" s="109"/>
      <c r="C71" s="109"/>
      <c r="D71" s="109"/>
      <c r="E71" s="109"/>
    </row>
    <row r="72" spans="1:5" ht="17.25">
      <c r="A72" s="111" t="s">
        <v>29</v>
      </c>
      <c r="B72" s="112" t="s">
        <v>30</v>
      </c>
      <c r="C72" s="113"/>
      <c r="D72" s="113"/>
      <c r="E72" s="113"/>
    </row>
    <row r="73" spans="1:5" ht="17.25">
      <c r="A73" s="114">
        <v>1139</v>
      </c>
      <c r="B73" s="115" t="s">
        <v>56</v>
      </c>
      <c r="C73" s="116"/>
      <c r="D73" s="116"/>
      <c r="E73" s="116"/>
    </row>
    <row r="74" spans="1:5" ht="17.25">
      <c r="A74" s="109"/>
      <c r="B74" s="109"/>
      <c r="C74" s="109"/>
      <c r="D74" s="109"/>
      <c r="E74" s="109"/>
    </row>
    <row r="75" spans="1:5" ht="17.25">
      <c r="A75" s="117" t="s">
        <v>57</v>
      </c>
      <c r="B75" s="118"/>
      <c r="C75" s="118"/>
      <c r="D75" s="118"/>
      <c r="E75" s="118"/>
    </row>
    <row r="76" spans="1:5" ht="17.25">
      <c r="A76" s="119"/>
      <c r="B76" s="109"/>
      <c r="C76" s="109"/>
      <c r="D76" s="109"/>
      <c r="E76" s="109"/>
    </row>
    <row r="78" spans="1:5" ht="69.75" customHeight="1">
      <c r="A78" s="114" t="s">
        <v>31</v>
      </c>
      <c r="B78" s="120" t="s">
        <v>66</v>
      </c>
      <c r="C78" s="281" t="s">
        <v>59</v>
      </c>
      <c r="D78" s="282"/>
      <c r="E78" s="283"/>
    </row>
    <row r="79" spans="1:5" ht="34.5">
      <c r="A79" s="114" t="s">
        <v>32</v>
      </c>
      <c r="B79" s="120" t="s">
        <v>43</v>
      </c>
      <c r="C79" s="124" t="s">
        <v>62</v>
      </c>
      <c r="D79" s="124" t="s">
        <v>60</v>
      </c>
      <c r="E79" s="156" t="s">
        <v>28</v>
      </c>
    </row>
    <row r="80" spans="1:5" ht="17.25">
      <c r="A80" s="114" t="s">
        <v>33</v>
      </c>
      <c r="B80" s="120" t="s">
        <v>56</v>
      </c>
      <c r="C80" s="127"/>
      <c r="D80" s="127"/>
      <c r="E80" s="114"/>
    </row>
    <row r="81" spans="1:5" ht="86.25">
      <c r="A81" s="114" t="s">
        <v>34</v>
      </c>
      <c r="B81" s="120" t="s">
        <v>58</v>
      </c>
      <c r="C81" s="127"/>
      <c r="D81" s="127"/>
      <c r="E81" s="114"/>
    </row>
    <row r="82" spans="1:5" ht="17.25">
      <c r="A82" s="138" t="s">
        <v>35</v>
      </c>
      <c r="B82" s="120" t="s">
        <v>44</v>
      </c>
      <c r="C82" s="138"/>
      <c r="D82" s="138"/>
      <c r="E82" s="138"/>
    </row>
    <row r="83" spans="1:5" ht="34.5">
      <c r="A83" s="138" t="s">
        <v>67</v>
      </c>
      <c r="B83" s="120" t="s">
        <v>68</v>
      </c>
      <c r="C83" s="138"/>
      <c r="D83" s="138"/>
      <c r="E83" s="138"/>
    </row>
    <row r="84" spans="1:5" ht="17.25">
      <c r="A84" s="114" t="s">
        <v>35</v>
      </c>
      <c r="B84" s="114" t="s">
        <v>44</v>
      </c>
      <c r="C84" s="127"/>
      <c r="D84" s="127"/>
      <c r="E84" s="114"/>
    </row>
    <row r="85" spans="1:5" ht="17.25">
      <c r="A85" s="329" t="s">
        <v>40</v>
      </c>
      <c r="B85" s="329"/>
      <c r="C85" s="126"/>
      <c r="D85" s="126"/>
      <c r="E85" s="121"/>
    </row>
    <row r="86" spans="1:5" ht="17.25">
      <c r="A86" s="330" t="s">
        <v>15</v>
      </c>
      <c r="B86" s="330"/>
      <c r="C86" s="122">
        <f>'3'!G96</f>
        <v>0</v>
      </c>
      <c r="D86" s="122">
        <f>'3'!H96</f>
        <v>-35287.199999999997</v>
      </c>
      <c r="E86" s="122">
        <f>'3'!I96</f>
        <v>-70574.399999999994</v>
      </c>
    </row>
    <row r="90" spans="1:5" ht="42" customHeight="1">
      <c r="A90" s="265" t="s">
        <v>31</v>
      </c>
      <c r="B90" s="120" t="s">
        <v>66</v>
      </c>
      <c r="C90" s="281" t="s">
        <v>17</v>
      </c>
      <c r="D90" s="282"/>
      <c r="E90" s="283"/>
    </row>
    <row r="91" spans="1:5" ht="34.5">
      <c r="A91" s="265" t="s">
        <v>32</v>
      </c>
      <c r="B91" s="120" t="s">
        <v>43</v>
      </c>
      <c r="C91" s="124" t="s">
        <v>62</v>
      </c>
      <c r="D91" s="124" t="s">
        <v>60</v>
      </c>
      <c r="E91" s="263" t="s">
        <v>28</v>
      </c>
    </row>
    <row r="92" spans="1:5" ht="17.25">
      <c r="A92" s="265" t="s">
        <v>33</v>
      </c>
      <c r="B92" s="120" t="s">
        <v>56</v>
      </c>
      <c r="C92" s="265"/>
      <c r="D92" s="265"/>
      <c r="E92" s="265"/>
    </row>
    <row r="93" spans="1:5" ht="86.25">
      <c r="A93" s="265" t="s">
        <v>34</v>
      </c>
      <c r="B93" s="120" t="s">
        <v>58</v>
      </c>
      <c r="C93" s="265"/>
      <c r="D93" s="265"/>
      <c r="E93" s="265"/>
    </row>
    <row r="94" spans="1:5" ht="17.25">
      <c r="A94" s="265" t="s">
        <v>35</v>
      </c>
      <c r="B94" s="120" t="s">
        <v>44</v>
      </c>
      <c r="C94" s="265"/>
      <c r="D94" s="265"/>
      <c r="E94" s="265"/>
    </row>
    <row r="95" spans="1:5" ht="34.5">
      <c r="A95" s="265" t="s">
        <v>67</v>
      </c>
      <c r="B95" s="120" t="s">
        <v>68</v>
      </c>
      <c r="C95" s="265"/>
      <c r="D95" s="265"/>
      <c r="E95" s="265"/>
    </row>
    <row r="96" spans="1:5" ht="17.25">
      <c r="A96" s="265" t="s">
        <v>35</v>
      </c>
      <c r="B96" s="265" t="s">
        <v>44</v>
      </c>
      <c r="C96" s="265"/>
      <c r="D96" s="265"/>
      <c r="E96" s="265"/>
    </row>
    <row r="97" spans="1:5" ht="17.25">
      <c r="A97" s="329" t="s">
        <v>40</v>
      </c>
      <c r="B97" s="329"/>
      <c r="C97" s="264"/>
      <c r="D97" s="264"/>
      <c r="E97" s="264"/>
    </row>
    <row r="98" spans="1:5" ht="17.25" customHeight="1">
      <c r="A98" s="330" t="s">
        <v>15</v>
      </c>
      <c r="B98" s="330"/>
      <c r="C98" s="122">
        <f>'3'!G108</f>
        <v>0</v>
      </c>
      <c r="D98" s="122">
        <f>'3'!H108</f>
        <v>6092.8</v>
      </c>
      <c r="E98" s="122">
        <f>'3'!I108</f>
        <v>10603.400000000001</v>
      </c>
    </row>
  </sheetData>
  <mergeCells count="28">
    <mergeCell ref="C90:E90"/>
    <mergeCell ref="A97:B97"/>
    <mergeCell ref="A98:B98"/>
    <mergeCell ref="A85:B85"/>
    <mergeCell ref="A86:B86"/>
    <mergeCell ref="A70:E70"/>
    <mergeCell ref="C78:E78"/>
    <mergeCell ref="A41:B41"/>
    <mergeCell ref="C42:E42"/>
    <mergeCell ref="A48:B48"/>
    <mergeCell ref="A49:B49"/>
    <mergeCell ref="A50:B50"/>
    <mergeCell ref="A51:B51"/>
    <mergeCell ref="A52:B52"/>
    <mergeCell ref="A65:B65"/>
    <mergeCell ref="A57:B57"/>
    <mergeCell ref="C58:E58"/>
    <mergeCell ref="A64:B64"/>
    <mergeCell ref="A35:B35"/>
    <mergeCell ref="A10:E10"/>
    <mergeCell ref="C4:E4"/>
    <mergeCell ref="A8:E8"/>
    <mergeCell ref="C28:E28"/>
    <mergeCell ref="A34:B34"/>
    <mergeCell ref="A17:B17"/>
    <mergeCell ref="C18:E18"/>
    <mergeCell ref="A24:B24"/>
    <mergeCell ref="A25:B25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zoomScaleNormal="100" zoomScaleSheetLayoutView="100" workbookViewId="0">
      <selection activeCell="A2" sqref="A2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17.83203125" style="1" customWidth="1"/>
    <col min="4" max="4" width="18.83203125" style="1" customWidth="1"/>
    <col min="5" max="5" width="19.5" style="1" customWidth="1"/>
    <col min="6" max="6" width="10.6640625" style="1"/>
    <col min="7" max="7" width="15.1640625" style="1" bestFit="1" customWidth="1"/>
    <col min="8" max="8" width="20" style="1" customWidth="1"/>
    <col min="9" max="11" width="18.1640625" style="1" customWidth="1"/>
    <col min="12" max="16384" width="10.6640625" style="1"/>
  </cols>
  <sheetData>
    <row r="1" spans="1:5">
      <c r="C1" s="7"/>
      <c r="D1" s="7"/>
      <c r="E1" s="8" t="s">
        <v>316</v>
      </c>
    </row>
    <row r="2" spans="1:5">
      <c r="C2" s="7"/>
      <c r="D2" s="7"/>
      <c r="E2" s="15" t="s">
        <v>61</v>
      </c>
    </row>
    <row r="3" spans="1:5">
      <c r="C3" s="7"/>
      <c r="D3" s="7"/>
      <c r="E3" s="15" t="s">
        <v>4</v>
      </c>
    </row>
    <row r="4" spans="1:5">
      <c r="C4" s="7"/>
      <c r="D4" s="7"/>
      <c r="E4" s="15"/>
    </row>
    <row r="5" spans="1:5">
      <c r="C5" s="7"/>
      <c r="D5" s="7"/>
      <c r="E5" s="15"/>
    </row>
    <row r="6" spans="1:5" ht="42" customHeight="1">
      <c r="A6" s="324" t="s">
        <v>98</v>
      </c>
      <c r="B6" s="324"/>
      <c r="C6" s="324"/>
      <c r="D6" s="324"/>
      <c r="E6" s="324"/>
    </row>
    <row r="7" spans="1:5" ht="17.25">
      <c r="A7" s="57"/>
      <c r="B7" s="57"/>
      <c r="C7" s="125"/>
      <c r="D7" s="125"/>
      <c r="E7" s="57"/>
    </row>
    <row r="8" spans="1:5" s="2" customFormat="1" ht="17.25">
      <c r="A8" s="36"/>
      <c r="B8" s="36"/>
      <c r="D8" s="1" t="s">
        <v>92</v>
      </c>
    </row>
    <row r="9" spans="1:5" s="76" customFormat="1" ht="12.75" customHeight="1">
      <c r="A9" s="57"/>
      <c r="B9" s="57"/>
      <c r="C9" s="81"/>
      <c r="D9" s="81"/>
      <c r="E9" s="57"/>
    </row>
    <row r="10" spans="1:5" s="2" customFormat="1" ht="17.25">
      <c r="A10" s="322" t="s">
        <v>72</v>
      </c>
      <c r="B10" s="322"/>
      <c r="C10" s="322"/>
      <c r="D10" s="322"/>
      <c r="E10" s="322"/>
    </row>
    <row r="11" spans="1:5" s="34" customFormat="1" ht="17.25"/>
    <row r="12" spans="1:5" s="34" customFormat="1" ht="17.25">
      <c r="A12" s="35" t="s">
        <v>41</v>
      </c>
    </row>
    <row r="14" spans="1:5" ht="17.25">
      <c r="A14" s="73" t="s">
        <v>29</v>
      </c>
      <c r="B14" s="74" t="s">
        <v>30</v>
      </c>
    </row>
    <row r="15" spans="1:5" ht="69">
      <c r="A15" s="71">
        <v>1057</v>
      </c>
      <c r="B15" s="163" t="s">
        <v>282</v>
      </c>
    </row>
    <row r="16" spans="1:5" ht="17.25">
      <c r="A16" s="68"/>
      <c r="B16" s="58"/>
    </row>
    <row r="17" spans="1:6" ht="17.25">
      <c r="A17" s="325" t="s">
        <v>39</v>
      </c>
      <c r="B17" s="325"/>
    </row>
    <row r="18" spans="1:6" s="76" customFormat="1" ht="63" customHeight="1">
      <c r="A18" s="173" t="s">
        <v>31</v>
      </c>
      <c r="B18" s="71" t="s">
        <v>283</v>
      </c>
      <c r="C18" s="281" t="s">
        <v>59</v>
      </c>
      <c r="D18" s="282"/>
      <c r="E18" s="283"/>
    </row>
    <row r="19" spans="1:6" s="76" customFormat="1" ht="34.5">
      <c r="A19" s="173" t="s">
        <v>32</v>
      </c>
      <c r="B19" s="71" t="s">
        <v>43</v>
      </c>
      <c r="C19" s="77" t="s">
        <v>62</v>
      </c>
      <c r="D19" s="77" t="s">
        <v>60</v>
      </c>
      <c r="E19" s="169" t="s">
        <v>28</v>
      </c>
    </row>
    <row r="20" spans="1:6" s="76" customFormat="1" ht="69">
      <c r="A20" s="173" t="s">
        <v>33</v>
      </c>
      <c r="B20" s="162" t="s">
        <v>284</v>
      </c>
      <c r="C20" s="71"/>
      <c r="D20" s="71"/>
      <c r="E20" s="169"/>
    </row>
    <row r="21" spans="1:6" s="76" customFormat="1" ht="51" customHeight="1">
      <c r="A21" s="173" t="s">
        <v>34</v>
      </c>
      <c r="B21" s="164" t="s">
        <v>285</v>
      </c>
      <c r="C21" s="71"/>
      <c r="D21" s="71"/>
      <c r="E21" s="169"/>
    </row>
    <row r="22" spans="1:6" s="76" customFormat="1" ht="17.25">
      <c r="A22" s="173" t="s">
        <v>35</v>
      </c>
      <c r="B22" s="165" t="s">
        <v>44</v>
      </c>
      <c r="C22" s="71"/>
      <c r="D22" s="71"/>
      <c r="E22" s="169"/>
    </row>
    <row r="23" spans="1:6" s="76" customFormat="1" ht="34.5">
      <c r="A23" s="173" t="s">
        <v>67</v>
      </c>
      <c r="B23" s="78" t="s">
        <v>87</v>
      </c>
      <c r="C23" s="71"/>
      <c r="D23" s="71"/>
      <c r="E23" s="169"/>
    </row>
    <row r="24" spans="1:6" s="76" customFormat="1" ht="17.25">
      <c r="A24" s="290" t="s">
        <v>40</v>
      </c>
      <c r="B24" s="290"/>
      <c r="C24" s="169"/>
      <c r="D24" s="169"/>
      <c r="E24" s="169"/>
    </row>
    <row r="25" spans="1:6" s="76" customFormat="1" ht="17.25">
      <c r="A25" s="321" t="s">
        <v>15</v>
      </c>
      <c r="B25" s="321"/>
      <c r="C25" s="72">
        <f>+'3'!G22</f>
        <v>0</v>
      </c>
      <c r="D25" s="72">
        <f>+'3'!H22</f>
        <v>-3000</v>
      </c>
      <c r="E25" s="72">
        <f>+'3'!I22</f>
        <v>-7307.3</v>
      </c>
      <c r="F25" s="79"/>
    </row>
    <row r="27" spans="1:6" ht="17.25">
      <c r="A27" s="68"/>
      <c r="B27" s="58"/>
    </row>
    <row r="28" spans="1:6" s="76" customFormat="1" ht="63" customHeight="1">
      <c r="A28" s="173" t="s">
        <v>31</v>
      </c>
      <c r="B28" s="71" t="s">
        <v>283</v>
      </c>
      <c r="C28" s="281" t="s">
        <v>59</v>
      </c>
      <c r="D28" s="282"/>
      <c r="E28" s="283"/>
    </row>
    <row r="29" spans="1:6" s="76" customFormat="1" ht="34.5">
      <c r="A29" s="173" t="s">
        <v>32</v>
      </c>
      <c r="B29" s="71" t="s">
        <v>286</v>
      </c>
      <c r="C29" s="77" t="s">
        <v>62</v>
      </c>
      <c r="D29" s="77" t="s">
        <v>60</v>
      </c>
      <c r="E29" s="169" t="s">
        <v>28</v>
      </c>
    </row>
    <row r="30" spans="1:6" s="76" customFormat="1" ht="51.75">
      <c r="A30" s="173" t="s">
        <v>33</v>
      </c>
      <c r="B30" s="162" t="s">
        <v>287</v>
      </c>
      <c r="C30" s="71"/>
      <c r="D30" s="71"/>
      <c r="E30" s="169"/>
    </row>
    <row r="31" spans="1:6" s="76" customFormat="1" ht="51" customHeight="1">
      <c r="A31" s="173" t="s">
        <v>34</v>
      </c>
      <c r="B31" s="164" t="s">
        <v>288</v>
      </c>
      <c r="C31" s="71"/>
      <c r="D31" s="71"/>
      <c r="E31" s="169"/>
    </row>
    <row r="32" spans="1:6" s="76" customFormat="1" ht="51.75">
      <c r="A32" s="173" t="s">
        <v>35</v>
      </c>
      <c r="B32" s="164" t="s">
        <v>289</v>
      </c>
      <c r="C32" s="71"/>
      <c r="D32" s="71"/>
      <c r="E32" s="169"/>
    </row>
    <row r="33" spans="1:6" s="76" customFormat="1" ht="34.5">
      <c r="A33" s="173" t="s">
        <v>290</v>
      </c>
      <c r="B33" s="78" t="s">
        <v>291</v>
      </c>
      <c r="C33" s="71"/>
      <c r="D33" s="71"/>
      <c r="E33" s="169"/>
    </row>
    <row r="34" spans="1:6" s="76" customFormat="1" ht="17.25">
      <c r="A34" s="290" t="s">
        <v>40</v>
      </c>
      <c r="B34" s="290"/>
      <c r="C34" s="169"/>
      <c r="D34" s="169"/>
      <c r="E34" s="169"/>
    </row>
    <row r="35" spans="1:6" s="76" customFormat="1" ht="17.25">
      <c r="A35" s="321" t="s">
        <v>15</v>
      </c>
      <c r="B35" s="321"/>
      <c r="C35" s="72">
        <f>+'3'!G39</f>
        <v>0</v>
      </c>
      <c r="D35" s="72">
        <f>+'3'!H39</f>
        <v>-3092.8</v>
      </c>
      <c r="E35" s="72">
        <f>+'3'!I39</f>
        <v>-3092.8</v>
      </c>
      <c r="F35" s="79"/>
    </row>
    <row r="38" spans="1:6" ht="17.25">
      <c r="A38" s="73" t="s">
        <v>29</v>
      </c>
      <c r="B38" s="74" t="s">
        <v>30</v>
      </c>
    </row>
    <row r="39" spans="1:6" ht="17.25">
      <c r="A39" s="71">
        <v>1093</v>
      </c>
      <c r="B39" s="163" t="s">
        <v>73</v>
      </c>
    </row>
    <row r="40" spans="1:6" ht="17.25">
      <c r="A40" s="68"/>
      <c r="B40" s="58"/>
    </row>
    <row r="41" spans="1:6" ht="17.25">
      <c r="A41" s="325" t="s">
        <v>39</v>
      </c>
      <c r="B41" s="325"/>
    </row>
    <row r="42" spans="1:6" s="76" customFormat="1" ht="63" customHeight="1">
      <c r="A42" s="173" t="s">
        <v>31</v>
      </c>
      <c r="B42" s="71">
        <v>1093</v>
      </c>
      <c r="C42" s="314" t="s">
        <v>17</v>
      </c>
      <c r="D42" s="327"/>
      <c r="E42" s="316"/>
    </row>
    <row r="43" spans="1:6" s="76" customFormat="1" ht="34.5">
      <c r="A43" s="173" t="s">
        <v>32</v>
      </c>
      <c r="B43" s="71">
        <v>11001</v>
      </c>
      <c r="C43" s="77" t="s">
        <v>62</v>
      </c>
      <c r="D43" s="77" t="s">
        <v>60</v>
      </c>
      <c r="E43" s="169" t="s">
        <v>28</v>
      </c>
    </row>
    <row r="44" spans="1:6" s="76" customFormat="1" ht="24.75" customHeight="1">
      <c r="A44" s="173" t="s">
        <v>33</v>
      </c>
      <c r="B44" s="162" t="s">
        <v>75</v>
      </c>
      <c r="C44" s="71"/>
      <c r="D44" s="71"/>
      <c r="E44" s="169"/>
    </row>
    <row r="45" spans="1:6" s="76" customFormat="1" ht="51" customHeight="1">
      <c r="A45" s="173" t="s">
        <v>34</v>
      </c>
      <c r="B45" s="164" t="s">
        <v>76</v>
      </c>
      <c r="C45" s="71"/>
      <c r="D45" s="71"/>
      <c r="E45" s="169"/>
    </row>
    <row r="46" spans="1:6" s="76" customFormat="1" ht="17.25">
      <c r="A46" s="173" t="s">
        <v>35</v>
      </c>
      <c r="B46" s="165" t="s">
        <v>77</v>
      </c>
      <c r="C46" s="71"/>
      <c r="D46" s="71"/>
      <c r="E46" s="169"/>
    </row>
    <row r="47" spans="1:6" s="76" customFormat="1" ht="34.5">
      <c r="A47" s="173" t="s">
        <v>67</v>
      </c>
      <c r="B47" s="78" t="s">
        <v>88</v>
      </c>
      <c r="C47" s="71"/>
      <c r="D47" s="71"/>
      <c r="E47" s="169"/>
    </row>
    <row r="48" spans="1:6" s="76" customFormat="1" ht="17.25">
      <c r="A48" s="290" t="s">
        <v>40</v>
      </c>
      <c r="B48" s="290"/>
      <c r="C48" s="169"/>
      <c r="D48" s="169"/>
      <c r="E48" s="169"/>
    </row>
    <row r="49" spans="1:6" s="76" customFormat="1" ht="21.75" customHeight="1">
      <c r="A49" s="328" t="s">
        <v>89</v>
      </c>
      <c r="B49" s="328"/>
      <c r="C49" s="152"/>
      <c r="D49" s="152"/>
      <c r="E49" s="153">
        <v>2328</v>
      </c>
    </row>
    <row r="50" spans="1:6" s="76" customFormat="1" ht="21.75" customHeight="1">
      <c r="A50" s="328" t="s">
        <v>90</v>
      </c>
      <c r="B50" s="328"/>
      <c r="C50" s="152"/>
      <c r="D50" s="152"/>
      <c r="E50" s="153">
        <v>2328</v>
      </c>
    </row>
    <row r="51" spans="1:6" s="76" customFormat="1" ht="21.75" customHeight="1">
      <c r="A51" s="328" t="s">
        <v>91</v>
      </c>
      <c r="B51" s="328"/>
      <c r="C51" s="152"/>
      <c r="D51" s="152"/>
      <c r="E51" s="153">
        <v>11</v>
      </c>
    </row>
    <row r="52" spans="1:6" s="76" customFormat="1" ht="17.25">
      <c r="A52" s="321" t="s">
        <v>15</v>
      </c>
      <c r="B52" s="321"/>
      <c r="C52" s="72">
        <f>+'3'!G58</f>
        <v>0</v>
      </c>
      <c r="D52" s="72">
        <f>+'3'!H58</f>
        <v>35287.199999999997</v>
      </c>
      <c r="E52" s="72">
        <f>+'3'!I58</f>
        <v>70574.399999999994</v>
      </c>
      <c r="F52" s="79"/>
    </row>
    <row r="54" spans="1:6" ht="17.25">
      <c r="A54" s="73" t="s">
        <v>29</v>
      </c>
      <c r="B54" s="74" t="s">
        <v>30</v>
      </c>
    </row>
    <row r="55" spans="1:6" ht="34.5">
      <c r="A55" s="71">
        <v>1123</v>
      </c>
      <c r="B55" s="163" t="s">
        <v>292</v>
      </c>
    </row>
    <row r="56" spans="1:6" ht="17.25">
      <c r="A56" s="68"/>
      <c r="B56" s="58"/>
    </row>
    <row r="57" spans="1:6" ht="17.25">
      <c r="A57" s="325" t="s">
        <v>39</v>
      </c>
      <c r="B57" s="325"/>
    </row>
    <row r="58" spans="1:6" s="76" customFormat="1" ht="63" customHeight="1">
      <c r="A58" s="173" t="s">
        <v>31</v>
      </c>
      <c r="B58" s="71" t="s">
        <v>293</v>
      </c>
      <c r="C58" s="281" t="s">
        <v>59</v>
      </c>
      <c r="D58" s="282"/>
      <c r="E58" s="283"/>
    </row>
    <row r="59" spans="1:6" s="76" customFormat="1" ht="34.5">
      <c r="A59" s="173" t="s">
        <v>32</v>
      </c>
      <c r="B59" s="71" t="s">
        <v>43</v>
      </c>
      <c r="C59" s="77" t="s">
        <v>62</v>
      </c>
      <c r="D59" s="77" t="s">
        <v>60</v>
      </c>
      <c r="E59" s="169" t="s">
        <v>28</v>
      </c>
    </row>
    <row r="60" spans="1:6" s="76" customFormat="1" ht="34.5">
      <c r="A60" s="173" t="s">
        <v>33</v>
      </c>
      <c r="B60" s="162" t="s">
        <v>294</v>
      </c>
      <c r="C60" s="71"/>
      <c r="D60" s="71"/>
      <c r="E60" s="169"/>
    </row>
    <row r="61" spans="1:6" s="76" customFormat="1" ht="51" customHeight="1">
      <c r="A61" s="173" t="s">
        <v>34</v>
      </c>
      <c r="B61" s="164" t="s">
        <v>295</v>
      </c>
      <c r="C61" s="71"/>
      <c r="D61" s="71"/>
      <c r="E61" s="169"/>
    </row>
    <row r="62" spans="1:6" s="76" customFormat="1" ht="17.25">
      <c r="A62" s="173" t="s">
        <v>35</v>
      </c>
      <c r="B62" s="165" t="s">
        <v>44</v>
      </c>
      <c r="C62" s="71"/>
      <c r="D62" s="71"/>
      <c r="E62" s="169"/>
    </row>
    <row r="63" spans="1:6" s="76" customFormat="1" ht="34.5">
      <c r="A63" s="173" t="s">
        <v>67</v>
      </c>
      <c r="B63" s="78" t="s">
        <v>296</v>
      </c>
      <c r="C63" s="71"/>
      <c r="D63" s="71"/>
      <c r="E63" s="169"/>
    </row>
    <row r="64" spans="1:6" s="76" customFormat="1" ht="17.25">
      <c r="A64" s="290" t="s">
        <v>40</v>
      </c>
      <c r="B64" s="290"/>
      <c r="C64" s="169"/>
      <c r="D64" s="169"/>
      <c r="E64" s="169"/>
    </row>
    <row r="65" spans="1:6" s="76" customFormat="1" ht="17.25">
      <c r="A65" s="321" t="s">
        <v>15</v>
      </c>
      <c r="B65" s="321"/>
      <c r="C65" s="72">
        <f>+'3'!G77</f>
        <v>0</v>
      </c>
      <c r="D65" s="72">
        <f>+'3'!H77</f>
        <v>0</v>
      </c>
      <c r="E65" s="72">
        <f>+'3'!I77</f>
        <v>-203.3</v>
      </c>
      <c r="F65" s="79"/>
    </row>
    <row r="68" spans="1:6" s="76" customFormat="1" ht="17.25">
      <c r="A68" s="80"/>
      <c r="B68" s="80"/>
      <c r="D68" s="1" t="s">
        <v>69</v>
      </c>
    </row>
    <row r="69" spans="1:6" ht="17.25">
      <c r="A69" s="109"/>
      <c r="B69" s="110" t="s">
        <v>50</v>
      </c>
      <c r="C69" s="110"/>
      <c r="D69" s="110"/>
      <c r="E69" s="110"/>
    </row>
    <row r="70" spans="1:6" ht="17.25">
      <c r="A70" s="109"/>
      <c r="B70" s="110"/>
      <c r="C70" s="110"/>
      <c r="D70" s="110"/>
      <c r="E70" s="110"/>
    </row>
    <row r="71" spans="1:6" s="34" customFormat="1" ht="17.25">
      <c r="A71" s="35" t="s">
        <v>41</v>
      </c>
    </row>
    <row r="72" spans="1:6" ht="17.25">
      <c r="A72" s="109"/>
      <c r="B72" s="109"/>
      <c r="C72" s="109"/>
      <c r="D72" s="109"/>
      <c r="E72" s="109"/>
    </row>
    <row r="73" spans="1:6" ht="17.25">
      <c r="A73" s="111" t="s">
        <v>29</v>
      </c>
      <c r="B73" s="112" t="s">
        <v>30</v>
      </c>
      <c r="C73" s="113"/>
      <c r="D73" s="113"/>
      <c r="E73" s="113"/>
    </row>
    <row r="74" spans="1:6" ht="17.25">
      <c r="A74" s="114">
        <v>1139</v>
      </c>
      <c r="B74" s="115" t="s">
        <v>56</v>
      </c>
      <c r="C74" s="116"/>
      <c r="D74" s="116"/>
      <c r="E74" s="116"/>
    </row>
    <row r="75" spans="1:6" ht="17.25">
      <c r="A75" s="109"/>
      <c r="B75" s="109"/>
      <c r="C75" s="109"/>
      <c r="D75" s="109"/>
      <c r="E75" s="109"/>
    </row>
    <row r="77" spans="1:6" ht="86.25" customHeight="1">
      <c r="A77" s="114" t="s">
        <v>31</v>
      </c>
      <c r="B77" s="120">
        <v>1139</v>
      </c>
      <c r="C77" s="281" t="s">
        <v>59</v>
      </c>
      <c r="D77" s="282"/>
      <c r="E77" s="283"/>
    </row>
    <row r="78" spans="1:6" ht="34.5">
      <c r="A78" s="114" t="s">
        <v>32</v>
      </c>
      <c r="B78" s="120" t="s">
        <v>43</v>
      </c>
      <c r="C78" s="124" t="s">
        <v>62</v>
      </c>
      <c r="D78" s="124" t="s">
        <v>60</v>
      </c>
      <c r="E78" s="93" t="s">
        <v>28</v>
      </c>
    </row>
    <row r="79" spans="1:6" ht="17.25">
      <c r="A79" s="114" t="s">
        <v>33</v>
      </c>
      <c r="B79" s="114" t="s">
        <v>56</v>
      </c>
      <c r="C79" s="127"/>
      <c r="D79" s="127"/>
      <c r="E79" s="114"/>
    </row>
    <row r="80" spans="1:6" ht="86.25">
      <c r="A80" s="114" t="s">
        <v>34</v>
      </c>
      <c r="B80" s="114" t="s">
        <v>58</v>
      </c>
      <c r="C80" s="127"/>
      <c r="D80" s="127"/>
      <c r="E80" s="114"/>
    </row>
    <row r="81" spans="1:5" ht="34.5">
      <c r="A81" s="166" t="s">
        <v>67</v>
      </c>
      <c r="B81" s="78" t="s">
        <v>68</v>
      </c>
      <c r="C81" s="139"/>
      <c r="D81" s="139"/>
      <c r="E81" s="139"/>
    </row>
    <row r="82" spans="1:5" ht="17.25">
      <c r="A82" s="114" t="s">
        <v>35</v>
      </c>
      <c r="B82" s="114" t="s">
        <v>44</v>
      </c>
      <c r="C82" s="127"/>
      <c r="D82" s="127"/>
      <c r="E82" s="114"/>
    </row>
    <row r="83" spans="1:5" ht="17.25">
      <c r="A83" s="329" t="s">
        <v>40</v>
      </c>
      <c r="B83" s="329"/>
      <c r="C83" s="126"/>
      <c r="D83" s="126"/>
      <c r="E83" s="121"/>
    </row>
    <row r="84" spans="1:5" ht="17.25">
      <c r="A84" s="330" t="s">
        <v>15</v>
      </c>
      <c r="B84" s="330"/>
      <c r="C84" s="122">
        <f>+'3'!G96</f>
        <v>0</v>
      </c>
      <c r="D84" s="122">
        <f>+'3'!H96</f>
        <v>-35287.199999999997</v>
      </c>
      <c r="E84" s="122">
        <f>+'3'!I96</f>
        <v>-70574.399999999994</v>
      </c>
    </row>
    <row r="87" spans="1:5" ht="42" customHeight="1">
      <c r="A87" s="265" t="s">
        <v>31</v>
      </c>
      <c r="B87" s="120">
        <v>1139</v>
      </c>
      <c r="C87" s="281" t="s">
        <v>17</v>
      </c>
      <c r="D87" s="282"/>
      <c r="E87" s="283"/>
    </row>
    <row r="88" spans="1:5" ht="34.5">
      <c r="A88" s="265" t="s">
        <v>32</v>
      </c>
      <c r="B88" s="120" t="s">
        <v>43</v>
      </c>
      <c r="C88" s="124" t="s">
        <v>62</v>
      </c>
      <c r="D88" s="124" t="s">
        <v>60</v>
      </c>
      <c r="E88" s="124" t="s">
        <v>28</v>
      </c>
    </row>
    <row r="89" spans="1:5" ht="17.25">
      <c r="A89" s="265" t="s">
        <v>33</v>
      </c>
      <c r="B89" s="265" t="s">
        <v>56</v>
      </c>
      <c r="C89" s="265"/>
      <c r="D89" s="265"/>
      <c r="E89" s="265"/>
    </row>
    <row r="90" spans="1:5" ht="86.25">
      <c r="A90" s="265" t="s">
        <v>34</v>
      </c>
      <c r="B90" s="265" t="s">
        <v>58</v>
      </c>
      <c r="C90" s="265"/>
      <c r="D90" s="265"/>
      <c r="E90" s="265"/>
    </row>
    <row r="91" spans="1:5" ht="34.5">
      <c r="A91" s="166" t="s">
        <v>67</v>
      </c>
      <c r="B91" s="78" t="s">
        <v>68</v>
      </c>
      <c r="C91" s="265"/>
      <c r="D91" s="265"/>
      <c r="E91" s="265"/>
    </row>
    <row r="92" spans="1:5" ht="17.25">
      <c r="A92" s="265" t="s">
        <v>35</v>
      </c>
      <c r="B92" s="265" t="s">
        <v>44</v>
      </c>
      <c r="C92" s="265"/>
      <c r="D92" s="265"/>
      <c r="E92" s="265"/>
    </row>
    <row r="93" spans="1:5" ht="17.25">
      <c r="A93" s="329" t="s">
        <v>40</v>
      </c>
      <c r="B93" s="329"/>
      <c r="C93" s="264"/>
      <c r="D93" s="264"/>
      <c r="E93" s="264"/>
    </row>
    <row r="94" spans="1:5" ht="17.25">
      <c r="A94" s="330" t="s">
        <v>15</v>
      </c>
      <c r="B94" s="330"/>
      <c r="C94" s="122">
        <f>+'3'!G106</f>
        <v>0</v>
      </c>
      <c r="D94" s="122">
        <f>+'3'!H106</f>
        <v>6092.8</v>
      </c>
      <c r="E94" s="122">
        <f>+'3'!I106</f>
        <v>10603.400000000001</v>
      </c>
    </row>
  </sheetData>
  <mergeCells count="26">
    <mergeCell ref="C87:E87"/>
    <mergeCell ref="A93:B93"/>
    <mergeCell ref="A94:B94"/>
    <mergeCell ref="A84:B84"/>
    <mergeCell ref="C77:E77"/>
    <mergeCell ref="A83:B83"/>
    <mergeCell ref="A6:E6"/>
    <mergeCell ref="A10:E10"/>
    <mergeCell ref="A17:B17"/>
    <mergeCell ref="C18:E18"/>
    <mergeCell ref="A24:B24"/>
    <mergeCell ref="A25:B25"/>
    <mergeCell ref="C28:E28"/>
    <mergeCell ref="A34:B34"/>
    <mergeCell ref="A35:B35"/>
    <mergeCell ref="A41:B41"/>
    <mergeCell ref="C42:E42"/>
    <mergeCell ref="A57:B57"/>
    <mergeCell ref="C58:E58"/>
    <mergeCell ref="A64:B64"/>
    <mergeCell ref="A65:B65"/>
    <mergeCell ref="A48:B48"/>
    <mergeCell ref="A49:B49"/>
    <mergeCell ref="A50:B50"/>
    <mergeCell ref="A51:B51"/>
    <mergeCell ref="A52:B52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workbookViewId="0">
      <selection activeCell="G80" sqref="G80"/>
    </sheetView>
  </sheetViews>
  <sheetFormatPr defaultRowHeight="13.5"/>
  <cols>
    <col min="1" max="1" width="19.5" style="217" customWidth="1"/>
    <col min="2" max="2" width="48.1640625" style="218" customWidth="1"/>
    <col min="3" max="3" width="14.6640625" style="221" customWidth="1"/>
    <col min="4" max="4" width="12.83203125" style="222" customWidth="1"/>
    <col min="5" max="5" width="25.6640625" style="222" customWidth="1"/>
    <col min="6" max="6" width="12.5" style="221" customWidth="1"/>
    <col min="7" max="7" width="29.83203125" style="221" customWidth="1"/>
    <col min="8" max="8" width="11.6640625" style="217" bestFit="1" customWidth="1"/>
    <col min="9" max="10" width="9.33203125" style="217"/>
    <col min="11" max="11" width="12.6640625" style="217" bestFit="1" customWidth="1"/>
    <col min="12" max="16384" width="9.33203125" style="217"/>
  </cols>
  <sheetData>
    <row r="1" spans="1:7" ht="14.25">
      <c r="C1" s="219"/>
      <c r="D1" s="219"/>
      <c r="E1" s="347" t="s">
        <v>317</v>
      </c>
      <c r="F1" s="347"/>
      <c r="G1" s="347"/>
    </row>
    <row r="2" spans="1:7" ht="15.75" customHeight="1">
      <c r="B2" s="220"/>
      <c r="C2" s="220"/>
      <c r="D2" s="220"/>
      <c r="E2" s="348" t="s">
        <v>143</v>
      </c>
      <c r="F2" s="348"/>
      <c r="G2" s="348"/>
    </row>
    <row r="3" spans="1:7" ht="15.75" customHeight="1">
      <c r="B3" s="220"/>
      <c r="C3" s="220"/>
      <c r="D3" s="220"/>
      <c r="E3" s="348" t="s">
        <v>144</v>
      </c>
      <c r="F3" s="348"/>
      <c r="G3" s="348"/>
    </row>
    <row r="4" spans="1:7" ht="15.75" customHeight="1">
      <c r="E4" s="348" t="s">
        <v>145</v>
      </c>
      <c r="F4" s="348"/>
      <c r="G4" s="348"/>
    </row>
    <row r="5" spans="1:7" ht="58.5" customHeight="1">
      <c r="A5" s="349" t="s">
        <v>313</v>
      </c>
      <c r="B5" s="349"/>
      <c r="C5" s="349"/>
      <c r="D5" s="349"/>
      <c r="E5" s="349"/>
      <c r="F5" s="349"/>
      <c r="G5" s="349"/>
    </row>
    <row r="6" spans="1:7" ht="18.75" customHeight="1">
      <c r="A6" s="223"/>
      <c r="B6" s="224"/>
      <c r="C6" s="225"/>
      <c r="D6" s="225"/>
      <c r="E6" s="225"/>
      <c r="F6" s="225"/>
      <c r="G6" s="226"/>
    </row>
    <row r="7" spans="1:7" ht="85.5" customHeight="1">
      <c r="A7" s="343" t="s">
        <v>146</v>
      </c>
      <c r="B7" s="345" t="s">
        <v>147</v>
      </c>
      <c r="C7" s="345" t="s">
        <v>148</v>
      </c>
      <c r="D7" s="345" t="s">
        <v>149</v>
      </c>
      <c r="E7" s="345" t="s">
        <v>150</v>
      </c>
      <c r="F7" s="335" t="s">
        <v>297</v>
      </c>
      <c r="G7" s="336"/>
    </row>
    <row r="8" spans="1:7" ht="55.5" customHeight="1">
      <c r="A8" s="344"/>
      <c r="B8" s="346"/>
      <c r="C8" s="346"/>
      <c r="D8" s="346"/>
      <c r="E8" s="346"/>
      <c r="F8" s="227" t="s">
        <v>151</v>
      </c>
      <c r="G8" s="227" t="s">
        <v>152</v>
      </c>
    </row>
    <row r="9" spans="1:7" ht="18" customHeight="1">
      <c r="A9" s="228">
        <v>1</v>
      </c>
      <c r="B9" s="227">
        <v>2</v>
      </c>
      <c r="C9" s="227">
        <v>3</v>
      </c>
      <c r="D9" s="227">
        <v>4</v>
      </c>
      <c r="E9" s="227">
        <v>5</v>
      </c>
      <c r="F9" s="227">
        <v>6</v>
      </c>
      <c r="G9" s="227">
        <v>7</v>
      </c>
    </row>
    <row r="10" spans="1:7" ht="18" customHeight="1">
      <c r="A10" s="337" t="s">
        <v>137</v>
      </c>
      <c r="B10" s="338"/>
      <c r="C10" s="338"/>
      <c r="D10" s="338"/>
      <c r="E10" s="339"/>
      <c r="F10" s="229"/>
      <c r="G10" s="230">
        <f>G12+G56+G67</f>
        <v>-10603.419969999999</v>
      </c>
    </row>
    <row r="11" spans="1:7" ht="42.75" customHeight="1">
      <c r="A11" s="250" t="s">
        <v>310</v>
      </c>
      <c r="B11" s="250" t="s">
        <v>307</v>
      </c>
      <c r="C11" s="250" t="s">
        <v>308</v>
      </c>
      <c r="D11" s="334" t="s">
        <v>309</v>
      </c>
      <c r="E11" s="334"/>
      <c r="F11" s="334"/>
      <c r="G11" s="231"/>
    </row>
    <row r="12" spans="1:7" ht="48.75" customHeight="1">
      <c r="A12" s="232" t="s">
        <v>301</v>
      </c>
      <c r="B12" s="331" t="s">
        <v>101</v>
      </c>
      <c r="C12" s="332"/>
      <c r="D12" s="332"/>
      <c r="E12" s="332"/>
      <c r="F12" s="333"/>
      <c r="G12" s="230">
        <f>G13+G50</f>
        <v>-7307.3199700000005</v>
      </c>
    </row>
    <row r="13" spans="1:7" ht="17.25">
      <c r="A13" s="232"/>
      <c r="B13" s="175" t="s">
        <v>153</v>
      </c>
      <c r="C13" s="232"/>
      <c r="D13" s="234"/>
      <c r="E13" s="235"/>
      <c r="F13" s="233"/>
      <c r="G13" s="236">
        <f>SUM(G14:G49)</f>
        <v>-509.31997000000007</v>
      </c>
    </row>
    <row r="14" spans="1:7" ht="17.25">
      <c r="A14" s="251" t="s">
        <v>154</v>
      </c>
      <c r="B14" s="251" t="s">
        <v>155</v>
      </c>
      <c r="C14" s="252" t="s">
        <v>156</v>
      </c>
      <c r="D14" s="237"/>
      <c r="E14" s="238"/>
      <c r="F14" s="233"/>
      <c r="G14" s="248">
        <v>-3.2</v>
      </c>
    </row>
    <row r="15" spans="1:7" ht="17.25">
      <c r="A15" s="251" t="s">
        <v>157</v>
      </c>
      <c r="B15" s="251" t="s">
        <v>158</v>
      </c>
      <c r="C15" s="252" t="s">
        <v>156</v>
      </c>
      <c r="D15" s="237"/>
      <c r="E15" s="238"/>
      <c r="F15" s="233"/>
      <c r="G15" s="248">
        <f>-72000/1000</f>
        <v>-72</v>
      </c>
    </row>
    <row r="16" spans="1:7" ht="17.25">
      <c r="A16" s="251" t="s">
        <v>159</v>
      </c>
      <c r="B16" s="251" t="s">
        <v>160</v>
      </c>
      <c r="C16" s="252" t="s">
        <v>156</v>
      </c>
      <c r="D16" s="237"/>
      <c r="E16" s="238"/>
      <c r="F16" s="233"/>
      <c r="G16" s="248">
        <v>-10.6</v>
      </c>
    </row>
    <row r="17" spans="1:7" ht="34.5">
      <c r="A17" s="251" t="s">
        <v>161</v>
      </c>
      <c r="B17" s="251" t="s">
        <v>162</v>
      </c>
      <c r="C17" s="252" t="s">
        <v>156</v>
      </c>
      <c r="D17" s="237"/>
      <c r="E17" s="239">
        <v>27960</v>
      </c>
      <c r="F17" s="233"/>
      <c r="G17" s="248">
        <f>-E17/1000</f>
        <v>-27.96</v>
      </c>
    </row>
    <row r="18" spans="1:7" ht="17.25">
      <c r="A18" s="251" t="s">
        <v>163</v>
      </c>
      <c r="B18" s="251" t="s">
        <v>164</v>
      </c>
      <c r="C18" s="252" t="s">
        <v>156</v>
      </c>
      <c r="D18" s="237"/>
      <c r="E18" s="239">
        <v>2400</v>
      </c>
      <c r="F18" s="233"/>
      <c r="G18" s="248">
        <f t="shared" ref="G18:G61" si="0">-E18/1000</f>
        <v>-2.4</v>
      </c>
    </row>
    <row r="19" spans="1:7" ht="17.25">
      <c r="A19" s="251" t="s">
        <v>165</v>
      </c>
      <c r="B19" s="251" t="s">
        <v>166</v>
      </c>
      <c r="C19" s="252" t="s">
        <v>156</v>
      </c>
      <c r="D19" s="237"/>
      <c r="E19" s="239">
        <v>7200</v>
      </c>
      <c r="F19" s="233"/>
      <c r="G19" s="248">
        <f t="shared" si="0"/>
        <v>-7.2</v>
      </c>
    </row>
    <row r="20" spans="1:7" ht="34.5">
      <c r="A20" s="251" t="s">
        <v>167</v>
      </c>
      <c r="B20" s="251" t="s">
        <v>168</v>
      </c>
      <c r="C20" s="252" t="s">
        <v>156</v>
      </c>
      <c r="D20" s="237"/>
      <c r="E20" s="239">
        <v>7200</v>
      </c>
      <c r="F20" s="233"/>
      <c r="G20" s="248">
        <f t="shared" si="0"/>
        <v>-7.2</v>
      </c>
    </row>
    <row r="21" spans="1:7" ht="17.25">
      <c r="A21" s="251" t="s">
        <v>169</v>
      </c>
      <c r="B21" s="251" t="s">
        <v>166</v>
      </c>
      <c r="C21" s="252" t="s">
        <v>156</v>
      </c>
      <c r="D21" s="237"/>
      <c r="E21" s="239">
        <v>2600</v>
      </c>
      <c r="F21" s="233"/>
      <c r="G21" s="248">
        <f t="shared" si="0"/>
        <v>-2.6</v>
      </c>
    </row>
    <row r="22" spans="1:7" ht="17.25">
      <c r="A22" s="251" t="s">
        <v>170</v>
      </c>
      <c r="B22" s="251" t="s">
        <v>166</v>
      </c>
      <c r="C22" s="252" t="s">
        <v>156</v>
      </c>
      <c r="D22" s="237"/>
      <c r="E22" s="239">
        <v>5800</v>
      </c>
      <c r="F22" s="233"/>
      <c r="G22" s="248">
        <f t="shared" si="0"/>
        <v>-5.8</v>
      </c>
    </row>
    <row r="23" spans="1:7" ht="34.5">
      <c r="A23" s="251" t="s">
        <v>171</v>
      </c>
      <c r="B23" s="251" t="s">
        <v>172</v>
      </c>
      <c r="C23" s="252" t="s">
        <v>156</v>
      </c>
      <c r="D23" s="237"/>
      <c r="E23" s="239">
        <v>11600</v>
      </c>
      <c r="F23" s="233"/>
      <c r="G23" s="248">
        <f t="shared" si="0"/>
        <v>-11.6</v>
      </c>
    </row>
    <row r="24" spans="1:7" ht="17.25">
      <c r="A24" s="251" t="s">
        <v>173</v>
      </c>
      <c r="B24" s="251" t="s">
        <v>174</v>
      </c>
      <c r="C24" s="252" t="s">
        <v>156</v>
      </c>
      <c r="D24" s="237"/>
      <c r="E24" s="239">
        <v>1000</v>
      </c>
      <c r="F24" s="233"/>
      <c r="G24" s="248">
        <f t="shared" si="0"/>
        <v>-1</v>
      </c>
    </row>
    <row r="25" spans="1:7" ht="17.25">
      <c r="A25" s="251" t="s">
        <v>175</v>
      </c>
      <c r="B25" s="251" t="s">
        <v>176</v>
      </c>
      <c r="C25" s="252" t="s">
        <v>156</v>
      </c>
      <c r="D25" s="237"/>
      <c r="E25" s="239">
        <v>6000</v>
      </c>
      <c r="F25" s="233"/>
      <c r="G25" s="248">
        <f t="shared" si="0"/>
        <v>-6</v>
      </c>
    </row>
    <row r="26" spans="1:7" ht="17.25">
      <c r="A26" s="251" t="s">
        <v>177</v>
      </c>
      <c r="B26" s="251" t="s">
        <v>178</v>
      </c>
      <c r="C26" s="252" t="s">
        <v>156</v>
      </c>
      <c r="D26" s="237"/>
      <c r="E26" s="239">
        <v>4800</v>
      </c>
      <c r="F26" s="233"/>
      <c r="G26" s="248">
        <f t="shared" si="0"/>
        <v>-4.8</v>
      </c>
    </row>
    <row r="27" spans="1:7" ht="17.25">
      <c r="A27" s="251" t="s">
        <v>179</v>
      </c>
      <c r="B27" s="251" t="s">
        <v>180</v>
      </c>
      <c r="C27" s="252" t="s">
        <v>156</v>
      </c>
      <c r="D27" s="237"/>
      <c r="E27" s="239">
        <v>7000</v>
      </c>
      <c r="F27" s="233"/>
      <c r="G27" s="248">
        <f t="shared" si="0"/>
        <v>-7</v>
      </c>
    </row>
    <row r="28" spans="1:7" ht="17.25">
      <c r="A28" s="251" t="s">
        <v>181</v>
      </c>
      <c r="B28" s="251" t="s">
        <v>182</v>
      </c>
      <c r="C28" s="252" t="s">
        <v>156</v>
      </c>
      <c r="D28" s="237"/>
      <c r="E28" s="239">
        <v>5000</v>
      </c>
      <c r="F28" s="233"/>
      <c r="G28" s="248">
        <f t="shared" si="0"/>
        <v>-5</v>
      </c>
    </row>
    <row r="29" spans="1:7" ht="17.25">
      <c r="A29" s="251" t="s">
        <v>183</v>
      </c>
      <c r="B29" s="251" t="s">
        <v>184</v>
      </c>
      <c r="C29" s="252" t="s">
        <v>156</v>
      </c>
      <c r="D29" s="237"/>
      <c r="E29" s="239">
        <v>14700</v>
      </c>
      <c r="F29" s="233"/>
      <c r="G29" s="248">
        <f t="shared" si="0"/>
        <v>-14.7</v>
      </c>
    </row>
    <row r="30" spans="1:7" ht="17.25">
      <c r="A30" s="251" t="s">
        <v>185</v>
      </c>
      <c r="B30" s="251" t="s">
        <v>186</v>
      </c>
      <c r="C30" s="252" t="s">
        <v>156</v>
      </c>
      <c r="D30" s="237"/>
      <c r="E30" s="239">
        <v>7800</v>
      </c>
      <c r="F30" s="233"/>
      <c r="G30" s="248">
        <f t="shared" si="0"/>
        <v>-7.8</v>
      </c>
    </row>
    <row r="31" spans="1:7" ht="17.25">
      <c r="A31" s="251" t="s">
        <v>187</v>
      </c>
      <c r="B31" s="251" t="s">
        <v>188</v>
      </c>
      <c r="C31" s="252" t="s">
        <v>156</v>
      </c>
      <c r="D31" s="237"/>
      <c r="E31" s="239">
        <v>49200</v>
      </c>
      <c r="F31" s="233"/>
      <c r="G31" s="248">
        <f t="shared" si="0"/>
        <v>-49.2</v>
      </c>
    </row>
    <row r="32" spans="1:7" ht="17.25">
      <c r="A32" s="251" t="s">
        <v>189</v>
      </c>
      <c r="B32" s="251" t="s">
        <v>190</v>
      </c>
      <c r="C32" s="252" t="s">
        <v>156</v>
      </c>
      <c r="D32" s="237"/>
      <c r="E32" s="239">
        <v>8700</v>
      </c>
      <c r="F32" s="233"/>
      <c r="G32" s="248">
        <f t="shared" si="0"/>
        <v>-8.6999999999999993</v>
      </c>
    </row>
    <row r="33" spans="1:7" ht="17.25">
      <c r="A33" s="251" t="s">
        <v>191</v>
      </c>
      <c r="B33" s="251" t="s">
        <v>192</v>
      </c>
      <c r="C33" s="252" t="s">
        <v>156</v>
      </c>
      <c r="D33" s="237"/>
      <c r="E33" s="239">
        <v>9600</v>
      </c>
      <c r="F33" s="233"/>
      <c r="G33" s="248">
        <f t="shared" si="0"/>
        <v>-9.6</v>
      </c>
    </row>
    <row r="34" spans="1:7" ht="17.25">
      <c r="A34" s="251" t="s">
        <v>193</v>
      </c>
      <c r="B34" s="251" t="s">
        <v>194</v>
      </c>
      <c r="C34" s="252" t="s">
        <v>156</v>
      </c>
      <c r="D34" s="237"/>
      <c r="E34" s="239">
        <v>18000</v>
      </c>
      <c r="F34" s="233"/>
      <c r="G34" s="248">
        <f t="shared" si="0"/>
        <v>-18</v>
      </c>
    </row>
    <row r="35" spans="1:7" ht="17.25">
      <c r="A35" s="251" t="s">
        <v>195</v>
      </c>
      <c r="B35" s="251" t="s">
        <v>196</v>
      </c>
      <c r="C35" s="252" t="s">
        <v>156</v>
      </c>
      <c r="D35" s="237"/>
      <c r="E35" s="239">
        <v>49600</v>
      </c>
      <c r="F35" s="233"/>
      <c r="G35" s="248">
        <f t="shared" si="0"/>
        <v>-49.6</v>
      </c>
    </row>
    <row r="36" spans="1:7" ht="51.75">
      <c r="A36" s="251" t="s">
        <v>197</v>
      </c>
      <c r="B36" s="251" t="s">
        <v>198</v>
      </c>
      <c r="C36" s="252" t="s">
        <v>156</v>
      </c>
      <c r="D36" s="237"/>
      <c r="E36" s="239">
        <v>6800</v>
      </c>
      <c r="F36" s="233"/>
      <c r="G36" s="248">
        <f t="shared" si="0"/>
        <v>-6.8</v>
      </c>
    </row>
    <row r="37" spans="1:7" ht="17.25">
      <c r="A37" s="251" t="s">
        <v>199</v>
      </c>
      <c r="B37" s="251" t="s">
        <v>200</v>
      </c>
      <c r="C37" s="252" t="s">
        <v>156</v>
      </c>
      <c r="D37" s="237"/>
      <c r="E37" s="239">
        <v>6200</v>
      </c>
      <c r="F37" s="233"/>
      <c r="G37" s="248">
        <f t="shared" si="0"/>
        <v>-6.2</v>
      </c>
    </row>
    <row r="38" spans="1:7" ht="17.25">
      <c r="A38" s="251" t="s">
        <v>201</v>
      </c>
      <c r="B38" s="251" t="s">
        <v>202</v>
      </c>
      <c r="C38" s="252" t="s">
        <v>156</v>
      </c>
      <c r="D38" s="237"/>
      <c r="E38" s="239">
        <v>10800</v>
      </c>
      <c r="F38" s="233"/>
      <c r="G38" s="248">
        <f t="shared" si="0"/>
        <v>-10.8</v>
      </c>
    </row>
    <row r="39" spans="1:7" ht="17.25">
      <c r="A39" s="251" t="s">
        <v>203</v>
      </c>
      <c r="B39" s="251" t="s">
        <v>204</v>
      </c>
      <c r="C39" s="252" t="s">
        <v>156</v>
      </c>
      <c r="D39" s="237"/>
      <c r="E39" s="239">
        <v>11160</v>
      </c>
      <c r="F39" s="233"/>
      <c r="G39" s="248">
        <f t="shared" si="0"/>
        <v>-11.16</v>
      </c>
    </row>
    <row r="40" spans="1:7" ht="17.25">
      <c r="A40" s="251" t="s">
        <v>205</v>
      </c>
      <c r="B40" s="251" t="s">
        <v>206</v>
      </c>
      <c r="C40" s="253" t="s">
        <v>156</v>
      </c>
      <c r="D40" s="240"/>
      <c r="E40" s="239">
        <v>8000</v>
      </c>
      <c r="F40" s="233"/>
      <c r="G40" s="248">
        <f t="shared" si="0"/>
        <v>-8</v>
      </c>
    </row>
    <row r="41" spans="1:7" ht="17.25">
      <c r="A41" s="251" t="s">
        <v>207</v>
      </c>
      <c r="B41" s="251" t="s">
        <v>208</v>
      </c>
      <c r="C41" s="253" t="s">
        <v>156</v>
      </c>
      <c r="D41" s="240"/>
      <c r="E41" s="254">
        <v>25999.97</v>
      </c>
      <c r="F41" s="233"/>
      <c r="G41" s="248">
        <f t="shared" si="0"/>
        <v>-25.999970000000001</v>
      </c>
    </row>
    <row r="42" spans="1:7" ht="17.25">
      <c r="A42" s="251" t="s">
        <v>209</v>
      </c>
      <c r="B42" s="251" t="s">
        <v>210</v>
      </c>
      <c r="C42" s="253" t="s">
        <v>156</v>
      </c>
      <c r="D42" s="240"/>
      <c r="E42" s="254">
        <v>5800</v>
      </c>
      <c r="F42" s="233"/>
      <c r="G42" s="248">
        <f t="shared" si="0"/>
        <v>-5.8</v>
      </c>
    </row>
    <row r="43" spans="1:7" ht="17.25">
      <c r="A43" s="251" t="s">
        <v>211</v>
      </c>
      <c r="B43" s="251" t="s">
        <v>212</v>
      </c>
      <c r="C43" s="253" t="s">
        <v>156</v>
      </c>
      <c r="D43" s="240"/>
      <c r="E43" s="254">
        <v>45000</v>
      </c>
      <c r="F43" s="233"/>
      <c r="G43" s="248">
        <f t="shared" si="0"/>
        <v>-45</v>
      </c>
    </row>
    <row r="44" spans="1:7" ht="17.25">
      <c r="A44" s="251" t="s">
        <v>213</v>
      </c>
      <c r="B44" s="251" t="s">
        <v>214</v>
      </c>
      <c r="C44" s="253" t="s">
        <v>156</v>
      </c>
      <c r="D44" s="240"/>
      <c r="E44" s="254">
        <v>6000</v>
      </c>
      <c r="F44" s="233"/>
      <c r="G44" s="248">
        <f t="shared" si="0"/>
        <v>-6</v>
      </c>
    </row>
    <row r="45" spans="1:7" ht="17.25">
      <c r="A45" s="251" t="s">
        <v>215</v>
      </c>
      <c r="B45" s="251" t="s">
        <v>216</v>
      </c>
      <c r="C45" s="253" t="s">
        <v>156</v>
      </c>
      <c r="D45" s="240"/>
      <c r="E45" s="254">
        <v>6900</v>
      </c>
      <c r="F45" s="233"/>
      <c r="G45" s="248">
        <f t="shared" si="0"/>
        <v>-6.9</v>
      </c>
    </row>
    <row r="46" spans="1:7" ht="17.25">
      <c r="A46" s="251" t="s">
        <v>217</v>
      </c>
      <c r="B46" s="251" t="s">
        <v>218</v>
      </c>
      <c r="C46" s="253" t="s">
        <v>156</v>
      </c>
      <c r="D46" s="240"/>
      <c r="E46" s="254">
        <v>2000</v>
      </c>
      <c r="F46" s="233"/>
      <c r="G46" s="248">
        <f t="shared" si="0"/>
        <v>-2</v>
      </c>
    </row>
    <row r="47" spans="1:7" ht="34.5">
      <c r="A47" s="251" t="s">
        <v>219</v>
      </c>
      <c r="B47" s="251" t="s">
        <v>220</v>
      </c>
      <c r="C47" s="253" t="s">
        <v>156</v>
      </c>
      <c r="D47" s="240"/>
      <c r="E47" s="254">
        <v>2000</v>
      </c>
      <c r="F47" s="233"/>
      <c r="G47" s="248">
        <f t="shared" si="0"/>
        <v>-2</v>
      </c>
    </row>
    <row r="48" spans="1:7" ht="17.25">
      <c r="A48" s="251" t="s">
        <v>221</v>
      </c>
      <c r="B48" s="251" t="s">
        <v>222</v>
      </c>
      <c r="C48" s="253" t="s">
        <v>156</v>
      </c>
      <c r="D48" s="240"/>
      <c r="E48" s="254">
        <v>18400</v>
      </c>
      <c r="F48" s="233"/>
      <c r="G48" s="248">
        <f t="shared" si="0"/>
        <v>-18.399999999999999</v>
      </c>
    </row>
    <row r="49" spans="1:7" ht="17.25">
      <c r="A49" s="251" t="s">
        <v>223</v>
      </c>
      <c r="B49" s="251" t="s">
        <v>222</v>
      </c>
      <c r="C49" s="253" t="s">
        <v>156</v>
      </c>
      <c r="D49" s="240"/>
      <c r="E49" s="254">
        <v>22300</v>
      </c>
      <c r="F49" s="233"/>
      <c r="G49" s="248">
        <f t="shared" si="0"/>
        <v>-22.3</v>
      </c>
    </row>
    <row r="50" spans="1:7" ht="17.25">
      <c r="A50" s="232"/>
      <c r="B50" s="175" t="s">
        <v>225</v>
      </c>
      <c r="C50" s="340"/>
      <c r="D50" s="341"/>
      <c r="E50" s="342"/>
      <c r="F50" s="233"/>
      <c r="G50" s="236">
        <f>SUM(G51:G55)</f>
        <v>-6798</v>
      </c>
    </row>
    <row r="51" spans="1:7" ht="51.75">
      <c r="A51" s="252" t="s">
        <v>226</v>
      </c>
      <c r="B51" s="251" t="s">
        <v>227</v>
      </c>
      <c r="C51" s="253" t="s">
        <v>224</v>
      </c>
      <c r="D51" s="240"/>
      <c r="E51" s="242">
        <v>15000</v>
      </c>
      <c r="F51" s="233"/>
      <c r="G51" s="241">
        <f t="shared" si="0"/>
        <v>-15</v>
      </c>
    </row>
    <row r="52" spans="1:7" ht="17.25">
      <c r="A52" s="252" t="s">
        <v>228</v>
      </c>
      <c r="B52" s="252" t="s">
        <v>229</v>
      </c>
      <c r="C52" s="253" t="s">
        <v>156</v>
      </c>
      <c r="D52" s="240"/>
      <c r="E52" s="255">
        <v>50000</v>
      </c>
      <c r="F52" s="233"/>
      <c r="G52" s="241">
        <f t="shared" si="0"/>
        <v>-50</v>
      </c>
    </row>
    <row r="53" spans="1:7" ht="17.25">
      <c r="A53" s="252" t="s">
        <v>230</v>
      </c>
      <c r="B53" s="252" t="s">
        <v>231</v>
      </c>
      <c r="C53" s="253" t="s">
        <v>156</v>
      </c>
      <c r="D53" s="240"/>
      <c r="E53" s="255">
        <v>6583000</v>
      </c>
      <c r="F53" s="233"/>
      <c r="G53" s="241">
        <f t="shared" si="0"/>
        <v>-6583</v>
      </c>
    </row>
    <row r="54" spans="1:7" ht="34.5">
      <c r="A54" s="252" t="s">
        <v>232</v>
      </c>
      <c r="B54" s="251" t="s">
        <v>233</v>
      </c>
      <c r="C54" s="253" t="s">
        <v>224</v>
      </c>
      <c r="D54" s="240"/>
      <c r="E54" s="256">
        <v>144000</v>
      </c>
      <c r="F54" s="233"/>
      <c r="G54" s="241">
        <f t="shared" si="0"/>
        <v>-144</v>
      </c>
    </row>
    <row r="55" spans="1:7" ht="69">
      <c r="A55" s="252" t="s">
        <v>234</v>
      </c>
      <c r="B55" s="251" t="s">
        <v>235</v>
      </c>
      <c r="C55" s="253" t="s">
        <v>224</v>
      </c>
      <c r="D55" s="240"/>
      <c r="E55" s="255">
        <v>6000</v>
      </c>
      <c r="F55" s="233"/>
      <c r="G55" s="241">
        <f t="shared" si="0"/>
        <v>-6</v>
      </c>
    </row>
    <row r="56" spans="1:7" ht="60" customHeight="1">
      <c r="A56" s="232" t="s">
        <v>302</v>
      </c>
      <c r="B56" s="331" t="s">
        <v>104</v>
      </c>
      <c r="C56" s="332"/>
      <c r="D56" s="332"/>
      <c r="E56" s="333"/>
      <c r="F56" s="233"/>
      <c r="G56" s="243">
        <f>SUM(G64+G57)</f>
        <v>-3092.7999999999997</v>
      </c>
    </row>
    <row r="57" spans="1:7" ht="17.25">
      <c r="A57" s="232"/>
      <c r="B57" s="175" t="s">
        <v>153</v>
      </c>
      <c r="C57" s="232"/>
      <c r="D57" s="234"/>
      <c r="E57" s="235"/>
      <c r="F57" s="233"/>
      <c r="G57" s="249">
        <f>SUM(G58:G63)</f>
        <v>-2611.6</v>
      </c>
    </row>
    <row r="58" spans="1:7" ht="17.25">
      <c r="A58" s="252" t="s">
        <v>236</v>
      </c>
      <c r="B58" s="252" t="s">
        <v>237</v>
      </c>
      <c r="C58" s="252" t="s">
        <v>156</v>
      </c>
      <c r="D58" s="237"/>
      <c r="E58" s="255">
        <v>24000</v>
      </c>
      <c r="F58" s="233"/>
      <c r="G58" s="241">
        <f t="shared" si="0"/>
        <v>-24</v>
      </c>
    </row>
    <row r="59" spans="1:7" ht="17.25">
      <c r="A59" s="252" t="s">
        <v>238</v>
      </c>
      <c r="B59" s="252" t="s">
        <v>239</v>
      </c>
      <c r="C59" s="252" t="s">
        <v>156</v>
      </c>
      <c r="D59" s="237"/>
      <c r="E59" s="255">
        <v>210000</v>
      </c>
      <c r="F59" s="233"/>
      <c r="G59" s="241">
        <f t="shared" si="0"/>
        <v>-210</v>
      </c>
    </row>
    <row r="60" spans="1:7" ht="17.25">
      <c r="A60" s="252" t="s">
        <v>240</v>
      </c>
      <c r="B60" s="252" t="s">
        <v>241</v>
      </c>
      <c r="C60" s="252" t="s">
        <v>156</v>
      </c>
      <c r="D60" s="237"/>
      <c r="E60" s="255">
        <v>629600</v>
      </c>
      <c r="F60" s="233"/>
      <c r="G60" s="241">
        <f t="shared" si="0"/>
        <v>-629.6</v>
      </c>
    </row>
    <row r="61" spans="1:7" ht="17.25">
      <c r="A61" s="252" t="s">
        <v>242</v>
      </c>
      <c r="B61" s="252" t="s">
        <v>243</v>
      </c>
      <c r="C61" s="252" t="s">
        <v>156</v>
      </c>
      <c r="D61" s="237"/>
      <c r="E61" s="255">
        <v>27000</v>
      </c>
      <c r="F61" s="233"/>
      <c r="G61" s="241">
        <f t="shared" si="0"/>
        <v>-27</v>
      </c>
    </row>
    <row r="62" spans="1:7" ht="17.25">
      <c r="A62" s="252" t="s">
        <v>244</v>
      </c>
      <c r="B62" s="252" t="s">
        <v>245</v>
      </c>
      <c r="C62" s="252" t="s">
        <v>156</v>
      </c>
      <c r="D62" s="237"/>
      <c r="E62" s="255">
        <v>845000</v>
      </c>
      <c r="F62" s="233"/>
      <c r="G62" s="241">
        <f t="shared" ref="G62:G77" si="1">-E62/1000</f>
        <v>-845</v>
      </c>
    </row>
    <row r="63" spans="1:7" ht="17.25">
      <c r="A63" s="252" t="s">
        <v>246</v>
      </c>
      <c r="B63" s="252" t="s">
        <v>247</v>
      </c>
      <c r="C63" s="252" t="s">
        <v>156</v>
      </c>
      <c r="D63" s="237"/>
      <c r="E63" s="255">
        <v>876000</v>
      </c>
      <c r="F63" s="233"/>
      <c r="G63" s="241">
        <f t="shared" si="1"/>
        <v>-876</v>
      </c>
    </row>
    <row r="64" spans="1:7" ht="17.25">
      <c r="A64" s="252"/>
      <c r="B64" s="257" t="s">
        <v>248</v>
      </c>
      <c r="C64" s="252"/>
      <c r="D64" s="237"/>
      <c r="E64" s="255"/>
      <c r="F64" s="233"/>
      <c r="G64" s="236">
        <f>SUM(G65)</f>
        <v>-481.2</v>
      </c>
    </row>
    <row r="65" spans="1:7" ht="17.25">
      <c r="A65" s="252" t="s">
        <v>249</v>
      </c>
      <c r="B65" s="252" t="s">
        <v>250</v>
      </c>
      <c r="C65" s="252" t="s">
        <v>156</v>
      </c>
      <c r="D65" s="237"/>
      <c r="E65" s="255">
        <v>481200</v>
      </c>
      <c r="F65" s="233"/>
      <c r="G65" s="241">
        <f t="shared" si="1"/>
        <v>-481.2</v>
      </c>
    </row>
    <row r="66" spans="1:7" ht="29.25" customHeight="1">
      <c r="A66" s="250" t="s">
        <v>306</v>
      </c>
      <c r="B66" s="250" t="s">
        <v>318</v>
      </c>
      <c r="C66" s="250" t="s">
        <v>304</v>
      </c>
      <c r="D66" s="334" t="s">
        <v>305</v>
      </c>
      <c r="E66" s="334"/>
      <c r="F66" s="334"/>
      <c r="G66" s="241">
        <f t="shared" si="1"/>
        <v>0</v>
      </c>
    </row>
    <row r="67" spans="1:7" ht="17.25">
      <c r="A67" s="232" t="s">
        <v>314</v>
      </c>
      <c r="B67" s="331" t="s">
        <v>303</v>
      </c>
      <c r="C67" s="332"/>
      <c r="D67" s="332"/>
      <c r="E67" s="333"/>
      <c r="F67" s="233"/>
      <c r="G67" s="230">
        <f>G68</f>
        <v>-203.3</v>
      </c>
    </row>
    <row r="68" spans="1:7" ht="17.25">
      <c r="A68" s="232"/>
      <c r="B68" s="175" t="s">
        <v>251</v>
      </c>
      <c r="C68" s="237"/>
      <c r="D68" s="237"/>
      <c r="E68" s="235"/>
      <c r="F68" s="233"/>
      <c r="G68" s="236">
        <f>SUM(G69:G77)</f>
        <v>-203.3</v>
      </c>
    </row>
    <row r="69" spans="1:7" ht="17.25">
      <c r="A69" s="252" t="s">
        <v>252</v>
      </c>
      <c r="B69" s="252" t="s">
        <v>253</v>
      </c>
      <c r="C69" s="252" t="s">
        <v>156</v>
      </c>
      <c r="D69" s="237"/>
      <c r="E69" s="255">
        <v>6300</v>
      </c>
      <c r="F69" s="233"/>
      <c r="G69" s="241">
        <f t="shared" si="1"/>
        <v>-6.3</v>
      </c>
    </row>
    <row r="70" spans="1:7" ht="17.25">
      <c r="A70" s="252" t="s">
        <v>254</v>
      </c>
      <c r="B70" s="252" t="s">
        <v>192</v>
      </c>
      <c r="C70" s="252" t="s">
        <v>156</v>
      </c>
      <c r="D70" s="237"/>
      <c r="E70" s="255">
        <v>30000</v>
      </c>
      <c r="F70" s="233"/>
      <c r="G70" s="241">
        <f t="shared" si="1"/>
        <v>-30</v>
      </c>
    </row>
    <row r="71" spans="1:7" ht="17.25">
      <c r="A71" s="252" t="s">
        <v>255</v>
      </c>
      <c r="B71" s="252" t="s">
        <v>192</v>
      </c>
      <c r="C71" s="252" t="s">
        <v>156</v>
      </c>
      <c r="D71" s="237"/>
      <c r="E71" s="255">
        <v>27200</v>
      </c>
      <c r="F71" s="233"/>
      <c r="G71" s="241">
        <f t="shared" si="1"/>
        <v>-27.2</v>
      </c>
    </row>
    <row r="72" spans="1:7" ht="17.25">
      <c r="A72" s="252" t="s">
        <v>256</v>
      </c>
      <c r="B72" s="252" t="s">
        <v>257</v>
      </c>
      <c r="C72" s="252" t="s">
        <v>156</v>
      </c>
      <c r="D72" s="237"/>
      <c r="E72" s="255">
        <v>48000</v>
      </c>
      <c r="F72" s="233"/>
      <c r="G72" s="241">
        <f t="shared" si="1"/>
        <v>-48</v>
      </c>
    </row>
    <row r="73" spans="1:7" ht="17.25">
      <c r="A73" s="252" t="s">
        <v>258</v>
      </c>
      <c r="B73" s="252" t="s">
        <v>253</v>
      </c>
      <c r="C73" s="252" t="s">
        <v>156</v>
      </c>
      <c r="D73" s="237"/>
      <c r="E73" s="255">
        <v>22200</v>
      </c>
      <c r="F73" s="233"/>
      <c r="G73" s="241">
        <f t="shared" si="1"/>
        <v>-22.2</v>
      </c>
    </row>
    <row r="74" spans="1:7" ht="17.25">
      <c r="A74" s="252" t="s">
        <v>259</v>
      </c>
      <c r="B74" s="252" t="s">
        <v>260</v>
      </c>
      <c r="C74" s="252" t="s">
        <v>156</v>
      </c>
      <c r="D74" s="237"/>
      <c r="E74" s="255">
        <v>33000</v>
      </c>
      <c r="F74" s="233"/>
      <c r="G74" s="241">
        <f t="shared" si="1"/>
        <v>-33</v>
      </c>
    </row>
    <row r="75" spans="1:7" ht="17.25">
      <c r="A75" s="252" t="s">
        <v>261</v>
      </c>
      <c r="B75" s="252" t="s">
        <v>253</v>
      </c>
      <c r="C75" s="252" t="s">
        <v>156</v>
      </c>
      <c r="D75" s="237"/>
      <c r="E75" s="255">
        <v>12300</v>
      </c>
      <c r="F75" s="233"/>
      <c r="G75" s="241">
        <f t="shared" si="1"/>
        <v>-12.3</v>
      </c>
    </row>
    <row r="76" spans="1:7" ht="17.25">
      <c r="A76" s="252" t="s">
        <v>262</v>
      </c>
      <c r="B76" s="252" t="s">
        <v>253</v>
      </c>
      <c r="C76" s="252" t="s">
        <v>156</v>
      </c>
      <c r="D76" s="237"/>
      <c r="E76" s="255">
        <v>12000</v>
      </c>
      <c r="F76" s="233"/>
      <c r="G76" s="241">
        <f t="shared" si="1"/>
        <v>-12</v>
      </c>
    </row>
    <row r="77" spans="1:7" ht="17.25">
      <c r="A77" s="252" t="s">
        <v>263</v>
      </c>
      <c r="B77" s="252" t="s">
        <v>253</v>
      </c>
      <c r="C77" s="252" t="s">
        <v>156</v>
      </c>
      <c r="D77" s="237"/>
      <c r="E77" s="255">
        <v>12300</v>
      </c>
      <c r="F77" s="233"/>
      <c r="G77" s="241">
        <f t="shared" si="1"/>
        <v>-12.3</v>
      </c>
    </row>
  </sheetData>
  <mergeCells count="18">
    <mergeCell ref="E1:G1"/>
    <mergeCell ref="E2:G2"/>
    <mergeCell ref="E3:G3"/>
    <mergeCell ref="E4:G4"/>
    <mergeCell ref="A5:G5"/>
    <mergeCell ref="B56:E56"/>
    <mergeCell ref="B67:E67"/>
    <mergeCell ref="B12:F12"/>
    <mergeCell ref="D66:F66"/>
    <mergeCell ref="F7:G7"/>
    <mergeCell ref="A10:E10"/>
    <mergeCell ref="C50:E50"/>
    <mergeCell ref="D11:F11"/>
    <mergeCell ref="A7:A8"/>
    <mergeCell ref="B7:B8"/>
    <mergeCell ref="C7:C8"/>
    <mergeCell ref="D7:D8"/>
    <mergeCell ref="E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Hasmik Aperyan</cp:lastModifiedBy>
  <cp:lastPrinted>2024-03-29T07:17:06Z</cp:lastPrinted>
  <dcterms:created xsi:type="dcterms:W3CDTF">2018-09-30T11:43:43Z</dcterms:created>
  <dcterms:modified xsi:type="dcterms:W3CDTF">2024-06-26T16:34:55Z</dcterms:modified>
</cp:coreProperties>
</file>