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208" tabRatio="801" activeTab="6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71" r:id="rId5"/>
    <sheet name="Հավելված N 6" sheetId="29" r:id="rId6"/>
    <sheet name="Հավելված N 7" sheetId="64" r:id="rId7"/>
  </sheets>
  <definedNames>
    <definedName name="a" localSheetId="0">#REF!</definedName>
    <definedName name="a" localSheetId="4">#REF!</definedName>
    <definedName name="a" localSheetId="6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1">#REF!</definedName>
    <definedName name="AgencyName" localSheetId="6">#REF!</definedName>
    <definedName name="AgencyName">#REF!</definedName>
    <definedName name="davit" localSheetId="6">#REF!</definedName>
    <definedName name="davit">#REF!</definedName>
    <definedName name="Functional1" localSheetId="1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PANature" localSheetId="1">#REF!</definedName>
    <definedName name="PANature" localSheetId="6">#REF!</definedName>
    <definedName name="PANature">#REF!</definedName>
    <definedName name="PAType" localSheetId="1">#REF!</definedName>
    <definedName name="PAType" localSheetId="6">#REF!</definedName>
    <definedName name="PAType">#REF!</definedName>
    <definedName name="Performance2" localSheetId="1">#REF!</definedName>
    <definedName name="Performance2" localSheetId="6">#REF!</definedName>
    <definedName name="Performance2">#REF!</definedName>
    <definedName name="PerformanceType" localSheetId="1">#REF!</definedName>
    <definedName name="PerformanceType" localSheetId="6">#REF!</definedName>
    <definedName name="PerformanceType">#REF!</definedName>
    <definedName name="Հավելված" localSheetId="6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6">#REF!</definedName>
    <definedName name="Մաս">#REF!</definedName>
    <definedName name="շախմատիստ" localSheetId="6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2" i="64" l="1"/>
  <c r="F82" i="64"/>
  <c r="D82" i="64"/>
  <c r="E60" i="29"/>
  <c r="F60" i="29"/>
  <c r="D60" i="29"/>
  <c r="D50" i="29"/>
  <c r="E50" i="29"/>
  <c r="F50" i="29"/>
  <c r="E48" i="65"/>
  <c r="F48" i="65"/>
  <c r="D48" i="65"/>
  <c r="G90" i="32" l="1"/>
  <c r="H90" i="32"/>
  <c r="H34" i="32"/>
  <c r="I34" i="32"/>
  <c r="G34" i="32"/>
  <c r="H43" i="32"/>
  <c r="I43" i="32"/>
  <c r="G18" i="56"/>
  <c r="F18" i="56" s="1"/>
  <c r="E15" i="56"/>
  <c r="F15" i="56"/>
  <c r="G15" i="56"/>
  <c r="E15" i="55"/>
  <c r="E18" i="56" l="1"/>
  <c r="H18" i="55" l="1"/>
  <c r="G18" i="55"/>
  <c r="F18" i="55"/>
  <c r="E17" i="55" l="1"/>
  <c r="I42" i="32"/>
  <c r="I41" i="32" s="1"/>
  <c r="I40" i="32" s="1"/>
  <c r="I39" i="32" s="1"/>
  <c r="H42" i="32"/>
  <c r="H41" i="32"/>
  <c r="H40" i="32" s="1"/>
  <c r="H39" i="32" s="1"/>
  <c r="H37" i="32" l="1"/>
  <c r="H35" i="32" s="1"/>
  <c r="I37" i="32"/>
  <c r="I35" i="32" s="1"/>
  <c r="G89" i="32"/>
  <c r="G88" i="32" s="1"/>
  <c r="G87" i="32" s="1"/>
  <c r="G86" i="32" s="1"/>
  <c r="G84" i="32" s="1"/>
  <c r="G82" i="32" s="1"/>
  <c r="H89" i="32"/>
  <c r="H88" i="32" s="1"/>
  <c r="H87" i="32" s="1"/>
  <c r="H86" i="32" s="1"/>
  <c r="H84" i="32" s="1"/>
  <c r="H82" i="32" s="1"/>
  <c r="I89" i="32"/>
  <c r="I88" i="32" s="1"/>
  <c r="I87" i="32" s="1"/>
  <c r="I86" i="32" s="1"/>
  <c r="I84" i="32" s="1"/>
  <c r="I82" i="32" s="1"/>
  <c r="F63" i="65" s="1"/>
  <c r="D59" i="64" l="1"/>
  <c r="F56" i="65"/>
  <c r="F54" i="65" s="1"/>
  <c r="F82" i="29"/>
  <c r="I80" i="32"/>
  <c r="I78" i="32" s="1"/>
  <c r="I76" i="32" s="1"/>
  <c r="I74" i="32" s="1"/>
  <c r="I72" i="32" s="1"/>
  <c r="I71" i="32" s="1"/>
  <c r="F59" i="64"/>
  <c r="E63" i="65"/>
  <c r="H80" i="32"/>
  <c r="H78" i="32" s="1"/>
  <c r="H76" i="32" s="1"/>
  <c r="H74" i="32" s="1"/>
  <c r="H72" i="32" s="1"/>
  <c r="H71" i="32" s="1"/>
  <c r="E59" i="64"/>
  <c r="G80" i="32"/>
  <c r="G78" i="32" s="1"/>
  <c r="G76" i="32" s="1"/>
  <c r="G74" i="32" s="1"/>
  <c r="G72" i="32" s="1"/>
  <c r="G71" i="32" s="1"/>
  <c r="D63" i="65"/>
  <c r="L37" i="71"/>
  <c r="I37" i="71"/>
  <c r="E82" i="29" l="1"/>
  <c r="E56" i="65"/>
  <c r="E54" i="65" s="1"/>
  <c r="D56" i="65"/>
  <c r="D54" i="65" s="1"/>
  <c r="D82" i="29"/>
  <c r="L28" i="71"/>
  <c r="H28" i="71" l="1"/>
  <c r="K28" i="71" s="1"/>
  <c r="H37" i="71" l="1"/>
  <c r="K37" i="71" s="1"/>
  <c r="F15" i="55" l="1"/>
  <c r="F13" i="55" s="1"/>
  <c r="G15" i="55"/>
  <c r="G13" i="55" s="1"/>
  <c r="H15" i="55"/>
  <c r="H13" i="55" s="1"/>
  <c r="J28" i="71" l="1"/>
  <c r="G28" i="71"/>
  <c r="F27" i="71"/>
  <c r="F26" i="71" s="1"/>
  <c r="L27" i="71"/>
  <c r="K27" i="71"/>
  <c r="K26" i="71" s="1"/>
  <c r="K25" i="71" s="1"/>
  <c r="K24" i="71" s="1"/>
  <c r="K22" i="71" s="1"/>
  <c r="K20" i="71" s="1"/>
  <c r="I27" i="71"/>
  <c r="I26" i="71" s="1"/>
  <c r="H27" i="71"/>
  <c r="H26" i="71" s="1"/>
  <c r="H25" i="71" s="1"/>
  <c r="E27" i="71"/>
  <c r="E26" i="71" s="1"/>
  <c r="E25" i="71" s="1"/>
  <c r="E24" i="71" s="1"/>
  <c r="E22" i="71" s="1"/>
  <c r="E20" i="71" s="1"/>
  <c r="G27" i="71" l="1"/>
  <c r="J27" i="71"/>
  <c r="H24" i="71"/>
  <c r="G26" i="71"/>
  <c r="I25" i="71"/>
  <c r="I24" i="71" s="1"/>
  <c r="I22" i="71" s="1"/>
  <c r="I20" i="71" s="1"/>
  <c r="D28" i="71"/>
  <c r="D27" i="71"/>
  <c r="F25" i="71"/>
  <c r="D26" i="71"/>
  <c r="L26" i="71"/>
  <c r="G25" i="71" l="1"/>
  <c r="H22" i="71"/>
  <c r="G24" i="71"/>
  <c r="L25" i="71"/>
  <c r="J26" i="71"/>
  <c r="F24" i="71"/>
  <c r="D25" i="71"/>
  <c r="F36" i="71"/>
  <c r="J37" i="71"/>
  <c r="I69" i="32" s="1"/>
  <c r="G37" i="71"/>
  <c r="H69" i="32" s="1"/>
  <c r="D37" i="71"/>
  <c r="G69" i="32" s="1"/>
  <c r="L36" i="71"/>
  <c r="L35" i="71" s="1"/>
  <c r="L34" i="71" s="1"/>
  <c r="L33" i="71" s="1"/>
  <c r="L31" i="71" s="1"/>
  <c r="L29" i="71" s="1"/>
  <c r="K36" i="71"/>
  <c r="K35" i="71" s="1"/>
  <c r="I36" i="71"/>
  <c r="H36" i="71"/>
  <c r="H35" i="71" s="1"/>
  <c r="H34" i="71" s="1"/>
  <c r="H33" i="71" s="1"/>
  <c r="H31" i="71" s="1"/>
  <c r="H29" i="71" s="1"/>
  <c r="E36" i="71"/>
  <c r="E35" i="71" s="1"/>
  <c r="G36" i="71" l="1"/>
  <c r="H20" i="71"/>
  <c r="G20" i="71" s="1"/>
  <c r="H60" i="32" s="1"/>
  <c r="H59" i="32" s="1"/>
  <c r="H58" i="32" s="1"/>
  <c r="H57" i="32" s="1"/>
  <c r="H56" i="32" s="1"/>
  <c r="H54" i="32" s="1"/>
  <c r="G22" i="71"/>
  <c r="F22" i="71"/>
  <c r="D24" i="71"/>
  <c r="L24" i="71"/>
  <c r="J25" i="71"/>
  <c r="F35" i="71"/>
  <c r="F34" i="71" s="1"/>
  <c r="F33" i="71" s="1"/>
  <c r="F31" i="71" s="1"/>
  <c r="F29" i="71" s="1"/>
  <c r="D36" i="71"/>
  <c r="K34" i="71"/>
  <c r="J35" i="71"/>
  <c r="J36" i="71"/>
  <c r="E34" i="71"/>
  <c r="I35" i="71"/>
  <c r="H52" i="32" l="1"/>
  <c r="E26" i="64"/>
  <c r="D35" i="71"/>
  <c r="E23" i="65"/>
  <c r="E25" i="29" s="1"/>
  <c r="H18" i="71"/>
  <c r="H16" i="71" s="1"/>
  <c r="H15" i="71" s="1"/>
  <c r="H13" i="71" s="1"/>
  <c r="F20" i="71"/>
  <c r="D20" i="71" s="1"/>
  <c r="G60" i="32" s="1"/>
  <c r="G59" i="32" s="1"/>
  <c r="G58" i="32" s="1"/>
  <c r="G57" i="32" s="1"/>
  <c r="G56" i="32" s="1"/>
  <c r="G54" i="32" s="1"/>
  <c r="D22" i="71"/>
  <c r="L22" i="71"/>
  <c r="J24" i="71"/>
  <c r="K33" i="71"/>
  <c r="J34" i="71"/>
  <c r="D34" i="71"/>
  <c r="E33" i="71"/>
  <c r="G35" i="71"/>
  <c r="I34" i="71"/>
  <c r="G52" i="32" l="1"/>
  <c r="D23" i="65" s="1"/>
  <c r="D25" i="29" s="1"/>
  <c r="D26" i="64"/>
  <c r="F18" i="71"/>
  <c r="F16" i="71" s="1"/>
  <c r="F15" i="71" s="1"/>
  <c r="F13" i="71" s="1"/>
  <c r="L20" i="71"/>
  <c r="J22" i="71"/>
  <c r="I60" i="32" s="1"/>
  <c r="I59" i="32" s="1"/>
  <c r="I58" i="32" s="1"/>
  <c r="I57" i="32" s="1"/>
  <c r="I56" i="32" s="1"/>
  <c r="I54" i="32" s="1"/>
  <c r="J33" i="71"/>
  <c r="K31" i="71"/>
  <c r="I33" i="71"/>
  <c r="G34" i="71"/>
  <c r="D33" i="71"/>
  <c r="E31" i="71"/>
  <c r="I52" i="32" l="1"/>
  <c r="F26" i="64"/>
  <c r="F23" i="65"/>
  <c r="F25" i="29" s="1"/>
  <c r="J20" i="71"/>
  <c r="L18" i="71"/>
  <c r="L16" i="71" s="1"/>
  <c r="L15" i="71" s="1"/>
  <c r="L13" i="71" s="1"/>
  <c r="D31" i="71"/>
  <c r="E29" i="71"/>
  <c r="E18" i="71" s="1"/>
  <c r="G33" i="71"/>
  <c r="I31" i="71"/>
  <c r="K29" i="71"/>
  <c r="K18" i="71" s="1"/>
  <c r="J31" i="71"/>
  <c r="J29" i="71" l="1"/>
  <c r="G31" i="71"/>
  <c r="I29" i="71"/>
  <c r="I18" i="71" s="1"/>
  <c r="D29" i="71"/>
  <c r="D18" i="71" l="1"/>
  <c r="E16" i="71"/>
  <c r="G29" i="71"/>
  <c r="K16" i="71"/>
  <c r="J18" i="71"/>
  <c r="G18" i="71" l="1"/>
  <c r="I16" i="71"/>
  <c r="J16" i="71"/>
  <c r="K15" i="71"/>
  <c r="D16" i="71"/>
  <c r="E15" i="71"/>
  <c r="E13" i="71" l="1"/>
  <c r="D13" i="71" s="1"/>
  <c r="D15" i="71"/>
  <c r="K13" i="71"/>
  <c r="J13" i="71" s="1"/>
  <c r="J15" i="71"/>
  <c r="G16" i="71"/>
  <c r="I15" i="71"/>
  <c r="G15" i="71" l="1"/>
  <c r="I13" i="71"/>
  <c r="G13" i="71" s="1"/>
  <c r="G68" i="32" l="1"/>
  <c r="G67" i="32" s="1"/>
  <c r="H68" i="32"/>
  <c r="H67" i="32" s="1"/>
  <c r="H66" i="32" l="1"/>
  <c r="H65" i="32" s="1"/>
  <c r="H63" i="32" s="1"/>
  <c r="E37" i="64" s="1"/>
  <c r="G66" i="32"/>
  <c r="G65" i="32" s="1"/>
  <c r="G63" i="32" s="1"/>
  <c r="G61" i="32" l="1"/>
  <c r="D37" i="64"/>
  <c r="D29" i="65"/>
  <c r="G50" i="32"/>
  <c r="G48" i="32" s="1"/>
  <c r="H61" i="32"/>
  <c r="D16" i="65" l="1"/>
  <c r="D36" i="29"/>
  <c r="E29" i="65"/>
  <c r="H50" i="32"/>
  <c r="H48" i="32" s="1"/>
  <c r="G46" i="32"/>
  <c r="G44" i="32" s="1"/>
  <c r="E16" i="65" l="1"/>
  <c r="E36" i="29"/>
  <c r="H46" i="32"/>
  <c r="H44" i="32" s="1"/>
  <c r="I68" i="32" l="1"/>
  <c r="I67" i="32" l="1"/>
  <c r="I66" i="32" s="1"/>
  <c r="I65" i="32" s="1"/>
  <c r="I63" i="32" s="1"/>
  <c r="I61" i="32" l="1"/>
  <c r="F29" i="65" s="1"/>
  <c r="F37" i="64"/>
  <c r="I50" i="32"/>
  <c r="I48" i="32" s="1"/>
  <c r="I46" i="32" s="1"/>
  <c r="I44" i="32" s="1"/>
  <c r="F16" i="65" l="1"/>
  <c r="F36" i="29"/>
  <c r="D17" i="55" l="1"/>
  <c r="D15" i="55" l="1"/>
  <c r="G11" i="55"/>
  <c r="H11" i="55"/>
  <c r="F11" i="55"/>
  <c r="G13" i="56" l="1"/>
  <c r="I33" i="32"/>
  <c r="I32" i="32" s="1"/>
  <c r="I31" i="32" l="1"/>
  <c r="I30" i="32" s="1"/>
  <c r="I28" i="32" s="1"/>
  <c r="E13" i="56"/>
  <c r="G33" i="32"/>
  <c r="G32" i="32" s="1"/>
  <c r="F72" i="64"/>
  <c r="I26" i="32"/>
  <c r="I24" i="32" s="1"/>
  <c r="F13" i="56"/>
  <c r="H33" i="32"/>
  <c r="H32" i="32" s="1"/>
  <c r="H31" i="32" l="1"/>
  <c r="H30" i="32" s="1"/>
  <c r="H28" i="32" s="1"/>
  <c r="E72" i="64" s="1"/>
  <c r="G31" i="32"/>
  <c r="G30" i="32" s="1"/>
  <c r="G28" i="32" s="1"/>
  <c r="G26" i="32" s="1"/>
  <c r="I22" i="32"/>
  <c r="I20" i="32" s="1"/>
  <c r="I18" i="32" s="1"/>
  <c r="I16" i="32" s="1"/>
  <c r="I15" i="32" s="1"/>
  <c r="I13" i="32" s="1"/>
  <c r="F42" i="65"/>
  <c r="F35" i="65" s="1"/>
  <c r="H26" i="32"/>
  <c r="H24" i="32" s="1"/>
  <c r="D72" i="64" l="1"/>
  <c r="D42" i="65"/>
  <c r="H22" i="32"/>
  <c r="H20" i="32" s="1"/>
  <c r="H18" i="32" s="1"/>
  <c r="H16" i="32" s="1"/>
  <c r="H15" i="32" s="1"/>
  <c r="H13" i="32" s="1"/>
  <c r="E42" i="65"/>
  <c r="E35" i="65" s="1"/>
  <c r="F14" i="65"/>
  <c r="F12" i="65" s="1"/>
  <c r="E14" i="65" l="1"/>
  <c r="E12" i="65" s="1"/>
  <c r="E16" i="56"/>
  <c r="E11" i="56"/>
  <c r="G16" i="56"/>
  <c r="G11" i="56" s="1"/>
  <c r="F16" i="56"/>
  <c r="F11" i="56"/>
  <c r="D20" i="55"/>
  <c r="D18" i="55" s="1"/>
  <c r="E18" i="55"/>
  <c r="E13" i="55" s="1"/>
  <c r="E11" i="55" s="1"/>
  <c r="G43" i="32"/>
  <c r="G42" i="32"/>
  <c r="G41" i="32" s="1"/>
  <c r="G40" i="32" s="1"/>
  <c r="G39" i="32" s="1"/>
  <c r="D35" i="65" l="1"/>
  <c r="G37" i="32"/>
  <c r="G35" i="32" s="1"/>
  <c r="G24" i="32" s="1"/>
  <c r="G22" i="32" s="1"/>
  <c r="G20" i="32" s="1"/>
  <c r="G18" i="32" s="1"/>
  <c r="G16" i="32" s="1"/>
  <c r="G15" i="32" s="1"/>
  <c r="G13" i="32" s="1"/>
  <c r="D11" i="55"/>
  <c r="D13" i="55"/>
  <c r="D14" i="65" l="1"/>
  <c r="D12" i="65" s="1"/>
</calcChain>
</file>

<file path=xl/sharedStrings.xml><?xml version="1.0" encoding="utf-8"?>
<sst xmlns="http://schemas.openxmlformats.org/spreadsheetml/2006/main" count="480" uniqueCount="158">
  <si>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</si>
  <si>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</si>
  <si>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</si>
  <si>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</si>
  <si>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</si>
  <si>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</si>
  <si>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</si>
  <si>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</si>
  <si>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</si>
  <si>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</si>
  <si>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</si>
  <si>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</si>
  <si>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</si>
  <si>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</si>
  <si>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</si>
  <si>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</si>
  <si>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</si>
  <si>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</si>
  <si>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</si>
  <si>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</si>
  <si>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</si>
  <si>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</si>
  <si>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</si>
  <si>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</si>
  <si>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</si>
  <si>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</si>
  <si>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</si>
  <si>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</si>
  <si>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</si>
  <si>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</si>
  <si>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</si>
  <si>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</si>
  <si>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</si>
  <si>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</si>
  <si>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</si>
  <si>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</si>
  <si>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</si>
  <si>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</si>
  <si>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</si>
  <si>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</si>
  <si>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</si>
  <si>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</si>
  <si>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</si>
  <si>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</si>
  <si>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</si>
  <si>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</si>
  <si>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</si>
  <si>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</si>
  <si>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</si>
  <si>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Աղյուսակ 9․1.58</t>
  </si>
  <si>
    <t>Առաջին կիսամյակ</t>
  </si>
  <si>
    <t xml:space="preserve"> - Շենքերի և շինությունների շինարարություն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</si>
  <si>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</si>
  <si>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</si>
  <si>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</si>
  <si>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</si>
  <si>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</si>
  <si>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</si>
  <si>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</si>
  <si>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ՀՀ կառավարության  2024 թվականի </t>
  </si>
  <si>
    <t>ՀՀ կառավարության  2024 թվականի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</si>
  <si>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</si>
  <si>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</si>
  <si>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</si>
  <si>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</si>
  <si>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</si>
  <si>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</si>
  <si>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</si>
  <si>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</si>
  <si>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</si>
  <si>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</si>
  <si>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</si>
  <si>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</si>
  <si>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</si>
  <si>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</si>
  <si>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</si>
  <si>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</si>
  <si>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</si>
  <si>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</si>
  <si>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</si>
  <si>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</si>
  <si>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</si>
  <si>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</si>
  <si>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</si>
  <si>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</si>
  <si>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</si>
  <si>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ՀՀ տարածքային կառավարման և ենթակառուցվածքների նախարարություն </t>
  </si>
  <si>
    <t xml:space="preserve"> ՇԵՆՔԵՐ ԵՎ ՇԻՆՈՒԹՅՈՒՆՆԵՐ</t>
  </si>
  <si>
    <t xml:space="preserve"> Միջոցառումն իրականացնողի անվանումը՛ </t>
  </si>
  <si>
    <t xml:space="preserve"> ՈՉ ՖԻՆԱՆՍԱԿԱՆ ԱԿՏԻՎՆԵՐԻ ԳԾՈՎ ԾԱԽՍԵՐ</t>
  </si>
  <si>
    <t xml:space="preserve"> ՀԻՄՆԱԿԱՆ ՄԻՋՈՑՆԵՐ</t>
  </si>
  <si>
    <t>Աղյուսակ 9․1.7</t>
  </si>
  <si>
    <t>Հավելված N 5</t>
  </si>
  <si>
    <t>Հանրակրթական դպրոցների նոր շենքերի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</si>
  <si>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</si>
  <si>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</si>
  <si>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</si>
  <si>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</si>
  <si>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</si>
  <si>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</si>
  <si>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</si>
  <si>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</si>
  <si>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</si>
  <si>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Կիսամյակ
</t>
  </si>
  <si>
    <t xml:space="preserve">Ինն ամիս
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</si>
  <si>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</si>
  <si>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</si>
  <si>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</si>
  <si>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</si>
  <si>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</si>
  <si>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</si>
  <si>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</si>
  <si>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12003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</si>
  <si>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</si>
  <si>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</si>
  <si>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</si>
  <si>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>Դպրոցների սեյսմիկ անվտանգության մակարդակի բարձրացման ծրագիր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</si>
  <si>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</si>
  <si>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</si>
  <si>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</si>
  <si>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</si>
  <si>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 xml:space="preserve"> Տրանսֆերտների տրամադրում</t>
  </si>
  <si>
    <t>Հավելված N 7</t>
  </si>
  <si>
    <t xml:space="preserve"> Դպրոցների սեյսմիկ անվտանգության մակարդակի բարձրացման ծրագիր 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</si>
  <si>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</si>
  <si>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</si>
  <si>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Տրանսֆերտների տրամադրում </t>
  </si>
  <si>
    <t xml:space="preserve">  Մասնագիտացված միավոր </t>
  </si>
  <si>
    <t>Ցուցանիշների փոփոխությունը (ավելացումները նշված են դրական նշանով)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</si>
  <si>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</si>
  <si>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>Ցուցանիշների փոփոխությունը (նվազեցումները նշված են փակագծերում)</t>
  </si>
  <si>
    <t>այդ թվում՝ բյուջետային ծախսերի տնտեսագիտական դասակարգման հոդվածներ</t>
  </si>
  <si>
    <t>«ՀԱՅԱՍՏԱՆԻ ՀԱՆՐԱՊԵՏՈՒԹՅԱՆ 2024 ԹՎԱԿԱՆԻ ՊԵՏԱԿԱՆ ԲՅՈՒՋԵԻ ՄԱՍԻՆ»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ՓՈՓՈԽՈՒԹՅՈՒՆՆԵՐԸ ԵՎ ԼՐԱՑՈՒՄՆԵՐԸ</t>
  </si>
  <si>
    <t xml:space="preserve"> Կառուցվող կամ վերակառուցվող դպրոցների թիվը </t>
  </si>
  <si>
    <t xml:space="preserve">ՀԱՅԱՍՏԱՆԻ ՀԱՆՐԱՊԵՏՈՒԹՅԱՆ ԿԱՌԱՎԱՐՈՒԹՅԱՆ 2023 ԹՎԱԿԱՆԻ ԴԵԿՏԵՄԲԵՐԻ 28-Ի N 2323-Ն ՈՐՈՇՄԱՆ N 9.1 ՀԱՎԵԼՎԱԾԻ  NN 9.1.7 ԵՎ 9.1.58 ԱՂՅՈՒՍԱԿՆԵՐՈՒՄ ԿԱՏԱՐՎՈՂ ՓՈՓՈԽՈՒԹՅՈՒՆՆԵՐԸ ԵՎ ԼՐԱՑՈՒՄՆԵՐԸ </t>
  </si>
  <si>
    <t xml:space="preserve"> ՀՀ ԿԱՌԱՎԱՐՈՒԹՅՈՒՆ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</si>
  <si>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</si>
  <si>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</si>
  <si>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</si>
  <si>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11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</si>
  <si>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</si>
  <si>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</si>
  <si>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</si>
  <si>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</si>
  <si>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</si>
  <si>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Աղյուսակ 9․48</t>
  </si>
  <si>
    <t xml:space="preserve"> ՀՀ կառավարության պահուստային ֆոնդ </t>
  </si>
  <si>
    <t xml:space="preserve">Ցուցանիշների փոփոխությունը (ավելացումները նշված են դրական նշանով) 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</si>
  <si>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</si>
  <si>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</si>
  <si>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</si>
  <si>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</si>
  <si>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ՀԱՅԱՍՏԱՆԻ ՀԱՆՐԱՊԵՏՈՒԹՅԱՆ ԿԱՌԱՎԱՐՈՒԹՅԱՆ 2023 ԹՎԱԿԱՆԻ ԴԵԿՏԵՄԲԵՐԻ 28-Ի N 2323-Ն ՈՐՈՇՄԱՆ N 9 ՀԱՎԵԼՎԱԾԻ NN 9.13 ԵՎ 9.48 ԱՂՅՈՒՍԱԿՆԵՐՈՒՄ ԿԱՏԱՐՎՈՂ ՓՈՓՈԽՈՒԹՅՈՒՆՆԵՐԸ ԵՎ ԼՐԱՑՈՒՄՆԵՐԸ </t>
  </si>
  <si>
    <t xml:space="preserve"> Պահուստային միջոցներ</t>
  </si>
  <si>
    <t xml:space="preserve"> ԸՆԹԱՑԻԿ ԾԱԽՍԵՐ</t>
  </si>
  <si>
    <t xml:space="preserve"> ԱՅԼ ԾԱԽՍԵՐ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</si>
  <si>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ՓՈՓՈԽՈՒԹՅՈՒՆԸ ԵՎ ԼՐԱՑՈՒՄԸ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</si>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</sst>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_(* #,##0.000_);_(* \(#,##0.000\);_(* &quot;-&quot;??_);_(@_)"/>
    <numFmt numFmtId="175" formatCode="_(* #,##0_);_(* \(#,##0\);_(* &quot;-&quot;??_);_(@_)"/>
  </numFmts>
  <fonts count="10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11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8" fillId="0" borderId="12" applyNumberFormat="0" applyFill="0" applyAlignment="0" applyProtection="0"/>
    <xf numFmtId="0" fontId="29" fillId="8" borderId="13" applyNumberFormat="0" applyAlignment="0" applyProtection="0"/>
    <xf numFmtId="0" fontId="30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7" applyNumberFormat="0" applyFill="0" applyAlignment="0" applyProtection="0"/>
    <xf numFmtId="0" fontId="35" fillId="25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2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0" applyNumberFormat="0" applyAlignment="0" applyProtection="0"/>
    <xf numFmtId="0" fontId="40" fillId="3" borderId="0" applyNumberFormat="0" applyBorder="0" applyAlignment="0" applyProtection="0"/>
    <xf numFmtId="0" fontId="47" fillId="7" borderId="11" applyNumberFormat="0" applyAlignment="0" applyProtection="0"/>
    <xf numFmtId="0" fontId="44" fillId="6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3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5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6" applyNumberFormat="0" applyAlignment="0" applyProtection="0"/>
    <xf numFmtId="0" fontId="57" fillId="53" borderId="17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6" applyNumberFormat="0" applyAlignment="0" applyProtection="0"/>
    <xf numFmtId="0" fontId="64" fillId="0" borderId="2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0">
      <protection locked="0"/>
    </xf>
    <xf numFmtId="171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4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6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6" applyNumberFormat="0" applyAlignment="0" applyProtection="0"/>
    <xf numFmtId="0" fontId="9" fillId="0" borderId="0"/>
    <xf numFmtId="0" fontId="63" fillId="42" borderId="16" applyNumberFormat="0" applyAlignment="0" applyProtection="0"/>
    <xf numFmtId="43" fontId="16" fillId="0" borderId="0" applyFont="0" applyFill="0" applyBorder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56" fillId="5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1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9" applyNumberFormat="0" applyFont="0" applyAlignment="0" applyProtection="0"/>
    <xf numFmtId="0" fontId="68" fillId="0" borderId="24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9" applyNumberFormat="0" applyFont="0" applyAlignment="0" applyProtection="0"/>
    <xf numFmtId="0" fontId="1" fillId="0" borderId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" fillId="0" borderId="0"/>
    <xf numFmtId="0" fontId="1" fillId="0" borderId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51" fillId="55" borderId="29" applyNumberFormat="0" applyFon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1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51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56" fillId="52" borderId="16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165" fontId="104" fillId="0" borderId="0" applyFill="0" applyBorder="0" applyProtection="0">
      <alignment horizontal="right" vertical="top"/>
    </xf>
    <xf numFmtId="165" fontId="105" fillId="0" borderId="0" applyFill="0" applyBorder="0" applyProtection="0">
      <alignment horizontal="right" vertical="top"/>
    </xf>
  </cellStyleXfs>
  <cellXfs count="354">
    <xf numFmtId="0" fontId="0" fillId="0" borderId="0" xfId="0"/>
    <xf numFmtId="0" fontId="74" fillId="2" borderId="0" xfId="0" applyFont="1" applyFill="1"/>
    <xf numFmtId="169" fontId="17" fillId="2" borderId="25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5" xfId="0" applyFont="1" applyFill="1" applyBorder="1" applyAlignment="1">
      <alignment horizontal="left" vertical="top" wrapText="1"/>
    </xf>
    <xf numFmtId="166" fontId="73" fillId="2" borderId="25" xfId="7" applyNumberFormat="1" applyFont="1" applyFill="1" applyBorder="1" applyAlignment="1">
      <alignment horizontal="center" vertical="center" wrapText="1"/>
    </xf>
    <xf numFmtId="169" fontId="73" fillId="2" borderId="25" xfId="7" applyNumberFormat="1" applyFont="1" applyFill="1" applyBorder="1" applyAlignment="1">
      <alignment horizontal="center" vertical="center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5" xfId="7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73" fillId="2" borderId="34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horizontal="left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/>
    <xf numFmtId="0" fontId="17" fillId="2" borderId="34" xfId="0" applyFont="1" applyFill="1" applyBorder="1" applyAlignment="1">
      <alignment vertical="top" wrapText="1"/>
    </xf>
    <xf numFmtId="0" fontId="73" fillId="2" borderId="35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vertical="center" wrapText="1"/>
    </xf>
    <xf numFmtId="0" fontId="87" fillId="2" borderId="34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4" fillId="2" borderId="0" xfId="299" applyFont="1" applyFill="1"/>
    <xf numFmtId="172" fontId="74" fillId="2" borderId="0" xfId="299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4" xfId="96" applyNumberFormat="1" applyFont="1" applyFill="1" applyBorder="1" applyAlignment="1">
      <alignment horizontal="center" vertical="center" textRotation="90" wrapText="1"/>
    </xf>
    <xf numFmtId="168" fontId="17" fillId="2" borderId="34" xfId="96" applyNumberFormat="1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center" vertical="center" wrapText="1"/>
    </xf>
    <xf numFmtId="169" fontId="17" fillId="2" borderId="34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34" xfId="96" applyFont="1" applyFill="1" applyBorder="1" applyAlignment="1">
      <alignment horizontal="center" vertical="center" wrapText="1"/>
    </xf>
    <xf numFmtId="0" fontId="90" fillId="2" borderId="34" xfId="96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3" fillId="2" borderId="26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4" xfId="7" applyNumberFormat="1" applyFont="1" applyFill="1" applyBorder="1" applyAlignment="1">
      <alignment horizontal="right" vertical="center" wrapText="1"/>
    </xf>
    <xf numFmtId="0" fontId="73" fillId="2" borderId="34" xfId="0" applyFont="1" applyFill="1" applyBorder="1" applyAlignment="1">
      <alignment wrapText="1"/>
    </xf>
    <xf numFmtId="0" fontId="17" fillId="2" borderId="26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9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vertical="top" wrapText="1"/>
    </xf>
    <xf numFmtId="0" fontId="73" fillId="2" borderId="41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vertical="top" wrapText="1"/>
    </xf>
    <xf numFmtId="0" fontId="17" fillId="2" borderId="41" xfId="0" applyFont="1" applyFill="1" applyBorder="1" applyAlignment="1">
      <alignment vertical="top" wrapText="1"/>
    </xf>
    <xf numFmtId="0" fontId="17" fillId="2" borderId="39" xfId="0" applyFont="1" applyFill="1" applyBorder="1" applyAlignment="1">
      <alignment horizontal="left" vertical="center" wrapText="1"/>
    </xf>
    <xf numFmtId="0" fontId="73" fillId="2" borderId="39" xfId="0" applyFont="1" applyFill="1" applyBorder="1"/>
    <xf numFmtId="165" fontId="73" fillId="2" borderId="39" xfId="0" applyNumberFormat="1" applyFont="1" applyFill="1" applyBorder="1"/>
    <xf numFmtId="165" fontId="73" fillId="2" borderId="0" xfId="0" applyNumberFormat="1" applyFont="1" applyFill="1"/>
    <xf numFmtId="0" fontId="17" fillId="2" borderId="39" xfId="0" applyFont="1" applyFill="1" applyBorder="1"/>
    <xf numFmtId="165" fontId="73" fillId="2" borderId="39" xfId="6" applyFont="1" applyFill="1" applyBorder="1">
      <alignment horizontal="right" vertical="top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49" fontId="97" fillId="2" borderId="3" xfId="0" applyNumberFormat="1" applyFont="1" applyFill="1" applyBorder="1" applyAlignment="1">
      <alignment horizontal="center" vertical="top" wrapText="1"/>
    </xf>
    <xf numFmtId="166" fontId="73" fillId="2" borderId="43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169" fontId="73" fillId="2" borderId="43" xfId="7" applyNumberFormat="1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right" vertical="center" wrapText="1"/>
    </xf>
    <xf numFmtId="0" fontId="86" fillId="2" borderId="43" xfId="165" applyFont="1" applyFill="1" applyBorder="1">
      <alignment horizontal="left" vertical="top" wrapText="1"/>
    </xf>
    <xf numFmtId="169" fontId="86" fillId="2" borderId="43" xfId="7" applyNumberFormat="1" applyFont="1" applyFill="1" applyBorder="1" applyAlignment="1">
      <alignment horizontal="right" vertical="center" wrapText="1"/>
    </xf>
    <xf numFmtId="166" fontId="73" fillId="2" borderId="43" xfId="7" applyNumberFormat="1" applyFont="1" applyFill="1" applyBorder="1" applyAlignment="1">
      <alignment horizontal="center" vertical="center" wrapText="1"/>
    </xf>
    <xf numFmtId="169" fontId="73" fillId="2" borderId="43" xfId="7" applyNumberFormat="1" applyFont="1" applyFill="1" applyBorder="1" applyAlignment="1">
      <alignment horizontal="right" vertical="center" wrapText="1"/>
    </xf>
    <xf numFmtId="0" fontId="73" fillId="2" borderId="43" xfId="0" applyFont="1" applyFill="1" applyBorder="1" applyAlignment="1">
      <alignment horizontal="center" vertical="center" wrapText="1"/>
    </xf>
    <xf numFmtId="166" fontId="98" fillId="2" borderId="34" xfId="96" applyNumberFormat="1" applyFont="1" applyFill="1" applyBorder="1" applyAlignment="1">
      <alignment horizontal="center" vertical="center" wrapText="1"/>
    </xf>
    <xf numFmtId="0" fontId="99" fillId="2" borderId="0" xfId="253" applyFont="1" applyFill="1" applyAlignment="1">
      <alignment vertical="top"/>
    </xf>
    <xf numFmtId="0" fontId="99" fillId="2" borderId="0" xfId="253" applyFont="1" applyFill="1"/>
    <xf numFmtId="0" fontId="99" fillId="2" borderId="0" xfId="253" applyFont="1" applyFill="1" applyAlignment="1">
      <alignment wrapText="1"/>
    </xf>
    <xf numFmtId="166" fontId="99" fillId="2" borderId="0" xfId="253" applyNumberFormat="1" applyFont="1" applyFill="1" applyAlignment="1">
      <alignment wrapText="1"/>
    </xf>
    <xf numFmtId="166" fontId="99" fillId="2" borderId="0" xfId="253" applyNumberFormat="1" applyFont="1" applyFill="1" applyAlignment="1">
      <alignment horizontal="center"/>
    </xf>
    <xf numFmtId="49" fontId="100" fillId="2" borderId="34" xfId="96" applyNumberFormat="1" applyFont="1" applyFill="1" applyBorder="1" applyAlignment="1">
      <alignment horizontal="center" vertical="center" textRotation="90" wrapText="1"/>
    </xf>
    <xf numFmtId="0" fontId="101" fillId="2" borderId="34" xfId="253" applyFont="1" applyFill="1" applyBorder="1" applyAlignment="1">
      <alignment horizontal="center" vertical="center" wrapText="1"/>
    </xf>
    <xf numFmtId="169" fontId="100" fillId="2" borderId="34" xfId="96" applyNumberFormat="1" applyFont="1" applyFill="1" applyBorder="1" applyAlignment="1">
      <alignment horizontal="center" vertical="center" wrapText="1"/>
    </xf>
    <xf numFmtId="0" fontId="102" fillId="2" borderId="34" xfId="253" applyFont="1" applyFill="1" applyBorder="1" applyAlignment="1">
      <alignment horizontal="center" vertical="center" wrapText="1"/>
    </xf>
    <xf numFmtId="166" fontId="100" fillId="2" borderId="34" xfId="96" applyNumberFormat="1" applyFont="1" applyFill="1" applyBorder="1" applyAlignment="1">
      <alignment horizontal="center" vertical="center" wrapText="1"/>
    </xf>
    <xf numFmtId="0" fontId="100" fillId="2" borderId="34" xfId="96" applyFont="1" applyFill="1" applyBorder="1" applyAlignment="1">
      <alignment horizontal="center" vertical="center" wrapText="1"/>
    </xf>
    <xf numFmtId="0" fontId="100" fillId="2" borderId="34" xfId="96" applyFont="1" applyFill="1" applyBorder="1" applyAlignment="1">
      <alignment horizontal="left" vertical="center" wrapText="1"/>
    </xf>
    <xf numFmtId="0" fontId="103" fillId="2" borderId="2" xfId="0" applyFont="1" applyFill="1" applyBorder="1"/>
    <xf numFmtId="0" fontId="99" fillId="2" borderId="34" xfId="299" applyFont="1" applyFill="1" applyBorder="1" applyAlignment="1">
      <alignment horizontal="center"/>
    </xf>
    <xf numFmtId="166" fontId="99" fillId="2" borderId="34" xfId="96" applyNumberFormat="1" applyFont="1" applyFill="1" applyBorder="1" applyAlignment="1">
      <alignment vertical="center" wrapText="1"/>
    </xf>
    <xf numFmtId="0" fontId="103" fillId="2" borderId="34" xfId="0" applyFont="1" applyFill="1" applyBorder="1"/>
    <xf numFmtId="0" fontId="98" fillId="2" borderId="37" xfId="96" applyFont="1" applyFill="1" applyBorder="1" applyAlignment="1">
      <alignment horizontal="center" vertical="center" wrapText="1"/>
    </xf>
    <xf numFmtId="166" fontId="99" fillId="2" borderId="0" xfId="253" applyNumberFormat="1" applyFont="1" applyFill="1"/>
    <xf numFmtId="169" fontId="73" fillId="2" borderId="0" xfId="0" applyNumberFormat="1" applyFont="1" applyFill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73" fillId="2" borderId="0" xfId="0" applyFont="1" applyFill="1" applyAlignment="1">
      <alignment horizontal="center" vertical="top" wrapText="1"/>
    </xf>
    <xf numFmtId="0" fontId="87" fillId="2" borderId="34" xfId="0" applyFont="1" applyFill="1" applyBorder="1" applyAlignment="1">
      <alignment horizontal="left" vertical="center" wrapText="1"/>
    </xf>
    <xf numFmtId="0" fontId="73" fillId="2" borderId="0" xfId="0" applyFont="1" applyFill="1" applyAlignment="1">
      <alignment horizontal="left" vertical="top"/>
    </xf>
    <xf numFmtId="43" fontId="74" fillId="2" borderId="0" xfId="7" applyFont="1" applyFill="1"/>
    <xf numFmtId="43" fontId="74" fillId="2" borderId="0" xfId="0" applyNumberFormat="1" applyFont="1" applyFill="1"/>
    <xf numFmtId="0" fontId="73" fillId="2" borderId="0" xfId="0" applyFont="1" applyFill="1" applyAlignment="1">
      <alignment horizontal="center" vertical="center"/>
    </xf>
    <xf numFmtId="166" fontId="73" fillId="2" borderId="43" xfId="7" applyNumberFormat="1" applyFont="1" applyFill="1" applyBorder="1" applyAlignment="1">
      <alignment horizontal="right" vertical="top"/>
    </xf>
    <xf numFmtId="165" fontId="73" fillId="2" borderId="43" xfId="6" applyFont="1" applyFill="1" applyBorder="1" applyAlignment="1">
      <alignment horizontal="right" vertical="center"/>
    </xf>
    <xf numFmtId="166" fontId="17" fillId="2" borderId="43" xfId="7" applyNumberFormat="1" applyFont="1" applyFill="1" applyBorder="1" applyAlignment="1">
      <alignment horizontal="right" vertical="center"/>
    </xf>
    <xf numFmtId="165" fontId="17" fillId="2" borderId="43" xfId="6" applyFont="1" applyFill="1" applyBorder="1" applyAlignment="1">
      <alignment horizontal="right" vertical="center"/>
    </xf>
    <xf numFmtId="0" fontId="73" fillId="2" borderId="43" xfId="0" applyFont="1" applyFill="1" applyBorder="1" applyAlignment="1">
      <alignment horizontal="right" vertical="center" wrapText="1"/>
    </xf>
    <xf numFmtId="165" fontId="86" fillId="2" borderId="43" xfId="3117" applyFont="1" applyFill="1" applyBorder="1" applyAlignment="1">
      <alignment horizontal="right" vertical="center"/>
    </xf>
    <xf numFmtId="166" fontId="86" fillId="2" borderId="43" xfId="7" applyNumberFormat="1" applyFont="1" applyFill="1" applyBorder="1" applyAlignment="1">
      <alignment horizontal="right" vertical="center"/>
    </xf>
    <xf numFmtId="166" fontId="73" fillId="2" borderId="39" xfId="7" applyNumberFormat="1" applyFont="1" applyFill="1" applyBorder="1" applyAlignment="1">
      <alignment horizontal="center" vertical="center" wrapText="1"/>
    </xf>
    <xf numFmtId="166" fontId="17" fillId="2" borderId="39" xfId="7" applyNumberFormat="1" applyFont="1" applyFill="1" applyBorder="1" applyAlignment="1">
      <alignment horizontal="center" vertical="center" wrapText="1"/>
    </xf>
    <xf numFmtId="166" fontId="73" fillId="2" borderId="39" xfId="7" applyNumberFormat="1" applyFont="1" applyFill="1" applyBorder="1"/>
    <xf numFmtId="166" fontId="17" fillId="2" borderId="39" xfId="7" applyNumberFormat="1" applyFont="1" applyFill="1" applyBorder="1" applyAlignment="1">
      <alignment horizontal="right" vertical="center" wrapText="1"/>
    </xf>
    <xf numFmtId="166" fontId="17" fillId="2" borderId="39" xfId="7" applyNumberFormat="1" applyFont="1" applyFill="1" applyBorder="1"/>
    <xf numFmtId="166" fontId="17" fillId="2" borderId="43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top" wrapText="1"/>
    </xf>
    <xf numFmtId="49" fontId="17" fillId="2" borderId="0" xfId="96" applyNumberFormat="1" applyFont="1" applyFill="1" applyAlignment="1">
      <alignment horizontal="center" vertical="center" wrapText="1"/>
    </xf>
    <xf numFmtId="166" fontId="99" fillId="2" borderId="0" xfId="253" applyNumberFormat="1" applyFont="1" applyFill="1" applyAlignment="1">
      <alignment horizontal="right" vertical="top" wrapText="1"/>
    </xf>
    <xf numFmtId="166" fontId="99" fillId="2" borderId="0" xfId="253" applyNumberFormat="1" applyFont="1" applyFill="1" applyAlignment="1">
      <alignment horizontal="right" wrapText="1"/>
    </xf>
    <xf numFmtId="166" fontId="17" fillId="2" borderId="25" xfId="7" applyNumberFormat="1" applyFont="1" applyFill="1" applyBorder="1" applyAlignment="1">
      <alignment horizontal="right" vertical="center" wrapText="1"/>
    </xf>
    <xf numFmtId="166" fontId="86" fillId="2" borderId="25" xfId="7" applyNumberFormat="1" applyFont="1" applyFill="1" applyBorder="1" applyAlignment="1">
      <alignment horizontal="right" vertical="center" wrapText="1"/>
    </xf>
    <xf numFmtId="166" fontId="73" fillId="2" borderId="25" xfId="7" applyNumberFormat="1" applyFont="1" applyFill="1" applyBorder="1" applyAlignment="1">
      <alignment horizontal="center" wrapText="1"/>
    </xf>
    <xf numFmtId="166" fontId="17" fillId="2" borderId="25" xfId="7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center"/>
    </xf>
    <xf numFmtId="0" fontId="74" fillId="2" borderId="0" xfId="0" applyFont="1" applyFill="1" applyAlignment="1">
      <alignment vertical="center"/>
    </xf>
    <xf numFmtId="0" fontId="73" fillId="2" borderId="43" xfId="0" applyFont="1" applyFill="1" applyBorder="1" applyAlignment="1">
      <alignment vertical="center" wrapText="1"/>
    </xf>
    <xf numFmtId="0" fontId="86" fillId="2" borderId="43" xfId="0" applyFont="1" applyFill="1" applyBorder="1" applyAlignment="1">
      <alignment horizontal="left" vertical="center" wrapText="1"/>
    </xf>
    <xf numFmtId="0" fontId="73" fillId="2" borderId="43" xfId="0" applyFont="1" applyFill="1" applyBorder="1" applyAlignment="1">
      <alignment horizontal="left" wrapText="1"/>
    </xf>
    <xf numFmtId="0" fontId="17" fillId="2" borderId="0" xfId="0" applyFont="1" applyFill="1" applyAlignment="1">
      <alignment horizontal="center" vertical="center" wrapText="1"/>
    </xf>
    <xf numFmtId="0" fontId="73" fillId="2" borderId="39" xfId="0" applyFont="1" applyFill="1" applyBorder="1" applyAlignment="1">
      <alignment horizontal="left" vertical="center" wrapText="1"/>
    </xf>
    <xf numFmtId="0" fontId="86" fillId="2" borderId="39" xfId="0" applyFont="1" applyFill="1" applyBorder="1" applyAlignment="1">
      <alignment horizontal="left" vertical="center" wrapText="1"/>
    </xf>
    <xf numFmtId="0" fontId="73" fillId="2" borderId="39" xfId="8" applyFont="1" applyFill="1" applyBorder="1" applyAlignment="1">
      <alignment horizontal="left" vertical="center" wrapText="1"/>
    </xf>
    <xf numFmtId="0" fontId="73" fillId="2" borderId="39" xfId="0" applyFont="1" applyFill="1" applyBorder="1" applyAlignment="1">
      <alignment horizontal="center" vertical="center"/>
    </xf>
    <xf numFmtId="165" fontId="17" fillId="2" borderId="43" xfId="3116" applyFont="1" applyFill="1" applyBorder="1" applyAlignment="1">
      <alignment horizontal="right" vertical="center"/>
    </xf>
    <xf numFmtId="175" fontId="86" fillId="2" borderId="1" xfId="7" applyNumberFormat="1" applyFont="1" applyFill="1" applyBorder="1" applyAlignment="1">
      <alignment vertical="center"/>
    </xf>
    <xf numFmtId="175" fontId="86" fillId="2" borderId="1" xfId="7" applyNumberFormat="1" applyFont="1" applyFill="1" applyBorder="1" applyAlignment="1">
      <alignment horizontal="center" vertical="center"/>
    </xf>
    <xf numFmtId="0" fontId="73" fillId="2" borderId="35" xfId="0" applyFont="1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73" fillId="2" borderId="43" xfId="8" applyFont="1" applyFill="1" applyBorder="1" applyAlignment="1">
      <alignment horizontal="left" vertical="center" wrapText="1"/>
    </xf>
    <xf numFmtId="0" fontId="73" fillId="2" borderId="37" xfId="0" applyFont="1" applyFill="1" applyBorder="1" applyAlignment="1">
      <alignment horizontal="left" vertical="top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left" vertical="center" wrapText="1"/>
    </xf>
    <xf numFmtId="0" fontId="73" fillId="2" borderId="0" xfId="299" applyFont="1" applyFill="1"/>
    <xf numFmtId="0" fontId="73" fillId="2" borderId="34" xfId="208" applyFont="1" applyFill="1" applyBorder="1" applyAlignment="1">
      <alignment horizontal="center"/>
    </xf>
    <xf numFmtId="0" fontId="73" fillId="2" borderId="34" xfId="208" applyFont="1" applyFill="1" applyBorder="1" applyAlignment="1">
      <alignment horizontal="left"/>
    </xf>
    <xf numFmtId="169" fontId="73" fillId="2" borderId="34" xfId="208" applyNumberFormat="1" applyFont="1" applyFill="1" applyBorder="1"/>
    <xf numFmtId="43" fontId="73" fillId="2" borderId="34" xfId="217" applyFont="1" applyFill="1" applyBorder="1"/>
    <xf numFmtId="0" fontId="73" fillId="2" borderId="34" xfId="208" applyFont="1" applyFill="1" applyBorder="1"/>
    <xf numFmtId="0" fontId="93" fillId="2" borderId="0" xfId="208" applyFont="1" applyFill="1"/>
    <xf numFmtId="0" fontId="91" fillId="2" borderId="37" xfId="96" applyFont="1" applyFill="1" applyBorder="1" applyAlignment="1">
      <alignment horizontal="left" vertical="center" wrapText="1"/>
    </xf>
    <xf numFmtId="169" fontId="91" fillId="2" borderId="34" xfId="2030" applyNumberFormat="1" applyFont="1" applyFill="1" applyBorder="1" applyAlignment="1">
      <alignment vertical="center"/>
    </xf>
    <xf numFmtId="166" fontId="91" fillId="2" borderId="34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" xfId="0" applyFont="1" applyFill="1" applyBorder="1" applyAlignment="1">
      <alignment horizontal="right" vertical="top" wrapText="1"/>
    </xf>
    <xf numFmtId="0" fontId="73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top" wrapText="1"/>
    </xf>
    <xf numFmtId="43" fontId="73" fillId="2" borderId="43" xfId="7" applyFont="1" applyFill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vertical="top" wrapText="1"/>
    </xf>
    <xf numFmtId="39" fontId="17" fillId="2" borderId="43" xfId="7" applyNumberFormat="1" applyFont="1" applyFill="1" applyBorder="1" applyAlignment="1">
      <alignment horizontal="center" vertical="center" wrapText="1"/>
    </xf>
    <xf numFmtId="0" fontId="86" fillId="2" borderId="43" xfId="0" applyFont="1" applyFill="1" applyBorder="1" applyAlignment="1">
      <alignment horizontal="left" vertical="top" wrapText="1"/>
    </xf>
    <xf numFmtId="165" fontId="73" fillId="2" borderId="43" xfId="0" applyNumberFormat="1" applyFont="1" applyFill="1" applyBorder="1"/>
    <xf numFmtId="0" fontId="17" fillId="2" borderId="43" xfId="0" applyFont="1" applyFill="1" applyBorder="1"/>
    <xf numFmtId="0" fontId="73" fillId="2" borderId="43" xfId="8" applyFont="1" applyFill="1" applyBorder="1">
      <alignment horizontal="left" vertical="top" wrapText="1"/>
    </xf>
    <xf numFmtId="0" fontId="73" fillId="2" borderId="43" xfId="0" applyFont="1" applyFill="1" applyBorder="1" applyAlignment="1">
      <alignment horizontal="center" vertical="top"/>
    </xf>
    <xf numFmtId="0" fontId="73" fillId="2" borderId="43" xfId="0" applyFont="1" applyFill="1" applyBorder="1"/>
    <xf numFmtId="0" fontId="86" fillId="0" borderId="43" xfId="0" applyFont="1" applyBorder="1" applyAlignment="1">
      <alignment horizontal="left" vertical="top" wrapText="1"/>
    </xf>
    <xf numFmtId="165" fontId="73" fillId="2" borderId="43" xfId="6" applyFont="1" applyFill="1" applyBorder="1">
      <alignment horizontal="right" vertical="top"/>
    </xf>
    <xf numFmtId="0" fontId="17" fillId="0" borderId="43" xfId="0" applyFont="1" applyBorder="1" applyAlignment="1">
      <alignment horizontal="left" vertical="top" wrapText="1"/>
    </xf>
    <xf numFmtId="0" fontId="73" fillId="0" borderId="43" xfId="8" applyFont="1" applyBorder="1">
      <alignment horizontal="left" vertical="top" wrapText="1"/>
    </xf>
    <xf numFmtId="0" fontId="14" fillId="2" borderId="0" xfId="0" applyFont="1" applyFill="1" applyBorder="1" applyAlignment="1">
      <alignment vertical="top" wrapText="1"/>
    </xf>
    <xf numFmtId="0" fontId="73" fillId="2" borderId="40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vertical="top" wrapText="1"/>
    </xf>
    <xf numFmtId="0" fontId="73" fillId="2" borderId="43" xfId="0" applyFont="1" applyFill="1" applyBorder="1" applyAlignment="1">
      <alignment wrapText="1"/>
    </xf>
    <xf numFmtId="0" fontId="87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/>
    </xf>
    <xf numFmtId="166" fontId="73" fillId="2" borderId="43" xfId="7" applyNumberFormat="1" applyFont="1" applyFill="1" applyBorder="1" applyAlignment="1">
      <alignment horizontal="right" vertical="center"/>
    </xf>
    <xf numFmtId="0" fontId="73" fillId="0" borderId="43" xfId="0" applyFont="1" applyBorder="1" applyAlignment="1">
      <alignment horizontal="left" vertical="top" wrapText="1"/>
    </xf>
    <xf numFmtId="0" fontId="74" fillId="0" borderId="43" xfId="0" applyFont="1" applyBorder="1" applyAlignment="1">
      <alignment horizontal="left" vertical="top" wrapText="1"/>
    </xf>
    <xf numFmtId="0" fontId="73" fillId="2" borderId="43" xfId="0" applyFont="1" applyFill="1" applyBorder="1" applyAlignment="1">
      <alignment horizontal="center" vertical="top" wrapText="1"/>
    </xf>
    <xf numFmtId="0" fontId="17" fillId="0" borderId="43" xfId="0" applyFont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1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top"/>
    </xf>
    <xf numFmtId="49" fontId="17" fillId="2" borderId="2" xfId="0" applyNumberFormat="1" applyFont="1" applyFill="1" applyBorder="1" applyAlignment="1">
      <alignment horizontal="center" vertical="top"/>
    </xf>
    <xf numFmtId="49" fontId="17" fillId="2" borderId="3" xfId="0" applyNumberFormat="1" applyFont="1" applyFill="1" applyBorder="1" applyAlignment="1">
      <alignment horizontal="center" vertical="top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left" vertical="top" wrapText="1"/>
    </xf>
    <xf numFmtId="0" fontId="17" fillId="2" borderId="37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49" fontId="17" fillId="2" borderId="43" xfId="0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8" fontId="73" fillId="2" borderId="37" xfId="96" applyNumberFormat="1" applyFont="1" applyFill="1" applyBorder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49" fontId="17" fillId="2" borderId="37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8" xfId="2028" applyFont="1" applyFill="1" applyBorder="1" applyAlignment="1">
      <alignment horizontal="right"/>
    </xf>
    <xf numFmtId="166" fontId="73" fillId="2" borderId="0" xfId="253" applyNumberFormat="1" applyFont="1" applyFill="1" applyAlignment="1">
      <alignment horizontal="right" vertical="top" wrapText="1"/>
    </xf>
    <xf numFmtId="166" fontId="99" fillId="2" borderId="0" xfId="253" applyNumberFormat="1" applyFont="1" applyFill="1" applyAlignment="1">
      <alignment horizontal="right" vertical="top" wrapText="1"/>
    </xf>
    <xf numFmtId="166" fontId="99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0" fontId="100" fillId="2" borderId="0" xfId="299" applyFont="1" applyFill="1" applyAlignment="1">
      <alignment horizontal="center" vertical="center" wrapText="1"/>
    </xf>
    <xf numFmtId="49" fontId="100" fillId="2" borderId="35" xfId="96" applyNumberFormat="1" applyFont="1" applyFill="1" applyBorder="1" applyAlignment="1">
      <alignment horizontal="center" vertical="center" wrapText="1"/>
    </xf>
    <xf numFmtId="49" fontId="100" fillId="2" borderId="37" xfId="96" applyNumberFormat="1" applyFont="1" applyFill="1" applyBorder="1" applyAlignment="1">
      <alignment horizontal="center" vertical="center" wrapText="1"/>
    </xf>
    <xf numFmtId="0" fontId="100" fillId="2" borderId="26" xfId="96" applyFont="1" applyFill="1" applyBorder="1" applyAlignment="1">
      <alignment horizontal="center" vertical="center" wrapText="1"/>
    </xf>
    <xf numFmtId="0" fontId="100" fillId="2" borderId="3" xfId="96" applyFont="1" applyFill="1" applyBorder="1" applyAlignment="1">
      <alignment horizontal="center" vertical="center" wrapText="1"/>
    </xf>
    <xf numFmtId="166" fontId="73" fillId="2" borderId="36" xfId="96" applyNumberFormat="1" applyFont="1" applyFill="1" applyBorder="1" applyAlignment="1">
      <alignment horizontal="center" vertical="center" wrapText="1"/>
    </xf>
    <xf numFmtId="166" fontId="99" fillId="2" borderId="36" xfId="96" applyNumberFormat="1" applyFont="1" applyFill="1" applyBorder="1" applyAlignment="1">
      <alignment horizontal="center" vertical="center" wrapText="1"/>
    </xf>
    <xf numFmtId="166" fontId="99" fillId="2" borderId="37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3" fillId="2" borderId="47" xfId="0" applyFont="1" applyFill="1" applyBorder="1" applyAlignment="1">
      <alignment horizontal="center" vertical="top" wrapText="1"/>
    </xf>
    <xf numFmtId="0" fontId="73" fillId="2" borderId="44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73" fillId="2" borderId="45" xfId="0" applyFont="1" applyFill="1" applyBorder="1" applyAlignment="1">
      <alignment horizontal="center" vertical="top" wrapText="1"/>
    </xf>
    <xf numFmtId="0" fontId="73" fillId="2" borderId="6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center" wrapText="1"/>
    </xf>
    <xf numFmtId="174" fontId="73" fillId="2" borderId="41" xfId="0" applyNumberFormat="1" applyFont="1" applyFill="1" applyBorder="1" applyAlignment="1">
      <alignment horizontal="center" vertical="top" wrapText="1"/>
    </xf>
    <xf numFmtId="174" fontId="73" fillId="2" borderId="37" xfId="0" applyNumberFormat="1" applyFont="1" applyFill="1" applyBorder="1" applyAlignment="1">
      <alignment horizontal="center" vertical="top" wrapText="1"/>
    </xf>
    <xf numFmtId="174" fontId="73" fillId="2" borderId="40" xfId="0" applyNumberFormat="1" applyFont="1" applyFill="1" applyBorder="1" applyAlignment="1">
      <alignment horizontal="center" vertical="top" wrapText="1"/>
    </xf>
    <xf numFmtId="0" fontId="73" fillId="2" borderId="40" xfId="0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88" fillId="2" borderId="0" xfId="0" applyFont="1" applyFill="1" applyAlignment="1">
      <alignment horizontal="right" vertical="top" wrapText="1"/>
    </xf>
    <xf numFmtId="0" fontId="14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/>
    </xf>
    <xf numFmtId="0" fontId="17" fillId="2" borderId="40" xfId="0" applyFont="1" applyFill="1" applyBorder="1" applyAlignment="1">
      <alignment horizontal="left" vertical="center" wrapText="1"/>
    </xf>
    <xf numFmtId="0" fontId="85" fillId="2" borderId="37" xfId="0" applyFont="1" applyFill="1" applyBorder="1" applyAlignment="1">
      <alignment vertical="center" wrapText="1"/>
    </xf>
    <xf numFmtId="0" fontId="17" fillId="2" borderId="33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6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4" fillId="2" borderId="0" xfId="0" applyFont="1" applyFill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166" fontId="73" fillId="2" borderId="37" xfId="96" applyNumberFormat="1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86" fillId="2" borderId="40" xfId="0" applyFont="1" applyFill="1" applyBorder="1" applyAlignment="1">
      <alignment horizontal="left" vertical="top" wrapText="1"/>
    </xf>
    <xf numFmtId="0" fontId="86" fillId="2" borderId="37" xfId="0" applyFont="1" applyFill="1" applyBorder="1" applyAlignment="1">
      <alignment horizontal="left" vertical="top" wrapText="1"/>
    </xf>
    <xf numFmtId="0" fontId="14" fillId="2" borderId="34" xfId="0" applyFont="1" applyFill="1" applyBorder="1" applyAlignment="1">
      <alignment horizontal="center" vertical="center" wrapText="1"/>
    </xf>
    <xf numFmtId="0" fontId="17" fillId="0" borderId="34" xfId="96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17" fillId="0" borderId="34" xfId="96" applyFont="1" applyFill="1" applyBorder="1" applyAlignment="1">
      <alignment horizontal="left" vertical="center" wrapText="1"/>
    </xf>
    <xf numFmtId="169" fontId="17" fillId="0" borderId="34" xfId="96" applyNumberFormat="1" applyFont="1" applyFill="1" applyBorder="1" applyAlignment="1">
      <alignment horizontal="center" vertical="center" wrapText="1"/>
    </xf>
    <xf numFmtId="0" fontId="74" fillId="0" borderId="0" xfId="299" applyFont="1" applyFill="1"/>
    <xf numFmtId="0" fontId="73" fillId="0" borderId="34" xfId="208" applyFont="1" applyFill="1" applyBorder="1" applyAlignment="1">
      <alignment horizontal="center"/>
    </xf>
    <xf numFmtId="0" fontId="73" fillId="0" borderId="34" xfId="208" applyFont="1" applyFill="1" applyBorder="1" applyAlignment="1">
      <alignment horizontal="left"/>
    </xf>
    <xf numFmtId="169" fontId="73" fillId="0" borderId="34" xfId="208" applyNumberFormat="1" applyFont="1" applyFill="1" applyBorder="1"/>
    <xf numFmtId="43" fontId="73" fillId="0" borderId="34" xfId="217" applyFont="1" applyFill="1" applyBorder="1"/>
    <xf numFmtId="0" fontId="73" fillId="0" borderId="34" xfId="208" applyFont="1" applyFill="1" applyBorder="1"/>
    <xf numFmtId="0" fontId="91" fillId="0" borderId="37" xfId="96" applyFont="1" applyFill="1" applyBorder="1" applyAlignment="1">
      <alignment horizontal="left" vertical="center" wrapText="1"/>
    </xf>
    <xf numFmtId="169" fontId="91" fillId="0" borderId="34" xfId="2030" applyNumberFormat="1" applyFont="1" applyFill="1" applyBorder="1" applyAlignment="1">
      <alignment vertical="center"/>
    </xf>
    <xf numFmtId="166" fontId="91" fillId="0" borderId="34" xfId="2030" applyNumberFormat="1" applyFont="1" applyFill="1" applyBorder="1" applyAlignment="1">
      <alignment vertical="center"/>
    </xf>
    <xf numFmtId="0" fontId="100" fillId="0" borderId="34" xfId="96" applyFont="1" applyFill="1" applyBorder="1" applyAlignment="1">
      <alignment horizontal="center" vertical="center" wrapText="1"/>
    </xf>
    <xf numFmtId="0" fontId="100" fillId="0" borderId="34" xfId="96" applyFont="1" applyFill="1" applyBorder="1" applyAlignment="1">
      <alignment horizontal="left" vertical="center" wrapText="1"/>
    </xf>
    <xf numFmtId="166" fontId="100" fillId="0" borderId="34" xfId="96" applyNumberFormat="1" applyFont="1" applyFill="1" applyBorder="1" applyAlignment="1">
      <alignment horizontal="center" vertical="center" wrapText="1"/>
    </xf>
    <xf numFmtId="0" fontId="99" fillId="0" borderId="0" xfId="253" applyFont="1" applyFill="1"/>
    <xf numFmtId="0" fontId="103" fillId="0" borderId="2" xfId="0" applyFont="1" applyFill="1" applyBorder="1"/>
    <xf numFmtId="0" fontId="99" fillId="0" borderId="34" xfId="299" applyFont="1" applyFill="1" applyBorder="1" applyAlignment="1">
      <alignment horizontal="center"/>
    </xf>
    <xf numFmtId="166" fontId="99" fillId="0" borderId="34" xfId="96" applyNumberFormat="1" applyFont="1" applyFill="1" applyBorder="1" applyAlignment="1">
      <alignment vertical="center" wrapText="1"/>
    </xf>
    <xf numFmtId="0" fontId="103" fillId="0" borderId="34" xfId="0" applyFont="1" applyFill="1" applyBorder="1"/>
    <xf numFmtId="0" fontId="98" fillId="0" borderId="37" xfId="96" applyFont="1" applyFill="1" applyBorder="1" applyAlignment="1">
      <alignment horizontal="center" vertical="center" wrapText="1"/>
    </xf>
    <xf numFmtId="166" fontId="73" fillId="2" borderId="34" xfId="165" applyNumberFormat="1" applyFont="1" applyFill="1" applyBorder="1" applyAlignment="1">
      <alignment horizontal="center" vertical="center" wrapText="1"/>
    </xf>
    <xf numFmtId="0" fontId="17" fillId="0" borderId="43" xfId="0" applyFont="1" applyFill="1" applyBorder="1" applyAlignment="1">
      <alignment horizontal="center" vertical="center" wrapText="1"/>
    </xf>
    <xf numFmtId="0" fontId="17" fillId="0" borderId="43" xfId="0" applyFont="1" applyFill="1" applyBorder="1" applyAlignment="1">
      <alignment horizontal="left" vertical="center" wrapText="1"/>
    </xf>
    <xf numFmtId="169" fontId="17" fillId="0" borderId="43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vertical="top" wrapText="1"/>
    </xf>
    <xf numFmtId="0" fontId="17" fillId="0" borderId="26" xfId="0" applyFont="1" applyFill="1" applyBorder="1" applyAlignment="1">
      <alignment horizontal="center"/>
    </xf>
    <xf numFmtId="0" fontId="73" fillId="0" borderId="43" xfId="0" applyFont="1" applyFill="1" applyBorder="1" applyAlignment="1">
      <alignment horizontal="left" vertical="top" wrapText="1"/>
    </xf>
    <xf numFmtId="169" fontId="73" fillId="0" borderId="43" xfId="7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/>
    </xf>
    <xf numFmtId="0" fontId="86" fillId="0" borderId="43" xfId="165" applyFont="1" applyFill="1" applyBorder="1">
      <alignment horizontal="left" vertical="top" wrapText="1"/>
    </xf>
    <xf numFmtId="169" fontId="86" fillId="0" borderId="43" xfId="7" applyNumberFormat="1" applyFont="1" applyFill="1" applyBorder="1" applyAlignment="1">
      <alignment horizontal="right" vertical="center" wrapText="1"/>
    </xf>
    <xf numFmtId="0" fontId="86" fillId="0" borderId="0" xfId="0" applyFont="1" applyFill="1" applyAlignment="1">
      <alignment horizontal="left" vertical="top" wrapText="1"/>
    </xf>
    <xf numFmtId="166" fontId="73" fillId="0" borderId="43" xfId="7" applyNumberFormat="1" applyFont="1" applyFill="1" applyBorder="1" applyAlignment="1">
      <alignment horizontal="center" vertical="center" wrapText="1"/>
    </xf>
    <xf numFmtId="169" fontId="73" fillId="0" borderId="43" xfId="7" applyNumberFormat="1" applyFont="1" applyFill="1" applyBorder="1" applyAlignment="1">
      <alignment horizontal="right" vertical="center" wrapText="1"/>
    </xf>
    <xf numFmtId="0" fontId="73" fillId="0" borderId="43" xfId="0" applyFont="1" applyFill="1" applyBorder="1" applyAlignment="1">
      <alignment horizontal="center" vertical="top" wrapText="1"/>
    </xf>
    <xf numFmtId="166" fontId="73" fillId="0" borderId="43" xfId="7" applyNumberFormat="1" applyFont="1" applyFill="1" applyBorder="1" applyAlignment="1">
      <alignment horizontal="right" vertical="center" wrapText="1"/>
    </xf>
    <xf numFmtId="0" fontId="73" fillId="0" borderId="37" xfId="0" applyFont="1" applyFill="1" applyBorder="1" applyAlignment="1">
      <alignment horizontal="left" vertical="top" wrapText="1"/>
    </xf>
    <xf numFmtId="167" fontId="73" fillId="0" borderId="0" xfId="0" applyNumberFormat="1" applyFont="1" applyFill="1" applyAlignment="1">
      <alignment horizontal="left" vertical="top" wrapText="1"/>
    </xf>
    <xf numFmtId="0" fontId="17" fillId="0" borderId="3" xfId="0" applyFont="1" applyFill="1" applyBorder="1" applyAlignment="1">
      <alignment horizontal="center"/>
    </xf>
    <xf numFmtId="0" fontId="17" fillId="0" borderId="43" xfId="0" applyFont="1" applyFill="1" applyBorder="1" applyAlignment="1">
      <alignment horizontal="center" vertical="top" wrapText="1"/>
    </xf>
    <xf numFmtId="0" fontId="86" fillId="0" borderId="43" xfId="0" applyFont="1" applyFill="1" applyBorder="1" applyAlignment="1">
      <alignment horizontal="left" vertical="center" wrapText="1"/>
    </xf>
    <xf numFmtId="166" fontId="73" fillId="0" borderId="43" xfId="7" applyNumberFormat="1" applyFont="1" applyFill="1" applyBorder="1" applyAlignment="1">
      <alignment horizontal="right" vertical="top"/>
    </xf>
    <xf numFmtId="0" fontId="73" fillId="0" borderId="0" xfId="0" applyFont="1" applyFill="1"/>
    <xf numFmtId="165" fontId="73" fillId="0" borderId="0" xfId="0" applyNumberFormat="1" applyFont="1" applyFill="1"/>
    <xf numFmtId="0" fontId="73" fillId="0" borderId="43" xfId="8" applyFont="1" applyFill="1" applyBorder="1" applyAlignment="1">
      <alignment horizontal="left" vertical="center" wrapText="1"/>
    </xf>
    <xf numFmtId="166" fontId="17" fillId="0" borderId="43" xfId="7" applyNumberFormat="1" applyFont="1" applyFill="1" applyBorder="1" applyAlignment="1">
      <alignment horizontal="right" vertical="center" wrapText="1"/>
    </xf>
    <xf numFmtId="166" fontId="73" fillId="2" borderId="40" xfId="96" applyNumberFormat="1" applyFont="1" applyFill="1" applyBorder="1" applyAlignment="1">
      <alignment horizontal="center" vertical="center" wrapText="1"/>
    </xf>
    <xf numFmtId="166" fontId="73" fillId="2" borderId="41" xfId="96" applyNumberFormat="1" applyFont="1" applyFill="1" applyBorder="1" applyAlignment="1">
      <alignment horizontal="center" vertical="center" wrapText="1"/>
    </xf>
  </cellXfs>
  <cellStyles count="3118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3116"/>
    <cellStyle name="SN_it" xfId="3117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topLeftCell="A42" zoomScale="85" zoomScaleNormal="85" zoomScaleSheetLayoutView="100" workbookViewId="0">
      <selection activeCell="D23" sqref="D23"/>
    </sheetView>
  </sheetViews>
  <sheetFormatPr defaultColWidth="9.09765625" defaultRowHeight="17.75"/>
  <cols>
    <col min="1" max="1" width="9.59765625" style="3" customWidth="1"/>
    <col min="2" max="2" width="24.59765625" style="3" customWidth="1"/>
    <col min="3" max="3" width="64.3984375" style="28" customWidth="1"/>
    <col min="4" max="6" width="20.8984375" style="3" customWidth="1"/>
    <col min="7" max="7" width="15.8984375" style="3" customWidth="1"/>
    <col min="8" max="8" width="15.59765625" style="3" customWidth="1"/>
    <col min="9" max="9" width="13.8984375" style="3" customWidth="1"/>
    <col min="10" max="11" width="12.296875" style="3" customWidth="1"/>
    <col min="12" max="16384" width="9.09765625" style="3"/>
  </cols>
  <sheetData>
    <row r="1" spans="1:7" ht="37.35" customHeight="1">
      <c r="C1" s="212" t="s">
        <v>25</v>
      </c>
      <c r="D1" s="212"/>
      <c r="E1" s="212"/>
      <c r="F1" s="212"/>
    </row>
    <row r="2" spans="1:7" ht="17.600000000000001" customHeight="1">
      <c r="C2" s="213" t="s">
        <v>59</v>
      </c>
      <c r="D2" s="213"/>
      <c r="E2" s="213"/>
      <c r="F2" s="213"/>
    </row>
    <row r="3" spans="1:7" ht="17.600000000000001" customHeight="1">
      <c r="C3" s="213" t="s">
        <v>6</v>
      </c>
      <c r="D3" s="213"/>
      <c r="E3" s="213"/>
      <c r="F3" s="213"/>
    </row>
    <row r="6" spans="1:7" ht="75.900000000000006" customHeight="1">
      <c r="A6" s="214" t="s">
        <v>83</v>
      </c>
      <c r="B6" s="214"/>
      <c r="C6" s="214"/>
      <c r="D6" s="214"/>
      <c r="E6" s="214"/>
      <c r="F6" s="214"/>
    </row>
    <row r="7" spans="1:7">
      <c r="A7" s="130"/>
      <c r="B7" s="130"/>
      <c r="C7" s="149"/>
      <c r="D7" s="130"/>
      <c r="E7" s="130"/>
      <c r="F7" s="130"/>
    </row>
    <row r="9" spans="1:7">
      <c r="D9" s="129"/>
      <c r="E9" s="129"/>
      <c r="F9" s="129" t="s">
        <v>16</v>
      </c>
    </row>
    <row r="10" spans="1:7" s="13" customFormat="1" ht="51.75" customHeight="1">
      <c r="A10" s="215" t="s">
        <v>8</v>
      </c>
      <c r="B10" s="216"/>
      <c r="C10" s="217" t="s">
        <v>71</v>
      </c>
      <c r="D10" s="219" t="s">
        <v>32</v>
      </c>
      <c r="E10" s="219"/>
      <c r="F10" s="220"/>
      <c r="G10" s="111"/>
    </row>
    <row r="11" spans="1:7" s="13" customFormat="1">
      <c r="A11" s="58" t="s">
        <v>21</v>
      </c>
      <c r="B11" s="131" t="s">
        <v>72</v>
      </c>
      <c r="C11" s="218"/>
      <c r="D11" s="134" t="s">
        <v>50</v>
      </c>
      <c r="E11" s="134" t="s">
        <v>9</v>
      </c>
      <c r="F11" s="134" t="s">
        <v>10</v>
      </c>
    </row>
    <row r="12" spans="1:7" s="13" customFormat="1" ht="34.950000000000003" customHeight="1">
      <c r="A12" s="60" t="s">
        <v>73</v>
      </c>
      <c r="B12" s="61"/>
      <c r="C12" s="64" t="s">
        <v>15</v>
      </c>
      <c r="D12" s="11">
        <f>+D14+D54</f>
        <v>0</v>
      </c>
      <c r="E12" s="11">
        <f t="shared" ref="E12:F12" si="0">+E14+E54</f>
        <v>0</v>
      </c>
      <c r="F12" s="11">
        <f t="shared" si="0"/>
        <v>0</v>
      </c>
    </row>
    <row r="13" spans="1:7" s="13" customFormat="1" ht="18" customHeight="1">
      <c r="A13" s="60"/>
      <c r="B13" s="61"/>
      <c r="C13" s="150" t="s">
        <v>74</v>
      </c>
      <c r="D13" s="122"/>
      <c r="E13" s="122"/>
      <c r="F13" s="122"/>
    </row>
    <row r="14" spans="1:7" s="13" customFormat="1" ht="33.35">
      <c r="A14" s="62"/>
      <c r="B14" s="63"/>
      <c r="C14" s="64" t="s">
        <v>24</v>
      </c>
      <c r="D14" s="123">
        <f>+D16+D35</f>
        <v>-71287</v>
      </c>
      <c r="E14" s="123">
        <f>+E16+E35</f>
        <v>-71287</v>
      </c>
      <c r="F14" s="123">
        <f t="shared" ref="F14" si="1">+F16+F35</f>
        <v>-71287</v>
      </c>
    </row>
    <row r="15" spans="1:7" ht="17.899999999999999" customHeight="1">
      <c r="A15" s="206">
        <v>1189</v>
      </c>
      <c r="B15" s="209"/>
      <c r="C15" s="158" t="s">
        <v>75</v>
      </c>
      <c r="D15" s="124"/>
      <c r="E15" s="124"/>
      <c r="F15" s="124"/>
    </row>
    <row r="16" spans="1:7" ht="33.35">
      <c r="A16" s="207"/>
      <c r="B16" s="209"/>
      <c r="C16" s="64" t="s">
        <v>111</v>
      </c>
      <c r="D16" s="123">
        <f>+D29+D23</f>
        <v>-2000000</v>
      </c>
      <c r="E16" s="123">
        <f t="shared" ref="E16:F16" si="2">+E29+E23</f>
        <v>-2000000</v>
      </c>
      <c r="F16" s="123">
        <f t="shared" si="2"/>
        <v>-2000000</v>
      </c>
      <c r="G16" s="67"/>
    </row>
    <row r="17" spans="1:7" ht="17.899999999999999" customHeight="1">
      <c r="A17" s="207"/>
      <c r="B17" s="209"/>
      <c r="C17" s="151" t="s">
        <v>76</v>
      </c>
      <c r="D17" s="68"/>
      <c r="E17" s="68"/>
      <c r="F17" s="68"/>
    </row>
    <row r="18" spans="1:7" ht="53.2">
      <c r="A18" s="207"/>
      <c r="B18" s="209"/>
      <c r="C18" s="152" t="s">
        <v>118</v>
      </c>
      <c r="D18" s="68"/>
      <c r="E18" s="68"/>
      <c r="F18" s="68"/>
    </row>
    <row r="19" spans="1:7" ht="17.899999999999999" customHeight="1">
      <c r="A19" s="207"/>
      <c r="B19" s="209"/>
      <c r="C19" s="151" t="s">
        <v>77</v>
      </c>
      <c r="D19" s="68"/>
      <c r="E19" s="68"/>
      <c r="F19" s="68"/>
    </row>
    <row r="20" spans="1:7" ht="35.5">
      <c r="A20" s="207"/>
      <c r="B20" s="209"/>
      <c r="C20" s="152" t="s">
        <v>119</v>
      </c>
      <c r="D20" s="68"/>
      <c r="E20" s="68"/>
      <c r="F20" s="68"/>
    </row>
    <row r="21" spans="1:7" ht="24.05" customHeight="1">
      <c r="A21" s="207"/>
      <c r="B21" s="132"/>
      <c r="C21" s="153" t="s">
        <v>82</v>
      </c>
      <c r="D21" s="65"/>
      <c r="E21" s="65"/>
      <c r="F21" s="65"/>
    </row>
    <row r="22" spans="1:7" ht="17.899999999999999" customHeight="1">
      <c r="A22" s="207"/>
      <c r="B22" s="210">
        <v>12001</v>
      </c>
      <c r="C22" s="151" t="s">
        <v>78</v>
      </c>
      <c r="D22" s="69"/>
      <c r="E22" s="69"/>
      <c r="F22" s="69"/>
    </row>
    <row r="23" spans="1:7" ht="66.650000000000006">
      <c r="A23" s="207"/>
      <c r="B23" s="210"/>
      <c r="C23" s="64" t="s">
        <v>129</v>
      </c>
      <c r="D23" s="125">
        <f>+'Հավելված N 2'!G52</f>
        <v>0</v>
      </c>
      <c r="E23" s="125">
        <f>+'Հավելված N 2'!H52</f>
        <v>-3300000</v>
      </c>
      <c r="F23" s="125">
        <f>+'Հավելված N 2'!I52</f>
        <v>-3300000</v>
      </c>
      <c r="G23" s="67"/>
    </row>
    <row r="24" spans="1:7" ht="17.600000000000001" customHeight="1">
      <c r="A24" s="207"/>
      <c r="B24" s="210"/>
      <c r="C24" s="151" t="s">
        <v>79</v>
      </c>
      <c r="D24" s="59"/>
      <c r="E24" s="59"/>
      <c r="F24" s="59"/>
    </row>
    <row r="25" spans="1:7" ht="114.05" customHeight="1">
      <c r="A25" s="207"/>
      <c r="B25" s="210"/>
      <c r="C25" s="152" t="s">
        <v>120</v>
      </c>
      <c r="D25" s="59"/>
      <c r="E25" s="59"/>
      <c r="F25" s="59"/>
    </row>
    <row r="26" spans="1:7" ht="17.600000000000001" customHeight="1">
      <c r="A26" s="207"/>
      <c r="B26" s="210"/>
      <c r="C26" s="151" t="s">
        <v>80</v>
      </c>
      <c r="D26" s="59"/>
      <c r="E26" s="59"/>
      <c r="F26" s="59"/>
    </row>
    <row r="27" spans="1:7">
      <c r="A27" s="207"/>
      <c r="B27" s="210"/>
      <c r="C27" s="152" t="s">
        <v>121</v>
      </c>
      <c r="D27" s="59"/>
      <c r="E27" s="59"/>
      <c r="F27" s="59"/>
    </row>
    <row r="28" spans="1:7" ht="17.899999999999999" customHeight="1">
      <c r="A28" s="207"/>
      <c r="B28" s="210">
        <v>12003</v>
      </c>
      <c r="C28" s="151" t="s">
        <v>78</v>
      </c>
      <c r="D28" s="69"/>
      <c r="E28" s="69"/>
      <c r="F28" s="69"/>
    </row>
    <row r="29" spans="1:7" ht="83.3">
      <c r="A29" s="207"/>
      <c r="B29" s="210"/>
      <c r="C29" s="64" t="s">
        <v>113</v>
      </c>
      <c r="D29" s="125">
        <f>+'Հավելված N 2'!G61</f>
        <v>-2000000</v>
      </c>
      <c r="E29" s="125">
        <f>+'Հավելված N 2'!H61</f>
        <v>1300000</v>
      </c>
      <c r="F29" s="125">
        <f>+'Հավելված N 2'!I61</f>
        <v>1300000</v>
      </c>
      <c r="G29" s="67"/>
    </row>
    <row r="30" spans="1:7" ht="17.600000000000001" customHeight="1">
      <c r="A30" s="207"/>
      <c r="B30" s="210"/>
      <c r="C30" s="151" t="s">
        <v>79</v>
      </c>
      <c r="D30" s="59"/>
      <c r="E30" s="59"/>
      <c r="F30" s="59"/>
    </row>
    <row r="31" spans="1:7" ht="115.55" customHeight="1">
      <c r="A31" s="207"/>
      <c r="B31" s="210"/>
      <c r="C31" s="152" t="s">
        <v>120</v>
      </c>
      <c r="D31" s="59"/>
      <c r="E31" s="59"/>
      <c r="F31" s="59"/>
    </row>
    <row r="32" spans="1:7" ht="17.600000000000001" customHeight="1">
      <c r="A32" s="207"/>
      <c r="B32" s="210"/>
      <c r="C32" s="151" t="s">
        <v>80</v>
      </c>
      <c r="D32" s="59"/>
      <c r="E32" s="59"/>
      <c r="F32" s="59"/>
    </row>
    <row r="33" spans="1:7">
      <c r="A33" s="208"/>
      <c r="B33" s="210"/>
      <c r="C33" s="152" t="s">
        <v>121</v>
      </c>
      <c r="D33" s="59"/>
      <c r="E33" s="59"/>
      <c r="F33" s="59"/>
    </row>
    <row r="34" spans="1:7" ht="17.899999999999999" customHeight="1">
      <c r="A34" s="203">
        <v>1236</v>
      </c>
      <c r="B34" s="201"/>
      <c r="C34" s="151" t="s">
        <v>75</v>
      </c>
      <c r="D34" s="66"/>
      <c r="E34" s="66"/>
      <c r="F34" s="66"/>
    </row>
    <row r="35" spans="1:7" ht="33.35">
      <c r="A35" s="204"/>
      <c r="B35" s="201"/>
      <c r="C35" s="64" t="s">
        <v>66</v>
      </c>
      <c r="D35" s="123">
        <f>+D42+D48</f>
        <v>1928713</v>
      </c>
      <c r="E35" s="123">
        <f t="shared" ref="E35:F35" si="3">+E42+E48</f>
        <v>1928713</v>
      </c>
      <c r="F35" s="123">
        <f t="shared" si="3"/>
        <v>1928713</v>
      </c>
      <c r="G35" s="67"/>
    </row>
    <row r="36" spans="1:7" ht="17.899999999999999" customHeight="1">
      <c r="A36" s="204"/>
      <c r="B36" s="201"/>
      <c r="C36" s="151" t="s">
        <v>76</v>
      </c>
      <c r="D36" s="126"/>
      <c r="E36" s="126"/>
      <c r="F36" s="126"/>
    </row>
    <row r="37" spans="1:7" ht="72" customHeight="1">
      <c r="A37" s="204"/>
      <c r="B37" s="201"/>
      <c r="C37" s="152" t="s">
        <v>84</v>
      </c>
      <c r="D37" s="126"/>
      <c r="E37" s="126"/>
      <c r="F37" s="126"/>
    </row>
    <row r="38" spans="1:7" ht="17.899999999999999" customHeight="1">
      <c r="A38" s="204"/>
      <c r="B38" s="201"/>
      <c r="C38" s="151" t="s">
        <v>77</v>
      </c>
      <c r="D38" s="126"/>
      <c r="E38" s="126"/>
      <c r="F38" s="126"/>
    </row>
    <row r="39" spans="1:7">
      <c r="A39" s="204"/>
      <c r="B39" s="201"/>
      <c r="C39" s="152" t="s">
        <v>85</v>
      </c>
      <c r="D39" s="126"/>
      <c r="E39" s="126"/>
      <c r="F39" s="126"/>
    </row>
    <row r="40" spans="1:7" ht="24.05" customHeight="1">
      <c r="A40" s="204"/>
      <c r="B40" s="133"/>
      <c r="C40" s="153" t="s">
        <v>82</v>
      </c>
      <c r="D40" s="124"/>
      <c r="E40" s="124"/>
      <c r="F40" s="124"/>
    </row>
    <row r="41" spans="1:7" ht="17.899999999999999" customHeight="1">
      <c r="A41" s="204"/>
      <c r="B41" s="211">
        <v>32003</v>
      </c>
      <c r="C41" s="147" t="s">
        <v>78</v>
      </c>
      <c r="D41" s="115"/>
      <c r="E41" s="115"/>
      <c r="F41" s="115"/>
    </row>
    <row r="42" spans="1:7">
      <c r="A42" s="204"/>
      <c r="B42" s="211"/>
      <c r="C42" s="81" t="s">
        <v>97</v>
      </c>
      <c r="D42" s="127">
        <f>+'Հավելված N 2'!G26</f>
        <v>2000000</v>
      </c>
      <c r="E42" s="127">
        <f>+'Հավելված N 2'!H26</f>
        <v>2000000</v>
      </c>
      <c r="F42" s="127">
        <f>+'Հավելված N 2'!I26</f>
        <v>2000000</v>
      </c>
      <c r="G42" s="67"/>
    </row>
    <row r="43" spans="1:7" ht="17.600000000000001" customHeight="1">
      <c r="A43" s="204"/>
      <c r="B43" s="211"/>
      <c r="C43" s="147" t="s">
        <v>79</v>
      </c>
      <c r="D43" s="77"/>
      <c r="E43" s="77"/>
      <c r="F43" s="77"/>
    </row>
    <row r="44" spans="1:7" ht="88.7">
      <c r="A44" s="204"/>
      <c r="B44" s="211"/>
      <c r="C44" s="159" t="s">
        <v>98</v>
      </c>
      <c r="D44" s="77"/>
      <c r="E44" s="77"/>
      <c r="F44" s="77"/>
    </row>
    <row r="45" spans="1:7" ht="17.600000000000001" customHeight="1">
      <c r="A45" s="204"/>
      <c r="B45" s="211"/>
      <c r="C45" s="147" t="s">
        <v>80</v>
      </c>
      <c r="D45" s="77"/>
      <c r="E45" s="77"/>
      <c r="F45" s="77"/>
    </row>
    <row r="46" spans="1:7" ht="53.2">
      <c r="A46" s="204"/>
      <c r="B46" s="211"/>
      <c r="C46" s="159" t="s">
        <v>81</v>
      </c>
      <c r="D46" s="77"/>
      <c r="E46" s="77"/>
      <c r="F46" s="77"/>
    </row>
    <row r="47" spans="1:7" s="348" customFormat="1" ht="17.899999999999999" customHeight="1">
      <c r="A47" s="204"/>
      <c r="B47" s="345">
        <v>32003</v>
      </c>
      <c r="C47" s="346" t="s">
        <v>78</v>
      </c>
      <c r="D47" s="347"/>
      <c r="E47" s="347"/>
      <c r="F47" s="347"/>
    </row>
    <row r="48" spans="1:7" s="348" customFormat="1">
      <c r="A48" s="204"/>
      <c r="B48" s="345"/>
      <c r="C48" s="328" t="s">
        <v>97</v>
      </c>
      <c r="D48" s="351">
        <f>+'Հավելված N 2'!G35</f>
        <v>-71287</v>
      </c>
      <c r="E48" s="351">
        <f>+'Հավելված N 2'!H35</f>
        <v>-71287</v>
      </c>
      <c r="F48" s="351">
        <f>+'Հավելված N 2'!I35</f>
        <v>-71287</v>
      </c>
      <c r="G48" s="349"/>
    </row>
    <row r="49" spans="1:7" s="348" customFormat="1" ht="17.600000000000001" customHeight="1">
      <c r="A49" s="204"/>
      <c r="B49" s="345"/>
      <c r="C49" s="346" t="s">
        <v>79</v>
      </c>
      <c r="D49" s="332"/>
      <c r="E49" s="332"/>
      <c r="F49" s="332"/>
    </row>
    <row r="50" spans="1:7" s="348" customFormat="1" ht="88.7">
      <c r="A50" s="204"/>
      <c r="B50" s="345"/>
      <c r="C50" s="350" t="s">
        <v>98</v>
      </c>
      <c r="D50" s="332"/>
      <c r="E50" s="332"/>
      <c r="F50" s="332"/>
    </row>
    <row r="51" spans="1:7" s="348" customFormat="1" ht="17.600000000000001" customHeight="1">
      <c r="A51" s="204"/>
      <c r="B51" s="345"/>
      <c r="C51" s="346" t="s">
        <v>80</v>
      </c>
      <c r="D51" s="332"/>
      <c r="E51" s="332"/>
      <c r="F51" s="332"/>
    </row>
    <row r="52" spans="1:7" s="348" customFormat="1" ht="53.2">
      <c r="A52" s="205"/>
      <c r="B52" s="345"/>
      <c r="C52" s="350" t="s">
        <v>81</v>
      </c>
      <c r="D52" s="341"/>
      <c r="E52" s="341"/>
      <c r="F52" s="341"/>
    </row>
    <row r="53" spans="1:7" ht="8.6" customHeight="1">
      <c r="C53" s="3"/>
    </row>
    <row r="54" spans="1:7" s="13" customFormat="1" ht="32.549999999999997" customHeight="1">
      <c r="A54" s="180"/>
      <c r="B54" s="63"/>
      <c r="C54" s="177" t="s">
        <v>140</v>
      </c>
      <c r="D54" s="181">
        <f>+D56</f>
        <v>71287</v>
      </c>
      <c r="E54" s="181">
        <f t="shared" ref="E54" si="4">+E56</f>
        <v>71287</v>
      </c>
      <c r="F54" s="181">
        <f>+F56</f>
        <v>71287</v>
      </c>
    </row>
    <row r="55" spans="1:7" ht="17.899999999999999" customHeight="1">
      <c r="A55" s="203">
        <v>1139</v>
      </c>
      <c r="B55" s="201"/>
      <c r="C55" s="182" t="s">
        <v>75</v>
      </c>
      <c r="D55" s="183"/>
      <c r="E55" s="183"/>
      <c r="F55" s="183"/>
    </row>
    <row r="56" spans="1:7" ht="19.350000000000001" customHeight="1">
      <c r="A56" s="204"/>
      <c r="B56" s="201"/>
      <c r="C56" s="81" t="s">
        <v>138</v>
      </c>
      <c r="D56" s="79">
        <f>+D63</f>
        <v>71287</v>
      </c>
      <c r="E56" s="79">
        <f t="shared" ref="E56:F56" si="5">+E63</f>
        <v>71287</v>
      </c>
      <c r="F56" s="79">
        <f t="shared" si="5"/>
        <v>71287</v>
      </c>
      <c r="G56" s="67"/>
    </row>
    <row r="57" spans="1:7" ht="17.899999999999999" customHeight="1">
      <c r="A57" s="204"/>
      <c r="B57" s="201"/>
      <c r="C57" s="182" t="s">
        <v>76</v>
      </c>
      <c r="D57" s="184"/>
      <c r="E57" s="184"/>
      <c r="F57" s="184"/>
    </row>
    <row r="58" spans="1:7" ht="53.2">
      <c r="A58" s="204"/>
      <c r="B58" s="201"/>
      <c r="C58" s="185" t="s">
        <v>141</v>
      </c>
      <c r="D58" s="184"/>
      <c r="E58" s="184"/>
      <c r="F58" s="184"/>
    </row>
    <row r="59" spans="1:7" ht="17.899999999999999" customHeight="1">
      <c r="A59" s="204"/>
      <c r="B59" s="201"/>
      <c r="C59" s="182" t="s">
        <v>77</v>
      </c>
      <c r="D59" s="184"/>
      <c r="E59" s="184"/>
      <c r="F59" s="184"/>
    </row>
    <row r="60" spans="1:7" ht="35.5">
      <c r="A60" s="204"/>
      <c r="B60" s="201"/>
      <c r="C60" s="185" t="s">
        <v>142</v>
      </c>
      <c r="D60" s="184"/>
      <c r="E60" s="184"/>
      <c r="F60" s="184"/>
    </row>
    <row r="61" spans="1:7" ht="24.05" customHeight="1">
      <c r="A61" s="204"/>
      <c r="B61" s="175"/>
      <c r="C61" s="186" t="s">
        <v>82</v>
      </c>
      <c r="D61" s="187"/>
      <c r="E61" s="187"/>
      <c r="F61" s="187"/>
    </row>
    <row r="62" spans="1:7" ht="17.899999999999999" customHeight="1">
      <c r="A62" s="204"/>
      <c r="B62" s="202">
        <v>11001</v>
      </c>
      <c r="C62" s="188" t="s">
        <v>78</v>
      </c>
      <c r="D62" s="189"/>
      <c r="E62" s="189"/>
      <c r="F62" s="189"/>
    </row>
    <row r="63" spans="1:7">
      <c r="A63" s="204"/>
      <c r="B63" s="202"/>
      <c r="C63" s="190" t="s">
        <v>138</v>
      </c>
      <c r="D63" s="82">
        <f>+'Հավելված N 2'!G82</f>
        <v>71287</v>
      </c>
      <c r="E63" s="82">
        <f>+'Հավելված N 2'!H82</f>
        <v>71287</v>
      </c>
      <c r="F63" s="82">
        <f>+'Հավելված N 2'!I82</f>
        <v>71287</v>
      </c>
      <c r="G63" s="67"/>
    </row>
    <row r="64" spans="1:7" ht="17.600000000000001" customHeight="1">
      <c r="A64" s="204"/>
      <c r="B64" s="202"/>
      <c r="C64" s="188" t="s">
        <v>79</v>
      </c>
      <c r="D64" s="77"/>
      <c r="E64" s="77"/>
      <c r="F64" s="77"/>
    </row>
    <row r="65" spans="1:6" ht="70.95">
      <c r="A65" s="204"/>
      <c r="B65" s="202"/>
      <c r="C65" s="191" t="s">
        <v>143</v>
      </c>
      <c r="D65" s="77"/>
      <c r="E65" s="77"/>
      <c r="F65" s="77"/>
    </row>
    <row r="66" spans="1:6" ht="17.600000000000001" customHeight="1">
      <c r="A66" s="204"/>
      <c r="B66" s="202"/>
      <c r="C66" s="188" t="s">
        <v>80</v>
      </c>
      <c r="D66" s="77"/>
      <c r="E66" s="77"/>
      <c r="F66" s="77"/>
    </row>
    <row r="67" spans="1:6">
      <c r="A67" s="205"/>
      <c r="B67" s="202"/>
      <c r="C67" s="191" t="s">
        <v>144</v>
      </c>
      <c r="D67" s="77"/>
      <c r="E67" s="77"/>
      <c r="F67" s="77"/>
    </row>
  </sheetData>
  <mergeCells count="18">
    <mergeCell ref="C1:F1"/>
    <mergeCell ref="C2:F2"/>
    <mergeCell ref="C3:F3"/>
    <mergeCell ref="A6:F6"/>
    <mergeCell ref="A10:B10"/>
    <mergeCell ref="C10:C11"/>
    <mergeCell ref="D10:F10"/>
    <mergeCell ref="B55:B60"/>
    <mergeCell ref="B62:B67"/>
    <mergeCell ref="A55:A67"/>
    <mergeCell ref="A15:A33"/>
    <mergeCell ref="B15:B20"/>
    <mergeCell ref="B28:B33"/>
    <mergeCell ref="B34:B39"/>
    <mergeCell ref="B41:B46"/>
    <mergeCell ref="B22:B27"/>
    <mergeCell ref="B47:B52"/>
    <mergeCell ref="A34:A52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0"/>
  <sheetViews>
    <sheetView topLeftCell="A25" zoomScale="70" zoomScaleNormal="70" zoomScaleSheetLayoutView="100" workbookViewId="0">
      <selection activeCell="G85" sqref="G85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21.8984375" style="3" customWidth="1"/>
    <col min="10" max="12" width="15" style="3" customWidth="1"/>
    <col min="13" max="16384" width="9.09765625" style="3"/>
  </cols>
  <sheetData>
    <row r="1" spans="1:9" s="128" customFormat="1" ht="37.5" customHeight="1">
      <c r="F1" s="212" t="s">
        <v>26</v>
      </c>
      <c r="G1" s="212"/>
      <c r="H1" s="212"/>
      <c r="I1" s="212"/>
    </row>
    <row r="2" spans="1:9" s="129" customFormat="1" ht="17.600000000000001" customHeight="1">
      <c r="F2" s="213" t="s">
        <v>59</v>
      </c>
      <c r="G2" s="213"/>
      <c r="H2" s="213"/>
      <c r="I2" s="213"/>
    </row>
    <row r="3" spans="1:9" s="129" customFormat="1" ht="17.600000000000001" customHeight="1">
      <c r="F3" s="213" t="s">
        <v>6</v>
      </c>
      <c r="G3" s="213"/>
      <c r="H3" s="213"/>
      <c r="I3" s="213"/>
    </row>
    <row r="4" spans="1:9" ht="13.7" customHeight="1"/>
    <row r="5" spans="1:9" ht="13.7" customHeight="1"/>
    <row r="6" spans="1:9" ht="13.7" customHeight="1"/>
    <row r="7" spans="1:9" ht="52.55" customHeight="1">
      <c r="A7" s="214" t="s">
        <v>67</v>
      </c>
      <c r="B7" s="214"/>
      <c r="C7" s="214"/>
      <c r="D7" s="214"/>
      <c r="E7" s="214"/>
      <c r="F7" s="214"/>
      <c r="G7" s="214"/>
      <c r="H7" s="214"/>
      <c r="I7" s="214"/>
    </row>
    <row r="8" spans="1:9">
      <c r="A8" s="130"/>
      <c r="B8" s="130"/>
      <c r="C8" s="130"/>
      <c r="D8" s="130"/>
      <c r="E8" s="130"/>
      <c r="F8" s="130"/>
      <c r="G8" s="130"/>
      <c r="H8" s="130"/>
      <c r="I8" s="130"/>
    </row>
    <row r="10" spans="1:9">
      <c r="G10" s="129"/>
      <c r="I10" s="129" t="s">
        <v>16</v>
      </c>
    </row>
    <row r="11" spans="1:9" s="13" customFormat="1" ht="48.8" customHeight="1">
      <c r="A11" s="244" t="s">
        <v>17</v>
      </c>
      <c r="B11" s="244"/>
      <c r="C11" s="244"/>
      <c r="D11" s="244" t="s">
        <v>8</v>
      </c>
      <c r="E11" s="244"/>
      <c r="F11" s="244" t="s">
        <v>12</v>
      </c>
      <c r="G11" s="219" t="s">
        <v>32</v>
      </c>
      <c r="H11" s="219"/>
      <c r="I11" s="220"/>
    </row>
    <row r="12" spans="1:9" s="13" customFormat="1">
      <c r="A12" s="134" t="s">
        <v>30</v>
      </c>
      <c r="B12" s="134" t="s">
        <v>31</v>
      </c>
      <c r="C12" s="134" t="s">
        <v>18</v>
      </c>
      <c r="D12" s="134" t="s">
        <v>11</v>
      </c>
      <c r="E12" s="134" t="s">
        <v>22</v>
      </c>
      <c r="F12" s="244"/>
      <c r="G12" s="134" t="s">
        <v>50</v>
      </c>
      <c r="H12" s="134" t="s">
        <v>9</v>
      </c>
      <c r="I12" s="134" t="s">
        <v>10</v>
      </c>
    </row>
    <row r="13" spans="1:9" s="13" customFormat="1" ht="34.950000000000003" customHeight="1">
      <c r="A13" s="12"/>
      <c r="B13" s="12"/>
      <c r="C13" s="12"/>
      <c r="D13" s="134"/>
      <c r="E13" s="134"/>
      <c r="F13" s="179" t="s">
        <v>15</v>
      </c>
      <c r="G13" s="11">
        <f>+G15+G71</f>
        <v>0</v>
      </c>
      <c r="H13" s="11">
        <f t="shared" ref="H13:I13" si="0">+H15+H71</f>
        <v>0</v>
      </c>
      <c r="I13" s="11">
        <f t="shared" si="0"/>
        <v>0</v>
      </c>
    </row>
    <row r="14" spans="1:9" s="13" customFormat="1">
      <c r="A14" s="12"/>
      <c r="B14" s="12"/>
      <c r="C14" s="12"/>
      <c r="D14" s="134"/>
      <c r="E14" s="134"/>
      <c r="F14" s="12" t="s">
        <v>55</v>
      </c>
      <c r="G14" s="2"/>
      <c r="H14" s="2"/>
      <c r="I14" s="2"/>
    </row>
    <row r="15" spans="1:9" s="13" customFormat="1" ht="33.35">
      <c r="A15" s="12"/>
      <c r="B15" s="12"/>
      <c r="C15" s="12"/>
      <c r="D15" s="134"/>
      <c r="E15" s="134"/>
      <c r="F15" s="4" t="s">
        <v>24</v>
      </c>
      <c r="G15" s="2">
        <f t="shared" ref="G15:H15" si="1">+G16</f>
        <v>-71287</v>
      </c>
      <c r="H15" s="2">
        <f t="shared" si="1"/>
        <v>-71287</v>
      </c>
      <c r="I15" s="2">
        <f>+I16</f>
        <v>-71287</v>
      </c>
    </row>
    <row r="16" spans="1:9" s="13" customFormat="1" ht="17.600000000000001" customHeight="1">
      <c r="A16" s="224" t="s">
        <v>61</v>
      </c>
      <c r="B16" s="201"/>
      <c r="C16" s="227"/>
      <c r="D16" s="54"/>
      <c r="E16" s="50"/>
      <c r="F16" s="136" t="s">
        <v>65</v>
      </c>
      <c r="G16" s="2">
        <f>+G18+G44</f>
        <v>-71287</v>
      </c>
      <c r="H16" s="2">
        <f t="shared" ref="H16:I16" si="2">+H18+H44</f>
        <v>-71287</v>
      </c>
      <c r="I16" s="2">
        <f t="shared" si="2"/>
        <v>-71287</v>
      </c>
    </row>
    <row r="17" spans="1:9" s="13" customFormat="1" ht="16.95" customHeight="1">
      <c r="A17" s="225"/>
      <c r="B17" s="201"/>
      <c r="C17" s="229"/>
      <c r="D17" s="55"/>
      <c r="E17" s="51"/>
      <c r="F17" s="77" t="s">
        <v>13</v>
      </c>
      <c r="G17" s="5"/>
      <c r="H17" s="6"/>
      <c r="I17" s="5"/>
    </row>
    <row r="18" spans="1:9" s="13" customFormat="1">
      <c r="A18" s="225"/>
      <c r="B18" s="224" t="s">
        <v>94</v>
      </c>
      <c r="C18" s="74"/>
      <c r="D18" s="75"/>
      <c r="E18" s="51"/>
      <c r="F18" s="136" t="s">
        <v>95</v>
      </c>
      <c r="G18" s="76">
        <f t="shared" ref="G18:I18" si="3">+G20</f>
        <v>1928713</v>
      </c>
      <c r="H18" s="76">
        <f t="shared" si="3"/>
        <v>1928713</v>
      </c>
      <c r="I18" s="76">
        <f t="shared" si="3"/>
        <v>1928713</v>
      </c>
    </row>
    <row r="19" spans="1:9" s="13" customFormat="1" ht="16.95" customHeight="1">
      <c r="A19" s="225"/>
      <c r="B19" s="225"/>
      <c r="C19" s="74"/>
      <c r="D19" s="75"/>
      <c r="E19" s="51"/>
      <c r="F19" s="77" t="s">
        <v>13</v>
      </c>
      <c r="G19" s="76"/>
      <c r="H19" s="76"/>
      <c r="I19" s="76"/>
    </row>
    <row r="20" spans="1:9" s="13" customFormat="1">
      <c r="A20" s="225"/>
      <c r="B20" s="225"/>
      <c r="C20" s="72"/>
      <c r="D20" s="75"/>
      <c r="E20" s="51"/>
      <c r="F20" s="136" t="s">
        <v>96</v>
      </c>
      <c r="G20" s="76">
        <f t="shared" ref="G20:I20" si="4">+G22</f>
        <v>1928713</v>
      </c>
      <c r="H20" s="76">
        <f t="shared" si="4"/>
        <v>1928713</v>
      </c>
      <c r="I20" s="76">
        <f t="shared" si="4"/>
        <v>1928713</v>
      </c>
    </row>
    <row r="21" spans="1:9" s="13" customFormat="1" ht="16.95" customHeight="1">
      <c r="A21" s="225"/>
      <c r="B21" s="225"/>
      <c r="C21" s="224" t="s">
        <v>63</v>
      </c>
      <c r="D21" s="75"/>
      <c r="E21" s="51"/>
      <c r="F21" s="77" t="s">
        <v>13</v>
      </c>
      <c r="G21" s="76"/>
      <c r="H21" s="76"/>
      <c r="I21" s="76"/>
    </row>
    <row r="22" spans="1:9" s="13" customFormat="1" ht="35.5">
      <c r="A22" s="225"/>
      <c r="B22" s="225"/>
      <c r="C22" s="225"/>
      <c r="D22" s="75"/>
      <c r="E22" s="51"/>
      <c r="F22" s="78" t="s">
        <v>19</v>
      </c>
      <c r="G22" s="76">
        <f t="shared" ref="G22:I22" si="5">+G24</f>
        <v>1928713</v>
      </c>
      <c r="H22" s="76">
        <f t="shared" si="5"/>
        <v>1928713</v>
      </c>
      <c r="I22" s="76">
        <f t="shared" si="5"/>
        <v>1928713</v>
      </c>
    </row>
    <row r="23" spans="1:9" s="13" customFormat="1" ht="16.95" customHeight="1">
      <c r="A23" s="225"/>
      <c r="B23" s="225"/>
      <c r="C23" s="225"/>
      <c r="D23" s="75"/>
      <c r="E23" s="56"/>
      <c r="F23" s="77" t="s">
        <v>13</v>
      </c>
      <c r="G23" s="76"/>
      <c r="H23" s="76"/>
      <c r="I23" s="76"/>
    </row>
    <row r="24" spans="1:9" s="13" customFormat="1" ht="39.4" customHeight="1">
      <c r="A24" s="225"/>
      <c r="B24" s="225"/>
      <c r="C24" s="225"/>
      <c r="D24" s="206">
        <v>1236</v>
      </c>
      <c r="E24" s="239" t="s">
        <v>66</v>
      </c>
      <c r="F24" s="239"/>
      <c r="G24" s="79">
        <f>+G26+G35</f>
        <v>1928713</v>
      </c>
      <c r="H24" s="79">
        <f t="shared" ref="H24:I24" si="6">+H26+H35</f>
        <v>1928713</v>
      </c>
      <c r="I24" s="79">
        <f t="shared" si="6"/>
        <v>1928713</v>
      </c>
    </row>
    <row r="25" spans="1:9" s="13" customFormat="1" ht="16.95" customHeight="1">
      <c r="A25" s="225"/>
      <c r="B25" s="225"/>
      <c r="C25" s="225"/>
      <c r="D25" s="207"/>
      <c r="E25" s="80"/>
      <c r="F25" s="77" t="s">
        <v>13</v>
      </c>
      <c r="G25" s="79"/>
      <c r="H25" s="79"/>
      <c r="I25" s="79"/>
    </row>
    <row r="26" spans="1:9" s="13" customFormat="1">
      <c r="A26" s="225"/>
      <c r="B26" s="225"/>
      <c r="C26" s="225"/>
      <c r="D26" s="207"/>
      <c r="E26" s="135">
        <v>32003</v>
      </c>
      <c r="F26" s="81" t="s">
        <v>97</v>
      </c>
      <c r="G26" s="82">
        <f>+G28</f>
        <v>2000000</v>
      </c>
      <c r="H26" s="82">
        <f t="shared" ref="H26:I26" si="7">+H28</f>
        <v>2000000</v>
      </c>
      <c r="I26" s="82">
        <f t="shared" si="7"/>
        <v>2000000</v>
      </c>
    </row>
    <row r="27" spans="1:9" s="13" customFormat="1">
      <c r="A27" s="225"/>
      <c r="B27" s="225"/>
      <c r="C27" s="225"/>
      <c r="D27" s="207"/>
      <c r="E27" s="240"/>
      <c r="F27" s="77" t="s">
        <v>23</v>
      </c>
      <c r="G27" s="76"/>
      <c r="H27" s="76"/>
      <c r="I27" s="76"/>
    </row>
    <row r="28" spans="1:9" s="14" customFormat="1" ht="36.549999999999997" customHeight="1">
      <c r="A28" s="225"/>
      <c r="B28" s="225"/>
      <c r="C28" s="225"/>
      <c r="D28" s="207"/>
      <c r="E28" s="241"/>
      <c r="F28" s="83" t="s">
        <v>35</v>
      </c>
      <c r="G28" s="84">
        <f t="shared" ref="G28:I28" si="8">+G30</f>
        <v>2000000</v>
      </c>
      <c r="H28" s="84">
        <f t="shared" si="8"/>
        <v>2000000</v>
      </c>
      <c r="I28" s="84">
        <f t="shared" si="8"/>
        <v>2000000</v>
      </c>
    </row>
    <row r="29" spans="1:9" s="13" customFormat="1" ht="53.2">
      <c r="A29" s="225"/>
      <c r="B29" s="225"/>
      <c r="C29" s="225"/>
      <c r="D29" s="207"/>
      <c r="E29" s="241"/>
      <c r="F29" s="77" t="s">
        <v>20</v>
      </c>
      <c r="G29" s="85"/>
      <c r="H29" s="86"/>
      <c r="I29" s="85"/>
    </row>
    <row r="30" spans="1:9" s="13" customFormat="1" ht="16.95" customHeight="1">
      <c r="A30" s="225"/>
      <c r="B30" s="225"/>
      <c r="C30" s="225"/>
      <c r="D30" s="207"/>
      <c r="E30" s="241"/>
      <c r="F30" s="133" t="s">
        <v>14</v>
      </c>
      <c r="G30" s="85">
        <f t="shared" ref="G30:I30" si="9">G31</f>
        <v>2000000</v>
      </c>
      <c r="H30" s="85">
        <f t="shared" si="9"/>
        <v>2000000</v>
      </c>
      <c r="I30" s="85">
        <f t="shared" si="9"/>
        <v>2000000</v>
      </c>
    </row>
    <row r="31" spans="1:9" s="13" customFormat="1" ht="16.95" customHeight="1">
      <c r="A31" s="225"/>
      <c r="B31" s="225"/>
      <c r="C31" s="225"/>
      <c r="D31" s="207"/>
      <c r="E31" s="241"/>
      <c r="F31" s="77" t="s">
        <v>52</v>
      </c>
      <c r="G31" s="73">
        <f t="shared" ref="G31:I33" si="10">+G32</f>
        <v>2000000</v>
      </c>
      <c r="H31" s="73">
        <f t="shared" si="10"/>
        <v>2000000</v>
      </c>
      <c r="I31" s="73">
        <f t="shared" si="10"/>
        <v>2000000</v>
      </c>
    </row>
    <row r="32" spans="1:9" s="13" customFormat="1">
      <c r="A32" s="225"/>
      <c r="B32" s="225"/>
      <c r="C32" s="225"/>
      <c r="D32" s="207"/>
      <c r="E32" s="241"/>
      <c r="F32" s="77" t="s">
        <v>53</v>
      </c>
      <c r="G32" s="73">
        <f t="shared" si="10"/>
        <v>2000000</v>
      </c>
      <c r="H32" s="73">
        <f t="shared" si="10"/>
        <v>2000000</v>
      </c>
      <c r="I32" s="73">
        <f t="shared" si="10"/>
        <v>2000000</v>
      </c>
    </row>
    <row r="33" spans="1:10" s="13" customFormat="1">
      <c r="A33" s="225"/>
      <c r="B33" s="225"/>
      <c r="C33" s="225"/>
      <c r="D33" s="207"/>
      <c r="E33" s="241"/>
      <c r="F33" s="160" t="s">
        <v>54</v>
      </c>
      <c r="G33" s="73">
        <f t="shared" si="10"/>
        <v>2000000</v>
      </c>
      <c r="H33" s="73">
        <f t="shared" si="10"/>
        <v>2000000</v>
      </c>
      <c r="I33" s="73">
        <f t="shared" si="10"/>
        <v>2000000</v>
      </c>
      <c r="J33" s="15"/>
    </row>
    <row r="34" spans="1:10" s="13" customFormat="1">
      <c r="A34" s="225"/>
      <c r="B34" s="225"/>
      <c r="C34" s="225"/>
      <c r="D34" s="207"/>
      <c r="E34" s="242"/>
      <c r="F34" s="160" t="s">
        <v>51</v>
      </c>
      <c r="G34" s="73">
        <f>+'Հավելված N 4'!E15</f>
        <v>2000000</v>
      </c>
      <c r="H34" s="73">
        <f>+'Հավելված N 4'!F15</f>
        <v>2000000</v>
      </c>
      <c r="I34" s="73">
        <f>+'Հավելված N 4'!G15</f>
        <v>2000000</v>
      </c>
      <c r="J34" s="15"/>
    </row>
    <row r="35" spans="1:10" s="330" customFormat="1">
      <c r="A35" s="225"/>
      <c r="B35" s="225"/>
      <c r="C35" s="225"/>
      <c r="D35" s="207"/>
      <c r="E35" s="327">
        <v>32003</v>
      </c>
      <c r="F35" s="328" t="s">
        <v>97</v>
      </c>
      <c r="G35" s="329">
        <f>+G37</f>
        <v>-71287</v>
      </c>
      <c r="H35" s="329">
        <f t="shared" ref="H35:I35" si="11">+H37</f>
        <v>-71287</v>
      </c>
      <c r="I35" s="329">
        <f t="shared" si="11"/>
        <v>-71287</v>
      </c>
    </row>
    <row r="36" spans="1:10" s="330" customFormat="1">
      <c r="A36" s="225"/>
      <c r="B36" s="225"/>
      <c r="C36" s="225"/>
      <c r="D36" s="207"/>
      <c r="E36" s="331"/>
      <c r="F36" s="332" t="s">
        <v>23</v>
      </c>
      <c r="G36" s="333"/>
      <c r="H36" s="333"/>
      <c r="I36" s="333"/>
    </row>
    <row r="37" spans="1:10" s="337" customFormat="1" ht="36.549999999999997" customHeight="1">
      <c r="A37" s="225"/>
      <c r="B37" s="225"/>
      <c r="C37" s="225"/>
      <c r="D37" s="207"/>
      <c r="E37" s="334"/>
      <c r="F37" s="335" t="s">
        <v>35</v>
      </c>
      <c r="G37" s="336">
        <f t="shared" ref="G37:I37" si="12">+G39</f>
        <v>-71287</v>
      </c>
      <c r="H37" s="336">
        <f t="shared" si="12"/>
        <v>-71287</v>
      </c>
      <c r="I37" s="336">
        <f t="shared" si="12"/>
        <v>-71287</v>
      </c>
    </row>
    <row r="38" spans="1:10" s="330" customFormat="1" ht="53.2">
      <c r="A38" s="225"/>
      <c r="B38" s="225"/>
      <c r="C38" s="225"/>
      <c r="D38" s="207"/>
      <c r="E38" s="334"/>
      <c r="F38" s="332" t="s">
        <v>20</v>
      </c>
      <c r="G38" s="338"/>
      <c r="H38" s="339"/>
      <c r="I38" s="338"/>
    </row>
    <row r="39" spans="1:10" s="330" customFormat="1" ht="16.95" customHeight="1">
      <c r="A39" s="225"/>
      <c r="B39" s="225"/>
      <c r="C39" s="225"/>
      <c r="D39" s="207"/>
      <c r="E39" s="334"/>
      <c r="F39" s="340" t="s">
        <v>14</v>
      </c>
      <c r="G39" s="338">
        <f t="shared" ref="G39:I39" si="13">G40</f>
        <v>-71287</v>
      </c>
      <c r="H39" s="338">
        <f t="shared" si="13"/>
        <v>-71287</v>
      </c>
      <c r="I39" s="338">
        <f t="shared" si="13"/>
        <v>-71287</v>
      </c>
    </row>
    <row r="40" spans="1:10" s="330" customFormat="1" ht="16.95" customHeight="1">
      <c r="A40" s="225"/>
      <c r="B40" s="225"/>
      <c r="C40" s="225"/>
      <c r="D40" s="207"/>
      <c r="E40" s="334"/>
      <c r="F40" s="332" t="s">
        <v>52</v>
      </c>
      <c r="G40" s="341">
        <f t="shared" ref="G40:I42" si="14">+G41</f>
        <v>-71287</v>
      </c>
      <c r="H40" s="341">
        <f t="shared" si="14"/>
        <v>-71287</v>
      </c>
      <c r="I40" s="341">
        <f t="shared" si="14"/>
        <v>-71287</v>
      </c>
    </row>
    <row r="41" spans="1:10" s="330" customFormat="1">
      <c r="A41" s="225"/>
      <c r="B41" s="225"/>
      <c r="C41" s="225"/>
      <c r="D41" s="207"/>
      <c r="E41" s="334"/>
      <c r="F41" s="332" t="s">
        <v>53</v>
      </c>
      <c r="G41" s="341">
        <f t="shared" si="14"/>
        <v>-71287</v>
      </c>
      <c r="H41" s="341">
        <f t="shared" si="14"/>
        <v>-71287</v>
      </c>
      <c r="I41" s="341">
        <f t="shared" si="14"/>
        <v>-71287</v>
      </c>
    </row>
    <row r="42" spans="1:10" s="330" customFormat="1">
      <c r="A42" s="225"/>
      <c r="B42" s="225"/>
      <c r="C42" s="225"/>
      <c r="D42" s="207"/>
      <c r="E42" s="334"/>
      <c r="F42" s="342" t="s">
        <v>54</v>
      </c>
      <c r="G42" s="341">
        <f t="shared" si="14"/>
        <v>-71287</v>
      </c>
      <c r="H42" s="341">
        <f t="shared" si="14"/>
        <v>-71287</v>
      </c>
      <c r="I42" s="341">
        <f t="shared" si="14"/>
        <v>-71287</v>
      </c>
      <c r="J42" s="343"/>
    </row>
    <row r="43" spans="1:10" s="330" customFormat="1">
      <c r="A43" s="225"/>
      <c r="B43" s="226"/>
      <c r="C43" s="226"/>
      <c r="D43" s="208"/>
      <c r="E43" s="344"/>
      <c r="F43" s="342" t="s">
        <v>51</v>
      </c>
      <c r="G43" s="341">
        <f>+'Հավելված N 4'!E18</f>
        <v>-71287</v>
      </c>
      <c r="H43" s="341">
        <f>+'Հավելված N 4'!F18</f>
        <v>-71287</v>
      </c>
      <c r="I43" s="341">
        <f>+'Հավելված N 4'!G18</f>
        <v>-71287</v>
      </c>
      <c r="J43" s="343"/>
    </row>
    <row r="44" spans="1:10" s="13" customFormat="1" ht="19.350000000000001" customHeight="1">
      <c r="A44" s="225"/>
      <c r="B44" s="243" t="s">
        <v>62</v>
      </c>
      <c r="C44" s="201"/>
      <c r="D44" s="238"/>
      <c r="E44" s="51"/>
      <c r="F44" s="136" t="s">
        <v>64</v>
      </c>
      <c r="G44" s="5">
        <f t="shared" ref="G44:I44" si="15">+G46</f>
        <v>-2000000</v>
      </c>
      <c r="H44" s="5">
        <f t="shared" si="15"/>
        <v>-2000000</v>
      </c>
      <c r="I44" s="5">
        <f t="shared" si="15"/>
        <v>-2000000</v>
      </c>
    </row>
    <row r="45" spans="1:10" s="13" customFormat="1" ht="16.95" customHeight="1">
      <c r="A45" s="225"/>
      <c r="B45" s="243"/>
      <c r="C45" s="201"/>
      <c r="D45" s="238"/>
      <c r="E45" s="51"/>
      <c r="F45" s="77" t="s">
        <v>13</v>
      </c>
      <c r="G45" s="5"/>
      <c r="H45" s="5"/>
      <c r="I45" s="5"/>
    </row>
    <row r="46" spans="1:10" s="13" customFormat="1" ht="19.899999999999999" customHeight="1">
      <c r="A46" s="225"/>
      <c r="B46" s="243"/>
      <c r="C46" s="243" t="s">
        <v>63</v>
      </c>
      <c r="D46" s="238"/>
      <c r="E46" s="51"/>
      <c r="F46" s="136" t="s">
        <v>64</v>
      </c>
      <c r="G46" s="5">
        <f t="shared" ref="G46:I46" si="16">+G48</f>
        <v>-2000000</v>
      </c>
      <c r="H46" s="5">
        <f t="shared" si="16"/>
        <v>-2000000</v>
      </c>
      <c r="I46" s="5">
        <f t="shared" si="16"/>
        <v>-2000000</v>
      </c>
    </row>
    <row r="47" spans="1:10" s="13" customFormat="1" ht="16.95" customHeight="1">
      <c r="A47" s="225"/>
      <c r="B47" s="243"/>
      <c r="C47" s="243"/>
      <c r="D47" s="238"/>
      <c r="E47" s="51"/>
      <c r="F47" s="77" t="s">
        <v>13</v>
      </c>
      <c r="G47" s="5"/>
      <c r="H47" s="5"/>
      <c r="I47" s="5"/>
    </row>
    <row r="48" spans="1:10" s="13" customFormat="1" ht="35.5">
      <c r="A48" s="225"/>
      <c r="B48" s="243"/>
      <c r="C48" s="243"/>
      <c r="D48" s="238"/>
      <c r="E48" s="51"/>
      <c r="F48" s="78" t="s">
        <v>19</v>
      </c>
      <c r="G48" s="5">
        <f t="shared" ref="G48:I48" si="17">+G50</f>
        <v>-2000000</v>
      </c>
      <c r="H48" s="5">
        <f t="shared" si="17"/>
        <v>-2000000</v>
      </c>
      <c r="I48" s="5">
        <f t="shared" si="17"/>
        <v>-2000000</v>
      </c>
    </row>
    <row r="49" spans="1:10" s="13" customFormat="1" ht="16.95" customHeight="1">
      <c r="A49" s="225"/>
      <c r="B49" s="243"/>
      <c r="C49" s="243"/>
      <c r="D49" s="238"/>
      <c r="E49" s="56"/>
      <c r="F49" s="77" t="s">
        <v>13</v>
      </c>
      <c r="G49" s="5"/>
      <c r="H49" s="5"/>
      <c r="I49" s="5"/>
    </row>
    <row r="50" spans="1:10" s="13" customFormat="1" ht="36.549999999999997" customHeight="1">
      <c r="A50" s="225"/>
      <c r="B50" s="243"/>
      <c r="C50" s="243"/>
      <c r="D50" s="211">
        <v>1189</v>
      </c>
      <c r="E50" s="239" t="s">
        <v>116</v>
      </c>
      <c r="F50" s="239"/>
      <c r="G50" s="143">
        <f t="shared" ref="G50:H50" si="18">+G61+G52</f>
        <v>-2000000</v>
      </c>
      <c r="H50" s="143">
        <f t="shared" si="18"/>
        <v>-2000000</v>
      </c>
      <c r="I50" s="143">
        <f>+I61+I52</f>
        <v>-2000000</v>
      </c>
    </row>
    <row r="51" spans="1:10" s="13" customFormat="1" ht="16.95" customHeight="1">
      <c r="A51" s="225"/>
      <c r="B51" s="243"/>
      <c r="C51" s="243"/>
      <c r="D51" s="211"/>
      <c r="E51" s="80"/>
      <c r="F51" s="77" t="s">
        <v>13</v>
      </c>
      <c r="G51" s="2"/>
      <c r="H51" s="2"/>
      <c r="I51" s="2"/>
    </row>
    <row r="52" spans="1:10" s="13" customFormat="1" ht="83.3">
      <c r="A52" s="225"/>
      <c r="B52" s="243"/>
      <c r="C52" s="243"/>
      <c r="D52" s="211"/>
      <c r="E52" s="135">
        <v>12001</v>
      </c>
      <c r="F52" s="81" t="s">
        <v>129</v>
      </c>
      <c r="G52" s="140">
        <f t="shared" ref="G52:I52" si="19">+G54</f>
        <v>0</v>
      </c>
      <c r="H52" s="140">
        <f t="shared" si="19"/>
        <v>-3300000</v>
      </c>
      <c r="I52" s="140">
        <f t="shared" si="19"/>
        <v>-3300000</v>
      </c>
    </row>
    <row r="53" spans="1:10" s="13" customFormat="1">
      <c r="A53" s="225"/>
      <c r="B53" s="243"/>
      <c r="C53" s="243"/>
      <c r="D53" s="211"/>
      <c r="E53" s="240"/>
      <c r="F53" s="77" t="s">
        <v>23</v>
      </c>
      <c r="G53" s="5"/>
      <c r="H53" s="5"/>
      <c r="I53" s="5"/>
    </row>
    <row r="54" spans="1:10" s="14" customFormat="1" ht="36.549999999999997" customHeight="1">
      <c r="A54" s="225"/>
      <c r="B54" s="243"/>
      <c r="C54" s="243"/>
      <c r="D54" s="211"/>
      <c r="E54" s="241"/>
      <c r="F54" s="83" t="s">
        <v>86</v>
      </c>
      <c r="G54" s="141">
        <f t="shared" ref="G54:I54" si="20">+G56</f>
        <v>0</v>
      </c>
      <c r="H54" s="141">
        <f t="shared" si="20"/>
        <v>-3300000</v>
      </c>
      <c r="I54" s="141">
        <f t="shared" si="20"/>
        <v>-3300000</v>
      </c>
    </row>
    <row r="55" spans="1:10" s="13" customFormat="1" ht="53.2">
      <c r="A55" s="225"/>
      <c r="B55" s="243"/>
      <c r="C55" s="243"/>
      <c r="D55" s="211"/>
      <c r="E55" s="241"/>
      <c r="F55" s="77" t="s">
        <v>20</v>
      </c>
      <c r="G55" s="5"/>
      <c r="H55" s="7"/>
      <c r="I55" s="5"/>
    </row>
    <row r="56" spans="1:10" s="13" customFormat="1" ht="16.95" customHeight="1">
      <c r="A56" s="225"/>
      <c r="B56" s="243"/>
      <c r="C56" s="243"/>
      <c r="D56" s="211"/>
      <c r="E56" s="241"/>
      <c r="F56" s="133" t="s">
        <v>14</v>
      </c>
      <c r="G56" s="5">
        <f t="shared" ref="G56:I59" si="21">+G57</f>
        <v>0</v>
      </c>
      <c r="H56" s="5">
        <f t="shared" si="21"/>
        <v>-3300000</v>
      </c>
      <c r="I56" s="5">
        <f t="shared" si="21"/>
        <v>-3300000</v>
      </c>
    </row>
    <row r="57" spans="1:10" s="13" customFormat="1" ht="16.95" customHeight="1">
      <c r="A57" s="225"/>
      <c r="B57" s="243"/>
      <c r="C57" s="243"/>
      <c r="D57" s="211"/>
      <c r="E57" s="241"/>
      <c r="F57" s="77" t="s">
        <v>52</v>
      </c>
      <c r="G57" s="7">
        <f t="shared" si="21"/>
        <v>0</v>
      </c>
      <c r="H57" s="7">
        <f t="shared" si="21"/>
        <v>-3300000</v>
      </c>
      <c r="I57" s="7">
        <f t="shared" si="21"/>
        <v>-3300000</v>
      </c>
    </row>
    <row r="58" spans="1:10" s="13" customFormat="1" ht="15.6" customHeight="1">
      <c r="A58" s="225"/>
      <c r="B58" s="243"/>
      <c r="C58" s="243"/>
      <c r="D58" s="211"/>
      <c r="E58" s="241"/>
      <c r="F58" s="77" t="s">
        <v>53</v>
      </c>
      <c r="G58" s="7">
        <f t="shared" si="21"/>
        <v>0</v>
      </c>
      <c r="H58" s="7">
        <f t="shared" si="21"/>
        <v>-3300000</v>
      </c>
      <c r="I58" s="7">
        <f t="shared" si="21"/>
        <v>-3300000</v>
      </c>
    </row>
    <row r="59" spans="1:10" s="13" customFormat="1" ht="15.6" customHeight="1">
      <c r="A59" s="225"/>
      <c r="B59" s="243"/>
      <c r="C59" s="243"/>
      <c r="D59" s="211"/>
      <c r="E59" s="241"/>
      <c r="F59" s="160" t="s">
        <v>54</v>
      </c>
      <c r="G59" s="52">
        <f t="shared" si="21"/>
        <v>0</v>
      </c>
      <c r="H59" s="52">
        <f t="shared" si="21"/>
        <v>-3300000</v>
      </c>
      <c r="I59" s="52">
        <f t="shared" si="21"/>
        <v>-3300000</v>
      </c>
      <c r="J59" s="15"/>
    </row>
    <row r="60" spans="1:10" s="13" customFormat="1" ht="15.6" customHeight="1">
      <c r="A60" s="225"/>
      <c r="B60" s="243"/>
      <c r="C60" s="243"/>
      <c r="D60" s="211"/>
      <c r="E60" s="242"/>
      <c r="F60" s="160" t="s">
        <v>51</v>
      </c>
      <c r="G60" s="52">
        <f>+'Հավելված N 5'!D20</f>
        <v>0</v>
      </c>
      <c r="H60" s="52">
        <f>+'Հավելված N 5'!G20</f>
        <v>-3300000</v>
      </c>
      <c r="I60" s="52">
        <f>+'Հավելված N 5'!J22</f>
        <v>-3300000</v>
      </c>
      <c r="J60" s="15"/>
    </row>
    <row r="61" spans="1:10" s="13" customFormat="1" ht="83.3">
      <c r="A61" s="225"/>
      <c r="B61" s="243"/>
      <c r="C61" s="243"/>
      <c r="D61" s="211"/>
      <c r="E61" s="135">
        <v>12003</v>
      </c>
      <c r="F61" s="81" t="s">
        <v>117</v>
      </c>
      <c r="G61" s="140">
        <f t="shared" ref="G61:I61" si="22">+G63</f>
        <v>-2000000</v>
      </c>
      <c r="H61" s="140">
        <f t="shared" si="22"/>
        <v>1300000</v>
      </c>
      <c r="I61" s="140">
        <f t="shared" si="22"/>
        <v>1300000</v>
      </c>
    </row>
    <row r="62" spans="1:10" s="13" customFormat="1" ht="24.05" customHeight="1">
      <c r="A62" s="225"/>
      <c r="B62" s="243"/>
      <c r="C62" s="243"/>
      <c r="D62" s="211"/>
      <c r="E62" s="240"/>
      <c r="F62" s="78" t="s">
        <v>23</v>
      </c>
      <c r="G62" s="5"/>
      <c r="H62" s="5"/>
      <c r="I62" s="5"/>
    </row>
    <row r="63" spans="1:10" s="14" customFormat="1" ht="36.549999999999997" customHeight="1">
      <c r="A63" s="225"/>
      <c r="B63" s="243"/>
      <c r="C63" s="243"/>
      <c r="D63" s="211"/>
      <c r="E63" s="241"/>
      <c r="F63" s="83" t="s">
        <v>86</v>
      </c>
      <c r="G63" s="141">
        <f t="shared" ref="G63:I63" si="23">+G65</f>
        <v>-2000000</v>
      </c>
      <c r="H63" s="141">
        <f t="shared" si="23"/>
        <v>1300000</v>
      </c>
      <c r="I63" s="141">
        <f t="shared" si="23"/>
        <v>1300000</v>
      </c>
    </row>
    <row r="64" spans="1:10" s="13" customFormat="1" ht="37.5" customHeight="1">
      <c r="A64" s="225"/>
      <c r="B64" s="243"/>
      <c r="C64" s="243"/>
      <c r="D64" s="211"/>
      <c r="E64" s="241"/>
      <c r="F64" s="148" t="s">
        <v>131</v>
      </c>
      <c r="G64" s="5"/>
      <c r="H64" s="7"/>
      <c r="I64" s="5"/>
    </row>
    <row r="65" spans="1:10" s="13" customFormat="1" ht="16.95" customHeight="1">
      <c r="A65" s="225"/>
      <c r="B65" s="243"/>
      <c r="C65" s="243"/>
      <c r="D65" s="211"/>
      <c r="E65" s="241"/>
      <c r="F65" s="133" t="s">
        <v>14</v>
      </c>
      <c r="G65" s="142">
        <f t="shared" ref="G65:I65" si="24">+G66</f>
        <v>-2000000</v>
      </c>
      <c r="H65" s="142">
        <f t="shared" si="24"/>
        <v>1300000</v>
      </c>
      <c r="I65" s="142">
        <f t="shared" si="24"/>
        <v>1300000</v>
      </c>
    </row>
    <row r="66" spans="1:10" s="13" customFormat="1" ht="16.95" customHeight="1">
      <c r="A66" s="225"/>
      <c r="B66" s="243"/>
      <c r="C66" s="243"/>
      <c r="D66" s="211"/>
      <c r="E66" s="241"/>
      <c r="F66" s="77" t="s">
        <v>52</v>
      </c>
      <c r="G66" s="7">
        <f t="shared" ref="G66:I67" si="25">+G67</f>
        <v>-2000000</v>
      </c>
      <c r="H66" s="7">
        <f t="shared" si="25"/>
        <v>1300000</v>
      </c>
      <c r="I66" s="7">
        <f t="shared" si="25"/>
        <v>1300000</v>
      </c>
    </row>
    <row r="67" spans="1:10" s="13" customFormat="1" ht="15.6" customHeight="1">
      <c r="A67" s="225"/>
      <c r="B67" s="243"/>
      <c r="C67" s="243"/>
      <c r="D67" s="211"/>
      <c r="E67" s="241"/>
      <c r="F67" s="77" t="s">
        <v>53</v>
      </c>
      <c r="G67" s="7">
        <f t="shared" si="25"/>
        <v>-2000000</v>
      </c>
      <c r="H67" s="7">
        <f t="shared" si="25"/>
        <v>1300000</v>
      </c>
      <c r="I67" s="7">
        <f t="shared" si="25"/>
        <v>1300000</v>
      </c>
    </row>
    <row r="68" spans="1:10" s="13" customFormat="1" ht="15.6" customHeight="1">
      <c r="A68" s="225"/>
      <c r="B68" s="243"/>
      <c r="C68" s="243"/>
      <c r="D68" s="211"/>
      <c r="E68" s="241"/>
      <c r="F68" s="160" t="s">
        <v>54</v>
      </c>
      <c r="G68" s="52">
        <f t="shared" ref="G68:I68" si="26">+G69</f>
        <v>-2000000</v>
      </c>
      <c r="H68" s="52">
        <f t="shared" si="26"/>
        <v>1300000</v>
      </c>
      <c r="I68" s="52">
        <f t="shared" si="26"/>
        <v>1300000</v>
      </c>
      <c r="J68" s="15"/>
    </row>
    <row r="69" spans="1:10" s="13" customFormat="1" ht="18" customHeight="1">
      <c r="A69" s="226"/>
      <c r="B69" s="243"/>
      <c r="C69" s="243"/>
      <c r="D69" s="211"/>
      <c r="E69" s="242"/>
      <c r="F69" s="160" t="s">
        <v>51</v>
      </c>
      <c r="G69" s="52">
        <f>+'Հավելված N 5'!D37</f>
        <v>-2000000</v>
      </c>
      <c r="H69" s="52">
        <f>+'Հավելված N 5'!G37</f>
        <v>1300000</v>
      </c>
      <c r="I69" s="52">
        <f>+'Հավելված N 5'!J37</f>
        <v>1300000</v>
      </c>
      <c r="J69" s="15"/>
    </row>
    <row r="70" spans="1:10" ht="8.1" customHeight="1"/>
    <row r="71" spans="1:10" s="13" customFormat="1" ht="32.549999999999997" customHeight="1">
      <c r="A71" s="77"/>
      <c r="B71" s="77"/>
      <c r="C71" s="77"/>
      <c r="D71" s="87"/>
      <c r="E71" s="87"/>
      <c r="F71" s="177" t="s">
        <v>135</v>
      </c>
      <c r="G71" s="79">
        <f>+G72+H103</f>
        <v>71287</v>
      </c>
      <c r="H71" s="79">
        <f>+ROUND(H72+I103,1)</f>
        <v>71287</v>
      </c>
      <c r="I71" s="79">
        <f>+I72+J103</f>
        <v>71287</v>
      </c>
    </row>
    <row r="72" spans="1:10" s="13" customFormat="1" ht="17.600000000000001" customHeight="1">
      <c r="A72" s="221" t="s">
        <v>139</v>
      </c>
      <c r="B72" s="227"/>
      <c r="C72" s="227"/>
      <c r="D72" s="230"/>
      <c r="E72" s="50"/>
      <c r="F72" s="177" t="s">
        <v>136</v>
      </c>
      <c r="G72" s="79">
        <f t="shared" ref="G72:I72" si="27">+G74</f>
        <v>71287</v>
      </c>
      <c r="H72" s="79">
        <f t="shared" si="27"/>
        <v>71287</v>
      </c>
      <c r="I72" s="79">
        <f t="shared" si="27"/>
        <v>71287</v>
      </c>
    </row>
    <row r="73" spans="1:10" s="13" customFormat="1" ht="16.95" customHeight="1">
      <c r="A73" s="222"/>
      <c r="B73" s="228"/>
      <c r="C73" s="229"/>
      <c r="D73" s="231"/>
      <c r="E73" s="51"/>
      <c r="F73" s="77" t="s">
        <v>13</v>
      </c>
      <c r="G73" s="85"/>
      <c r="H73" s="76"/>
      <c r="I73" s="85"/>
    </row>
    <row r="74" spans="1:10" s="13" customFormat="1" ht="33.35">
      <c r="A74" s="222"/>
      <c r="B74" s="224" t="s">
        <v>63</v>
      </c>
      <c r="C74" s="229"/>
      <c r="D74" s="231"/>
      <c r="E74" s="51"/>
      <c r="F74" s="177" t="s">
        <v>137</v>
      </c>
      <c r="G74" s="76">
        <f t="shared" ref="G74:I74" si="28">+G76</f>
        <v>71287</v>
      </c>
      <c r="H74" s="76">
        <f t="shared" si="28"/>
        <v>71287</v>
      </c>
      <c r="I74" s="76">
        <f t="shared" si="28"/>
        <v>71287</v>
      </c>
    </row>
    <row r="75" spans="1:10" s="13" customFormat="1" ht="16.95" customHeight="1">
      <c r="A75" s="222"/>
      <c r="B75" s="225"/>
      <c r="C75" s="228"/>
      <c r="D75" s="231"/>
      <c r="E75" s="51"/>
      <c r="F75" s="77" t="s">
        <v>13</v>
      </c>
      <c r="G75" s="85"/>
      <c r="H75" s="76"/>
      <c r="I75" s="85"/>
    </row>
    <row r="76" spans="1:10" s="13" customFormat="1">
      <c r="A76" s="222"/>
      <c r="B76" s="225"/>
      <c r="C76" s="224" t="s">
        <v>63</v>
      </c>
      <c r="D76" s="231"/>
      <c r="E76" s="51"/>
      <c r="F76" s="177" t="s">
        <v>138</v>
      </c>
      <c r="G76" s="76">
        <f t="shared" ref="G76:I76" si="29">+G78</f>
        <v>71287</v>
      </c>
      <c r="H76" s="76">
        <f t="shared" si="29"/>
        <v>71287</v>
      </c>
      <c r="I76" s="76">
        <f t="shared" si="29"/>
        <v>71287</v>
      </c>
    </row>
    <row r="77" spans="1:10" s="13" customFormat="1" ht="16.95" customHeight="1">
      <c r="A77" s="222"/>
      <c r="B77" s="225"/>
      <c r="C77" s="225"/>
      <c r="D77" s="231"/>
      <c r="E77" s="51"/>
      <c r="F77" s="77" t="s">
        <v>13</v>
      </c>
      <c r="G77" s="178"/>
      <c r="H77" s="76"/>
      <c r="I77" s="178"/>
    </row>
    <row r="78" spans="1:10" s="13" customFormat="1" ht="35.5">
      <c r="A78" s="222"/>
      <c r="B78" s="225"/>
      <c r="C78" s="225"/>
      <c r="D78" s="231"/>
      <c r="E78" s="51"/>
      <c r="F78" s="78" t="s">
        <v>19</v>
      </c>
      <c r="G78" s="76">
        <f t="shared" ref="G78:I78" si="30">+G80</f>
        <v>71287</v>
      </c>
      <c r="H78" s="76">
        <f t="shared" si="30"/>
        <v>71287</v>
      </c>
      <c r="I78" s="76">
        <f t="shared" si="30"/>
        <v>71287</v>
      </c>
    </row>
    <row r="79" spans="1:10" s="13" customFormat="1" ht="16.95" customHeight="1">
      <c r="A79" s="222"/>
      <c r="B79" s="225"/>
      <c r="C79" s="225"/>
      <c r="D79" s="232"/>
      <c r="E79" s="56"/>
      <c r="F79" s="77" t="s">
        <v>13</v>
      </c>
      <c r="G79" s="178"/>
      <c r="H79" s="76"/>
      <c r="I79" s="178"/>
    </row>
    <row r="80" spans="1:10" s="13" customFormat="1" ht="18" customHeight="1">
      <c r="A80" s="222"/>
      <c r="B80" s="225"/>
      <c r="C80" s="225"/>
      <c r="D80" s="206">
        <v>1139</v>
      </c>
      <c r="E80" s="233" t="s">
        <v>138</v>
      </c>
      <c r="F80" s="234"/>
      <c r="G80" s="79">
        <f>+G82</f>
        <v>71287</v>
      </c>
      <c r="H80" s="79">
        <f t="shared" ref="H80:I80" si="31">+H82</f>
        <v>71287</v>
      </c>
      <c r="I80" s="79">
        <f t="shared" si="31"/>
        <v>71287</v>
      </c>
    </row>
    <row r="81" spans="1:10" s="13" customFormat="1" ht="16.95" customHeight="1">
      <c r="A81" s="222"/>
      <c r="B81" s="225"/>
      <c r="C81" s="225"/>
      <c r="D81" s="207"/>
      <c r="E81" s="80"/>
      <c r="F81" s="77" t="s">
        <v>13</v>
      </c>
      <c r="G81" s="79"/>
      <c r="H81" s="79"/>
      <c r="I81" s="79"/>
    </row>
    <row r="82" spans="1:10" s="13" customFormat="1">
      <c r="A82" s="222"/>
      <c r="B82" s="225"/>
      <c r="C82" s="225"/>
      <c r="D82" s="207"/>
      <c r="E82" s="176">
        <v>11001</v>
      </c>
      <c r="F82" s="81" t="s">
        <v>138</v>
      </c>
      <c r="G82" s="82">
        <f t="shared" ref="G82:I82" si="32">+G84</f>
        <v>71287</v>
      </c>
      <c r="H82" s="82">
        <f t="shared" si="32"/>
        <v>71287</v>
      </c>
      <c r="I82" s="82">
        <f t="shared" si="32"/>
        <v>71287</v>
      </c>
    </row>
    <row r="83" spans="1:10" s="13" customFormat="1" ht="15.6" customHeight="1">
      <c r="A83" s="222"/>
      <c r="B83" s="225"/>
      <c r="C83" s="225"/>
      <c r="D83" s="207"/>
      <c r="E83" s="235"/>
      <c r="F83" s="77" t="s">
        <v>23</v>
      </c>
      <c r="G83" s="85"/>
      <c r="H83" s="76"/>
      <c r="I83" s="85"/>
    </row>
    <row r="84" spans="1:10" s="14" customFormat="1" ht="36.549999999999997" customHeight="1">
      <c r="A84" s="222"/>
      <c r="B84" s="225"/>
      <c r="C84" s="225"/>
      <c r="D84" s="207"/>
      <c r="E84" s="236"/>
      <c r="F84" s="83" t="s">
        <v>35</v>
      </c>
      <c r="G84" s="84">
        <f t="shared" ref="G84:I84" si="33">+G86</f>
        <v>71287</v>
      </c>
      <c r="H84" s="84">
        <f t="shared" si="33"/>
        <v>71287</v>
      </c>
      <c r="I84" s="84">
        <f t="shared" si="33"/>
        <v>71287</v>
      </c>
    </row>
    <row r="85" spans="1:10" s="13" customFormat="1" ht="53.2">
      <c r="A85" s="222"/>
      <c r="B85" s="225"/>
      <c r="C85" s="225"/>
      <c r="D85" s="207"/>
      <c r="E85" s="236"/>
      <c r="F85" s="77" t="s">
        <v>20</v>
      </c>
      <c r="G85" s="85"/>
      <c r="H85" s="86"/>
      <c r="I85" s="85"/>
    </row>
    <row r="86" spans="1:10" s="13" customFormat="1" ht="16.95" customHeight="1">
      <c r="A86" s="222"/>
      <c r="B86" s="225"/>
      <c r="C86" s="225"/>
      <c r="D86" s="207"/>
      <c r="E86" s="236"/>
      <c r="F86" s="175" t="s">
        <v>14</v>
      </c>
      <c r="G86" s="76">
        <f t="shared" ref="G86:I89" si="34">+G87</f>
        <v>71287</v>
      </c>
      <c r="H86" s="76">
        <f t="shared" si="34"/>
        <v>71287</v>
      </c>
      <c r="I86" s="76">
        <f t="shared" si="34"/>
        <v>71287</v>
      </c>
    </row>
    <row r="87" spans="1:10" s="13" customFormat="1" ht="16.95" customHeight="1">
      <c r="A87" s="222"/>
      <c r="B87" s="225"/>
      <c r="C87" s="225"/>
      <c r="D87" s="207"/>
      <c r="E87" s="236"/>
      <c r="F87" s="200" t="s">
        <v>14</v>
      </c>
      <c r="G87" s="73">
        <f t="shared" si="34"/>
        <v>71287</v>
      </c>
      <c r="H87" s="86">
        <f t="shared" si="34"/>
        <v>71287</v>
      </c>
      <c r="I87" s="73">
        <f t="shared" si="34"/>
        <v>71287</v>
      </c>
    </row>
    <row r="88" spans="1:10" s="13" customFormat="1" ht="15.6" customHeight="1">
      <c r="A88" s="222"/>
      <c r="B88" s="225"/>
      <c r="C88" s="225"/>
      <c r="D88" s="207"/>
      <c r="E88" s="236"/>
      <c r="F88" s="200" t="s">
        <v>154</v>
      </c>
      <c r="G88" s="73">
        <f t="shared" si="34"/>
        <v>71287</v>
      </c>
      <c r="H88" s="73">
        <f t="shared" si="34"/>
        <v>71287</v>
      </c>
      <c r="I88" s="73">
        <f t="shared" si="34"/>
        <v>71287</v>
      </c>
    </row>
    <row r="89" spans="1:10" s="13" customFormat="1" ht="15.6" customHeight="1">
      <c r="A89" s="222"/>
      <c r="B89" s="225"/>
      <c r="C89" s="225"/>
      <c r="D89" s="207"/>
      <c r="E89" s="236"/>
      <c r="F89" s="200" t="s">
        <v>155</v>
      </c>
      <c r="G89" s="73">
        <f t="shared" si="34"/>
        <v>71287</v>
      </c>
      <c r="H89" s="86">
        <f t="shared" si="34"/>
        <v>71287</v>
      </c>
      <c r="I89" s="73">
        <f t="shared" si="34"/>
        <v>71287</v>
      </c>
      <c r="J89" s="15"/>
    </row>
    <row r="90" spans="1:10" s="13" customFormat="1" ht="15.6" customHeight="1">
      <c r="A90" s="223"/>
      <c r="B90" s="226"/>
      <c r="C90" s="226"/>
      <c r="D90" s="208"/>
      <c r="E90" s="237"/>
      <c r="F90" s="199" t="s">
        <v>153</v>
      </c>
      <c r="G90" s="73">
        <f>+I90</f>
        <v>71287</v>
      </c>
      <c r="H90" s="73">
        <f>+I90</f>
        <v>71287</v>
      </c>
      <c r="I90" s="73">
        <v>71287</v>
      </c>
      <c r="J90" s="15"/>
    </row>
  </sheetData>
  <mergeCells count="34">
    <mergeCell ref="F1:I1"/>
    <mergeCell ref="F3:I3"/>
    <mergeCell ref="A7:I7"/>
    <mergeCell ref="A11:C11"/>
    <mergeCell ref="D11:E11"/>
    <mergeCell ref="F2:I2"/>
    <mergeCell ref="G11:I11"/>
    <mergeCell ref="F11:F12"/>
    <mergeCell ref="E24:F24"/>
    <mergeCell ref="E27:E34"/>
    <mergeCell ref="E53:E60"/>
    <mergeCell ref="A16:A69"/>
    <mergeCell ref="C16:C17"/>
    <mergeCell ref="B16:B17"/>
    <mergeCell ref="C44:C45"/>
    <mergeCell ref="C46:C69"/>
    <mergeCell ref="B44:B69"/>
    <mergeCell ref="E36:E43"/>
    <mergeCell ref="B18:B43"/>
    <mergeCell ref="C21:C43"/>
    <mergeCell ref="D24:D43"/>
    <mergeCell ref="E80:F80"/>
    <mergeCell ref="E83:E90"/>
    <mergeCell ref="D44:D49"/>
    <mergeCell ref="D50:D69"/>
    <mergeCell ref="E50:F50"/>
    <mergeCell ref="E62:E69"/>
    <mergeCell ref="A72:A90"/>
    <mergeCell ref="B74:B90"/>
    <mergeCell ref="C76:C90"/>
    <mergeCell ref="D80:D90"/>
    <mergeCell ref="B72:B73"/>
    <mergeCell ref="C72:C75"/>
    <mergeCell ref="D72:D79"/>
  </mergeCells>
  <pageMargins left="0.25" right="0.25" top="0.75" bottom="0.75" header="0.3" footer="0.3"/>
  <pageSetup paperSize="9"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opLeftCell="A10" zoomScale="85" zoomScaleNormal="85" workbookViewId="0">
      <selection activeCell="E17" sqref="E17"/>
    </sheetView>
  </sheetViews>
  <sheetFormatPr defaultColWidth="9.09765625" defaultRowHeight="17.75"/>
  <cols>
    <col min="1" max="1" width="9.09765625" style="30"/>
    <col min="2" max="2" width="9.09765625" style="30" customWidth="1"/>
    <col min="3" max="3" width="54.296875" style="30" customWidth="1"/>
    <col min="4" max="4" width="18.296875" style="30" customWidth="1"/>
    <col min="5" max="8" width="20.3984375" style="30" customWidth="1"/>
    <col min="9" max="9" width="15.3984375" style="30" bestFit="1" customWidth="1"/>
    <col min="10" max="10" width="13.69921875" style="30" bestFit="1" customWidth="1"/>
    <col min="11" max="16384" width="9.09765625" style="30"/>
  </cols>
  <sheetData>
    <row r="1" spans="1:10" s="34" customFormat="1" ht="26.6" customHeight="1">
      <c r="A1" s="32"/>
      <c r="B1" s="33"/>
      <c r="C1" s="33"/>
      <c r="D1" s="33"/>
      <c r="E1" s="32"/>
      <c r="F1" s="254" t="s">
        <v>28</v>
      </c>
      <c r="G1" s="254"/>
      <c r="H1" s="254"/>
    </row>
    <row r="2" spans="1:10">
      <c r="A2" s="35"/>
      <c r="B2" s="35"/>
      <c r="C2" s="35"/>
      <c r="D2" s="35"/>
      <c r="E2" s="36"/>
      <c r="F2" s="255" t="s">
        <v>60</v>
      </c>
      <c r="G2" s="255"/>
      <c r="H2" s="255"/>
    </row>
    <row r="3" spans="1:10" ht="20.45" customHeight="1">
      <c r="A3" s="35"/>
      <c r="B3" s="35"/>
      <c r="C3" s="35"/>
      <c r="D3" s="35"/>
      <c r="E3" s="36"/>
      <c r="F3" s="255" t="s">
        <v>27</v>
      </c>
      <c r="G3" s="255"/>
      <c r="H3" s="255"/>
    </row>
    <row r="4" spans="1:10">
      <c r="A4" s="137"/>
      <c r="B4" s="137"/>
      <c r="C4" s="37"/>
      <c r="D4" s="36"/>
      <c r="E4" s="36"/>
      <c r="F4" s="36"/>
      <c r="G4" s="36"/>
      <c r="H4" s="36"/>
    </row>
    <row r="5" spans="1:10" ht="37.5" customHeight="1">
      <c r="A5" s="256" t="s">
        <v>156</v>
      </c>
      <c r="B5" s="257"/>
      <c r="C5" s="257"/>
      <c r="D5" s="257"/>
      <c r="E5" s="257"/>
      <c r="F5" s="257"/>
      <c r="G5" s="257"/>
      <c r="H5" s="257"/>
    </row>
    <row r="6" spans="1:10" ht="37.5" customHeight="1">
      <c r="A6" s="257"/>
      <c r="B6" s="257"/>
      <c r="C6" s="257"/>
      <c r="D6" s="257"/>
      <c r="E6" s="257"/>
      <c r="F6" s="257"/>
      <c r="G6" s="257"/>
      <c r="H6" s="257"/>
    </row>
    <row r="7" spans="1:10">
      <c r="E7" s="36"/>
      <c r="F7" s="36"/>
      <c r="G7" s="36"/>
    </row>
    <row r="8" spans="1:10">
      <c r="A8" s="38"/>
      <c r="B8" s="38"/>
      <c r="C8" s="38"/>
      <c r="D8" s="39"/>
      <c r="E8" s="36"/>
      <c r="F8" s="36"/>
      <c r="G8" s="258" t="s">
        <v>16</v>
      </c>
      <c r="H8" s="258"/>
    </row>
    <row r="9" spans="1:10" ht="45" customHeight="1">
      <c r="A9" s="252" t="s">
        <v>38</v>
      </c>
      <c r="B9" s="253"/>
      <c r="C9" s="245" t="s">
        <v>39</v>
      </c>
      <c r="D9" s="247" t="s">
        <v>40</v>
      </c>
      <c r="E9" s="249" t="s">
        <v>128</v>
      </c>
      <c r="F9" s="250"/>
      <c r="G9" s="250"/>
      <c r="H9" s="251"/>
    </row>
    <row r="10" spans="1:10" ht="99.95">
      <c r="A10" s="40" t="s">
        <v>21</v>
      </c>
      <c r="B10" s="40" t="s">
        <v>22</v>
      </c>
      <c r="C10" s="246"/>
      <c r="D10" s="248"/>
      <c r="E10" s="41" t="s">
        <v>41</v>
      </c>
      <c r="F10" s="41" t="s">
        <v>42</v>
      </c>
      <c r="G10" s="41" t="s">
        <v>43</v>
      </c>
      <c r="H10" s="41" t="s">
        <v>44</v>
      </c>
    </row>
    <row r="11" spans="1:10">
      <c r="A11" s="40"/>
      <c r="B11" s="40"/>
      <c r="C11" s="42" t="s">
        <v>45</v>
      </c>
      <c r="D11" s="43">
        <f>D15+D18</f>
        <v>1928713</v>
      </c>
      <c r="E11" s="43">
        <f>+E13</f>
        <v>1928713</v>
      </c>
      <c r="F11" s="43">
        <f>+F13</f>
        <v>0</v>
      </c>
      <c r="G11" s="43">
        <f>+G13</f>
        <v>0</v>
      </c>
      <c r="H11" s="43">
        <f>+H13</f>
        <v>0</v>
      </c>
      <c r="I11" s="31"/>
      <c r="J11" s="31"/>
    </row>
    <row r="12" spans="1:10">
      <c r="A12" s="40"/>
      <c r="B12" s="40"/>
      <c r="C12" s="42" t="s">
        <v>46</v>
      </c>
      <c r="D12" s="43"/>
      <c r="E12" s="43"/>
      <c r="F12" s="43"/>
      <c r="G12" s="43"/>
      <c r="H12" s="43"/>
      <c r="I12" s="31"/>
      <c r="J12" s="44"/>
    </row>
    <row r="13" spans="1:10" ht="33.35">
      <c r="A13" s="45"/>
      <c r="B13" s="46"/>
      <c r="C13" s="46" t="s">
        <v>24</v>
      </c>
      <c r="D13" s="43">
        <f>D15+D18</f>
        <v>1928713</v>
      </c>
      <c r="E13" s="43">
        <f>E15+E18</f>
        <v>1928713</v>
      </c>
      <c r="F13" s="43">
        <f t="shared" ref="F13:H13" si="0">+F15</f>
        <v>0</v>
      </c>
      <c r="G13" s="43">
        <f t="shared" si="0"/>
        <v>0</v>
      </c>
      <c r="H13" s="43">
        <f t="shared" si="0"/>
        <v>0</v>
      </c>
      <c r="I13" s="31"/>
    </row>
    <row r="14" spans="1:10">
      <c r="A14" s="45"/>
      <c r="B14" s="45"/>
      <c r="C14" s="45" t="s">
        <v>47</v>
      </c>
      <c r="D14" s="47"/>
      <c r="E14" s="47"/>
      <c r="F14" s="47"/>
      <c r="G14" s="47"/>
      <c r="H14" s="47"/>
    </row>
    <row r="15" spans="1:10" s="163" customFormat="1" ht="33.35">
      <c r="A15" s="42">
        <v>1236</v>
      </c>
      <c r="B15" s="161">
        <v>32003</v>
      </c>
      <c r="C15" s="162" t="s">
        <v>97</v>
      </c>
      <c r="D15" s="43">
        <f>+D17</f>
        <v>2000000</v>
      </c>
      <c r="E15" s="43">
        <f>+E17</f>
        <v>2000000</v>
      </c>
      <c r="F15" s="43">
        <f t="shared" ref="E15:H15" si="1">+F17</f>
        <v>0</v>
      </c>
      <c r="G15" s="43">
        <f t="shared" si="1"/>
        <v>0</v>
      </c>
      <c r="H15" s="43">
        <f t="shared" si="1"/>
        <v>0</v>
      </c>
    </row>
    <row r="16" spans="1:10" s="169" customFormat="1">
      <c r="A16" s="164"/>
      <c r="B16" s="164"/>
      <c r="C16" s="165" t="s">
        <v>13</v>
      </c>
      <c r="D16" s="166"/>
      <c r="E16" s="167"/>
      <c r="F16" s="168"/>
      <c r="G16" s="168"/>
      <c r="H16" s="168"/>
    </row>
    <row r="17" spans="1:8" s="173" customFormat="1" ht="43.55" customHeight="1">
      <c r="A17" s="168"/>
      <c r="B17" s="168"/>
      <c r="C17" s="170" t="s">
        <v>97</v>
      </c>
      <c r="D17" s="171">
        <f>SUM(E17:H17)</f>
        <v>2000000</v>
      </c>
      <c r="E17" s="172">
        <f>2000000</f>
        <v>2000000</v>
      </c>
      <c r="F17" s="172"/>
      <c r="G17" s="172">
        <v>0</v>
      </c>
      <c r="H17" s="172">
        <v>0</v>
      </c>
    </row>
    <row r="18" spans="1:8" s="308" customFormat="1" ht="33.35">
      <c r="A18" s="304">
        <v>1236</v>
      </c>
      <c r="B18" s="305">
        <v>32003</v>
      </c>
      <c r="C18" s="306" t="s">
        <v>97</v>
      </c>
      <c r="D18" s="307">
        <f>+D20</f>
        <v>-71287</v>
      </c>
      <c r="E18" s="307">
        <f>+E20</f>
        <v>-71287</v>
      </c>
      <c r="F18" s="307">
        <f t="shared" ref="E18:H18" si="2">+F20</f>
        <v>0</v>
      </c>
      <c r="G18" s="307">
        <f t="shared" si="2"/>
        <v>0</v>
      </c>
      <c r="H18" s="307">
        <f t="shared" si="2"/>
        <v>0</v>
      </c>
    </row>
    <row r="19" spans="1:8" s="308" customFormat="1">
      <c r="A19" s="309"/>
      <c r="B19" s="309"/>
      <c r="C19" s="310" t="s">
        <v>13</v>
      </c>
      <c r="D19" s="311"/>
      <c r="E19" s="312"/>
      <c r="F19" s="313"/>
      <c r="G19" s="313"/>
      <c r="H19" s="313"/>
    </row>
    <row r="20" spans="1:8" s="308" customFormat="1" ht="33.35">
      <c r="A20" s="313"/>
      <c r="B20" s="313"/>
      <c r="C20" s="314" t="s">
        <v>97</v>
      </c>
      <c r="D20" s="315">
        <f>SUM(E20:H20)</f>
        <v>-71287</v>
      </c>
      <c r="E20" s="316">
        <v>-71287</v>
      </c>
      <c r="F20" s="316"/>
      <c r="G20" s="316">
        <v>0</v>
      </c>
      <c r="H20" s="316">
        <v>0</v>
      </c>
    </row>
  </sheetData>
  <mergeCells count="9">
    <mergeCell ref="C9:C10"/>
    <mergeCell ref="D9:D10"/>
    <mergeCell ref="E9:H9"/>
    <mergeCell ref="A9:B9"/>
    <mergeCell ref="F1:H1"/>
    <mergeCell ref="F2:H2"/>
    <mergeCell ref="F3:H3"/>
    <mergeCell ref="A5:H6"/>
    <mergeCell ref="G8:H8"/>
  </mergeCells>
  <pageMargins left="0.25" right="0.25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8"/>
  <sheetViews>
    <sheetView topLeftCell="A10" zoomScale="84" zoomScaleNormal="84" workbookViewId="0">
      <selection activeCell="E21" sqref="E21"/>
    </sheetView>
  </sheetViews>
  <sheetFormatPr defaultColWidth="9.09765625" defaultRowHeight="17.75"/>
  <cols>
    <col min="1" max="3" width="9.09765625" style="90"/>
    <col min="4" max="4" width="54.296875" style="90" customWidth="1"/>
    <col min="5" max="5" width="22.8984375" style="106" bestFit="1" customWidth="1"/>
    <col min="6" max="6" width="22.8984375" style="106" customWidth="1"/>
    <col min="7" max="7" width="22.8984375" style="106" bestFit="1" customWidth="1"/>
    <col min="8" max="8" width="20.69921875" style="90" customWidth="1"/>
    <col min="9" max="9" width="19.296875" style="90" customWidth="1"/>
    <col min="10" max="10" width="20" style="90" customWidth="1"/>
    <col min="11" max="16384" width="9.09765625" style="90"/>
  </cols>
  <sheetData>
    <row r="1" spans="2:7" s="89" customFormat="1" ht="25.55" customHeight="1">
      <c r="E1" s="138"/>
      <c r="F1" s="259" t="s">
        <v>70</v>
      </c>
      <c r="G1" s="260"/>
    </row>
    <row r="2" spans="2:7" ht="17.899999999999999" customHeight="1">
      <c r="D2" s="91"/>
      <c r="E2" s="261"/>
      <c r="F2" s="261"/>
      <c r="G2" s="261"/>
    </row>
    <row r="3" spans="2:7">
      <c r="D3" s="91"/>
      <c r="E3" s="139"/>
      <c r="F3" s="261" t="s">
        <v>27</v>
      </c>
      <c r="G3" s="261"/>
    </row>
    <row r="4" spans="2:7" ht="13.7" customHeight="1">
      <c r="D4" s="91"/>
      <c r="E4" s="92"/>
      <c r="F4" s="92"/>
      <c r="G4" s="92"/>
    </row>
    <row r="5" spans="2:7" ht="13.7" customHeight="1">
      <c r="D5" s="91"/>
      <c r="E5" s="92"/>
      <c r="F5" s="92"/>
      <c r="G5" s="92"/>
    </row>
    <row r="6" spans="2:7" ht="85.7" customHeight="1">
      <c r="B6" s="262" t="s">
        <v>157</v>
      </c>
      <c r="C6" s="263"/>
      <c r="D6" s="263"/>
      <c r="E6" s="263"/>
      <c r="F6" s="263"/>
      <c r="G6" s="263"/>
    </row>
    <row r="8" spans="2:7">
      <c r="E8" s="93"/>
      <c r="F8" s="93"/>
      <c r="G8" s="93" t="s">
        <v>16</v>
      </c>
    </row>
    <row r="9" spans="2:7" ht="41.65" customHeight="1">
      <c r="B9" s="264" t="s">
        <v>38</v>
      </c>
      <c r="C9" s="265"/>
      <c r="D9" s="266" t="s">
        <v>39</v>
      </c>
      <c r="E9" s="268" t="s">
        <v>128</v>
      </c>
      <c r="F9" s="269"/>
      <c r="G9" s="270"/>
    </row>
    <row r="10" spans="2:7" ht="76.3">
      <c r="B10" s="94" t="s">
        <v>21</v>
      </c>
      <c r="C10" s="94" t="s">
        <v>22</v>
      </c>
      <c r="D10" s="267"/>
      <c r="E10" s="326" t="s">
        <v>50</v>
      </c>
      <c r="F10" s="326" t="s">
        <v>9</v>
      </c>
      <c r="G10" s="326" t="s">
        <v>10</v>
      </c>
    </row>
    <row r="11" spans="2:7" ht="33.35">
      <c r="B11" s="94"/>
      <c r="C11" s="94"/>
      <c r="D11" s="95" t="s">
        <v>24</v>
      </c>
      <c r="E11" s="96">
        <f>+E13+E16</f>
        <v>1928713</v>
      </c>
      <c r="F11" s="96">
        <f t="shared" ref="F11:G11" si="0">+F13+F16</f>
        <v>1928713</v>
      </c>
      <c r="G11" s="96">
        <f t="shared" si="0"/>
        <v>1928713</v>
      </c>
    </row>
    <row r="12" spans="2:7">
      <c r="B12" s="94"/>
      <c r="C12" s="94"/>
      <c r="D12" s="97" t="s">
        <v>48</v>
      </c>
      <c r="E12" s="98"/>
      <c r="F12" s="98"/>
      <c r="G12" s="98"/>
    </row>
    <row r="13" spans="2:7" ht="33.35">
      <c r="B13" s="99">
        <v>1236</v>
      </c>
      <c r="C13" s="99">
        <v>32003</v>
      </c>
      <c r="D13" s="100" t="s">
        <v>93</v>
      </c>
      <c r="E13" s="98">
        <f>+E15</f>
        <v>2000000</v>
      </c>
      <c r="F13" s="98">
        <f t="shared" ref="F13:G13" si="1">+F15</f>
        <v>2000000</v>
      </c>
      <c r="G13" s="98">
        <f t="shared" si="1"/>
        <v>2000000</v>
      </c>
    </row>
    <row r="14" spans="2:7">
      <c r="B14" s="101"/>
      <c r="C14" s="101"/>
      <c r="D14" s="102" t="s">
        <v>23</v>
      </c>
      <c r="E14" s="103"/>
      <c r="F14" s="103"/>
      <c r="G14" s="103"/>
    </row>
    <row r="15" spans="2:7">
      <c r="B15" s="104"/>
      <c r="C15" s="104"/>
      <c r="D15" s="105" t="s">
        <v>35</v>
      </c>
      <c r="E15" s="88">
        <f>+G15</f>
        <v>2000000</v>
      </c>
      <c r="F15" s="88">
        <f>+G15</f>
        <v>2000000</v>
      </c>
      <c r="G15" s="88">
        <f>+'Հավելված N 3'!D17</f>
        <v>2000000</v>
      </c>
    </row>
    <row r="16" spans="2:7" s="320" customFormat="1" ht="33.35">
      <c r="B16" s="317">
        <v>1236</v>
      </c>
      <c r="C16" s="317">
        <v>32003</v>
      </c>
      <c r="D16" s="318" t="s">
        <v>93</v>
      </c>
      <c r="E16" s="319">
        <f>+E18</f>
        <v>-71287</v>
      </c>
      <c r="F16" s="319">
        <f t="shared" ref="F16:G16" si="2">+F18</f>
        <v>-71287</v>
      </c>
      <c r="G16" s="319">
        <f t="shared" si="2"/>
        <v>-71287</v>
      </c>
    </row>
    <row r="17" spans="2:7" s="320" customFormat="1">
      <c r="B17" s="321"/>
      <c r="C17" s="321"/>
      <c r="D17" s="322" t="s">
        <v>23</v>
      </c>
      <c r="E17" s="323"/>
      <c r="F17" s="323"/>
      <c r="G17" s="323"/>
    </row>
    <row r="18" spans="2:7" s="320" customFormat="1">
      <c r="B18" s="324"/>
      <c r="C18" s="324"/>
      <c r="D18" s="325" t="s">
        <v>35</v>
      </c>
      <c r="E18" s="88">
        <f>+G18</f>
        <v>-71287</v>
      </c>
      <c r="F18" s="88">
        <f>+G18</f>
        <v>-71287</v>
      </c>
      <c r="G18" s="88">
        <f>+'Հավելված N 3'!D20</f>
        <v>-71287</v>
      </c>
    </row>
  </sheetData>
  <mergeCells count="7">
    <mergeCell ref="F1:G1"/>
    <mergeCell ref="F3:G3"/>
    <mergeCell ref="B6:G6"/>
    <mergeCell ref="B9:C9"/>
    <mergeCell ref="D9:D10"/>
    <mergeCell ref="E9:G9"/>
    <mergeCell ref="E2:G2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opLeftCell="C1" zoomScale="70" zoomScaleNormal="70" workbookViewId="0">
      <selection activeCell="H29" sqref="H29"/>
    </sheetView>
  </sheetViews>
  <sheetFormatPr defaultColWidth="8.296875" defaultRowHeight="17.75"/>
  <cols>
    <col min="1" max="1" width="9.69921875" style="1" customWidth="1"/>
    <col min="2" max="2" width="14.296875" style="1" bestFit="1" customWidth="1"/>
    <col min="3" max="3" width="68.3984375" style="145" customWidth="1"/>
    <col min="4" max="4" width="18.59765625" style="1" bestFit="1" customWidth="1"/>
    <col min="5" max="5" width="19.3984375" style="1" bestFit="1" customWidth="1"/>
    <col min="6" max="6" width="18.69921875" style="1" bestFit="1" customWidth="1"/>
    <col min="7" max="7" width="19.8984375" style="1" bestFit="1" customWidth="1"/>
    <col min="8" max="8" width="19.3984375" style="1" bestFit="1" customWidth="1"/>
    <col min="9" max="9" width="19.8984375" style="1" bestFit="1" customWidth="1"/>
    <col min="10" max="10" width="20.296875" style="1" bestFit="1" customWidth="1"/>
    <col min="11" max="11" width="20" style="1" bestFit="1" customWidth="1"/>
    <col min="12" max="12" width="19.8984375" style="1" bestFit="1" customWidth="1"/>
    <col min="13" max="13" width="13.69921875" style="1" customWidth="1"/>
    <col min="14" max="16384" width="8.296875" style="1"/>
  </cols>
  <sheetData>
    <row r="1" spans="1:16" s="48" customFormat="1" ht="25.55" customHeight="1">
      <c r="C1" s="144"/>
      <c r="I1" s="271"/>
      <c r="J1" s="271"/>
      <c r="K1" s="271" t="s">
        <v>92</v>
      </c>
      <c r="L1" s="271"/>
    </row>
    <row r="2" spans="1:16" s="49" customFormat="1" ht="17.899999999999999" customHeight="1">
      <c r="C2" s="144"/>
      <c r="I2" s="272" t="s">
        <v>60</v>
      </c>
      <c r="J2" s="272"/>
      <c r="K2" s="272"/>
      <c r="L2" s="272"/>
    </row>
    <row r="3" spans="1:16" s="49" customFormat="1">
      <c r="C3" s="144"/>
      <c r="I3" s="272"/>
      <c r="J3" s="272"/>
      <c r="K3" s="272" t="s">
        <v>27</v>
      </c>
      <c r="L3" s="272"/>
    </row>
    <row r="4" spans="1:16" s="49" customFormat="1" ht="13.7" customHeight="1">
      <c r="C4" s="144"/>
      <c r="D4" s="70"/>
      <c r="E4" s="70"/>
    </row>
    <row r="5" spans="1:16" s="49" customFormat="1" ht="13.7" customHeight="1">
      <c r="C5" s="144"/>
      <c r="D5" s="70"/>
      <c r="E5" s="70"/>
    </row>
    <row r="6" spans="1:16" s="49" customFormat="1" ht="85.7" customHeight="1">
      <c r="A6" s="262" t="s">
        <v>132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</row>
    <row r="8" spans="1:16">
      <c r="L8" s="71" t="s">
        <v>16</v>
      </c>
    </row>
    <row r="9" spans="1:16" s="13" customFormat="1" ht="17.600000000000001" customHeight="1">
      <c r="A9" s="273" t="s">
        <v>8</v>
      </c>
      <c r="B9" s="274"/>
      <c r="C9" s="217" t="s">
        <v>12</v>
      </c>
      <c r="D9" s="280" t="s">
        <v>32</v>
      </c>
      <c r="E9" s="280"/>
      <c r="F9" s="280"/>
      <c r="G9" s="280"/>
      <c r="H9" s="280"/>
      <c r="I9" s="280"/>
      <c r="J9" s="280"/>
      <c r="K9" s="280"/>
      <c r="L9" s="281"/>
    </row>
    <row r="10" spans="1:16" s="13" customFormat="1" ht="17.2" customHeight="1">
      <c r="A10" s="275"/>
      <c r="B10" s="276"/>
      <c r="C10" s="279"/>
      <c r="D10" s="282" t="s">
        <v>103</v>
      </c>
      <c r="E10" s="280"/>
      <c r="F10" s="281"/>
      <c r="G10" s="282" t="s">
        <v>104</v>
      </c>
      <c r="H10" s="280"/>
      <c r="I10" s="281"/>
      <c r="J10" s="282" t="s">
        <v>105</v>
      </c>
      <c r="K10" s="280"/>
      <c r="L10" s="281"/>
    </row>
    <row r="11" spans="1:16" s="13" customFormat="1" ht="38.700000000000003" customHeight="1">
      <c r="A11" s="277"/>
      <c r="B11" s="278"/>
      <c r="C11" s="218"/>
      <c r="D11" s="217" t="s">
        <v>106</v>
      </c>
      <c r="E11" s="283" t="s">
        <v>13</v>
      </c>
      <c r="F11" s="284"/>
      <c r="G11" s="217" t="s">
        <v>106</v>
      </c>
      <c r="H11" s="283" t="s">
        <v>13</v>
      </c>
      <c r="I11" s="284"/>
      <c r="J11" s="217" t="s">
        <v>106</v>
      </c>
      <c r="K11" s="283" t="s">
        <v>13</v>
      </c>
      <c r="L11" s="284"/>
    </row>
    <row r="12" spans="1:16" s="13" customFormat="1" ht="37.35" customHeight="1">
      <c r="A12" s="133" t="s">
        <v>21</v>
      </c>
      <c r="B12" s="133" t="s">
        <v>72</v>
      </c>
      <c r="C12" s="146"/>
      <c r="D12" s="218"/>
      <c r="E12" s="133" t="s">
        <v>107</v>
      </c>
      <c r="F12" s="133" t="s">
        <v>108</v>
      </c>
      <c r="G12" s="218"/>
      <c r="H12" s="133" t="s">
        <v>107</v>
      </c>
      <c r="I12" s="133" t="s">
        <v>108</v>
      </c>
      <c r="J12" s="218"/>
      <c r="K12" s="133" t="s">
        <v>107</v>
      </c>
      <c r="L12" s="133" t="s">
        <v>108</v>
      </c>
      <c r="N12" s="107"/>
      <c r="O12" s="107"/>
      <c r="P12" s="107"/>
    </row>
    <row r="13" spans="1:16" s="109" customFormat="1">
      <c r="A13" s="133"/>
      <c r="B13" s="133"/>
      <c r="C13" s="135" t="s">
        <v>15</v>
      </c>
      <c r="D13" s="117">
        <f t="shared" ref="D13" si="0">+E13+F13</f>
        <v>-2000000</v>
      </c>
      <c r="E13" s="154">
        <f>+E15</f>
        <v>0</v>
      </c>
      <c r="F13" s="154">
        <f>+F15</f>
        <v>-2000000</v>
      </c>
      <c r="G13" s="117">
        <f t="shared" ref="G13" si="1">+H13+I13</f>
        <v>-2000000</v>
      </c>
      <c r="H13" s="117">
        <f>+H15</f>
        <v>0</v>
      </c>
      <c r="I13" s="117">
        <f>+I15</f>
        <v>-2000000</v>
      </c>
      <c r="J13" s="117">
        <f t="shared" ref="J13" si="2">+K13+L13</f>
        <v>-2000000</v>
      </c>
      <c r="K13" s="117">
        <f>+K15</f>
        <v>0</v>
      </c>
      <c r="L13" s="117">
        <f>+L15</f>
        <v>-2000000</v>
      </c>
    </row>
    <row r="14" spans="1:16" s="13" customFormat="1">
      <c r="A14" s="77"/>
      <c r="B14" s="77"/>
      <c r="C14" s="78" t="s">
        <v>13</v>
      </c>
      <c r="D14" s="73"/>
      <c r="E14" s="119"/>
      <c r="F14" s="119"/>
      <c r="G14" s="73"/>
      <c r="H14" s="73"/>
      <c r="I14" s="73"/>
      <c r="J14" s="73"/>
      <c r="K14" s="73"/>
      <c r="L14" s="73"/>
    </row>
    <row r="15" spans="1:16" s="13" customFormat="1">
      <c r="A15" s="77"/>
      <c r="B15" s="77"/>
      <c r="C15" s="81" t="s">
        <v>89</v>
      </c>
      <c r="D15" s="117">
        <f t="shared" ref="D15:D16" si="3">+E15+F15</f>
        <v>-2000000</v>
      </c>
      <c r="E15" s="154">
        <f>+E16</f>
        <v>0</v>
      </c>
      <c r="F15" s="154">
        <f>+F16</f>
        <v>-2000000</v>
      </c>
      <c r="G15" s="117">
        <f t="shared" ref="G15:G16" si="4">+H15+I15</f>
        <v>-2000000</v>
      </c>
      <c r="H15" s="117">
        <f>+H16</f>
        <v>0</v>
      </c>
      <c r="I15" s="117">
        <f>+I16</f>
        <v>-2000000</v>
      </c>
      <c r="J15" s="117">
        <f t="shared" ref="J15:J16" si="5">+K15+L15</f>
        <v>-2000000</v>
      </c>
      <c r="K15" s="117">
        <f>+K16</f>
        <v>0</v>
      </c>
      <c r="L15" s="117">
        <f>+L16</f>
        <v>-2000000</v>
      </c>
    </row>
    <row r="16" spans="1:16" s="13" customFormat="1" ht="33.35">
      <c r="A16" s="77"/>
      <c r="B16" s="77"/>
      <c r="C16" s="81" t="s">
        <v>109</v>
      </c>
      <c r="D16" s="117">
        <f t="shared" si="3"/>
        <v>-2000000</v>
      </c>
      <c r="E16" s="154">
        <f>+E18</f>
        <v>0</v>
      </c>
      <c r="F16" s="154">
        <f>+F18</f>
        <v>-2000000</v>
      </c>
      <c r="G16" s="117">
        <f t="shared" si="4"/>
        <v>-2000000</v>
      </c>
      <c r="H16" s="117">
        <f>+H18</f>
        <v>0</v>
      </c>
      <c r="I16" s="117">
        <f>+I18</f>
        <v>-2000000</v>
      </c>
      <c r="J16" s="117">
        <f t="shared" si="5"/>
        <v>-2000000</v>
      </c>
      <c r="K16" s="117">
        <f>+K18</f>
        <v>0</v>
      </c>
      <c r="L16" s="117">
        <f>+L18</f>
        <v>-2000000</v>
      </c>
    </row>
    <row r="17" spans="1:12" s="13" customFormat="1">
      <c r="A17" s="77"/>
      <c r="B17" s="77"/>
      <c r="C17" s="78" t="s">
        <v>13</v>
      </c>
      <c r="D17" s="73"/>
      <c r="E17" s="119"/>
      <c r="F17" s="119"/>
      <c r="G17" s="73"/>
      <c r="H17" s="73"/>
      <c r="I17" s="73"/>
      <c r="J17" s="73"/>
      <c r="K17" s="73"/>
      <c r="L17" s="73"/>
    </row>
    <row r="18" spans="1:12" s="108" customFormat="1" ht="33.35">
      <c r="A18" s="136" t="s">
        <v>110</v>
      </c>
      <c r="B18" s="136"/>
      <c r="C18" s="81" t="s">
        <v>111</v>
      </c>
      <c r="D18" s="117">
        <f t="shared" ref="D18:D36" si="6">+E18+F18</f>
        <v>-2000000</v>
      </c>
      <c r="E18" s="118">
        <f>+E29+E20</f>
        <v>0</v>
      </c>
      <c r="F18" s="118">
        <f>+F29+F20</f>
        <v>-2000000</v>
      </c>
      <c r="G18" s="117">
        <f t="shared" ref="G18" si="7">+H18+I18</f>
        <v>-2000000</v>
      </c>
      <c r="H18" s="118">
        <f>+H29+H20</f>
        <v>0</v>
      </c>
      <c r="I18" s="118">
        <f>+I29+I20</f>
        <v>-2000000</v>
      </c>
      <c r="J18" s="117">
        <f t="shared" ref="J18" si="8">+K18+L18</f>
        <v>-2000000</v>
      </c>
      <c r="K18" s="118">
        <f>+K29+K20</f>
        <v>0</v>
      </c>
      <c r="L18" s="118">
        <f>+L29+L20</f>
        <v>-2000000</v>
      </c>
    </row>
    <row r="19" spans="1:12" s="13" customFormat="1">
      <c r="A19" s="77"/>
      <c r="B19" s="77"/>
      <c r="C19" s="78" t="s">
        <v>13</v>
      </c>
      <c r="D19" s="119"/>
      <c r="E19" s="119"/>
      <c r="F19" s="119"/>
      <c r="G19" s="119"/>
      <c r="H19" s="119"/>
      <c r="I19" s="119"/>
      <c r="J19" s="119"/>
      <c r="K19" s="119"/>
      <c r="L19" s="119"/>
    </row>
    <row r="20" spans="1:12" s="109" customFormat="1" ht="70.95">
      <c r="A20" s="133"/>
      <c r="B20" s="87">
        <v>12001</v>
      </c>
      <c r="C20" s="78" t="s">
        <v>129</v>
      </c>
      <c r="D20" s="116">
        <f t="shared" ref="D20" si="9">+E20+F20</f>
        <v>0</v>
      </c>
      <c r="E20" s="116">
        <f>+E22</f>
        <v>0</v>
      </c>
      <c r="F20" s="116">
        <f>+F22</f>
        <v>0</v>
      </c>
      <c r="G20" s="116">
        <f t="shared" ref="G20" si="10">+H20+I20</f>
        <v>-3300000</v>
      </c>
      <c r="H20" s="116">
        <f>+H22</f>
        <v>-2750000</v>
      </c>
      <c r="I20" s="116">
        <f>+I22</f>
        <v>-550000</v>
      </c>
      <c r="J20" s="116">
        <f t="shared" ref="J20" si="11">+K20+L20</f>
        <v>-3300000</v>
      </c>
      <c r="K20" s="116">
        <f>+K22</f>
        <v>-2750000</v>
      </c>
      <c r="L20" s="116">
        <f>+L22</f>
        <v>-550000</v>
      </c>
    </row>
    <row r="21" spans="1:12" s="13" customFormat="1">
      <c r="A21" s="77"/>
      <c r="B21" s="77"/>
      <c r="C21" s="78" t="s">
        <v>23</v>
      </c>
      <c r="D21" s="119"/>
      <c r="E21" s="119"/>
      <c r="F21" s="119"/>
      <c r="G21" s="119"/>
      <c r="H21" s="119"/>
      <c r="I21" s="119"/>
      <c r="J21" s="119"/>
      <c r="K21" s="119"/>
      <c r="L21" s="119"/>
    </row>
    <row r="22" spans="1:12" s="13" customFormat="1" ht="35.5">
      <c r="A22" s="77"/>
      <c r="B22" s="77"/>
      <c r="C22" s="147" t="s">
        <v>114</v>
      </c>
      <c r="D22" s="120">
        <f t="shared" ref="D22" si="12">+E22+F22</f>
        <v>0</v>
      </c>
      <c r="E22" s="120">
        <f>+E24</f>
        <v>0</v>
      </c>
      <c r="F22" s="120">
        <f>+F24</f>
        <v>0</v>
      </c>
      <c r="G22" s="121">
        <f t="shared" ref="G22" si="13">+H22+I22</f>
        <v>-3300000</v>
      </c>
      <c r="H22" s="120">
        <f>+H24</f>
        <v>-2750000</v>
      </c>
      <c r="I22" s="120">
        <f>+I24</f>
        <v>-550000</v>
      </c>
      <c r="J22" s="121">
        <f t="shared" ref="J22" si="14">+K22+L22</f>
        <v>-3300000</v>
      </c>
      <c r="K22" s="120">
        <f>+K24</f>
        <v>-2750000</v>
      </c>
      <c r="L22" s="120">
        <f>+L24</f>
        <v>-550000</v>
      </c>
    </row>
    <row r="23" spans="1:12" s="13" customFormat="1" ht="35.5">
      <c r="A23" s="77"/>
      <c r="B23" s="77"/>
      <c r="C23" s="78" t="s">
        <v>115</v>
      </c>
      <c r="D23" s="119"/>
      <c r="E23" s="119"/>
      <c r="F23" s="119"/>
      <c r="G23" s="119"/>
      <c r="H23" s="119"/>
      <c r="I23" s="119"/>
      <c r="J23" s="119"/>
      <c r="K23" s="119"/>
      <c r="L23" s="119"/>
    </row>
    <row r="24" spans="1:12" s="109" customFormat="1">
      <c r="A24" s="133"/>
      <c r="B24" s="133"/>
      <c r="C24" s="87" t="s">
        <v>14</v>
      </c>
      <c r="D24" s="120">
        <f t="shared" ref="D24:D27" si="15">+E24+F24</f>
        <v>0</v>
      </c>
      <c r="E24" s="116">
        <f t="shared" ref="E24:L27" si="16">+E25</f>
        <v>0</v>
      </c>
      <c r="F24" s="116">
        <f t="shared" si="16"/>
        <v>0</v>
      </c>
      <c r="G24" s="116">
        <f t="shared" ref="G24:G27" si="17">+H24+I24</f>
        <v>-3300000</v>
      </c>
      <c r="H24" s="116">
        <f t="shared" si="16"/>
        <v>-2750000</v>
      </c>
      <c r="I24" s="116">
        <f t="shared" si="16"/>
        <v>-550000</v>
      </c>
      <c r="J24" s="116">
        <f t="shared" ref="J24:J27" si="18">+K24+L24</f>
        <v>-3300000</v>
      </c>
      <c r="K24" s="116">
        <f t="shared" si="16"/>
        <v>-2750000</v>
      </c>
      <c r="L24" s="116">
        <f t="shared" si="16"/>
        <v>-550000</v>
      </c>
    </row>
    <row r="25" spans="1:12" s="13" customFormat="1">
      <c r="A25" s="77"/>
      <c r="B25" s="77"/>
      <c r="C25" s="78" t="s">
        <v>89</v>
      </c>
      <c r="D25" s="116">
        <f t="shared" si="15"/>
        <v>0</v>
      </c>
      <c r="E25" s="116">
        <f t="shared" si="16"/>
        <v>0</v>
      </c>
      <c r="F25" s="116">
        <f t="shared" si="16"/>
        <v>0</v>
      </c>
      <c r="G25" s="116">
        <f t="shared" si="17"/>
        <v>-3300000</v>
      </c>
      <c r="H25" s="116">
        <f t="shared" si="16"/>
        <v>-2750000</v>
      </c>
      <c r="I25" s="116">
        <f t="shared" si="16"/>
        <v>-550000</v>
      </c>
      <c r="J25" s="116">
        <f t="shared" si="18"/>
        <v>-3300000</v>
      </c>
      <c r="K25" s="116">
        <f t="shared" si="16"/>
        <v>-2750000</v>
      </c>
      <c r="L25" s="116">
        <f t="shared" si="16"/>
        <v>-550000</v>
      </c>
    </row>
    <row r="26" spans="1:12" s="13" customFormat="1">
      <c r="A26" s="77"/>
      <c r="B26" s="77"/>
      <c r="C26" s="78" t="s">
        <v>90</v>
      </c>
      <c r="D26" s="116">
        <f t="shared" si="15"/>
        <v>0</v>
      </c>
      <c r="E26" s="116">
        <f t="shared" si="16"/>
        <v>0</v>
      </c>
      <c r="F26" s="116">
        <f t="shared" si="16"/>
        <v>0</v>
      </c>
      <c r="G26" s="116">
        <f t="shared" si="17"/>
        <v>-3300000</v>
      </c>
      <c r="H26" s="116">
        <f t="shared" si="16"/>
        <v>-2750000</v>
      </c>
      <c r="I26" s="116">
        <f t="shared" si="16"/>
        <v>-550000</v>
      </c>
      <c r="J26" s="116">
        <f t="shared" si="18"/>
        <v>-3300000</v>
      </c>
      <c r="K26" s="116">
        <f t="shared" si="16"/>
        <v>-2750000</v>
      </c>
      <c r="L26" s="116">
        <f t="shared" si="16"/>
        <v>-550000</v>
      </c>
    </row>
    <row r="27" spans="1:12" s="13" customFormat="1">
      <c r="A27" s="77"/>
      <c r="B27" s="77"/>
      <c r="C27" s="78" t="s">
        <v>87</v>
      </c>
      <c r="D27" s="116">
        <f t="shared" si="15"/>
        <v>0</v>
      </c>
      <c r="E27" s="116">
        <f t="shared" si="16"/>
        <v>0</v>
      </c>
      <c r="F27" s="116">
        <f t="shared" si="16"/>
        <v>0</v>
      </c>
      <c r="G27" s="116">
        <f t="shared" si="17"/>
        <v>-3300000</v>
      </c>
      <c r="H27" s="116">
        <f t="shared" si="16"/>
        <v>-2750000</v>
      </c>
      <c r="I27" s="116">
        <f t="shared" si="16"/>
        <v>-550000</v>
      </c>
      <c r="J27" s="116">
        <f t="shared" si="18"/>
        <v>-3300000</v>
      </c>
      <c r="K27" s="116">
        <f t="shared" si="16"/>
        <v>-2750000</v>
      </c>
      <c r="L27" s="116">
        <f t="shared" si="16"/>
        <v>-550000</v>
      </c>
    </row>
    <row r="28" spans="1:12" s="13" customFormat="1" ht="24.05" customHeight="1">
      <c r="A28" s="77"/>
      <c r="B28" s="77"/>
      <c r="C28" s="78" t="s">
        <v>51</v>
      </c>
      <c r="D28" s="116">
        <f>+E28+F28</f>
        <v>0</v>
      </c>
      <c r="E28" s="116">
        <v>0</v>
      </c>
      <c r="F28" s="116">
        <v>0</v>
      </c>
      <c r="G28" s="116">
        <f>+H28+I28</f>
        <v>-3300000</v>
      </c>
      <c r="H28" s="116">
        <f>I28*5</f>
        <v>-2750000</v>
      </c>
      <c r="I28" s="116">
        <v>-550000</v>
      </c>
      <c r="J28" s="116">
        <f>+K28+L28</f>
        <v>-3300000</v>
      </c>
      <c r="K28" s="116">
        <f>+H28</f>
        <v>-2750000</v>
      </c>
      <c r="L28" s="116">
        <f>+I28</f>
        <v>-550000</v>
      </c>
    </row>
    <row r="29" spans="1:12" s="109" customFormat="1" ht="70.95">
      <c r="A29" s="133"/>
      <c r="B29" s="87" t="s">
        <v>112</v>
      </c>
      <c r="C29" s="78" t="s">
        <v>113</v>
      </c>
      <c r="D29" s="116">
        <f t="shared" si="6"/>
        <v>-2000000</v>
      </c>
      <c r="E29" s="116">
        <f>+E31</f>
        <v>0</v>
      </c>
      <c r="F29" s="116">
        <f>+F31</f>
        <v>-2000000</v>
      </c>
      <c r="G29" s="116">
        <f t="shared" ref="G29" si="19">+H29+I29</f>
        <v>1300000</v>
      </c>
      <c r="H29" s="116">
        <f>+H31</f>
        <v>2750000</v>
      </c>
      <c r="I29" s="116">
        <f>+I31</f>
        <v>-1450000</v>
      </c>
      <c r="J29" s="116">
        <f t="shared" ref="J29" si="20">+K29+L29</f>
        <v>1300000</v>
      </c>
      <c r="K29" s="116">
        <f>+K31</f>
        <v>2750000</v>
      </c>
      <c r="L29" s="116">
        <f>+L31</f>
        <v>-1450000</v>
      </c>
    </row>
    <row r="30" spans="1:12" s="13" customFormat="1">
      <c r="A30" s="77"/>
      <c r="B30" s="77"/>
      <c r="C30" s="78" t="s">
        <v>23</v>
      </c>
      <c r="D30" s="119"/>
      <c r="E30" s="119"/>
      <c r="F30" s="119"/>
      <c r="G30" s="119"/>
      <c r="H30" s="119"/>
      <c r="I30" s="119"/>
      <c r="J30" s="119"/>
      <c r="K30" s="119"/>
      <c r="L30" s="119"/>
    </row>
    <row r="31" spans="1:12" s="13" customFormat="1" ht="35.5">
      <c r="A31" s="77"/>
      <c r="B31" s="77"/>
      <c r="C31" s="147" t="s">
        <v>114</v>
      </c>
      <c r="D31" s="116">
        <f t="shared" si="6"/>
        <v>-2000000</v>
      </c>
      <c r="E31" s="120">
        <f>+E33</f>
        <v>0</v>
      </c>
      <c r="F31" s="120">
        <f>+F33</f>
        <v>-2000000</v>
      </c>
      <c r="G31" s="121">
        <f t="shared" ref="G31" si="21">+H31+I31</f>
        <v>1300000</v>
      </c>
      <c r="H31" s="120">
        <f>+H33</f>
        <v>2750000</v>
      </c>
      <c r="I31" s="120">
        <f>+I33</f>
        <v>-1450000</v>
      </c>
      <c r="J31" s="121">
        <f t="shared" ref="J31" si="22">+K31+L31</f>
        <v>1300000</v>
      </c>
      <c r="K31" s="120">
        <f>+K33</f>
        <v>2750000</v>
      </c>
      <c r="L31" s="120">
        <f>+L33</f>
        <v>-1450000</v>
      </c>
    </row>
    <row r="32" spans="1:12" s="13" customFormat="1" ht="35.5">
      <c r="A32" s="77"/>
      <c r="B32" s="77"/>
      <c r="C32" s="78" t="s">
        <v>115</v>
      </c>
      <c r="D32" s="119"/>
      <c r="E32" s="119"/>
      <c r="F32" s="119"/>
      <c r="G32" s="119"/>
      <c r="H32" s="119"/>
      <c r="I32" s="119"/>
      <c r="J32" s="119"/>
      <c r="K32" s="119"/>
      <c r="L32" s="119"/>
    </row>
    <row r="33" spans="1:12" s="13" customFormat="1">
      <c r="A33" s="77"/>
      <c r="B33" s="77"/>
      <c r="C33" s="87" t="s">
        <v>14</v>
      </c>
      <c r="D33" s="116">
        <f t="shared" si="6"/>
        <v>-2000000</v>
      </c>
      <c r="E33" s="116">
        <f t="shared" ref="E33:L36" si="23">+E34</f>
        <v>0</v>
      </c>
      <c r="F33" s="116">
        <f t="shared" si="23"/>
        <v>-2000000</v>
      </c>
      <c r="G33" s="116">
        <f t="shared" ref="G33:G36" si="24">+H33+I33</f>
        <v>1300000</v>
      </c>
      <c r="H33" s="116">
        <f t="shared" si="23"/>
        <v>2750000</v>
      </c>
      <c r="I33" s="116">
        <f t="shared" si="23"/>
        <v>-1450000</v>
      </c>
      <c r="J33" s="116">
        <f t="shared" ref="J33:J36" si="25">+K33+L33</f>
        <v>1300000</v>
      </c>
      <c r="K33" s="116">
        <f t="shared" si="23"/>
        <v>2750000</v>
      </c>
      <c r="L33" s="116">
        <f t="shared" si="23"/>
        <v>-1450000</v>
      </c>
    </row>
    <row r="34" spans="1:12" s="13" customFormat="1">
      <c r="A34" s="77"/>
      <c r="B34" s="77"/>
      <c r="C34" s="78" t="s">
        <v>89</v>
      </c>
      <c r="D34" s="116">
        <f t="shared" si="6"/>
        <v>-2000000</v>
      </c>
      <c r="E34" s="116">
        <f t="shared" si="23"/>
        <v>0</v>
      </c>
      <c r="F34" s="116">
        <f t="shared" si="23"/>
        <v>-2000000</v>
      </c>
      <c r="G34" s="116">
        <f t="shared" si="24"/>
        <v>1300000</v>
      </c>
      <c r="H34" s="116">
        <f t="shared" si="23"/>
        <v>2750000</v>
      </c>
      <c r="I34" s="116">
        <f t="shared" si="23"/>
        <v>-1450000</v>
      </c>
      <c r="J34" s="116">
        <f t="shared" si="25"/>
        <v>1300000</v>
      </c>
      <c r="K34" s="116">
        <f t="shared" si="23"/>
        <v>2750000</v>
      </c>
      <c r="L34" s="116">
        <f t="shared" si="23"/>
        <v>-1450000</v>
      </c>
    </row>
    <row r="35" spans="1:12" s="13" customFormat="1">
      <c r="A35" s="77"/>
      <c r="B35" s="77"/>
      <c r="C35" s="78" t="s">
        <v>90</v>
      </c>
      <c r="D35" s="116">
        <f t="shared" si="6"/>
        <v>-2000000</v>
      </c>
      <c r="E35" s="116">
        <f t="shared" si="23"/>
        <v>0</v>
      </c>
      <c r="F35" s="116">
        <f t="shared" si="23"/>
        <v>-2000000</v>
      </c>
      <c r="G35" s="116">
        <f t="shared" si="24"/>
        <v>1300000</v>
      </c>
      <c r="H35" s="116">
        <f t="shared" si="23"/>
        <v>2750000</v>
      </c>
      <c r="I35" s="116">
        <f t="shared" si="23"/>
        <v>-1450000</v>
      </c>
      <c r="J35" s="116">
        <f t="shared" si="25"/>
        <v>1300000</v>
      </c>
      <c r="K35" s="116">
        <f t="shared" si="23"/>
        <v>2750000</v>
      </c>
      <c r="L35" s="116">
        <f t="shared" si="23"/>
        <v>-1450000</v>
      </c>
    </row>
    <row r="36" spans="1:12" s="13" customFormat="1">
      <c r="A36" s="77"/>
      <c r="B36" s="77"/>
      <c r="C36" s="78" t="s">
        <v>87</v>
      </c>
      <c r="D36" s="116">
        <f t="shared" si="6"/>
        <v>-2000000</v>
      </c>
      <c r="E36" s="116">
        <f t="shared" si="23"/>
        <v>0</v>
      </c>
      <c r="F36" s="116">
        <f t="shared" si="23"/>
        <v>-2000000</v>
      </c>
      <c r="G36" s="116">
        <f t="shared" si="24"/>
        <v>1300000</v>
      </c>
      <c r="H36" s="116">
        <f t="shared" si="23"/>
        <v>2750000</v>
      </c>
      <c r="I36" s="116">
        <f t="shared" si="23"/>
        <v>-1450000</v>
      </c>
      <c r="J36" s="116">
        <f t="shared" si="25"/>
        <v>1300000</v>
      </c>
      <c r="K36" s="116">
        <f t="shared" si="23"/>
        <v>2750000</v>
      </c>
      <c r="L36" s="116">
        <f t="shared" si="23"/>
        <v>-1450000</v>
      </c>
    </row>
    <row r="37" spans="1:12" s="13" customFormat="1">
      <c r="A37" s="77"/>
      <c r="B37" s="77"/>
      <c r="C37" s="78" t="s">
        <v>51</v>
      </c>
      <c r="D37" s="116">
        <f>+E37+F37</f>
        <v>-2000000</v>
      </c>
      <c r="E37" s="116"/>
      <c r="F37" s="116">
        <v>-2000000</v>
      </c>
      <c r="G37" s="116">
        <f>+H37+I37</f>
        <v>1300000</v>
      </c>
      <c r="H37" s="116">
        <f>-H28+E37</f>
        <v>2750000</v>
      </c>
      <c r="I37" s="116">
        <f>-2000000+550000</f>
        <v>-1450000</v>
      </c>
      <c r="J37" s="116">
        <f>+K37+L37</f>
        <v>1300000</v>
      </c>
      <c r="K37" s="116">
        <f>+H37</f>
        <v>2750000</v>
      </c>
      <c r="L37" s="116">
        <f>-2000000+550000</f>
        <v>-1450000</v>
      </c>
    </row>
    <row r="41" spans="1:12">
      <c r="G41" s="113"/>
      <c r="H41" s="112"/>
    </row>
    <row r="43" spans="1:12">
      <c r="G43" s="113"/>
      <c r="H43" s="113"/>
      <c r="I43" s="113"/>
    </row>
  </sheetData>
  <mergeCells count="18">
    <mergeCell ref="A9:B11"/>
    <mergeCell ref="C9:C11"/>
    <mergeCell ref="D9:L9"/>
    <mergeCell ref="D10:F10"/>
    <mergeCell ref="G10:I10"/>
    <mergeCell ref="J10:L10"/>
    <mergeCell ref="D11:D12"/>
    <mergeCell ref="E11:F11"/>
    <mergeCell ref="G11:G12"/>
    <mergeCell ref="H11:I11"/>
    <mergeCell ref="J11:J12"/>
    <mergeCell ref="K11:L11"/>
    <mergeCell ref="A6:L6"/>
    <mergeCell ref="I1:J1"/>
    <mergeCell ref="K1:L1"/>
    <mergeCell ref="I2:L2"/>
    <mergeCell ref="I3:J3"/>
    <mergeCell ref="K3:L3"/>
  </mergeCells>
  <pageMargins left="0.25" right="0.25" top="0.75" bottom="0.75" header="0.3" footer="0.3"/>
  <pageSetup scale="4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opLeftCell="A52" zoomScale="85" zoomScaleNormal="85" zoomScaleSheetLayoutView="100" workbookViewId="0">
      <selection activeCell="E55" sqref="E55:E59"/>
    </sheetView>
  </sheetViews>
  <sheetFormatPr defaultColWidth="9.09765625" defaultRowHeight="17.75"/>
  <cols>
    <col min="1" max="1" width="5.296875" style="1" customWidth="1"/>
    <col min="2" max="2" width="24.59765625" style="1" customWidth="1"/>
    <col min="3" max="3" width="67.8984375" style="1" customWidth="1"/>
    <col min="4" max="6" width="19.69921875" style="1" customWidth="1"/>
    <col min="7" max="7" width="10" style="1" customWidth="1"/>
    <col min="8" max="8" width="49.8984375" style="1" customWidth="1"/>
    <col min="9" max="16384" width="9.09765625" style="1"/>
  </cols>
  <sheetData>
    <row r="1" spans="1:6" ht="37.5" customHeight="1">
      <c r="C1" s="254" t="s">
        <v>37</v>
      </c>
      <c r="D1" s="254"/>
      <c r="E1" s="254"/>
      <c r="F1" s="254"/>
    </row>
    <row r="2" spans="1:6" ht="17.600000000000001" customHeight="1">
      <c r="C2" s="255" t="s">
        <v>60</v>
      </c>
      <c r="D2" s="255"/>
      <c r="E2" s="255"/>
      <c r="F2" s="255"/>
    </row>
    <row r="3" spans="1:6" ht="17.600000000000001" customHeight="1">
      <c r="C3" s="255" t="s">
        <v>27</v>
      </c>
      <c r="D3" s="255"/>
      <c r="E3" s="255"/>
      <c r="F3" s="255"/>
    </row>
    <row r="6" spans="1:6" ht="59.65" customHeight="1">
      <c r="A6" s="25"/>
      <c r="B6" s="294" t="s">
        <v>152</v>
      </c>
      <c r="C6" s="294"/>
      <c r="D6" s="294"/>
      <c r="E6" s="294"/>
      <c r="F6" s="294"/>
    </row>
    <row r="7" spans="1:6" ht="23.65" customHeight="1"/>
    <row r="8" spans="1:6" ht="21.9" customHeight="1">
      <c r="A8" s="285" t="s">
        <v>34</v>
      </c>
      <c r="B8" s="285"/>
      <c r="C8" s="285"/>
      <c r="D8" s="285"/>
      <c r="E8" s="285"/>
      <c r="F8" s="285"/>
    </row>
    <row r="9" spans="1:6" ht="38.700000000000003" customHeight="1">
      <c r="C9" s="295" t="s">
        <v>29</v>
      </c>
      <c r="D9" s="295"/>
      <c r="E9" s="295"/>
      <c r="F9" s="8"/>
    </row>
    <row r="10" spans="1:6">
      <c r="B10" s="290" t="s">
        <v>7</v>
      </c>
      <c r="C10" s="291"/>
      <c r="D10" s="292"/>
      <c r="E10" s="291"/>
      <c r="F10" s="293"/>
    </row>
    <row r="11" spans="1:6">
      <c r="B11" s="3"/>
      <c r="C11" s="3"/>
      <c r="D11" s="26"/>
      <c r="E11" s="26"/>
      <c r="F11" s="26"/>
    </row>
    <row r="12" spans="1:6">
      <c r="B12" s="3"/>
      <c r="C12" s="3"/>
    </row>
    <row r="13" spans="1:6" s="3" customFormat="1">
      <c r="B13" s="21" t="s">
        <v>36</v>
      </c>
      <c r="C13" s="21" t="s">
        <v>1</v>
      </c>
      <c r="D13" s="20"/>
      <c r="E13" s="20"/>
      <c r="F13" s="20"/>
    </row>
    <row r="14" spans="1:6" s="3" customFormat="1" ht="35.5">
      <c r="B14" s="22">
        <v>1189</v>
      </c>
      <c r="C14" s="16" t="s">
        <v>123</v>
      </c>
      <c r="D14" s="21"/>
      <c r="E14" s="21"/>
      <c r="F14" s="21"/>
    </row>
    <row r="15" spans="1:6" s="3" customFormat="1"/>
    <row r="16" spans="1:6" s="3" customFormat="1">
      <c r="B16" s="296" t="s">
        <v>2</v>
      </c>
      <c r="C16" s="297"/>
      <c r="D16" s="27"/>
      <c r="E16" s="27"/>
      <c r="F16" s="27"/>
    </row>
    <row r="17" spans="2:8" s="3" customFormat="1" ht="37.35" customHeight="1">
      <c r="B17" s="16" t="s">
        <v>3</v>
      </c>
      <c r="C17" s="19">
        <v>1189</v>
      </c>
      <c r="D17" s="219" t="s">
        <v>130</v>
      </c>
      <c r="E17" s="219"/>
      <c r="F17" s="220"/>
    </row>
    <row r="18" spans="2:8" s="3" customFormat="1" ht="35.5">
      <c r="B18" s="16" t="s">
        <v>4</v>
      </c>
      <c r="C18" s="19">
        <v>12001</v>
      </c>
      <c r="D18" s="9" t="s">
        <v>50</v>
      </c>
      <c r="E18" s="9" t="s">
        <v>9</v>
      </c>
      <c r="F18" s="9" t="s">
        <v>10</v>
      </c>
    </row>
    <row r="19" spans="2:8" s="3" customFormat="1" ht="70.95">
      <c r="B19" s="23" t="s">
        <v>56</v>
      </c>
      <c r="C19" s="110" t="s">
        <v>129</v>
      </c>
      <c r="D19" s="227"/>
      <c r="E19" s="227"/>
      <c r="F19" s="227"/>
    </row>
    <row r="20" spans="2:8" s="3" customFormat="1" ht="88.7">
      <c r="B20" s="23" t="s">
        <v>57</v>
      </c>
      <c r="C20" s="110" t="s">
        <v>125</v>
      </c>
      <c r="D20" s="229"/>
      <c r="E20" s="229"/>
      <c r="F20" s="229"/>
    </row>
    <row r="21" spans="2:8" s="3" customFormat="1" ht="35.5">
      <c r="B21" s="23" t="s">
        <v>58</v>
      </c>
      <c r="C21" s="110" t="s">
        <v>126</v>
      </c>
      <c r="D21" s="229"/>
      <c r="E21" s="229"/>
      <c r="F21" s="229"/>
    </row>
    <row r="22" spans="2:8" s="3" customFormat="1" ht="53.2">
      <c r="B22" s="18" t="s">
        <v>88</v>
      </c>
      <c r="C22" s="110" t="s">
        <v>127</v>
      </c>
      <c r="D22" s="229"/>
      <c r="E22" s="229"/>
      <c r="F22" s="229"/>
    </row>
    <row r="23" spans="2:8" s="3" customFormat="1">
      <c r="B23" s="299" t="s">
        <v>0</v>
      </c>
      <c r="C23" s="300"/>
      <c r="D23" s="228"/>
      <c r="E23" s="228"/>
      <c r="F23" s="228"/>
    </row>
    <row r="24" spans="2:8" s="3" customFormat="1">
      <c r="B24" s="301" t="s">
        <v>133</v>
      </c>
      <c r="C24" s="302"/>
      <c r="D24" s="155">
        <v>-9</v>
      </c>
      <c r="E24" s="156"/>
      <c r="F24" s="155">
        <v>-9</v>
      </c>
    </row>
    <row r="25" spans="2:8" s="28" customFormat="1" ht="16.55" customHeight="1">
      <c r="B25" s="10" t="s">
        <v>5</v>
      </c>
      <c r="C25" s="10"/>
      <c r="D25" s="57">
        <f>+'Հավելված N 1'!D23</f>
        <v>0</v>
      </c>
      <c r="E25" s="57">
        <f>+'Հավելված N 1'!E23</f>
        <v>-3300000</v>
      </c>
      <c r="F25" s="57">
        <f>+'Հավելված N 1'!F23</f>
        <v>-3300000</v>
      </c>
      <c r="G25" s="29"/>
      <c r="H25" s="114"/>
    </row>
    <row r="26" spans="2:8" s="3" customFormat="1" ht="7.55" customHeight="1"/>
    <row r="27" spans="2:8" s="3" customFormat="1">
      <c r="B27" s="296" t="s">
        <v>2</v>
      </c>
      <c r="C27" s="297"/>
      <c r="D27" s="27"/>
      <c r="E27" s="27"/>
      <c r="F27" s="27"/>
    </row>
    <row r="28" spans="2:8" s="3" customFormat="1" ht="63" customHeight="1">
      <c r="B28" s="16" t="s">
        <v>3</v>
      </c>
      <c r="C28" s="19">
        <v>1189</v>
      </c>
      <c r="D28" s="219" t="s">
        <v>32</v>
      </c>
      <c r="E28" s="219"/>
      <c r="F28" s="220"/>
    </row>
    <row r="29" spans="2:8" s="3" customFormat="1" ht="35.5">
      <c r="B29" s="16" t="s">
        <v>4</v>
      </c>
      <c r="C29" s="19">
        <v>12003</v>
      </c>
      <c r="D29" s="9" t="s">
        <v>50</v>
      </c>
      <c r="E29" s="9" t="s">
        <v>9</v>
      </c>
      <c r="F29" s="9" t="s">
        <v>10</v>
      </c>
    </row>
    <row r="30" spans="2:8" s="3" customFormat="1" ht="70.95">
      <c r="B30" s="23" t="s">
        <v>56</v>
      </c>
      <c r="C30" s="110" t="s">
        <v>124</v>
      </c>
      <c r="D30" s="227"/>
      <c r="E30" s="227"/>
      <c r="F30" s="227"/>
    </row>
    <row r="31" spans="2:8" s="3" customFormat="1" ht="121.7" customHeight="1">
      <c r="B31" s="23" t="s">
        <v>57</v>
      </c>
      <c r="C31" s="110" t="s">
        <v>125</v>
      </c>
      <c r="D31" s="229"/>
      <c r="E31" s="229"/>
      <c r="F31" s="229"/>
    </row>
    <row r="32" spans="2:8" s="3" customFormat="1" ht="35.5">
      <c r="B32" s="23" t="s">
        <v>58</v>
      </c>
      <c r="C32" s="110" t="s">
        <v>126</v>
      </c>
      <c r="D32" s="229"/>
      <c r="E32" s="229"/>
      <c r="F32" s="229"/>
    </row>
    <row r="33" spans="2:7" s="3" customFormat="1" ht="53.2">
      <c r="B33" s="18" t="s">
        <v>88</v>
      </c>
      <c r="C33" s="110" t="s">
        <v>127</v>
      </c>
      <c r="D33" s="229"/>
      <c r="E33" s="229"/>
      <c r="F33" s="229"/>
    </row>
    <row r="34" spans="2:7" s="3" customFormat="1">
      <c r="B34" s="299" t="s">
        <v>0</v>
      </c>
      <c r="C34" s="300"/>
      <c r="D34" s="228"/>
      <c r="E34" s="228"/>
      <c r="F34" s="228"/>
    </row>
    <row r="35" spans="2:7" s="3" customFormat="1">
      <c r="B35" s="301" t="s">
        <v>133</v>
      </c>
      <c r="C35" s="302"/>
      <c r="D35" s="155">
        <v>9</v>
      </c>
      <c r="E35" s="156"/>
      <c r="F35" s="155">
        <v>9</v>
      </c>
    </row>
    <row r="36" spans="2:7" s="28" customFormat="1">
      <c r="B36" s="10" t="s">
        <v>5</v>
      </c>
      <c r="C36" s="10"/>
      <c r="D36" s="57">
        <f>+'Հավելված N 1'!D29</f>
        <v>-2000000</v>
      </c>
      <c r="E36" s="57">
        <f>+'Հավելված N 1'!E29</f>
        <v>1300000</v>
      </c>
      <c r="F36" s="57">
        <f>+'Հավելված N 1'!F29</f>
        <v>1300000</v>
      </c>
      <c r="G36" s="29"/>
    </row>
    <row r="38" spans="2:7" s="3" customFormat="1">
      <c r="B38" s="21" t="s">
        <v>36</v>
      </c>
      <c r="C38" s="21" t="s">
        <v>1</v>
      </c>
      <c r="D38" s="20"/>
      <c r="E38" s="20"/>
      <c r="F38" s="20"/>
    </row>
    <row r="39" spans="2:7" s="3" customFormat="1" ht="45.8" customHeight="1">
      <c r="B39" s="157">
        <v>1236</v>
      </c>
      <c r="C39" s="23" t="s">
        <v>68</v>
      </c>
      <c r="D39" s="21"/>
      <c r="E39" s="21"/>
      <c r="F39" s="21"/>
    </row>
    <row r="40" spans="2:7" s="3" customFormat="1"/>
    <row r="41" spans="2:7" s="3" customFormat="1"/>
    <row r="42" spans="2:7" s="3" customFormat="1">
      <c r="B42" s="296" t="s">
        <v>2</v>
      </c>
      <c r="C42" s="297"/>
      <c r="D42" s="27"/>
      <c r="E42" s="27"/>
      <c r="F42" s="27"/>
    </row>
    <row r="43" spans="2:7" s="3" customFormat="1" ht="37.35" customHeight="1">
      <c r="B43" s="16" t="s">
        <v>3</v>
      </c>
      <c r="C43" s="19">
        <v>1236</v>
      </c>
      <c r="D43" s="352" t="s">
        <v>128</v>
      </c>
      <c r="E43" s="353"/>
      <c r="F43" s="298"/>
    </row>
    <row r="44" spans="2:7" s="3" customFormat="1" ht="35.5">
      <c r="B44" s="16" t="s">
        <v>4</v>
      </c>
      <c r="C44" s="19">
        <v>32003</v>
      </c>
      <c r="D44" s="9" t="s">
        <v>50</v>
      </c>
      <c r="E44" s="9" t="s">
        <v>9</v>
      </c>
      <c r="F44" s="9" t="s">
        <v>10</v>
      </c>
    </row>
    <row r="45" spans="2:7" s="3" customFormat="1" ht="35.5">
      <c r="B45" s="53" t="s">
        <v>56</v>
      </c>
      <c r="C45" s="24" t="s">
        <v>99</v>
      </c>
      <c r="D45" s="227"/>
      <c r="E45" s="227"/>
      <c r="F45" s="227"/>
    </row>
    <row r="46" spans="2:7" s="3" customFormat="1" ht="88.7">
      <c r="B46" s="16" t="s">
        <v>57</v>
      </c>
      <c r="C46" s="24" t="s">
        <v>100</v>
      </c>
      <c r="D46" s="229"/>
      <c r="E46" s="229"/>
      <c r="F46" s="229"/>
    </row>
    <row r="47" spans="2:7" s="3" customFormat="1" ht="35.5">
      <c r="B47" s="23" t="s">
        <v>58</v>
      </c>
      <c r="C47" s="24" t="s">
        <v>69</v>
      </c>
      <c r="D47" s="229"/>
      <c r="E47" s="229"/>
      <c r="F47" s="229"/>
    </row>
    <row r="48" spans="2:7" s="3" customFormat="1" ht="70.95">
      <c r="B48" s="17" t="s">
        <v>101</v>
      </c>
      <c r="C48" s="24" t="s">
        <v>102</v>
      </c>
      <c r="D48" s="229"/>
      <c r="E48" s="229"/>
      <c r="F48" s="229"/>
    </row>
    <row r="49" spans="2:7" s="3" customFormat="1">
      <c r="B49" s="299" t="s">
        <v>0</v>
      </c>
      <c r="C49" s="300"/>
      <c r="D49" s="228"/>
      <c r="E49" s="228"/>
      <c r="F49" s="228"/>
    </row>
    <row r="50" spans="2:7" s="28" customFormat="1">
      <c r="B50" s="10" t="s">
        <v>5</v>
      </c>
      <c r="C50" s="10"/>
      <c r="D50" s="57">
        <f>+'Հավելված N 1'!D42</f>
        <v>2000000</v>
      </c>
      <c r="E50" s="57">
        <f>+'Հավելված N 1'!E42</f>
        <v>2000000</v>
      </c>
      <c r="F50" s="57">
        <f>+'Հավելված N 1'!F42</f>
        <v>2000000</v>
      </c>
      <c r="G50" s="29"/>
    </row>
    <row r="51" spans="2:7" s="3" customFormat="1" ht="9.15" customHeight="1"/>
    <row r="52" spans="2:7" s="3" customFormat="1">
      <c r="B52" s="296" t="s">
        <v>2</v>
      </c>
      <c r="C52" s="297"/>
      <c r="D52" s="27"/>
      <c r="E52" s="27"/>
      <c r="F52" s="27"/>
    </row>
    <row r="53" spans="2:7" s="3" customFormat="1" ht="37.35" customHeight="1">
      <c r="B53" s="16" t="s">
        <v>3</v>
      </c>
      <c r="C53" s="19">
        <v>1236</v>
      </c>
      <c r="D53" s="219" t="s">
        <v>130</v>
      </c>
      <c r="E53" s="219"/>
      <c r="F53" s="220"/>
    </row>
    <row r="54" spans="2:7" s="3" customFormat="1" ht="35.5">
      <c r="B54" s="16" t="s">
        <v>4</v>
      </c>
      <c r="C54" s="19">
        <v>32003</v>
      </c>
      <c r="D54" s="9" t="s">
        <v>50</v>
      </c>
      <c r="E54" s="9" t="s">
        <v>9</v>
      </c>
      <c r="F54" s="9" t="s">
        <v>10</v>
      </c>
    </row>
    <row r="55" spans="2:7" s="3" customFormat="1" ht="35.5">
      <c r="B55" s="53" t="s">
        <v>56</v>
      </c>
      <c r="C55" s="24" t="s">
        <v>99</v>
      </c>
      <c r="D55" s="227"/>
      <c r="E55" s="227"/>
      <c r="F55" s="227"/>
    </row>
    <row r="56" spans="2:7" s="3" customFormat="1" ht="88.7">
      <c r="B56" s="16" t="s">
        <v>57</v>
      </c>
      <c r="C56" s="24" t="s">
        <v>100</v>
      </c>
      <c r="D56" s="229"/>
      <c r="E56" s="229"/>
      <c r="F56" s="229"/>
    </row>
    <row r="57" spans="2:7" s="3" customFormat="1" ht="35.5">
      <c r="B57" s="23" t="s">
        <v>58</v>
      </c>
      <c r="C57" s="24" t="s">
        <v>69</v>
      </c>
      <c r="D57" s="229"/>
      <c r="E57" s="229"/>
      <c r="F57" s="229"/>
    </row>
    <row r="58" spans="2:7" s="3" customFormat="1" ht="70.95">
      <c r="B58" s="17" t="s">
        <v>101</v>
      </c>
      <c r="C58" s="24" t="s">
        <v>102</v>
      </c>
      <c r="D58" s="229"/>
      <c r="E58" s="229"/>
      <c r="F58" s="229"/>
    </row>
    <row r="59" spans="2:7" s="3" customFormat="1">
      <c r="B59" s="299" t="s">
        <v>0</v>
      </c>
      <c r="C59" s="300"/>
      <c r="D59" s="228"/>
      <c r="E59" s="228"/>
      <c r="F59" s="228"/>
    </row>
    <row r="60" spans="2:7" s="28" customFormat="1">
      <c r="B60" s="10" t="s">
        <v>5</v>
      </c>
      <c r="C60" s="10"/>
      <c r="D60" s="57">
        <f>+'Հավելված N 1'!D48</f>
        <v>-71287</v>
      </c>
      <c r="E60" s="57">
        <f>+'Հավելված N 1'!E48</f>
        <v>-71287</v>
      </c>
      <c r="F60" s="57">
        <f>+'Հավելված N 1'!F48</f>
        <v>-71287</v>
      </c>
      <c r="G60" s="29"/>
    </row>
    <row r="66" spans="1:6" ht="21.9" customHeight="1">
      <c r="A66" s="285" t="s">
        <v>145</v>
      </c>
      <c r="B66" s="285"/>
      <c r="C66" s="285"/>
      <c r="D66" s="285"/>
      <c r="E66" s="285"/>
      <c r="F66" s="285"/>
    </row>
    <row r="67" spans="1:6" ht="38.700000000000003" customHeight="1">
      <c r="C67" s="286" t="s">
        <v>35</v>
      </c>
      <c r="D67" s="286"/>
      <c r="E67" s="192"/>
      <c r="F67" s="192"/>
    </row>
    <row r="68" spans="1:6">
      <c r="B68" s="287" t="s">
        <v>7</v>
      </c>
      <c r="C68" s="287"/>
      <c r="D68" s="287"/>
      <c r="E68" s="287"/>
      <c r="F68" s="287"/>
    </row>
    <row r="69" spans="1:6">
      <c r="B69" s="3"/>
      <c r="C69" s="3"/>
      <c r="D69" s="26"/>
      <c r="E69" s="26"/>
      <c r="F69" s="26"/>
    </row>
    <row r="70" spans="1:6">
      <c r="B70" s="3"/>
      <c r="C70" s="3"/>
    </row>
    <row r="71" spans="1:6" s="3" customFormat="1">
      <c r="B71" s="180" t="s">
        <v>36</v>
      </c>
      <c r="C71" s="180" t="s">
        <v>1</v>
      </c>
      <c r="D71" s="187"/>
      <c r="E71" s="187"/>
      <c r="F71" s="187"/>
    </row>
    <row r="72" spans="1:6" s="3" customFormat="1">
      <c r="B72" s="193">
        <v>1139</v>
      </c>
      <c r="C72" s="194" t="s">
        <v>146</v>
      </c>
      <c r="D72" s="180"/>
      <c r="E72" s="180"/>
      <c r="F72" s="180"/>
    </row>
    <row r="73" spans="1:6" s="3" customFormat="1"/>
    <row r="74" spans="1:6" s="3" customFormat="1">
      <c r="B74" s="288" t="s">
        <v>2</v>
      </c>
      <c r="C74" s="289"/>
      <c r="D74" s="180"/>
      <c r="E74" s="180"/>
      <c r="F74" s="180"/>
    </row>
    <row r="75" spans="1:6" s="3" customFormat="1" ht="53.9" customHeight="1">
      <c r="B75" s="194" t="s">
        <v>3</v>
      </c>
      <c r="C75" s="182">
        <v>1139</v>
      </c>
      <c r="D75" s="215" t="s">
        <v>147</v>
      </c>
      <c r="E75" s="216"/>
      <c r="F75" s="220"/>
    </row>
    <row r="76" spans="1:6" s="3" customFormat="1" ht="35.5">
      <c r="B76" s="194" t="s">
        <v>4</v>
      </c>
      <c r="C76" s="182">
        <v>11001</v>
      </c>
      <c r="D76" s="175" t="s">
        <v>50</v>
      </c>
      <c r="E76" s="175" t="s">
        <v>9</v>
      </c>
      <c r="F76" s="175" t="s">
        <v>10</v>
      </c>
    </row>
    <row r="77" spans="1:6" s="3" customFormat="1" ht="35.5">
      <c r="B77" s="195" t="s">
        <v>56</v>
      </c>
      <c r="C77" s="196" t="s">
        <v>146</v>
      </c>
      <c r="D77" s="227"/>
      <c r="E77" s="227"/>
      <c r="F77" s="227"/>
    </row>
    <row r="78" spans="1:6" s="3" customFormat="1" ht="70.95">
      <c r="B78" s="194" t="s">
        <v>57</v>
      </c>
      <c r="C78" s="196" t="s">
        <v>148</v>
      </c>
      <c r="D78" s="229"/>
      <c r="E78" s="229"/>
      <c r="F78" s="229"/>
    </row>
    <row r="79" spans="1:6" s="3" customFormat="1" ht="35.5">
      <c r="B79" s="146" t="s">
        <v>58</v>
      </c>
      <c r="C79" s="196" t="s">
        <v>149</v>
      </c>
      <c r="D79" s="229"/>
      <c r="E79" s="229"/>
      <c r="F79" s="229"/>
    </row>
    <row r="80" spans="1:6" s="3" customFormat="1" ht="53.2">
      <c r="B80" s="77" t="s">
        <v>150</v>
      </c>
      <c r="C80" s="196" t="s">
        <v>151</v>
      </c>
      <c r="D80" s="229"/>
      <c r="E80" s="229"/>
      <c r="F80" s="229"/>
    </row>
    <row r="81" spans="2:6" s="3" customFormat="1">
      <c r="B81" s="283" t="s">
        <v>0</v>
      </c>
      <c r="C81" s="284"/>
      <c r="D81" s="228"/>
      <c r="E81" s="228"/>
      <c r="F81" s="228"/>
    </row>
    <row r="82" spans="2:6" s="28" customFormat="1">
      <c r="B82" s="197" t="s">
        <v>5</v>
      </c>
      <c r="C82" s="197"/>
      <c r="D82" s="198">
        <f>+'Հավելված N 1'!D63</f>
        <v>71287</v>
      </c>
      <c r="E82" s="198">
        <f>+'Հավելված N 1'!E63</f>
        <v>71287</v>
      </c>
      <c r="F82" s="198">
        <f>+'Հավելված N 1'!F63</f>
        <v>71287</v>
      </c>
    </row>
  </sheetData>
  <mergeCells count="42">
    <mergeCell ref="B52:C52"/>
    <mergeCell ref="D53:F53"/>
    <mergeCell ref="D55:D59"/>
    <mergeCell ref="E55:E59"/>
    <mergeCell ref="F55:F59"/>
    <mergeCell ref="B59:C59"/>
    <mergeCell ref="B35:C35"/>
    <mergeCell ref="B24:C24"/>
    <mergeCell ref="B16:C16"/>
    <mergeCell ref="D17:F17"/>
    <mergeCell ref="D19:D23"/>
    <mergeCell ref="E19:E23"/>
    <mergeCell ref="F19:F23"/>
    <mergeCell ref="B23:C23"/>
    <mergeCell ref="B27:C27"/>
    <mergeCell ref="D28:F28"/>
    <mergeCell ref="D30:D34"/>
    <mergeCell ref="E30:E34"/>
    <mergeCell ref="F30:F34"/>
    <mergeCell ref="B34:C34"/>
    <mergeCell ref="B42:C42"/>
    <mergeCell ref="D43:F43"/>
    <mergeCell ref="D45:D49"/>
    <mergeCell ref="E45:E49"/>
    <mergeCell ref="F45:F49"/>
    <mergeCell ref="B49:C49"/>
    <mergeCell ref="C1:F1"/>
    <mergeCell ref="C2:F2"/>
    <mergeCell ref="C3:F3"/>
    <mergeCell ref="B10:F10"/>
    <mergeCell ref="A8:F8"/>
    <mergeCell ref="B6:F6"/>
    <mergeCell ref="C9:E9"/>
    <mergeCell ref="D77:D81"/>
    <mergeCell ref="E77:E81"/>
    <mergeCell ref="F77:F81"/>
    <mergeCell ref="B81:C81"/>
    <mergeCell ref="A66:F66"/>
    <mergeCell ref="C67:D67"/>
    <mergeCell ref="B68:F68"/>
    <mergeCell ref="B74:C74"/>
    <mergeCell ref="D75:F7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topLeftCell="A71" zoomScale="85" zoomScaleNormal="85" zoomScaleSheetLayoutView="100" workbookViewId="0">
      <selection activeCell="G79" sqref="G79"/>
    </sheetView>
  </sheetViews>
  <sheetFormatPr defaultColWidth="9.09765625" defaultRowHeight="17.75"/>
  <cols>
    <col min="1" max="1" width="5.296875" style="1" customWidth="1"/>
    <col min="2" max="2" width="24.59765625" style="1" customWidth="1"/>
    <col min="3" max="3" width="67.8984375" style="1" customWidth="1"/>
    <col min="4" max="6" width="19.8984375" style="1" customWidth="1"/>
    <col min="7" max="7" width="49.8984375" style="1" customWidth="1"/>
    <col min="8" max="16384" width="9.09765625" style="1"/>
  </cols>
  <sheetData>
    <row r="1" spans="1:6" ht="37.5" customHeight="1">
      <c r="C1" s="254" t="s">
        <v>122</v>
      </c>
      <c r="D1" s="254"/>
      <c r="E1" s="254"/>
      <c r="F1" s="254"/>
    </row>
    <row r="2" spans="1:6" ht="17.600000000000001" customHeight="1">
      <c r="C2" s="255" t="s">
        <v>60</v>
      </c>
      <c r="D2" s="255"/>
      <c r="E2" s="255"/>
      <c r="F2" s="255"/>
    </row>
    <row r="3" spans="1:6" ht="17.600000000000001" customHeight="1">
      <c r="C3" s="255" t="s">
        <v>27</v>
      </c>
      <c r="D3" s="255"/>
      <c r="E3" s="255"/>
      <c r="F3" s="255"/>
    </row>
    <row r="6" spans="1:6" ht="59.65" customHeight="1">
      <c r="A6" s="25"/>
      <c r="B6" s="303" t="s">
        <v>134</v>
      </c>
      <c r="C6" s="303"/>
      <c r="D6" s="303"/>
      <c r="E6" s="303"/>
      <c r="F6" s="303"/>
    </row>
    <row r="7" spans="1:6" ht="23.65" customHeight="1"/>
    <row r="8" spans="1:6" ht="23.65" customHeight="1"/>
    <row r="9" spans="1:6" ht="21.9" customHeight="1">
      <c r="A9" s="285" t="s">
        <v>91</v>
      </c>
      <c r="B9" s="285"/>
      <c r="C9" s="285"/>
      <c r="D9" s="285"/>
      <c r="E9" s="285"/>
      <c r="F9" s="285"/>
    </row>
    <row r="10" spans="1:6" ht="38.700000000000003" customHeight="1">
      <c r="C10" s="295" t="s">
        <v>86</v>
      </c>
      <c r="D10" s="295"/>
      <c r="E10" s="295"/>
      <c r="F10" s="8"/>
    </row>
    <row r="11" spans="1:6">
      <c r="B11" s="290" t="s">
        <v>33</v>
      </c>
      <c r="C11" s="291"/>
      <c r="D11" s="292"/>
      <c r="E11" s="291"/>
      <c r="F11" s="293"/>
    </row>
    <row r="12" spans="1:6">
      <c r="B12" s="3"/>
      <c r="C12" s="3"/>
      <c r="D12" s="26"/>
      <c r="E12" s="26"/>
      <c r="F12" s="26"/>
    </row>
    <row r="13" spans="1:6">
      <c r="B13" s="3"/>
      <c r="C13" s="3"/>
    </row>
    <row r="14" spans="1:6" s="3" customFormat="1">
      <c r="B14" s="21" t="s">
        <v>36</v>
      </c>
      <c r="C14" s="21" t="s">
        <v>1</v>
      </c>
      <c r="D14" s="20"/>
      <c r="E14" s="20"/>
      <c r="F14" s="20"/>
    </row>
    <row r="15" spans="1:6" s="3" customFormat="1" ht="35.5">
      <c r="B15" s="22">
        <v>1189</v>
      </c>
      <c r="C15" s="16" t="s">
        <v>123</v>
      </c>
      <c r="D15" s="21"/>
      <c r="E15" s="21"/>
      <c r="F15" s="21"/>
    </row>
    <row r="16" spans="1:6" s="3" customFormat="1"/>
    <row r="17" spans="1:7" s="3" customFormat="1">
      <c r="B17" s="296" t="s">
        <v>2</v>
      </c>
      <c r="C17" s="297"/>
      <c r="D17" s="27"/>
      <c r="E17" s="27"/>
      <c r="F17" s="27"/>
    </row>
    <row r="18" spans="1:7" s="3" customFormat="1" ht="51.75" customHeight="1">
      <c r="B18" s="16" t="s">
        <v>3</v>
      </c>
      <c r="C18" s="19">
        <v>1189</v>
      </c>
      <c r="D18" s="219" t="s">
        <v>130</v>
      </c>
      <c r="E18" s="219"/>
      <c r="F18" s="220"/>
    </row>
    <row r="19" spans="1:7" s="3" customFormat="1" ht="35.5">
      <c r="B19" s="16" t="s">
        <v>4</v>
      </c>
      <c r="C19" s="19">
        <v>12001</v>
      </c>
      <c r="D19" s="9" t="s">
        <v>50</v>
      </c>
      <c r="E19" s="9" t="s">
        <v>9</v>
      </c>
      <c r="F19" s="9" t="s">
        <v>10</v>
      </c>
    </row>
    <row r="20" spans="1:7" s="3" customFormat="1" ht="70.95">
      <c r="B20" s="23" t="s">
        <v>56</v>
      </c>
      <c r="C20" s="110" t="s">
        <v>129</v>
      </c>
      <c r="D20" s="227"/>
      <c r="E20" s="227"/>
      <c r="F20" s="227"/>
    </row>
    <row r="21" spans="1:7" s="3" customFormat="1" ht="88.7">
      <c r="B21" s="23" t="s">
        <v>57</v>
      </c>
      <c r="C21" s="110" t="s">
        <v>125</v>
      </c>
      <c r="D21" s="229"/>
      <c r="E21" s="229"/>
      <c r="F21" s="229"/>
    </row>
    <row r="22" spans="1:7" s="3" customFormat="1" ht="35.5">
      <c r="B22" s="23" t="s">
        <v>58</v>
      </c>
      <c r="C22" s="110" t="s">
        <v>126</v>
      </c>
      <c r="D22" s="229"/>
      <c r="E22" s="229"/>
      <c r="F22" s="229"/>
    </row>
    <row r="23" spans="1:7" s="3" customFormat="1" ht="53.2">
      <c r="B23" s="18" t="s">
        <v>88</v>
      </c>
      <c r="C23" s="110" t="s">
        <v>127</v>
      </c>
      <c r="D23" s="229"/>
      <c r="E23" s="229"/>
      <c r="F23" s="229"/>
    </row>
    <row r="24" spans="1:7" s="3" customFormat="1">
      <c r="B24" s="299" t="s">
        <v>0</v>
      </c>
      <c r="C24" s="300"/>
      <c r="D24" s="228"/>
      <c r="E24" s="228"/>
      <c r="F24" s="228"/>
    </row>
    <row r="25" spans="1:7" s="3" customFormat="1">
      <c r="B25" s="301" t="s">
        <v>133</v>
      </c>
      <c r="C25" s="302"/>
      <c r="D25" s="155">
        <v>-9</v>
      </c>
      <c r="E25" s="156"/>
      <c r="F25" s="155">
        <v>-9</v>
      </c>
    </row>
    <row r="26" spans="1:7" s="28" customFormat="1">
      <c r="B26" s="10" t="s">
        <v>5</v>
      </c>
      <c r="C26" s="10"/>
      <c r="D26" s="57">
        <f>+'Հավելված N 2'!G54</f>
        <v>0</v>
      </c>
      <c r="E26" s="57">
        <f>+'Հավելված N 2'!H54</f>
        <v>-3300000</v>
      </c>
      <c r="F26" s="57">
        <f>+'Հավելված N 2'!I54</f>
        <v>-3300000</v>
      </c>
      <c r="G26" s="29"/>
    </row>
    <row r="27" spans="1:7" s="28" customFormat="1">
      <c r="A27" s="29"/>
      <c r="B27" s="29"/>
      <c r="C27" s="29"/>
      <c r="D27" s="29"/>
      <c r="E27" s="29"/>
      <c r="F27" s="29"/>
      <c r="G27" s="29"/>
    </row>
    <row r="28" spans="1:7" s="3" customFormat="1">
      <c r="B28" s="296" t="s">
        <v>2</v>
      </c>
      <c r="C28" s="297"/>
      <c r="D28" s="27"/>
      <c r="E28" s="27"/>
      <c r="F28" s="27"/>
    </row>
    <row r="29" spans="1:7" s="3" customFormat="1" ht="65.95" customHeight="1">
      <c r="B29" s="16" t="s">
        <v>3</v>
      </c>
      <c r="C29" s="19">
        <v>1189</v>
      </c>
      <c r="D29" s="219" t="s">
        <v>32</v>
      </c>
      <c r="E29" s="219"/>
      <c r="F29" s="220"/>
    </row>
    <row r="30" spans="1:7" s="3" customFormat="1" ht="35.5">
      <c r="B30" s="16" t="s">
        <v>4</v>
      </c>
      <c r="C30" s="19">
        <v>12003</v>
      </c>
      <c r="D30" s="9" t="s">
        <v>50</v>
      </c>
      <c r="E30" s="9" t="s">
        <v>9</v>
      </c>
      <c r="F30" s="9" t="s">
        <v>10</v>
      </c>
    </row>
    <row r="31" spans="1:7" s="3" customFormat="1" ht="70.95">
      <c r="B31" s="23" t="s">
        <v>56</v>
      </c>
      <c r="C31" s="110" t="s">
        <v>124</v>
      </c>
      <c r="D31" s="227"/>
      <c r="E31" s="227"/>
      <c r="F31" s="227"/>
    </row>
    <row r="32" spans="1:7" s="3" customFormat="1" ht="88.7">
      <c r="B32" s="23" t="s">
        <v>57</v>
      </c>
      <c r="C32" s="110" t="s">
        <v>125</v>
      </c>
      <c r="D32" s="229"/>
      <c r="E32" s="229"/>
      <c r="F32" s="229"/>
    </row>
    <row r="33" spans="1:6" s="3" customFormat="1" ht="35.5">
      <c r="B33" s="23" t="s">
        <v>58</v>
      </c>
      <c r="C33" s="110" t="s">
        <v>126</v>
      </c>
      <c r="D33" s="229"/>
      <c r="E33" s="229"/>
      <c r="F33" s="229"/>
    </row>
    <row r="34" spans="1:6" s="3" customFormat="1" ht="53.2">
      <c r="B34" s="18" t="s">
        <v>88</v>
      </c>
      <c r="C34" s="110" t="s">
        <v>127</v>
      </c>
      <c r="D34" s="229"/>
      <c r="E34" s="229"/>
      <c r="F34" s="229"/>
    </row>
    <row r="35" spans="1:6" s="3" customFormat="1">
      <c r="B35" s="299" t="s">
        <v>0</v>
      </c>
      <c r="C35" s="300"/>
      <c r="D35" s="228"/>
      <c r="E35" s="228"/>
      <c r="F35" s="228"/>
    </row>
    <row r="36" spans="1:6" s="3" customFormat="1">
      <c r="B36" s="301" t="s">
        <v>133</v>
      </c>
      <c r="C36" s="302"/>
      <c r="D36" s="174">
        <v>9</v>
      </c>
      <c r="E36" s="174"/>
      <c r="F36" s="174">
        <v>9</v>
      </c>
    </row>
    <row r="37" spans="1:6" s="28" customFormat="1">
      <c r="B37" s="10" t="s">
        <v>5</v>
      </c>
      <c r="C37" s="10"/>
      <c r="D37" s="57">
        <f>+'Հավելված N 2'!G63</f>
        <v>-2000000</v>
      </c>
      <c r="E37" s="57">
        <f>+'Հավելված N 2'!H63</f>
        <v>1300000</v>
      </c>
      <c r="F37" s="57">
        <f>+'Հավելված N 2'!I63</f>
        <v>1300000</v>
      </c>
    </row>
    <row r="43" spans="1:6" ht="21.9" customHeight="1">
      <c r="A43" s="285" t="s">
        <v>49</v>
      </c>
      <c r="B43" s="285"/>
      <c r="C43" s="285"/>
      <c r="D43" s="285"/>
      <c r="E43" s="285"/>
      <c r="F43" s="285"/>
    </row>
    <row r="44" spans="1:6" ht="38.700000000000003" customHeight="1">
      <c r="C44" s="295" t="s">
        <v>35</v>
      </c>
      <c r="D44" s="295"/>
      <c r="E44" s="295"/>
      <c r="F44" s="8"/>
    </row>
    <row r="45" spans="1:6">
      <c r="B45" s="290" t="s">
        <v>33</v>
      </c>
      <c r="C45" s="291"/>
      <c r="D45" s="292"/>
      <c r="E45" s="291"/>
      <c r="F45" s="293"/>
    </row>
    <row r="46" spans="1:6">
      <c r="B46" s="3"/>
      <c r="C46" s="3"/>
      <c r="D46" s="26"/>
      <c r="E46" s="26"/>
      <c r="F46" s="26"/>
    </row>
    <row r="47" spans="1:6">
      <c r="B47" s="3"/>
      <c r="C47" s="3"/>
    </row>
    <row r="48" spans="1:6" s="3" customFormat="1">
      <c r="B48" s="180" t="s">
        <v>36</v>
      </c>
      <c r="C48" s="180" t="s">
        <v>1</v>
      </c>
      <c r="D48" s="187"/>
      <c r="E48" s="187"/>
      <c r="F48" s="187"/>
    </row>
    <row r="49" spans="2:6" s="3" customFormat="1">
      <c r="B49" s="193">
        <v>1139</v>
      </c>
      <c r="C49" s="194" t="s">
        <v>146</v>
      </c>
      <c r="D49" s="180"/>
      <c r="E49" s="180"/>
      <c r="F49" s="180"/>
    </row>
    <row r="50" spans="2:6" s="3" customFormat="1"/>
    <row r="51" spans="2:6" s="3" customFormat="1">
      <c r="B51" s="288" t="s">
        <v>2</v>
      </c>
      <c r="C51" s="289"/>
      <c r="D51" s="180"/>
      <c r="E51" s="180"/>
      <c r="F51" s="180"/>
    </row>
    <row r="52" spans="2:6" s="3" customFormat="1" ht="53.9" customHeight="1">
      <c r="B52" s="194" t="s">
        <v>3</v>
      </c>
      <c r="C52" s="182">
        <v>1139</v>
      </c>
      <c r="D52" s="215" t="s">
        <v>147</v>
      </c>
      <c r="E52" s="216"/>
      <c r="F52" s="220"/>
    </row>
    <row r="53" spans="2:6" s="3" customFormat="1" ht="35.5">
      <c r="B53" s="194" t="s">
        <v>4</v>
      </c>
      <c r="C53" s="182">
        <v>11001</v>
      </c>
      <c r="D53" s="175" t="s">
        <v>50</v>
      </c>
      <c r="E53" s="175" t="s">
        <v>9</v>
      </c>
      <c r="F53" s="175" t="s">
        <v>10</v>
      </c>
    </row>
    <row r="54" spans="2:6" s="3" customFormat="1" ht="35.5">
      <c r="B54" s="195" t="s">
        <v>56</v>
      </c>
      <c r="C54" s="196" t="s">
        <v>146</v>
      </c>
      <c r="D54" s="227"/>
      <c r="E54" s="227"/>
      <c r="F54" s="227"/>
    </row>
    <row r="55" spans="2:6" s="3" customFormat="1" ht="70.95">
      <c r="B55" s="194" t="s">
        <v>57</v>
      </c>
      <c r="C55" s="196" t="s">
        <v>148</v>
      </c>
      <c r="D55" s="229"/>
      <c r="E55" s="229"/>
      <c r="F55" s="229"/>
    </row>
    <row r="56" spans="2:6" s="3" customFormat="1" ht="35.5">
      <c r="B56" s="146" t="s">
        <v>58</v>
      </c>
      <c r="C56" s="196" t="s">
        <v>149</v>
      </c>
      <c r="D56" s="229"/>
      <c r="E56" s="229"/>
      <c r="F56" s="229"/>
    </row>
    <row r="57" spans="2:6" s="3" customFormat="1" ht="53.2">
      <c r="B57" s="77" t="s">
        <v>150</v>
      </c>
      <c r="C57" s="196" t="s">
        <v>151</v>
      </c>
      <c r="D57" s="229"/>
      <c r="E57" s="229"/>
      <c r="F57" s="229"/>
    </row>
    <row r="58" spans="2:6" s="3" customFormat="1">
      <c r="B58" s="283" t="s">
        <v>0</v>
      </c>
      <c r="C58" s="284"/>
      <c r="D58" s="228"/>
      <c r="E58" s="228"/>
      <c r="F58" s="228"/>
    </row>
    <row r="59" spans="2:6" s="28" customFormat="1">
      <c r="B59" s="197" t="s">
        <v>5</v>
      </c>
      <c r="C59" s="197"/>
      <c r="D59" s="198">
        <f>+'Հավելված N 2'!G84</f>
        <v>71287</v>
      </c>
      <c r="E59" s="198">
        <f>+'Հավելված N 2'!H84</f>
        <v>71287</v>
      </c>
      <c r="F59" s="198">
        <f>+'Հավելված N 2'!I84</f>
        <v>71287</v>
      </c>
    </row>
    <row r="60" spans="2:6">
      <c r="B60" s="3"/>
      <c r="C60" s="3"/>
      <c r="D60" s="26"/>
      <c r="E60" s="26"/>
      <c r="F60" s="26"/>
    </row>
    <row r="61" spans="2:6" s="3" customFormat="1">
      <c r="B61" s="21" t="s">
        <v>36</v>
      </c>
      <c r="C61" s="21" t="s">
        <v>1</v>
      </c>
      <c r="D61" s="20"/>
      <c r="E61" s="20"/>
      <c r="F61" s="20"/>
    </row>
    <row r="62" spans="2:6" s="3" customFormat="1" ht="35.5">
      <c r="B62" s="22">
        <v>1236</v>
      </c>
      <c r="C62" s="16" t="s">
        <v>68</v>
      </c>
      <c r="D62" s="21"/>
      <c r="E62" s="21"/>
      <c r="F62" s="21"/>
    </row>
    <row r="63" spans="2:6" s="3" customFormat="1"/>
    <row r="64" spans="2:6" s="3" customFormat="1">
      <c r="B64" s="296" t="s">
        <v>2</v>
      </c>
      <c r="C64" s="297"/>
      <c r="D64" s="27"/>
      <c r="E64" s="27"/>
      <c r="F64" s="27"/>
    </row>
    <row r="65" spans="2:6" s="3" customFormat="1" ht="37.35" customHeight="1">
      <c r="B65" s="16" t="s">
        <v>3</v>
      </c>
      <c r="C65" s="19">
        <v>1236</v>
      </c>
      <c r="D65" s="268" t="s">
        <v>128</v>
      </c>
      <c r="E65" s="268"/>
      <c r="F65" s="298"/>
    </row>
    <row r="66" spans="2:6" s="3" customFormat="1" ht="35.5">
      <c r="B66" s="16" t="s">
        <v>4</v>
      </c>
      <c r="C66" s="19">
        <v>32003</v>
      </c>
      <c r="D66" s="9" t="s">
        <v>50</v>
      </c>
      <c r="E66" s="9" t="s">
        <v>9</v>
      </c>
      <c r="F66" s="9" t="s">
        <v>10</v>
      </c>
    </row>
    <row r="67" spans="2:6" s="3" customFormat="1" ht="35.5">
      <c r="B67" s="53" t="s">
        <v>56</v>
      </c>
      <c r="C67" s="24" t="s">
        <v>99</v>
      </c>
      <c r="D67" s="227"/>
      <c r="E67" s="227"/>
      <c r="F67" s="227"/>
    </row>
    <row r="68" spans="2:6" s="3" customFormat="1" ht="88.7">
      <c r="B68" s="16" t="s">
        <v>57</v>
      </c>
      <c r="C68" s="24" t="s">
        <v>100</v>
      </c>
      <c r="D68" s="229"/>
      <c r="E68" s="229"/>
      <c r="F68" s="229"/>
    </row>
    <row r="69" spans="2:6" s="3" customFormat="1" ht="35.5">
      <c r="B69" s="23" t="s">
        <v>58</v>
      </c>
      <c r="C69" s="24" t="s">
        <v>69</v>
      </c>
      <c r="D69" s="229"/>
      <c r="E69" s="229"/>
      <c r="F69" s="229"/>
    </row>
    <row r="70" spans="2:6" s="3" customFormat="1" ht="70.95">
      <c r="B70" s="17" t="s">
        <v>101</v>
      </c>
      <c r="C70" s="24" t="s">
        <v>102</v>
      </c>
      <c r="D70" s="229"/>
      <c r="E70" s="229"/>
      <c r="F70" s="229"/>
    </row>
    <row r="71" spans="2:6" s="3" customFormat="1">
      <c r="B71" s="299" t="s">
        <v>0</v>
      </c>
      <c r="C71" s="300"/>
      <c r="D71" s="228"/>
      <c r="E71" s="228"/>
      <c r="F71" s="228"/>
    </row>
    <row r="72" spans="2:6" s="28" customFormat="1">
      <c r="B72" s="10" t="s">
        <v>5</v>
      </c>
      <c r="C72" s="10"/>
      <c r="D72" s="57">
        <f>+'Հավելված N 2'!G28</f>
        <v>2000000</v>
      </c>
      <c r="E72" s="57">
        <f>+'Հավելված N 2'!H28</f>
        <v>2000000</v>
      </c>
      <c r="F72" s="57">
        <f>+'Հավելված N 2'!I28</f>
        <v>2000000</v>
      </c>
    </row>
    <row r="73" spans="2:6" ht="8.1" customHeight="1"/>
    <row r="74" spans="2:6" s="3" customFormat="1">
      <c r="B74" s="296" t="s">
        <v>2</v>
      </c>
      <c r="C74" s="297"/>
      <c r="D74" s="27"/>
      <c r="E74" s="27"/>
      <c r="F74" s="27"/>
    </row>
    <row r="75" spans="2:6" s="3" customFormat="1" ht="37.35" customHeight="1">
      <c r="B75" s="16" t="s">
        <v>3</v>
      </c>
      <c r="C75" s="19">
        <v>1236</v>
      </c>
      <c r="D75" s="268" t="s">
        <v>128</v>
      </c>
      <c r="E75" s="268"/>
      <c r="F75" s="298"/>
    </row>
    <row r="76" spans="2:6" s="3" customFormat="1" ht="35.5">
      <c r="B76" s="16" t="s">
        <v>4</v>
      </c>
      <c r="C76" s="19">
        <v>32003</v>
      </c>
      <c r="D76" s="9" t="s">
        <v>50</v>
      </c>
      <c r="E76" s="9" t="s">
        <v>9</v>
      </c>
      <c r="F76" s="9" t="s">
        <v>10</v>
      </c>
    </row>
    <row r="77" spans="2:6" s="3" customFormat="1" ht="35.5">
      <c r="B77" s="53" t="s">
        <v>56</v>
      </c>
      <c r="C77" s="24" t="s">
        <v>99</v>
      </c>
      <c r="D77" s="227"/>
      <c r="E77" s="227"/>
      <c r="F77" s="227"/>
    </row>
    <row r="78" spans="2:6" s="3" customFormat="1" ht="88.7">
      <c r="B78" s="16" t="s">
        <v>57</v>
      </c>
      <c r="C78" s="24" t="s">
        <v>100</v>
      </c>
      <c r="D78" s="229"/>
      <c r="E78" s="229"/>
      <c r="F78" s="229"/>
    </row>
    <row r="79" spans="2:6" s="3" customFormat="1" ht="35.5">
      <c r="B79" s="23" t="s">
        <v>58</v>
      </c>
      <c r="C79" s="24" t="s">
        <v>69</v>
      </c>
      <c r="D79" s="229"/>
      <c r="E79" s="229"/>
      <c r="F79" s="229"/>
    </row>
    <row r="80" spans="2:6" s="3" customFormat="1" ht="70.95">
      <c r="B80" s="17" t="s">
        <v>101</v>
      </c>
      <c r="C80" s="24" t="s">
        <v>102</v>
      </c>
      <c r="D80" s="229"/>
      <c r="E80" s="229"/>
      <c r="F80" s="229"/>
    </row>
    <row r="81" spans="2:6" s="3" customFormat="1">
      <c r="B81" s="299" t="s">
        <v>0</v>
      </c>
      <c r="C81" s="300"/>
      <c r="D81" s="228"/>
      <c r="E81" s="228"/>
      <c r="F81" s="228"/>
    </row>
    <row r="82" spans="2:6" s="28" customFormat="1">
      <c r="B82" s="10" t="s">
        <v>5</v>
      </c>
      <c r="C82" s="10"/>
      <c r="D82" s="57">
        <f>+'Հավելված N 2'!G37</f>
        <v>-71287</v>
      </c>
      <c r="E82" s="57">
        <f>+'Հավելված N 2'!H37</f>
        <v>-71287</v>
      </c>
      <c r="F82" s="57">
        <f>+'Հավելված N 2'!I37</f>
        <v>-71287</v>
      </c>
    </row>
  </sheetData>
  <mergeCells count="42">
    <mergeCell ref="B74:C74"/>
    <mergeCell ref="D75:F75"/>
    <mergeCell ref="D77:D81"/>
    <mergeCell ref="E77:E81"/>
    <mergeCell ref="F77:F81"/>
    <mergeCell ref="B81:C81"/>
    <mergeCell ref="A43:F43"/>
    <mergeCell ref="C44:E44"/>
    <mergeCell ref="B45:F45"/>
    <mergeCell ref="B17:C17"/>
    <mergeCell ref="D18:F18"/>
    <mergeCell ref="D20:D24"/>
    <mergeCell ref="E20:E24"/>
    <mergeCell ref="F20:F24"/>
    <mergeCell ref="B24:C24"/>
    <mergeCell ref="B25:C25"/>
    <mergeCell ref="B36:C36"/>
    <mergeCell ref="B64:C64"/>
    <mergeCell ref="D65:F65"/>
    <mergeCell ref="D67:D71"/>
    <mergeCell ref="E67:E71"/>
    <mergeCell ref="F67:F71"/>
    <mergeCell ref="B71:C71"/>
    <mergeCell ref="C1:F1"/>
    <mergeCell ref="C2:F2"/>
    <mergeCell ref="C3:F3"/>
    <mergeCell ref="B6:F6"/>
    <mergeCell ref="A9:F9"/>
    <mergeCell ref="C10:E10"/>
    <mergeCell ref="B11:F11"/>
    <mergeCell ref="B28:C28"/>
    <mergeCell ref="D29:F29"/>
    <mergeCell ref="D31:D35"/>
    <mergeCell ref="E31:E35"/>
    <mergeCell ref="F31:F35"/>
    <mergeCell ref="B35:C35"/>
    <mergeCell ref="B51:C51"/>
    <mergeCell ref="D52:F52"/>
    <mergeCell ref="D54:D58"/>
    <mergeCell ref="E54:E58"/>
    <mergeCell ref="F54:F58"/>
    <mergeCell ref="B58:C5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https:/mul2-edu.gov.am/tasks/1548851/oneclick/havelvatsner_SSIP_R.xlsx?token=4d329958b9aeb7799259a218f6b92784</cp:keywords>
  <cp:lastModifiedBy>User</cp:lastModifiedBy>
  <cp:lastPrinted>2024-06-25T05:23:01Z</cp:lastPrinted>
  <dcterms:created xsi:type="dcterms:W3CDTF">2022-01-04T07:12:58Z</dcterms:created>
  <dcterms:modified xsi:type="dcterms:W3CDTF">2024-06-26T11:37:15Z</dcterms:modified>
</cp:coreProperties>
</file>