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Planb2501\111\Նառա\"/>
    </mc:Choice>
  </mc:AlternateContent>
  <bookViews>
    <workbookView xWindow="0" yWindow="0" windowWidth="28800" windowHeight="11835" tabRatio="847" activeTab="1"/>
  </bookViews>
  <sheets>
    <sheet name="Հավելված N 1" sheetId="27" r:id="rId1"/>
    <sheet name="Հավելված N 2" sheetId="32" r:id="rId2"/>
    <sheet name="Հավելված N 3" sheetId="65" r:id="rId3"/>
    <sheet name="Հավելված N 4" sheetId="66" r:id="rId4"/>
    <sheet name="Հավելված N 5" sheetId="63" r:id="rId5"/>
    <sheet name="Հավելված N 6" sheetId="29" r:id="rId6"/>
    <sheet name="Հավելված N 7" sheetId="75" r:id="rId7"/>
    <sheet name="Հավելված N 8" sheetId="72" r:id="rId8"/>
  </sheets>
  <definedNames>
    <definedName name="a" localSheetId="2">#REF!</definedName>
    <definedName name="a" localSheetId="3">#REF!</definedName>
    <definedName name="a" localSheetId="4">#REF!</definedName>
    <definedName name="a" localSheetId="6">#REF!</definedName>
    <definedName name="a" localSheetId="7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6">#REF!</definedName>
    <definedName name="AgencyName" localSheetId="7">#REF!</definedName>
    <definedName name="AgencyName">#REF!</definedName>
    <definedName name="BOP" localSheetId="6">#REF!</definedName>
    <definedName name="BOP">#REF!</definedName>
    <definedName name="BOPfoot" localSheetId="6">#REF!</definedName>
    <definedName name="BOPfoot">#REF!</definedName>
    <definedName name="davit" localSheetId="6">#REF!</definedName>
    <definedName name="davit" localSheetId="7">#REF!</definedName>
    <definedName name="davit">#REF!</definedName>
    <definedName name="DebtCG" localSheetId="6">#REF!</definedName>
    <definedName name="DebtCG">#REF!</definedName>
    <definedName name="DebtGG" localSheetId="6">#REF!</definedName>
    <definedName name="DebtGG">#REF!</definedName>
    <definedName name="Functional1" localSheetId="1">#REF!</definedName>
    <definedName name="Functional1" localSheetId="6">#REF!</definedName>
    <definedName name="Functional1" localSheetId="7">#REF!</definedName>
    <definedName name="Functional1">#REF!</definedName>
    <definedName name="ggg" localSheetId="6">#REF!</definedName>
    <definedName name="ggg" localSheetId="7">#REF!</definedName>
    <definedName name="ggg">#REF!</definedName>
    <definedName name="Havelvac">#REF!</definedName>
    <definedName name="jj">#REF!</definedName>
    <definedName name="MonExo" localSheetId="6">#REF!</definedName>
    <definedName name="MonExo">#REF!</definedName>
    <definedName name="MonGrow" localSheetId="6">#REF!</definedName>
    <definedName name="MonGrow">#REF!</definedName>
    <definedName name="PANature" localSheetId="1">#REF!</definedName>
    <definedName name="PANature" localSheetId="6">#REF!</definedName>
    <definedName name="PANature" localSheetId="7">#REF!</definedName>
    <definedName name="PANature">#REF!</definedName>
    <definedName name="PAType" localSheetId="1">#REF!</definedName>
    <definedName name="PAType" localSheetId="6">#REF!</definedName>
    <definedName name="PAType" localSheetId="7">#REF!</definedName>
    <definedName name="PAType">#REF!</definedName>
    <definedName name="Performance2" localSheetId="1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1">#REF!</definedName>
    <definedName name="PerformanceType" localSheetId="6">#REF!</definedName>
    <definedName name="PerformanceType" localSheetId="7">#REF!</definedName>
    <definedName name="PerformanceType">#REF!</definedName>
    <definedName name="RealExo" localSheetId="6">#REF!</definedName>
    <definedName name="RealExo">#REF!</definedName>
    <definedName name="RealPercent" localSheetId="6">#REF!</definedName>
    <definedName name="RealPercent">#REF!</definedName>
    <definedName name="Table_2._Turkey__Exogenous_assumptions" localSheetId="6">#REF!</definedName>
    <definedName name="Table_2._Turkey__Exogenous_assumptions">#REF!</definedName>
    <definedName name="vlom" localSheetId="6">#REF!</definedName>
    <definedName name="vlom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4">#REF!</definedName>
    <definedName name="Հավելված" localSheetId="6">#REF!</definedName>
    <definedName name="Հավելված" localSheetId="7">#REF!</definedName>
    <definedName name="Հավելված">#REF!</definedName>
    <definedName name="Հավելված10" localSheetId="6">#REF!</definedName>
    <definedName name="Հավելված10">#REF!</definedName>
    <definedName name="Հավելված11" localSheetId="6">#REF!</definedName>
    <definedName name="Հավելված11">#REF!</definedName>
    <definedName name="Հավելված20" localSheetId="6">#REF!</definedName>
    <definedName name="Հավելված20">#REF!</definedName>
    <definedName name="Հավելված9" localSheetId="6">#REF!</definedName>
    <definedName name="Հավելված9">#REF!</definedName>
    <definedName name="Մաս" localSheetId="6">#REF!</definedName>
    <definedName name="Մաս" localSheetId="7">#REF!</definedName>
    <definedName name="Մաս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E11" i="27" l="1"/>
  <c r="F11" i="27"/>
  <c r="D11" i="27"/>
  <c r="H22" i="32" l="1"/>
  <c r="I22" i="32"/>
  <c r="G22" i="32"/>
  <c r="E14" i="27"/>
  <c r="F14" i="27"/>
  <c r="D14" i="27"/>
  <c r="I38" i="32" l="1"/>
  <c r="H38" i="32"/>
  <c r="H37" i="32" s="1"/>
  <c r="H36" i="32" s="1"/>
  <c r="H34" i="32" s="1"/>
  <c r="H32" i="32" s="1"/>
  <c r="G38" i="32"/>
  <c r="G37" i="32" s="1"/>
  <c r="G36" i="32" s="1"/>
  <c r="G34" i="32" s="1"/>
  <c r="G32" i="32" s="1"/>
  <c r="I37" i="32"/>
  <c r="I36" i="32" s="1"/>
  <c r="I34" i="32" s="1"/>
  <c r="I32" i="32" s="1"/>
  <c r="E13" i="27" l="1"/>
  <c r="F13" i="27"/>
  <c r="E10" i="63" l="1"/>
  <c r="E9" i="63"/>
  <c r="E8" i="63"/>
  <c r="H73" i="32"/>
  <c r="H72" i="32" s="1"/>
  <c r="I73" i="32"/>
  <c r="I72" i="32" s="1"/>
  <c r="H74" i="32"/>
  <c r="I74" i="32"/>
  <c r="G74" i="32"/>
  <c r="I30" i="32"/>
  <c r="I29" i="32" s="1"/>
  <c r="I28" i="32" s="1"/>
  <c r="I26" i="32" s="1"/>
  <c r="I24" i="32" s="1"/>
  <c r="H30" i="32"/>
  <c r="H29" i="32" s="1"/>
  <c r="H28" i="32" s="1"/>
  <c r="H26" i="32" s="1"/>
  <c r="H24" i="32" s="1"/>
  <c r="G30" i="32"/>
  <c r="G29" i="32" s="1"/>
  <c r="G28" i="32" s="1"/>
  <c r="G26" i="32" s="1"/>
  <c r="G24" i="32" s="1"/>
  <c r="I20" i="32"/>
  <c r="H20" i="32"/>
  <c r="G20" i="32"/>
  <c r="I18" i="32"/>
  <c r="I16" i="32" s="1"/>
  <c r="I14" i="32" s="1"/>
  <c r="I13" i="32" s="1"/>
  <c r="D13" i="27"/>
  <c r="G73" i="32" l="1"/>
  <c r="H18" i="32"/>
  <c r="H16" i="32" s="1"/>
  <c r="H14" i="32" s="1"/>
  <c r="H13" i="32" s="1"/>
  <c r="G18" i="32"/>
  <c r="G16" i="32" s="1"/>
  <c r="G14" i="32" s="1"/>
  <c r="G13" i="32" s="1"/>
  <c r="H59" i="32"/>
  <c r="H58" i="32" s="1"/>
  <c r="H57" i="32" s="1"/>
  <c r="H56" i="32" s="1"/>
  <c r="H55" i="32" s="1"/>
  <c r="H53" i="32" s="1"/>
  <c r="I59" i="32"/>
  <c r="I58" i="32" s="1"/>
  <c r="I57" i="32" s="1"/>
  <c r="I56" i="32" s="1"/>
  <c r="I55" i="32" s="1"/>
  <c r="I53" i="32" s="1"/>
  <c r="G59" i="32"/>
  <c r="G58" i="32" s="1"/>
  <c r="G57" i="32" s="1"/>
  <c r="G56" i="32" s="1"/>
  <c r="G55" i="32" s="1"/>
  <c r="G53" i="32" s="1"/>
  <c r="I51" i="32" l="1"/>
  <c r="F59" i="75"/>
  <c r="H51" i="32"/>
  <c r="E59" i="75"/>
  <c r="G51" i="32"/>
  <c r="D59" i="75"/>
  <c r="F10" i="66"/>
  <c r="E10" i="66"/>
  <c r="G33" i="66"/>
  <c r="G31" i="66" s="1"/>
  <c r="F35" i="66"/>
  <c r="F33" i="66" s="1"/>
  <c r="F31" i="66" s="1"/>
  <c r="G35" i="66"/>
  <c r="E31" i="66"/>
  <c r="E35" i="66"/>
  <c r="E33" i="66"/>
  <c r="G36" i="66"/>
  <c r="F18" i="66"/>
  <c r="E18" i="66"/>
  <c r="F20" i="66"/>
  <c r="F16" i="66" s="1"/>
  <c r="G20" i="66"/>
  <c r="E20" i="66"/>
  <c r="G22" i="66"/>
  <c r="F22" i="66"/>
  <c r="E22" i="66"/>
  <c r="G25" i="66"/>
  <c r="F25" i="66"/>
  <c r="E25" i="66"/>
  <c r="E16" i="66" s="1"/>
  <c r="F28" i="66"/>
  <c r="G28" i="66"/>
  <c r="E28" i="66"/>
  <c r="G49" i="32" l="1"/>
  <c r="D47" i="27"/>
  <c r="D65" i="29" s="1"/>
  <c r="H49" i="32"/>
  <c r="H47" i="32" s="1"/>
  <c r="H45" i="32" s="1"/>
  <c r="E47" i="27"/>
  <c r="E65" i="29" s="1"/>
  <c r="I49" i="32"/>
  <c r="I47" i="32" s="1"/>
  <c r="I45" i="32" s="1"/>
  <c r="F47" i="27"/>
  <c r="F65" i="29" s="1"/>
  <c r="G47" i="32" l="1"/>
  <c r="G45" i="32" s="1"/>
  <c r="F20" i="65"/>
  <c r="H71" i="32" l="1"/>
  <c r="H70" i="32" s="1"/>
  <c r="H68" i="32" s="1"/>
  <c r="I71" i="32"/>
  <c r="I70" i="32" s="1"/>
  <c r="I68" i="32" s="1"/>
  <c r="F39" i="75" s="1"/>
  <c r="G72" i="32"/>
  <c r="G71" i="32" s="1"/>
  <c r="G70" i="32" s="1"/>
  <c r="G68" i="32" s="1"/>
  <c r="G66" i="32" l="1"/>
  <c r="D39" i="75"/>
  <c r="H66" i="32"/>
  <c r="H64" i="32" s="1"/>
  <c r="H62" i="32" s="1"/>
  <c r="H60" i="32" s="1"/>
  <c r="E39" i="75"/>
  <c r="I66" i="32"/>
  <c r="E60" i="27"/>
  <c r="I16" i="72"/>
  <c r="I18" i="72"/>
  <c r="G64" i="32" l="1"/>
  <c r="G62" i="32" s="1"/>
  <c r="G60" i="32" s="1"/>
  <c r="D60" i="27"/>
  <c r="E79" i="29"/>
  <c r="E53" i="27"/>
  <c r="I64" i="32"/>
  <c r="I62" i="32" s="1"/>
  <c r="I60" i="32" s="1"/>
  <c r="F60" i="27"/>
  <c r="E14" i="66"/>
  <c r="G90" i="32" s="1"/>
  <c r="I15" i="72"/>
  <c r="I14" i="72" s="1"/>
  <c r="I13" i="72" s="1"/>
  <c r="D79" i="29" l="1"/>
  <c r="D53" i="27"/>
  <c r="F79" i="29"/>
  <c r="F53" i="27"/>
  <c r="D20" i="65"/>
  <c r="G19" i="66" s="1"/>
  <c r="G18" i="66" s="1"/>
  <c r="G16" i="66" s="1"/>
  <c r="H19" i="65"/>
  <c r="G19" i="65"/>
  <c r="G17" i="65" s="1"/>
  <c r="F19" i="65"/>
  <c r="F17" i="65" s="1"/>
  <c r="E19" i="65"/>
  <c r="H17" i="65"/>
  <c r="E17" i="65"/>
  <c r="D17" i="65" l="1"/>
  <c r="D19" i="65"/>
  <c r="F14" i="66" l="1"/>
  <c r="H90" i="32" s="1"/>
  <c r="G14" i="66"/>
  <c r="I90" i="32" s="1"/>
  <c r="G89" i="32" l="1"/>
  <c r="G88" i="32" s="1"/>
  <c r="G87" i="32" s="1"/>
  <c r="G86" i="32" s="1"/>
  <c r="G84" i="32" s="1"/>
  <c r="D25" i="75" s="1"/>
  <c r="G82" i="32" l="1"/>
  <c r="D41" i="27" s="1"/>
  <c r="D34" i="27" s="1"/>
  <c r="D32" i="27" s="1"/>
  <c r="D54" i="29" l="1"/>
  <c r="G80" i="32"/>
  <c r="G41" i="32" s="1"/>
  <c r="G40" i="32" s="1"/>
  <c r="G11" i="32" s="1"/>
  <c r="E12" i="66" l="1"/>
  <c r="H89" i="32"/>
  <c r="H88" i="32" s="1"/>
  <c r="H87" i="32" s="1"/>
  <c r="H86" i="32" s="1"/>
  <c r="H84" i="32" s="1"/>
  <c r="E25" i="75" s="1"/>
  <c r="H15" i="65"/>
  <c r="H13" i="65" s="1"/>
  <c r="G15" i="65"/>
  <c r="G13" i="65" s="1"/>
  <c r="F15" i="65"/>
  <c r="F13" i="65" s="1"/>
  <c r="E15" i="65"/>
  <c r="E13" i="65" s="1"/>
  <c r="I89" i="32" l="1"/>
  <c r="I88" i="32" s="1"/>
  <c r="I87" i="32" s="1"/>
  <c r="I86" i="32" s="1"/>
  <c r="I84" i="32" s="1"/>
  <c r="F25" i="75" s="1"/>
  <c r="H82" i="32"/>
  <c r="E41" i="27" s="1"/>
  <c r="E34" i="27" s="1"/>
  <c r="E32" i="27" s="1"/>
  <c r="G12" i="66"/>
  <c r="G10" i="66" s="1"/>
  <c r="G11" i="65"/>
  <c r="F11" i="65"/>
  <c r="H11" i="65"/>
  <c r="F12" i="66"/>
  <c r="D15" i="65"/>
  <c r="E54" i="29" l="1"/>
  <c r="I82" i="32"/>
  <c r="F41" i="27" s="1"/>
  <c r="F34" i="27" s="1"/>
  <c r="F32" i="27" s="1"/>
  <c r="H80" i="32"/>
  <c r="D13" i="65"/>
  <c r="E11" i="65"/>
  <c r="D11" i="65" s="1"/>
  <c r="F54" i="29" l="1"/>
  <c r="I80" i="32"/>
  <c r="H78" i="32" l="1"/>
  <c r="H76" i="32" s="1"/>
  <c r="H43" i="32" s="1"/>
  <c r="H41" i="32" s="1"/>
  <c r="G78" i="32"/>
  <c r="G76" i="32" s="1"/>
  <c r="G43" i="32" s="1"/>
  <c r="H40" i="32" l="1"/>
  <c r="H11" i="32" s="1"/>
  <c r="I78" i="32"/>
  <c r="I76" i="32" s="1"/>
  <c r="I43" i="32" s="1"/>
  <c r="I41" i="32" s="1"/>
  <c r="I40" i="32" l="1"/>
  <c r="I11" i="32" s="1"/>
</calcChain>
</file>

<file path=xl/sharedStrings.xml><?xml version="1.0" encoding="utf-8"?>
<sst xmlns="http://schemas.openxmlformats.org/spreadsheetml/2006/main" count="543" uniqueCount="239">
  <si>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</si>
  <si>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</si>
  <si>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</si>
  <si>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</si>
  <si>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</si>
  <si>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</si>
  <si>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</si>
  <si>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</si>
  <si>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</si>
  <si>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</si>
  <si>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</si>
  <si>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</si>
  <si>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</si>
  <si>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</si>
  <si>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</si>
  <si>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</si>
  <si>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</si>
  <si>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</si>
  <si>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</si>
  <si>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</si>
  <si>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</si>
  <si>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</si>
  <si>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</si>
  <si>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</si>
  <si>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</si>
  <si>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</si>
  <si>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</si>
  <si>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</si>
  <si>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</si>
  <si>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</si>
  <si>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</si>
  <si>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</si>
  <si>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</si>
  <si>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</si>
  <si>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</si>
  <si>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</si>
  <si>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</si>
  <si>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</si>
  <si>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</si>
  <si>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</si>
  <si>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</si>
  <si>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</si>
  <si>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</si>
  <si>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</si>
  <si>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</si>
  <si>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</si>
  <si>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</si>
  <si>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</si>
  <si>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Առաջին կիսամյակ</t>
  </si>
  <si>
    <t>Միջոցառումները կատարող պետական մարմինների և դրամաշնորհ ստացող տնտեսվարող սուբյեկտների անվանումները</t>
  </si>
  <si>
    <t>Արվեստների ծրագիր</t>
  </si>
  <si>
    <t>02</t>
  </si>
  <si>
    <t xml:space="preserve"> ԸՆԹԱՑԻԿ ԾԱԽՍԵՐ</t>
  </si>
  <si>
    <t xml:space="preserve"> ԴՐԱՄԱՇՆՈՐՀՆԵՐ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</si>
  <si>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</si>
  <si>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</si>
  <si>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</si>
  <si>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Մասնագիտացված կազմակերպություն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</si>
  <si>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</si>
  <si>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</si>
  <si>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</si>
  <si>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3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</si>
  <si>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</si>
  <si>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</si>
  <si>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</si>
  <si>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</si>
  <si>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</si>
  <si>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</si>
  <si>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</si>
  <si>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</si>
  <si>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</si>
  <si>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</si>
  <si>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</si>
  <si>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Հավելված N 7</t>
  </si>
  <si>
    <t>Հավելված N 6</t>
  </si>
  <si>
    <t xml:space="preserve"> - Շենքերի և շինությունների կապիտալ վերանորոգում</t>
  </si>
  <si>
    <t xml:space="preserve"> Ինն ամիս </t>
  </si>
  <si>
    <t xml:space="preserve"> Տարի </t>
  </si>
  <si>
    <t>Հավելված N 8</t>
  </si>
  <si>
    <t>Ցուցանիշների փոփոխությունը (նվազեցումները նշված են փակագծերում)</t>
  </si>
  <si>
    <t>ՀՀ կառավարության  2024 թվականի</t>
  </si>
  <si>
    <t xml:space="preserve">«ՀԱՅԱUՏԱՆԻ ՀԱՆՐԱՊԵՏՈՒԹՅԱՆ 2024 ԹՎԱԿԱՆԻ ՊԵՏԱԿԱՆ ԲՅՈՒՋԵԻ ՄԱUԻՆ» ՀԱՅԱUՏԱՆԻ ՀԱՆՐԱՊԵՏՈՒԹՅԱՆ OՐԵՆՔԻ N 1 ՀԱՎԵԼՎԱԾԻ N 3 ԱՂՅՈՒՍԱԿՈՒՄ ԿԱՏԱՐՎՈՂ ՓՈՓՈԽՈՒԹՅՈՒՆԸ </t>
  </si>
  <si>
    <t>Հուշարձանների ամրակայում, նորոգում և վերականգնում</t>
  </si>
  <si>
    <t>1. Վերականգնողական աշխատանքներ</t>
  </si>
  <si>
    <t>որից`</t>
  </si>
  <si>
    <t>Երևան քաղաք</t>
  </si>
  <si>
    <t>Հայոց ցեղասպանության հուշահամալիրի և թանգարանի հիմնանորոգում և բարեկարգում</t>
  </si>
  <si>
    <t xml:space="preserve">ՀՀ կառավարության  2024 թվականի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</si>
  <si>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</si>
  <si>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</si>
  <si>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</si>
  <si>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</si>
  <si>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</si>
  <si>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</si>
  <si>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</si>
  <si>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</si>
  <si>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 xml:space="preserve"> ՄԱՍ III. ԾԱՌԱՅՈՒԹՅՈՒՆՆԵՐ</t>
  </si>
  <si>
    <t>ԳՀ</t>
  </si>
  <si>
    <t>ԲՄ</t>
  </si>
  <si>
    <t xml:space="preserve"> դրամ</t>
  </si>
  <si>
    <t xml:space="preserve"> հեղինակային հսկողության ծառայություններ</t>
  </si>
  <si>
    <t>ՄԱ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</si>
  <si>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</si>
  <si>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</si>
  <si>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</si>
  <si>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</si>
  <si>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Հուշարձանների ամրակայում, նորոգում և վերականգնում</t>
  </si>
  <si>
    <t xml:space="preserve"> ՄԱՍ II. ԱՇԽԱՏԱՆՔՆԵՐ</t>
  </si>
  <si>
    <t xml:space="preserve"> 45451600-13</t>
  </si>
  <si>
    <t xml:space="preserve">  վերականգնողական աշխատանքներ</t>
  </si>
  <si>
    <t xml:space="preserve"> 71351540-14</t>
  </si>
  <si>
    <t xml:space="preserve">  տեխնիկական հսկողության ծառայություններ</t>
  </si>
  <si>
    <t xml:space="preserve"> 98111140-16</t>
  </si>
  <si>
    <t xml:space="preserve">ՀԱՅԱՍՏԱՆԻ ՀԱՆՐԱՊԵՏՈՒԹՅԱՆ ԿԱՌԱՎԱՐՈՒԹՅԱՆ 2023 ԹՎԱԿԱՆԻ ԴԵԿՏԵՄԲԵՐԻ 28-Ի N 2323-Ն N 10 ՀԱՎԵԼՎԱԾՈՒՄ ԿԱՏԱՐՎՈՂ ՓՈՓՈԽՈՒԹՅՈՒՆՆԵՐԸ
</t>
  </si>
  <si>
    <t>այդ թվում` ըստ կատարողների</t>
  </si>
  <si>
    <t xml:space="preserve"> այդ թվում`ըստ ուղղությունների</t>
  </si>
  <si>
    <t>07</t>
  </si>
  <si>
    <t>Մշակութային ժառանգության ծրագիր</t>
  </si>
  <si>
    <t xml:space="preserve"> Մշակութային ծառայություններ</t>
  </si>
  <si>
    <t xml:space="preserve">ՀՀ կառավարության 2024 թվականի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</si>
  <si>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</si>
  <si>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</si>
  <si>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</si>
  <si>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</si>
  <si>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</si>
  <si>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Միջոցառման դասիչը` </t>
  </si>
  <si>
    <t xml:space="preserve"> 21001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</si>
  <si>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</si>
  <si>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</si>
  <si>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</si>
  <si>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Մշակութային ժառանգության ծրագիր </t>
  </si>
  <si>
    <t xml:space="preserve"> Միջոցառումն իրականացնողի անվանումը 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</si>
  <si>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</si>
  <si>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</si>
  <si>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05</t>
  </si>
  <si>
    <t xml:space="preserve"> Արվեստ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</si>
  <si>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</si>
  <si>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</si>
  <si>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</si>
  <si>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</si>
  <si>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Ցուցանիշների փոփոխությունը (ավելացումները նշված են դրական նշանով)  </t>
  </si>
  <si>
    <t>Աղյուսակ 9․1.13</t>
  </si>
  <si>
    <t>ՀՀ Արագածոնի մարզ</t>
  </si>
  <si>
    <t>Ամբերդ ամրոցի հրատապ ամրակայման ենթակա հատվածների նորոգում և վերականգնում</t>
  </si>
  <si>
    <t>ՀՀ Լոռու մարզ</t>
  </si>
  <si>
    <t>Լոռու մարզի Քաղաքատեղի Լոռի Բերդի միջնաբերդի բաղնիքների ամրակաույմ և մասնակի վերականգնում</t>
  </si>
  <si>
    <t>ՀՀ Վայոց Ձորի մարզ</t>
  </si>
  <si>
    <t xml:space="preserve">Շատիվանքի վանական համալիրի ամրակայում, մասնակի վերականգնում և տարածքի բարեկարգում </t>
  </si>
  <si>
    <t>Գնդեվազ համայնքի Սբ Աստվածածին եկեղեցու ամրակայում, նորոգում, վերականգնում</t>
  </si>
  <si>
    <t>ՀՀ Տավուշի մարզ</t>
  </si>
  <si>
    <t>Տավուշի մարզի «Սրվեղ» վանական համալիրի ամրակայում, վերականգնում և տարածքի բարեկարգում</t>
  </si>
  <si>
    <t>Տավուշի մարզի «Տավուշ» ամրոցի պարիսպների, կից կառույցների, եկեղեցուամրակայում, վերականգնում և տարածքի բարեկարգում</t>
  </si>
  <si>
    <t>Ներդրումներ թանգարանների և պատկերասրահների հիմնանորոգման համար</t>
  </si>
  <si>
    <t>ՀՀ քաղաքաշինության կոմիտե</t>
  </si>
  <si>
    <t>Հայաստանի ազգային պատկերասրահ  ՊՈԱԿ-ի Արա Սարգսյանի և Հակոբ Կոջոյանի տուն-թանգարան մասնաճյուղ</t>
  </si>
  <si>
    <t>ՀԱՅԱՍՏԱՆԻ ՀԱՆՐԱՊԵՏՈՒԹՅԱՆ ԿԱՌԱՎԱՐՈՒԹՅԱՆ 2023 ԹՎԱԿԱՆԻ ԴԵԿՏԵՄԲԵՐԻ 28-Ի N 2323-Ն ՈՐՈՇՄԱՆ N 5 ՀԱՎԵԼՎԱԾԻ N 2 ԱՂՅՈՒՍԱԿՈՒՄ ԿԱՏԱՐՎՈՂ ՓՈՓՈԽՈՒԹՅՈՒՆՆԵՐԸ</t>
  </si>
  <si>
    <t xml:space="preserve"> Թանգարաններ և ցուցասրահներ</t>
  </si>
  <si>
    <t xml:space="preserve"> Ներդրումներ թանգարանների և պատկերասրահների հիմնանորոգման համար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</si>
  <si>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</si>
  <si>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Հուշարձանների ամրակայման, նորոգման և վերականգնման աշխատանքներ, քանակ </t>
  </si>
  <si>
    <t xml:space="preserve"> 32001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</si>
  <si>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</si>
  <si>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</si>
  <si>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</si>
  <si>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</si>
  <si>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Թանգարաններ և պատկերասրահներ </t>
  </si>
  <si>
    <t xml:space="preserve"> Հիմնանորոգվող թանգարաններ և պատկերասրահներ քանակ, հատ </t>
  </si>
  <si>
    <t>Աղյուսակ 9․1.39</t>
  </si>
  <si>
    <t>Երվանդ Քոչարի ծննդյան 125-ամյակի հոբելյանական միջոցառումների իրականացում</t>
  </si>
  <si>
    <t>Երվանդ Քոչարի ծննդյան 125-ամյա հոբելյանին նվիրված  ֆիլմաշարերի, ցուցահանդեսների, բացօթյա արվեստային նախագծերի,  փառատոների, աշխատարանների,  կրթական ծրագրերի և այլ միջոցառումների իրականացում</t>
  </si>
  <si>
    <t xml:space="preserve"> Ծառայությունների մատուցում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</si>
  <si>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</si>
  <si>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</si>
  <si>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</si>
  <si>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</si>
  <si>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</si>
  <si>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</si>
  <si>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</si>
  <si>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</si>
  <si>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- Այլ ընթացիկ դրամաշնորհներ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</si>
  <si>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</si>
  <si>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</si>
  <si>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</si>
  <si>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</si>
  <si>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</si>
  <si>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</si>
  <si>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</si>
  <si>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</si>
  <si>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</si>
  <si>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ՀԱՅԱՍՏԱՆԻ ՀԱՆՐԱՊԵՏՈՒԹՅԱՆ ԿԱՌԱՎԱՐՈՒԹՅԱՆ 2023 ԹՎԱԿԱՆԻ ԴԵԿՏԵՄԲԵՐԻ 28-Ի N 2323-Ն ՈՐՈՇՄԱՆ                                                          N 5 ՀԱՎԵԼՎԱԾԻ N 7  ԱՂՅՈՒՍԱԿՈՒՄ ԿԱՏԱՐՎՈՂ ԼՐԱՑՈՒՄՆԵՐԸ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</si>
  <si>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</si>
  <si>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</si>
  <si>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Ցուցանիշների փոփոխությունը (ավելացումները նշված դրական նշանով)      </t>
  </si>
  <si>
    <t>Տարի</t>
  </si>
  <si>
    <t>այդ թվում՝ ըստ ուղղությունների և միջոցառումների անվանումների</t>
  </si>
  <si>
    <t>«Երվանդ Քոչարի բազմաթիվ կերպերը» ֆիլմաշար-նախագիծ</t>
  </si>
  <si>
    <t xml:space="preserve">«Բուն» գիտամշակութային հիմնդրամ  </t>
  </si>
  <si>
    <t xml:space="preserve">«Երվանդ Քոչար. Փոխակերպումներ» արտիստային բացօթյա ռեզիդենցիաների արվեստային նախագիծ </t>
  </si>
  <si>
    <t xml:space="preserve">«Հայ դյուցազնավեպի քոչարյան պատկերապատումը» ցուցահանդես </t>
  </si>
  <si>
    <t>ՀՀ Կոտայքի մարզի «Հրազդանի Հ. Պարոնյանի անվան N 12 հիմնական դպրոց» ՊՈԱԿ</t>
  </si>
  <si>
    <t>«Ռեֆլեքսիաներ՝ ըստ Երվանդ Քոչարի» միջոցառում</t>
  </si>
  <si>
    <t>«ԱԿՆ» կրթամշակութային ՀԿ</t>
  </si>
  <si>
    <t>«Հումանիզմ և ավանգարդ․ Քոչարը պատանիների աչքերով» միջոցառում</t>
  </si>
  <si>
    <t xml:space="preserve">«Աբովյան քաղաքի գեղարվեստի դպրոց» ՀՈԱԿ </t>
  </si>
  <si>
    <t>«Մելամաղձություն» միջոցառում</t>
  </si>
  <si>
    <t>«Նորարար փորձառական արվեստի
կենտրոն» հիմնադրամ</t>
  </si>
  <si>
    <t>«Մշակութային փոխազդեցություններ Քոչարի տարածության և ժամանակի մեջ` Երևան-Հռոմ-Փարիզ» միջոցառում</t>
  </si>
  <si>
    <t>«Քոչար» մշակութային հիմնդրամ</t>
  </si>
  <si>
    <t>«Սասնա ծռեր» էպոսի հանրահռչակում». լուսաձայնային անիմացիոն ցուցադրանք» Սասունցի Դավթի արձանի տեղադրման 65-րդ տարելիցի կապակցությամբ</t>
  </si>
  <si>
    <t>«Երվանդ Քոչարի թանգարան» ՊՈԱԿ</t>
  </si>
  <si>
    <t xml:space="preserve">Երվանդ Քոչարի ծննդյան 125-ամյա հոբելյանի օր և “Kochar Fest” փառատոն </t>
  </si>
  <si>
    <t>Հոբելյանական տարվա հանրահռչակում՝ գովազդային պաստառների միջոցով</t>
  </si>
  <si>
    <t>«Երվանդ Քոչար – 360°» պերֆորմանս</t>
  </si>
  <si>
    <t>«Արտ–Իմաժ» մշակութային ՀԿ</t>
  </si>
  <si>
    <t>ՀՀ կառավարություն</t>
  </si>
  <si>
    <t>ՀՀ կառավարության պահուստային ֆոնդ</t>
  </si>
  <si>
    <t>Ցուցանիշների փոփոխությունը
  (նվազեցումները նշված են փակագծերում)</t>
  </si>
  <si>
    <t>Միջոցառման դասիչը՝</t>
  </si>
  <si>
    <t xml:space="preserve"> Առաջին կիսամյակ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</si>
  <si>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</si>
  <si>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</si>
  <si>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</si>
  <si>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</si>
  <si>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</si>
  <si>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</si>
  <si>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 xml:space="preserve">Երվանդ Քոչարի ծննդյան 125-ամյակի հոբելյանական միջոցառումների իրականացում </t>
  </si>
  <si>
    <t xml:space="preserve">Ծառայությունների մատուցում </t>
  </si>
  <si>
    <t xml:space="preserve"> Մասնագիտացված կազմակերպություններ</t>
  </si>
  <si>
    <t xml:space="preserve">Ծառայությունը մատուցող կազմակերպությունների անվանումը </t>
  </si>
  <si>
    <t>Միջոցառումների քանակը</t>
  </si>
  <si>
    <t>Հավելված 5</t>
  </si>
  <si>
    <t>«Արտլաբ Գյումրի» մշակութային հասարակական կազմակերպություն</t>
  </si>
  <si>
    <t>Աղյուսակ 9․48</t>
  </si>
  <si>
    <t>ՀԱՅԱՍՏԱՆԻ ՀԱՆՐԱՊԵՏՈՒԹՅԱՆ ԿԱՌԱՎԱՐՈՒԹՅԱՆ 2023 ԹՎԱԿԱՆԻ ԴԵԿՏԵՄԲԵՐԻ 28-Ի N 2323-Ն ՈՐՈՇՄԱՆ N 9.1 ՀԱՎԵԼՎԱԾԻ N 9.1.13,  9.1.39 ԵՎ  N 9.1.58 ԱՂՅՈՒՍԱԿՆԵՐՈՒՄ ԿԱՏԱՐՎՈՂ ՓՈՓՈԽՈՒԹՅՈՒՆՆԵՐԸ ԵՎ ԼՐԱՑՈՒՄՆԵՐԸ</t>
  </si>
  <si>
    <t>Աղյուսակ 9․1.58</t>
  </si>
  <si>
    <r>
      <t>«ՀԱՅԱUՏԱՆԻ ՀԱՆՐԱՊԵՏՈՒԹՅԱՆ 2024 ԹՎԱԿԱՆԻ ՊԵՏԱԿԱՆ ԲՅՈՒՋԵԻ ՄԱUԻՆ» ՀԱՅԱUՏԱՆԻ ՀԱՆՐԱՊԵՏՈՒԹՅԱՆ OՐԵՆՔԻ N 1 ՀԱՎԵԼՎԱԾԻ N 2 ԱՂՅՈՒՍԱԿՈՒՄ ԿԱՏԱՐՎՈՂ ՎԵՐԱԲԱՇԽՈՒՄԸ ԵՎ ԼՐԱՑՈՒՄԸ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  </r>
  </si>
  <si>
    <t>ՀԱՅԱՍՏԱՆԻ ՀԱՆՐԱՊԵՏՈՒԹՅԱՆ ԿԱՌԱՎԱՐՈՒԹՅԱՆ 2023 ԹՎԱԿԱՆԻ ԴԵԿՏԵՄԲԵՐԻ 28-Ի N 2323-Ն ՈՐՈՇՄԱՆ N 9 ՀԱՎԵԼՎԱԾԻ N 9.48  և N 9.13 ԱՂՅՈՒՍԱԿՈՒՄ ԿԱՏԱՐՎՈՂ ՓՈՓՈԽՈՒԹՅՈՒՆՆԵՐԸ ԵՎ ԼՐԱՑՈՒՄՆԵՐԸ</t>
  </si>
  <si>
    <t>Լոռու մարզի Քաղաքատեղի Լոռի Բերդի միջնաբերդի պարիսպների ամրակայման և վերականգնման գիտանախագծային փաստաթղթեր</t>
  </si>
  <si>
    <t xml:space="preserve">Ցուցանիշների փոփոխությունը
 (ավելացումները նշված են դրական նշանով, 
իսկ նվազեցումները՝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</si>
</sst>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-* #,##0.00\ _₽_-;\-* #,##0.00\ _₽_-;_-* &quot;-&quot;??\ _₽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₽_-;\-* #,##0.0\ _₽_-;_-* &quot;-&quot;?\ _₽_-;_-@_-"/>
    <numFmt numFmtId="173" formatCode="General_)"/>
    <numFmt numFmtId="174" formatCode="_-* #,##0.00\ _р_._-;\-* #,##0.00\ _р_._-;_-* &quot;-&quot;??\ _р_._-;_-@_-"/>
    <numFmt numFmtId="175" formatCode="_-* #,##0.0\ _р_._-;\-* #,##0.0\ _р_._-;_-* &quot;-&quot;?\ _р_._-;_-@_-"/>
    <numFmt numFmtId="176" formatCode="0.000%"/>
    <numFmt numFmtId="177" formatCode="0_);\(0\)"/>
    <numFmt numFmtId="178" formatCode="_-* #,##0.00\ _ _-;\-* #,##0.00\ _ _-;_-* &quot;-&quot;??\ _ _-;_-@_-"/>
    <numFmt numFmtId="179" formatCode="_(* #,##0_);_(* \(#,##0\);_(* &quot;-&quot;??_);_(@_)"/>
  </numFmts>
  <fonts count="10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name val="Calibri"/>
      <family val="2"/>
      <charset val="1"/>
      <scheme val="minor"/>
    </font>
    <font>
      <sz val="12"/>
      <color indexed="8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165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165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165" fontId="16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18" fillId="0" borderId="0"/>
    <xf numFmtId="43" fontId="18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52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3" fontId="82" fillId="0" borderId="30">
      <protection locked="0"/>
    </xf>
    <xf numFmtId="173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84" fillId="0" borderId="0"/>
    <xf numFmtId="165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165" fontId="15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165" fontId="89" fillId="0" borderId="0" applyFont="0" applyFill="0" applyBorder="0" applyAlignment="0" applyProtection="0"/>
    <xf numFmtId="174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178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73" fontId="82" fillId="0" borderId="30">
      <protection locked="0"/>
    </xf>
    <xf numFmtId="165" fontId="13" fillId="0" borderId="0" applyFont="0" applyFill="0" applyBorder="0" applyAlignment="0" applyProtection="0"/>
    <xf numFmtId="0" fontId="84" fillId="0" borderId="0"/>
  </cellStyleXfs>
  <cellXfs count="439">
    <xf numFmtId="0" fontId="0" fillId="0" borderId="0" xfId="0"/>
    <xf numFmtId="0" fontId="74" fillId="2" borderId="0" xfId="0" applyFont="1" applyFill="1"/>
    <xf numFmtId="170" fontId="17" fillId="2" borderId="26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167" fontId="73" fillId="2" borderId="26" xfId="7" applyNumberFormat="1" applyFont="1" applyFill="1" applyBorder="1" applyAlignment="1">
      <alignment vertical="center" wrapText="1"/>
    </xf>
    <xf numFmtId="167" fontId="73" fillId="2" borderId="26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167" fontId="86" fillId="2" borderId="26" xfId="7" applyNumberFormat="1" applyFont="1" applyFill="1" applyBorder="1" applyAlignment="1">
      <alignment horizontal="right" vertical="center" wrapText="1"/>
    </xf>
    <xf numFmtId="170" fontId="17" fillId="2" borderId="26" xfId="7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170" fontId="17" fillId="2" borderId="26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2" fontId="73" fillId="2" borderId="0" xfId="0" applyNumberFormat="1" applyFont="1" applyFill="1" applyAlignment="1">
      <alignment horizontal="left" vertical="top" wrapText="1"/>
    </xf>
    <xf numFmtId="168" fontId="73" fillId="2" borderId="0" xfId="0" applyNumberFormat="1" applyFont="1" applyFill="1" applyAlignment="1">
      <alignment horizontal="left" vertical="top" wrapText="1"/>
    </xf>
    <xf numFmtId="0" fontId="74" fillId="2" borderId="0" xfId="0" applyFont="1" applyFill="1" applyBorder="1"/>
    <xf numFmtId="0" fontId="73" fillId="2" borderId="32" xfId="0" applyFont="1" applyFill="1" applyBorder="1" applyAlignment="1">
      <alignment vertical="top" wrapText="1"/>
    </xf>
    <xf numFmtId="0" fontId="73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left" vertical="center" wrapText="1"/>
    </xf>
    <xf numFmtId="0" fontId="86" fillId="2" borderId="32" xfId="165" applyFont="1" applyFill="1" applyBorder="1" applyAlignment="1">
      <alignment horizontal="left" vertical="top" wrapText="1"/>
    </xf>
    <xf numFmtId="166" fontId="73" fillId="2" borderId="32" xfId="6" applyNumberFormat="1" applyFont="1" applyFill="1" applyBorder="1" applyAlignment="1">
      <alignment horizontal="right" vertical="center"/>
    </xf>
    <xf numFmtId="0" fontId="86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/>
    <xf numFmtId="0" fontId="74" fillId="2" borderId="32" xfId="0" applyFont="1" applyFill="1" applyBorder="1"/>
    <xf numFmtId="0" fontId="17" fillId="2" borderId="32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vertical="center" wrapText="1"/>
    </xf>
    <xf numFmtId="0" fontId="87" fillId="2" borderId="32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8" fontId="74" fillId="2" borderId="0" xfId="0" applyNumberFormat="1" applyFont="1" applyFill="1" applyBorder="1"/>
    <xf numFmtId="0" fontId="73" fillId="2" borderId="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6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6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168" fontId="73" fillId="2" borderId="26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top" wrapText="1"/>
    </xf>
    <xf numFmtId="166" fontId="17" fillId="2" borderId="32" xfId="6" applyNumberFormat="1" applyFont="1" applyFill="1" applyBorder="1" applyAlignment="1">
      <alignment horizontal="center" vertical="center"/>
    </xf>
    <xf numFmtId="0" fontId="73" fillId="2" borderId="0" xfId="0" applyFont="1" applyFill="1" applyAlignment="1">
      <alignment horizontal="right"/>
    </xf>
    <xf numFmtId="0" fontId="73" fillId="2" borderId="2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4" fillId="2" borderId="0" xfId="0" applyFont="1" applyFill="1" applyAlignment="1"/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2" borderId="32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left" vertical="center"/>
    </xf>
    <xf numFmtId="0" fontId="74" fillId="2" borderId="0" xfId="1660" applyFont="1" applyFill="1" applyAlignment="1">
      <alignment vertical="top"/>
    </xf>
    <xf numFmtId="170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70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NumberFormat="1" applyFont="1" applyFill="1" applyAlignment="1">
      <alignment horizontal="center" vertical="center" wrapText="1"/>
    </xf>
    <xf numFmtId="0" fontId="74" fillId="2" borderId="0" xfId="2028" applyFont="1" applyFill="1"/>
    <xf numFmtId="174" fontId="74" fillId="2" borderId="0" xfId="2027" applyFont="1" applyFill="1"/>
    <xf numFmtId="49" fontId="17" fillId="2" borderId="32" xfId="96" applyNumberFormat="1" applyFont="1" applyFill="1" applyBorder="1" applyAlignment="1">
      <alignment horizontal="center" vertical="center" textRotation="90" wrapText="1"/>
    </xf>
    <xf numFmtId="169" fontId="17" fillId="2" borderId="32" xfId="96" applyNumberFormat="1" applyFont="1" applyFill="1" applyBorder="1" applyAlignment="1">
      <alignment horizontal="center" vertical="center" wrapText="1"/>
    </xf>
    <xf numFmtId="0" fontId="17" fillId="2" borderId="32" xfId="96" applyNumberFormat="1" applyFont="1" applyFill="1" applyBorder="1" applyAlignment="1">
      <alignment horizontal="center" vertical="center" wrapText="1"/>
    </xf>
    <xf numFmtId="170" fontId="17" fillId="2" borderId="32" xfId="96" applyNumberFormat="1" applyFont="1" applyFill="1" applyBorder="1" applyAlignment="1">
      <alignment horizontal="center" vertical="center" wrapText="1"/>
    </xf>
    <xf numFmtId="175" fontId="74" fillId="2" borderId="0" xfId="299" applyNumberFormat="1" applyFont="1" applyFill="1"/>
    <xf numFmtId="169" fontId="17" fillId="2" borderId="3" xfId="96" applyNumberFormat="1" applyFont="1" applyFill="1" applyBorder="1" applyAlignment="1">
      <alignment horizontal="center" vertical="center" wrapText="1"/>
    </xf>
    <xf numFmtId="165" fontId="74" fillId="2" borderId="0" xfId="299" applyNumberFormat="1" applyFont="1" applyFill="1"/>
    <xf numFmtId="0" fontId="73" fillId="2" borderId="32" xfId="96" applyFont="1" applyFill="1" applyBorder="1" applyAlignment="1">
      <alignment horizontal="center" vertical="center" wrapText="1"/>
    </xf>
    <xf numFmtId="0" fontId="91" fillId="2" borderId="32" xfId="96" applyFont="1" applyFill="1" applyBorder="1" applyAlignment="1">
      <alignment horizontal="center" vertical="center" wrapText="1"/>
    </xf>
    <xf numFmtId="169" fontId="73" fillId="2" borderId="32" xfId="96" applyNumberFormat="1" applyFont="1" applyFill="1" applyBorder="1" applyAlignment="1">
      <alignment horizontal="center" vertical="center" wrapText="1"/>
    </xf>
    <xf numFmtId="0" fontId="17" fillId="2" borderId="32" xfId="96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2" xfId="96" applyFont="1" applyFill="1" applyBorder="1" applyAlignment="1">
      <alignment vertical="center" wrapText="1"/>
    </xf>
    <xf numFmtId="0" fontId="74" fillId="2" borderId="32" xfId="0" applyFont="1" applyFill="1" applyBorder="1" applyAlignment="1">
      <alignment horizontal="center"/>
    </xf>
    <xf numFmtId="176" fontId="74" fillId="2" borderId="32" xfId="2029" applyNumberFormat="1" applyFont="1" applyFill="1" applyBorder="1"/>
    <xf numFmtId="167" fontId="74" fillId="2" borderId="32" xfId="0" applyNumberFormat="1" applyFont="1" applyFill="1" applyBorder="1"/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1" fillId="2" borderId="32" xfId="253" applyFont="1" applyFill="1" applyBorder="1" applyAlignment="1">
      <alignment horizontal="center" vertical="center" wrapText="1"/>
    </xf>
    <xf numFmtId="169" fontId="94" fillId="2" borderId="32" xfId="96" applyNumberFormat="1" applyFont="1" applyFill="1" applyBorder="1" applyAlignment="1">
      <alignment horizontal="center" vertical="center" wrapText="1"/>
    </xf>
    <xf numFmtId="0" fontId="86" fillId="2" borderId="32" xfId="253" applyFont="1" applyFill="1" applyBorder="1" applyAlignment="1">
      <alignment horizontal="center" vertical="center" wrapText="1"/>
    </xf>
    <xf numFmtId="0" fontId="17" fillId="2" borderId="27" xfId="96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vertical="top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4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center" wrapText="1"/>
    </xf>
    <xf numFmtId="0" fontId="93" fillId="2" borderId="38" xfId="96" applyFont="1" applyFill="1" applyBorder="1" applyAlignment="1">
      <alignment horizontal="center" vertical="center" wrapText="1"/>
    </xf>
    <xf numFmtId="170" fontId="93" fillId="2" borderId="38" xfId="96" applyNumberFormat="1" applyFont="1" applyFill="1" applyBorder="1" applyAlignment="1">
      <alignment horizontal="center" vertical="center" wrapText="1"/>
    </xf>
    <xf numFmtId="0" fontId="95" fillId="2" borderId="0" xfId="208" applyFont="1" applyFill="1"/>
    <xf numFmtId="0" fontId="17" fillId="2" borderId="38" xfId="96" applyFont="1" applyFill="1" applyBorder="1" applyAlignment="1">
      <alignment horizontal="center" vertical="center" wrapText="1"/>
    </xf>
    <xf numFmtId="0" fontId="73" fillId="2" borderId="38" xfId="96" applyFont="1" applyFill="1" applyBorder="1" applyAlignment="1">
      <alignment horizontal="center" vertical="center" wrapText="1"/>
    </xf>
    <xf numFmtId="170" fontId="17" fillId="2" borderId="38" xfId="96" applyNumberFormat="1" applyFont="1" applyFill="1" applyBorder="1" applyAlignment="1">
      <alignment horizontal="center" vertical="center" wrapText="1"/>
    </xf>
    <xf numFmtId="0" fontId="92" fillId="2" borderId="0" xfId="208" applyFont="1" applyFill="1"/>
    <xf numFmtId="0" fontId="17" fillId="2" borderId="38" xfId="96" applyFont="1" applyFill="1" applyBorder="1" applyAlignment="1">
      <alignment vertical="center" wrapText="1"/>
    </xf>
    <xf numFmtId="0" fontId="93" fillId="2" borderId="38" xfId="96" applyFont="1" applyFill="1" applyBorder="1" applyAlignment="1">
      <alignment horizontal="left" vertical="center" wrapText="1"/>
    </xf>
    <xf numFmtId="167" fontId="93" fillId="2" borderId="38" xfId="2042" applyNumberFormat="1" applyFont="1" applyFill="1" applyBorder="1"/>
    <xf numFmtId="0" fontId="86" fillId="2" borderId="38" xfId="208" applyFont="1" applyFill="1" applyBorder="1" applyAlignment="1">
      <alignment vertical="center" wrapText="1"/>
    </xf>
    <xf numFmtId="167" fontId="86" fillId="2" borderId="38" xfId="2042" applyNumberFormat="1" applyFont="1" applyFill="1" applyBorder="1" applyAlignment="1">
      <alignment vertical="center"/>
    </xf>
    <xf numFmtId="0" fontId="95" fillId="2" borderId="0" xfId="208" applyFont="1" applyFill="1" applyAlignment="1">
      <alignment vertical="center"/>
    </xf>
    <xf numFmtId="0" fontId="74" fillId="2" borderId="38" xfId="299" applyFont="1" applyFill="1" applyBorder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73" fillId="2" borderId="38" xfId="1735" applyFont="1" applyFill="1" applyBorder="1" applyAlignment="1">
      <alignment horizontal="center" vertical="center" wrapText="1"/>
    </xf>
    <xf numFmtId="0" fontId="73" fillId="2" borderId="38" xfId="1736" applyFont="1" applyFill="1" applyBorder="1" applyAlignment="1">
      <alignment horizontal="center" vertical="center"/>
    </xf>
    <xf numFmtId="0" fontId="73" fillId="2" borderId="38" xfId="1735" applyFont="1" applyFill="1" applyBorder="1" applyAlignment="1">
      <alignment horizontal="center"/>
    </xf>
    <xf numFmtId="175" fontId="73" fillId="2" borderId="0" xfId="299" applyNumberFormat="1" applyFont="1" applyFill="1"/>
    <xf numFmtId="167" fontId="17" fillId="57" borderId="38" xfId="7" applyNumberFormat="1" applyFont="1" applyFill="1" applyBorder="1" applyAlignment="1">
      <alignment vertical="top" wrapText="1"/>
    </xf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167" fontId="73" fillId="0" borderId="0" xfId="299" applyNumberFormat="1" applyFont="1" applyFill="1"/>
    <xf numFmtId="0" fontId="73" fillId="58" borderId="38" xfId="0" applyFont="1" applyFill="1" applyBorder="1" applyAlignment="1">
      <alignment vertical="center" wrapText="1"/>
    </xf>
    <xf numFmtId="170" fontId="73" fillId="58" borderId="41" xfId="0" applyNumberFormat="1" applyFont="1" applyFill="1" applyBorder="1" applyAlignment="1">
      <alignment horizontal="right" vertical="center" wrapText="1"/>
    </xf>
    <xf numFmtId="39" fontId="73" fillId="0" borderId="0" xfId="299" applyNumberFormat="1" applyFont="1" applyFill="1" applyAlignment="1">
      <alignment vertical="center"/>
    </xf>
    <xf numFmtId="0" fontId="73" fillId="2" borderId="38" xfId="299" applyFont="1" applyFill="1" applyBorder="1" applyAlignment="1">
      <alignment vertical="top"/>
    </xf>
    <xf numFmtId="165" fontId="73" fillId="2" borderId="38" xfId="7" applyFont="1" applyFill="1" applyBorder="1" applyAlignment="1">
      <alignment horizontal="right" vertical="top" wrapText="1"/>
    </xf>
    <xf numFmtId="0" fontId="73" fillId="2" borderId="39" xfId="1737" applyFont="1" applyFill="1" applyBorder="1" applyAlignment="1">
      <alignment vertical="center"/>
    </xf>
    <xf numFmtId="0" fontId="73" fillId="2" borderId="40" xfId="1737" applyFont="1" applyFill="1" applyBorder="1" applyAlignment="1">
      <alignment vertical="center"/>
    </xf>
    <xf numFmtId="0" fontId="73" fillId="2" borderId="40" xfId="1737" applyFont="1" applyFill="1" applyBorder="1" applyAlignment="1">
      <alignment horizontal="center" vertical="center"/>
    </xf>
    <xf numFmtId="170" fontId="73" fillId="2" borderId="41" xfId="1737" applyNumberFormat="1" applyFont="1" applyFill="1" applyBorder="1" applyAlignment="1">
      <alignment vertical="center"/>
    </xf>
    <xf numFmtId="174" fontId="73" fillId="2" borderId="0" xfId="2027" applyFont="1" applyFill="1"/>
    <xf numFmtId="0" fontId="73" fillId="0" borderId="38" xfId="0" applyFont="1" applyBorder="1" applyAlignment="1">
      <alignment horizontal="center" vertical="center" wrapText="1"/>
    </xf>
    <xf numFmtId="166" fontId="73" fillId="0" borderId="38" xfId="6" applyNumberFormat="1" applyFont="1" applyBorder="1" applyAlignment="1">
      <alignment horizontal="right" vertical="center"/>
    </xf>
    <xf numFmtId="177" fontId="73" fillId="0" borderId="38" xfId="0" applyNumberFormat="1" applyFont="1" applyFill="1" applyBorder="1" applyAlignment="1">
      <alignment horizontal="center" vertical="center"/>
    </xf>
    <xf numFmtId="170" fontId="73" fillId="0" borderId="38" xfId="0" applyNumberFormat="1" applyFont="1" applyFill="1" applyBorder="1" applyAlignment="1">
      <alignment horizontal="right" vertical="center" wrapText="1"/>
    </xf>
    <xf numFmtId="174" fontId="73" fillId="2" borderId="0" xfId="202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0" borderId="38" xfId="0" applyFont="1" applyFill="1" applyBorder="1" applyAlignment="1">
      <alignment horizontal="left" vertical="top" wrapText="1"/>
    </xf>
    <xf numFmtId="0" fontId="14" fillId="2" borderId="38" xfId="165" applyFont="1" applyFill="1" applyBorder="1" applyAlignment="1">
      <alignment horizontal="center" vertical="center" wrapText="1"/>
    </xf>
    <xf numFmtId="165" fontId="17" fillId="2" borderId="38" xfId="7" applyFont="1" applyFill="1" applyBorder="1" applyAlignment="1">
      <alignment vertical="center" wrapText="1"/>
    </xf>
    <xf numFmtId="167" fontId="17" fillId="2" borderId="38" xfId="7" applyNumberFormat="1" applyFont="1" applyFill="1" applyBorder="1" applyAlignment="1">
      <alignment vertical="center" wrapText="1"/>
    </xf>
    <xf numFmtId="165" fontId="93" fillId="2" borderId="38" xfId="7" applyFont="1" applyFill="1" applyBorder="1" applyAlignment="1">
      <alignment horizontal="center" vertical="center" wrapText="1"/>
    </xf>
    <xf numFmtId="167" fontId="93" fillId="2" borderId="38" xfId="7" applyNumberFormat="1" applyFont="1" applyFill="1" applyBorder="1" applyAlignment="1">
      <alignment horizontal="center" vertical="center" wrapText="1"/>
    </xf>
    <xf numFmtId="165" fontId="73" fillId="2" borderId="38" xfId="7" applyFont="1" applyFill="1" applyBorder="1" applyAlignment="1">
      <alignment vertical="center" wrapText="1"/>
    </xf>
    <xf numFmtId="167" fontId="73" fillId="2" borderId="38" xfId="96" applyNumberFormat="1" applyFont="1" applyFill="1" applyBorder="1" applyAlignment="1">
      <alignment vertical="center" wrapText="1"/>
    </xf>
    <xf numFmtId="165" fontId="17" fillId="2" borderId="38" xfId="7" applyFont="1" applyFill="1" applyBorder="1" applyAlignment="1">
      <alignment horizontal="center" vertical="center" wrapText="1"/>
    </xf>
    <xf numFmtId="0" fontId="86" fillId="0" borderId="38" xfId="0" applyFont="1" applyFill="1" applyBorder="1" applyAlignment="1">
      <alignment vertical="center" wrapText="1"/>
    </xf>
    <xf numFmtId="165" fontId="73" fillId="0" borderId="38" xfId="7" applyFont="1" applyFill="1" applyBorder="1" applyAlignment="1">
      <alignment vertical="center" wrapText="1"/>
    </xf>
    <xf numFmtId="167" fontId="73" fillId="0" borderId="38" xfId="7" applyNumberFormat="1" applyFont="1" applyFill="1" applyBorder="1" applyAlignment="1">
      <alignment vertical="center" wrapText="1"/>
    </xf>
    <xf numFmtId="49" fontId="17" fillId="2" borderId="38" xfId="96" applyNumberFormat="1" applyFont="1" applyFill="1" applyBorder="1" applyAlignment="1">
      <alignment vertical="center" textRotation="90" wrapText="1"/>
    </xf>
    <xf numFmtId="0" fontId="74" fillId="2" borderId="38" xfId="253" applyFont="1" applyFill="1" applyBorder="1"/>
    <xf numFmtId="0" fontId="17" fillId="2" borderId="32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/>
    <xf numFmtId="0" fontId="73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center"/>
    </xf>
    <xf numFmtId="0" fontId="17" fillId="2" borderId="38" xfId="0" applyFont="1" applyFill="1" applyBorder="1" applyAlignment="1">
      <alignment horizontal="left" vertical="center" wrapText="1"/>
    </xf>
    <xf numFmtId="0" fontId="17" fillId="2" borderId="27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34" xfId="0" applyFont="1" applyFill="1" applyBorder="1" applyAlignment="1">
      <alignment vertical="center" wrapText="1"/>
    </xf>
    <xf numFmtId="0" fontId="17" fillId="2" borderId="35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86" fillId="2" borderId="38" xfId="0" applyFont="1" applyFill="1" applyBorder="1" applyAlignment="1">
      <alignment horizontal="left" vertical="top" wrapText="1"/>
    </xf>
    <xf numFmtId="0" fontId="86" fillId="2" borderId="38" xfId="165" applyFont="1" applyFill="1" applyBorder="1">
      <alignment horizontal="left" vertical="top" wrapText="1"/>
    </xf>
    <xf numFmtId="0" fontId="73" fillId="2" borderId="38" xfId="165" applyFont="1" applyFill="1" applyBorder="1" applyAlignment="1">
      <alignment horizontal="left" vertical="top" wrapText="1"/>
    </xf>
    <xf numFmtId="0" fontId="73" fillId="2" borderId="38" xfId="165" applyFont="1" applyFill="1" applyBorder="1" applyAlignment="1">
      <alignment horizontal="center" vertical="top"/>
    </xf>
    <xf numFmtId="166" fontId="17" fillId="2" borderId="38" xfId="0" applyNumberFormat="1" applyFont="1" applyFill="1" applyBorder="1" applyAlignment="1">
      <alignment vertical="top" wrapText="1"/>
    </xf>
    <xf numFmtId="0" fontId="73" fillId="2" borderId="38" xfId="165" applyFont="1" applyFill="1" applyBorder="1" applyAlignment="1">
      <alignment vertical="top"/>
    </xf>
    <xf numFmtId="170" fontId="17" fillId="2" borderId="38" xfId="0" applyNumberFormat="1" applyFont="1" applyFill="1" applyBorder="1" applyAlignment="1">
      <alignment vertical="center"/>
    </xf>
    <xf numFmtId="0" fontId="98" fillId="2" borderId="38" xfId="0" applyFont="1" applyFill="1" applyBorder="1" applyAlignment="1">
      <alignment horizontal="left" vertical="top" wrapText="1"/>
    </xf>
    <xf numFmtId="0" fontId="87" fillId="0" borderId="32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vertical="top" wrapText="1"/>
    </xf>
    <xf numFmtId="0" fontId="86" fillId="2" borderId="3" xfId="0" applyFont="1" applyFill="1" applyBorder="1" applyAlignment="1">
      <alignment horizontal="right" vertical="top" wrapText="1"/>
    </xf>
    <xf numFmtId="168" fontId="74" fillId="2" borderId="0" xfId="0" applyNumberFormat="1" applyFont="1" applyFill="1"/>
    <xf numFmtId="0" fontId="17" fillId="2" borderId="38" xfId="0" applyFont="1" applyFill="1" applyBorder="1" applyAlignment="1">
      <alignment horizontal="left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0" borderId="38" xfId="0" applyFont="1" applyBorder="1" applyAlignment="1">
      <alignment horizontal="left" vertical="top" wrapText="1"/>
    </xf>
    <xf numFmtId="0" fontId="73" fillId="2" borderId="38" xfId="8" applyFont="1" applyFill="1" applyBorder="1" applyAlignment="1">
      <alignment horizontal="center" vertical="center" wrapText="1"/>
    </xf>
    <xf numFmtId="0" fontId="17" fillId="2" borderId="38" xfId="96" applyFont="1" applyFill="1" applyBorder="1" applyAlignment="1">
      <alignment horizontal="left" vertical="center" wrapText="1"/>
    </xf>
    <xf numFmtId="165" fontId="74" fillId="2" borderId="0" xfId="253" applyNumberFormat="1" applyFont="1" applyFill="1"/>
    <xf numFmtId="179" fontId="86" fillId="2" borderId="3" xfId="7" applyNumberFormat="1" applyFont="1" applyFill="1" applyBorder="1" applyAlignment="1">
      <alignment horizontal="center" vertical="top" wrapText="1"/>
    </xf>
    <xf numFmtId="0" fontId="17" fillId="0" borderId="38" xfId="165" applyFont="1" applyFill="1" applyBorder="1" applyAlignment="1">
      <alignment horizontal="left" vertical="top" wrapText="1"/>
    </xf>
    <xf numFmtId="0" fontId="17" fillId="0" borderId="38" xfId="165" applyFont="1" applyFill="1" applyBorder="1" applyAlignment="1">
      <alignment horizontal="left" vertical="center" wrapText="1"/>
    </xf>
    <xf numFmtId="0" fontId="73" fillId="0" borderId="38" xfId="165" applyFont="1" applyFill="1" applyBorder="1" applyAlignment="1">
      <alignment horizontal="left" vertical="top" wrapText="1"/>
    </xf>
    <xf numFmtId="0" fontId="17" fillId="0" borderId="39" xfId="0" applyFont="1" applyFill="1" applyBorder="1" applyAlignment="1">
      <alignment vertical="top" wrapText="1"/>
    </xf>
    <xf numFmtId="0" fontId="17" fillId="0" borderId="40" xfId="0" applyFont="1" applyFill="1" applyBorder="1" applyAlignment="1">
      <alignment vertical="top" wrapText="1"/>
    </xf>
    <xf numFmtId="0" fontId="17" fillId="0" borderId="38" xfId="0" applyFont="1" applyFill="1" applyBorder="1" applyAlignment="1">
      <alignment horizontal="left" vertical="center" wrapText="1"/>
    </xf>
    <xf numFmtId="170" fontId="17" fillId="0" borderId="38" xfId="0" applyNumberFormat="1" applyFont="1" applyFill="1" applyBorder="1" applyAlignment="1">
      <alignment horizontal="center" vertical="center"/>
    </xf>
    <xf numFmtId="0" fontId="86" fillId="0" borderId="3" xfId="0" applyFont="1" applyFill="1" applyBorder="1" applyAlignment="1">
      <alignment horizontal="left" vertical="top" wrapText="1"/>
    </xf>
    <xf numFmtId="0" fontId="17" fillId="0" borderId="38" xfId="0" applyFont="1" applyFill="1" applyBorder="1" applyAlignment="1">
      <alignment horizontal="left" vertical="top" wrapText="1"/>
    </xf>
    <xf numFmtId="0" fontId="17" fillId="0" borderId="38" xfId="0" applyFont="1" applyFill="1" applyBorder="1" applyAlignment="1">
      <alignment horizontal="center" vertical="top" wrapText="1"/>
    </xf>
    <xf numFmtId="0" fontId="86" fillId="0" borderId="38" xfId="0" applyFont="1" applyFill="1" applyBorder="1" applyAlignment="1">
      <alignment horizontal="left" vertical="top" wrapText="1"/>
    </xf>
    <xf numFmtId="0" fontId="86" fillId="0" borderId="38" xfId="0" applyFont="1" applyFill="1" applyBorder="1" applyAlignment="1">
      <alignment horizontal="center" vertical="top" wrapText="1"/>
    </xf>
    <xf numFmtId="169" fontId="73" fillId="0" borderId="38" xfId="0" applyNumberFormat="1" applyFont="1" applyFill="1" applyBorder="1" applyAlignment="1">
      <alignment horizontal="center" vertical="center"/>
    </xf>
    <xf numFmtId="0" fontId="73" fillId="0" borderId="38" xfId="8" applyFont="1" applyFill="1" applyBorder="1" applyAlignment="1">
      <alignment horizontal="left" vertical="center" wrapText="1"/>
    </xf>
    <xf numFmtId="0" fontId="73" fillId="0" borderId="38" xfId="8" applyFont="1" applyFill="1" applyBorder="1" applyAlignment="1">
      <alignment horizontal="center" vertical="top" wrapText="1"/>
    </xf>
    <xf numFmtId="0" fontId="73" fillId="0" borderId="27" xfId="8" applyFont="1" applyFill="1" applyBorder="1" applyAlignment="1">
      <alignment horizontal="left" vertical="top" wrapText="1"/>
    </xf>
    <xf numFmtId="0" fontId="73" fillId="0" borderId="27" xfId="8" applyFont="1" applyFill="1" applyBorder="1" applyAlignment="1">
      <alignment horizontal="center" vertical="top" wrapText="1"/>
    </xf>
    <xf numFmtId="170" fontId="14" fillId="0" borderId="38" xfId="0" applyNumberFormat="1" applyFont="1" applyFill="1" applyBorder="1" applyAlignment="1">
      <alignment horizontal="center" vertical="center"/>
    </xf>
    <xf numFmtId="0" fontId="17" fillId="0" borderId="38" xfId="8" applyFont="1" applyFill="1" applyBorder="1" applyAlignment="1">
      <alignment horizontal="left" vertical="center" wrapText="1"/>
    </xf>
    <xf numFmtId="0" fontId="17" fillId="0" borderId="38" xfId="8" applyFont="1" applyFill="1" applyBorder="1" applyAlignment="1">
      <alignment horizontal="center" vertical="center" wrapText="1"/>
    </xf>
    <xf numFmtId="170" fontId="73" fillId="0" borderId="38" xfId="0" applyNumberFormat="1" applyFont="1" applyFill="1" applyBorder="1" applyAlignment="1">
      <alignment horizontal="center" vertical="center"/>
    </xf>
    <xf numFmtId="0" fontId="73" fillId="0" borderId="38" xfId="8" applyFont="1" applyFill="1" applyBorder="1" applyAlignment="1">
      <alignment horizontal="left" vertical="top" wrapText="1"/>
    </xf>
    <xf numFmtId="0" fontId="73" fillId="0" borderId="38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top" wrapText="1"/>
    </xf>
    <xf numFmtId="0" fontId="17" fillId="0" borderId="38" xfId="0" applyFont="1" applyBorder="1" applyAlignment="1">
      <alignment wrapText="1"/>
    </xf>
    <xf numFmtId="166" fontId="73" fillId="0" borderId="38" xfId="6" applyNumberFormat="1" applyFont="1" applyFill="1" applyBorder="1" applyAlignment="1">
      <alignment horizontal="center" vertical="center"/>
    </xf>
    <xf numFmtId="0" fontId="86" fillId="0" borderId="38" xfId="0" applyFont="1" applyBorder="1" applyAlignment="1">
      <alignment horizontal="left" vertical="top" wrapText="1"/>
    </xf>
    <xf numFmtId="0" fontId="73" fillId="0" borderId="38" xfId="0" applyFont="1" applyBorder="1" applyAlignment="1">
      <alignment horizontal="center" vertical="top" wrapText="1"/>
    </xf>
    <xf numFmtId="0" fontId="73" fillId="0" borderId="38" xfId="0" applyFont="1" applyBorder="1" applyAlignment="1">
      <alignment vertical="top" wrapText="1"/>
    </xf>
    <xf numFmtId="0" fontId="17" fillId="2" borderId="26" xfId="0" applyFont="1" applyFill="1" applyBorder="1" applyAlignment="1">
      <alignment horizontal="center" vertical="center" wrapText="1"/>
    </xf>
    <xf numFmtId="170" fontId="17" fillId="0" borderId="38" xfId="0" applyNumberFormat="1" applyFont="1" applyBorder="1" applyAlignment="1">
      <alignment horizontal="right" vertical="center" wrapText="1"/>
    </xf>
    <xf numFmtId="170" fontId="17" fillId="2" borderId="38" xfId="7" applyNumberFormat="1" applyFont="1" applyFill="1" applyBorder="1" applyAlignment="1">
      <alignment horizontal="right" vertical="center" wrapText="1"/>
    </xf>
    <xf numFmtId="170" fontId="17" fillId="0" borderId="38" xfId="7" applyNumberFormat="1" applyFont="1" applyFill="1" applyBorder="1" applyAlignment="1">
      <alignment horizontal="right" vertical="center" wrapText="1"/>
    </xf>
    <xf numFmtId="0" fontId="73" fillId="0" borderId="38" xfId="0" applyFont="1" applyBorder="1" applyAlignment="1">
      <alignment horizontal="right" vertical="center" wrapText="1"/>
    </xf>
    <xf numFmtId="170" fontId="17" fillId="0" borderId="38" xfId="8" applyNumberFormat="1" applyFont="1" applyFill="1" applyBorder="1" applyAlignment="1">
      <alignment horizontal="right" vertical="center" wrapText="1"/>
    </xf>
    <xf numFmtId="166" fontId="17" fillId="0" borderId="38" xfId="8" applyNumberFormat="1" applyFont="1" applyFill="1" applyBorder="1" applyAlignment="1">
      <alignment horizontal="right" vertical="center" wrapText="1"/>
    </xf>
    <xf numFmtId="170" fontId="73" fillId="0" borderId="38" xfId="8" applyNumberFormat="1" applyFont="1" applyFill="1" applyBorder="1" applyAlignment="1">
      <alignment horizontal="right" vertical="center" wrapText="1"/>
    </xf>
    <xf numFmtId="166" fontId="73" fillId="0" borderId="38" xfId="8" applyNumberFormat="1" applyFont="1" applyFill="1" applyBorder="1" applyAlignment="1">
      <alignment horizontal="right" vertical="center" wrapText="1"/>
    </xf>
    <xf numFmtId="170" fontId="73" fillId="0" borderId="38" xfId="0" applyNumberFormat="1" applyFont="1" applyBorder="1" applyAlignment="1">
      <alignment horizontal="right" vertical="center" wrapText="1"/>
    </xf>
    <xf numFmtId="170" fontId="73" fillId="2" borderId="38" xfId="7" applyNumberFormat="1" applyFont="1" applyFill="1" applyBorder="1" applyAlignment="1">
      <alignment horizontal="right" vertical="center" wrapText="1"/>
    </xf>
    <xf numFmtId="170" fontId="17" fillId="0" borderId="38" xfId="0" applyNumberFormat="1" applyFont="1" applyFill="1" applyBorder="1" applyAlignment="1">
      <alignment horizontal="right" vertical="center"/>
    </xf>
    <xf numFmtId="169" fontId="17" fillId="0" borderId="38" xfId="0" applyNumberFormat="1" applyFont="1" applyFill="1" applyBorder="1" applyAlignment="1">
      <alignment horizontal="right" vertical="center"/>
    </xf>
    <xf numFmtId="0" fontId="73" fillId="2" borderId="38" xfId="0" applyFont="1" applyFill="1" applyBorder="1" applyAlignment="1">
      <alignment horizontal="right" vertical="center" wrapText="1"/>
    </xf>
    <xf numFmtId="170" fontId="73" fillId="0" borderId="38" xfId="6" applyNumberFormat="1" applyFont="1" applyFill="1" applyBorder="1" applyAlignment="1">
      <alignment horizontal="right" vertical="center"/>
    </xf>
    <xf numFmtId="166" fontId="73" fillId="0" borderId="38" xfId="6" applyNumberFormat="1" applyFont="1" applyFill="1" applyBorder="1" applyAlignment="1">
      <alignment horizontal="right" vertical="center"/>
    </xf>
    <xf numFmtId="170" fontId="73" fillId="0" borderId="38" xfId="0" applyNumberFormat="1" applyFont="1" applyFill="1" applyBorder="1" applyAlignment="1">
      <alignment horizontal="right" vertical="center"/>
    </xf>
    <xf numFmtId="169" fontId="73" fillId="0" borderId="38" xfId="0" applyNumberFormat="1" applyFont="1" applyFill="1" applyBorder="1" applyAlignment="1">
      <alignment horizontal="right" vertical="center"/>
    </xf>
    <xf numFmtId="170" fontId="86" fillId="0" borderId="38" xfId="0" applyNumberFormat="1" applyFont="1" applyBorder="1" applyAlignment="1">
      <alignment horizontal="right" vertical="center" wrapText="1"/>
    </xf>
    <xf numFmtId="170" fontId="86" fillId="2" borderId="38" xfId="7" applyNumberFormat="1" applyFont="1" applyFill="1" applyBorder="1" applyAlignment="1">
      <alignment horizontal="right" vertical="center" wrapText="1"/>
    </xf>
    <xf numFmtId="170" fontId="73" fillId="2" borderId="26" xfId="7" applyNumberFormat="1" applyFont="1" applyFill="1" applyBorder="1" applyAlignment="1">
      <alignment horizontal="right" vertical="center" wrapText="1"/>
    </xf>
    <xf numFmtId="165" fontId="73" fillId="2" borderId="26" xfId="7" applyNumberFormat="1" applyFont="1" applyFill="1" applyBorder="1" applyAlignment="1">
      <alignment horizontal="right" vertical="center" wrapText="1"/>
    </xf>
    <xf numFmtId="0" fontId="99" fillId="2" borderId="0" xfId="0" applyFont="1" applyFill="1"/>
    <xf numFmtId="0" fontId="100" fillId="2" borderId="0" xfId="0" applyFont="1" applyFill="1" applyAlignment="1">
      <alignment horizontal="center" wrapText="1"/>
    </xf>
    <xf numFmtId="0" fontId="101" fillId="2" borderId="0" xfId="0" applyFont="1" applyFill="1" applyAlignment="1">
      <alignment horizontal="center" wrapText="1"/>
    </xf>
    <xf numFmtId="166" fontId="17" fillId="2" borderId="38" xfId="6" applyNumberFormat="1" applyFont="1" applyFill="1" applyBorder="1" applyAlignment="1">
      <alignment horizontal="center" vertical="center"/>
    </xf>
    <xf numFmtId="168" fontId="73" fillId="2" borderId="0" xfId="8" applyNumberFormat="1" applyFont="1" applyFill="1">
      <alignment horizontal="left" vertical="top" wrapText="1"/>
    </xf>
    <xf numFmtId="0" fontId="17" fillId="2" borderId="38" xfId="0" applyFont="1" applyFill="1" applyBorder="1" applyAlignment="1">
      <alignment horizontal="center" vertical="center"/>
    </xf>
    <xf numFmtId="0" fontId="17" fillId="2" borderId="41" xfId="0" applyFont="1" applyFill="1" applyBorder="1" applyAlignment="1">
      <alignment vertical="center"/>
    </xf>
    <xf numFmtId="166" fontId="17" fillId="2" borderId="41" xfId="0" applyNumberFormat="1" applyFont="1" applyFill="1" applyBorder="1" applyAlignment="1">
      <alignment horizontal="center" vertical="center" wrapText="1"/>
    </xf>
    <xf numFmtId="166" fontId="73" fillId="2" borderId="0" xfId="8" applyNumberFormat="1" applyFont="1" applyFill="1">
      <alignment horizontal="left" vertical="top" wrapText="1"/>
    </xf>
    <xf numFmtId="4" fontId="17" fillId="2" borderId="38" xfId="8" applyNumberFormat="1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02" fillId="0" borderId="38" xfId="0" applyFont="1" applyFill="1" applyBorder="1" applyAlignment="1">
      <alignment vertical="center" wrapText="1"/>
    </xf>
    <xf numFmtId="4" fontId="17" fillId="0" borderId="38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 vertical="center" wrapText="1"/>
    </xf>
    <xf numFmtId="0" fontId="86" fillId="0" borderId="38" xfId="0" applyFont="1" applyFill="1" applyBorder="1" applyAlignment="1">
      <alignment horizontal="left" vertical="center" wrapText="1"/>
    </xf>
    <xf numFmtId="169" fontId="90" fillId="0" borderId="38" xfId="0" applyNumberFormat="1" applyFont="1" applyFill="1" applyBorder="1" applyAlignment="1">
      <alignment horizontal="center" vertical="center" wrapText="1"/>
    </xf>
    <xf numFmtId="169" fontId="103" fillId="0" borderId="0" xfId="0" applyNumberFormat="1" applyFont="1" applyFill="1" applyBorder="1" applyAlignment="1">
      <alignment horizontal="center" vertical="center" wrapText="1"/>
    </xf>
    <xf numFmtId="169" fontId="86" fillId="2" borderId="0" xfId="8" applyNumberFormat="1" applyFont="1" applyFill="1">
      <alignment horizontal="left" vertical="top" wrapText="1"/>
    </xf>
    <xf numFmtId="0" fontId="86" fillId="2" borderId="0" xfId="8" applyFont="1" applyFill="1">
      <alignment horizontal="left" vertical="top" wrapText="1"/>
    </xf>
    <xf numFmtId="0" fontId="73" fillId="2" borderId="38" xfId="8" applyFont="1" applyFill="1" applyBorder="1">
      <alignment horizontal="left" vertical="top" wrapText="1"/>
    </xf>
    <xf numFmtId="0" fontId="86" fillId="2" borderId="38" xfId="8" applyFont="1" applyFill="1" applyBorder="1" applyAlignment="1">
      <alignment horizontal="left" vertical="center" wrapText="1"/>
    </xf>
    <xf numFmtId="168" fontId="86" fillId="0" borderId="38" xfId="0" applyNumberFormat="1" applyFont="1" applyFill="1" applyBorder="1" applyAlignment="1">
      <alignment horizontal="center" vertical="center" wrapText="1"/>
    </xf>
    <xf numFmtId="0" fontId="86" fillId="0" borderId="38" xfId="0" applyFont="1" applyFill="1" applyBorder="1" applyAlignment="1">
      <alignment horizontal="center" vertical="center" wrapText="1"/>
    </xf>
    <xf numFmtId="0" fontId="74" fillId="0" borderId="0" xfId="0" applyFont="1" applyFill="1"/>
    <xf numFmtId="0" fontId="14" fillId="0" borderId="27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17" fillId="0" borderId="38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0" xfId="0" applyFont="1" applyFill="1" applyBorder="1"/>
    <xf numFmtId="168" fontId="74" fillId="0" borderId="0" xfId="0" applyNumberFormat="1" applyFont="1" applyFill="1" applyBorder="1" applyAlignment="1">
      <alignment horizontal="center"/>
    </xf>
    <xf numFmtId="0" fontId="74" fillId="0" borderId="0" xfId="0" applyFont="1" applyFill="1" applyBorder="1" applyAlignment="1">
      <alignment horizontal="center"/>
    </xf>
    <xf numFmtId="0" fontId="17" fillId="0" borderId="38" xfId="0" applyFont="1" applyFill="1" applyBorder="1" applyAlignment="1">
      <alignment vertical="top" wrapText="1"/>
    </xf>
    <xf numFmtId="0" fontId="73" fillId="0" borderId="39" xfId="0" applyFont="1" applyFill="1" applyBorder="1" applyAlignment="1">
      <alignment horizontal="left" vertical="top" wrapText="1"/>
    </xf>
    <xf numFmtId="0" fontId="74" fillId="0" borderId="38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73" fillId="0" borderId="38" xfId="0" applyFont="1" applyFill="1" applyBorder="1" applyAlignment="1">
      <alignment vertical="top" wrapText="1"/>
    </xf>
    <xf numFmtId="0" fontId="73" fillId="0" borderId="38" xfId="0" applyFont="1" applyFill="1" applyBorder="1" applyAlignment="1">
      <alignment vertical="center" wrapText="1"/>
    </xf>
    <xf numFmtId="0" fontId="98" fillId="0" borderId="38" xfId="0" applyFont="1" applyBorder="1" applyAlignment="1">
      <alignment horizontal="center" vertical="center" wrapText="1"/>
    </xf>
    <xf numFmtId="0" fontId="86" fillId="0" borderId="38" xfId="0" applyFont="1" applyFill="1" applyBorder="1" applyAlignment="1">
      <alignment horizontal="left" vertical="top"/>
    </xf>
    <xf numFmtId="0" fontId="73" fillId="0" borderId="38" xfId="0" applyFont="1" applyFill="1" applyBorder="1" applyAlignment="1">
      <alignment horizontal="left" vertical="center" wrapText="1"/>
    </xf>
    <xf numFmtId="0" fontId="73" fillId="0" borderId="39" xfId="0" applyFont="1" applyFill="1" applyBorder="1" applyAlignment="1">
      <alignment vertical="top" wrapText="1"/>
    </xf>
    <xf numFmtId="0" fontId="73" fillId="0" borderId="41" xfId="0" applyFont="1" applyFill="1" applyBorder="1" applyAlignment="1">
      <alignment vertical="top" wrapText="1"/>
    </xf>
    <xf numFmtId="0" fontId="73" fillId="0" borderId="38" xfId="0" applyFont="1" applyFill="1" applyBorder="1" applyAlignment="1">
      <alignment horizontal="left" vertical="top"/>
    </xf>
    <xf numFmtId="170" fontId="93" fillId="2" borderId="38" xfId="2042" applyNumberFormat="1" applyFont="1" applyFill="1" applyBorder="1" applyAlignment="1">
      <alignment horizontal="center"/>
    </xf>
    <xf numFmtId="167" fontId="93" fillId="2" borderId="38" xfId="2042" applyNumberFormat="1" applyFont="1" applyFill="1" applyBorder="1" applyAlignment="1">
      <alignment horizontal="center"/>
    </xf>
    <xf numFmtId="170" fontId="86" fillId="2" borderId="38" xfId="2042" applyNumberFormat="1" applyFont="1" applyFill="1" applyBorder="1" applyAlignment="1">
      <alignment horizontal="center" vertical="center"/>
    </xf>
    <xf numFmtId="167" fontId="86" fillId="2" borderId="38" xfId="2042" applyNumberFormat="1" applyFont="1" applyFill="1" applyBorder="1" applyAlignment="1">
      <alignment horizontal="center" vertical="center"/>
    </xf>
    <xf numFmtId="170" fontId="17" fillId="2" borderId="38" xfId="0" applyNumberFormat="1" applyFont="1" applyFill="1" applyBorder="1" applyAlignment="1">
      <alignment horizontal="center" vertical="center"/>
    </xf>
    <xf numFmtId="0" fontId="73" fillId="0" borderId="39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14" fillId="2" borderId="0" xfId="0" applyFont="1" applyFill="1"/>
    <xf numFmtId="169" fontId="74" fillId="2" borderId="0" xfId="0" applyNumberFormat="1" applyFont="1" applyFill="1"/>
    <xf numFmtId="170" fontId="17" fillId="2" borderId="38" xfId="0" applyNumberFormat="1" applyFont="1" applyFill="1" applyBorder="1" applyAlignment="1">
      <alignment horizontal="right" vertical="center" wrapText="1"/>
    </xf>
    <xf numFmtId="170" fontId="73" fillId="2" borderId="38" xfId="0" applyNumberFormat="1" applyFont="1" applyFill="1" applyBorder="1" applyAlignment="1">
      <alignment horizontal="right" vertical="center"/>
    </xf>
    <xf numFmtId="169" fontId="73" fillId="2" borderId="38" xfId="0" applyNumberFormat="1" applyFont="1" applyFill="1" applyBorder="1" applyAlignment="1">
      <alignment horizontal="right" vertical="center"/>
    </xf>
    <xf numFmtId="170" fontId="86" fillId="2" borderId="38" xfId="0" applyNumberFormat="1" applyFont="1" applyFill="1" applyBorder="1" applyAlignment="1">
      <alignment horizontal="right" vertical="center" wrapText="1"/>
    </xf>
    <xf numFmtId="0" fontId="73" fillId="2" borderId="38" xfId="0" applyFont="1" applyFill="1" applyBorder="1" applyAlignment="1">
      <alignment horizontal="center" vertical="center" wrapText="1"/>
    </xf>
    <xf numFmtId="170" fontId="73" fillId="2" borderId="38" xfId="0" applyNumberFormat="1" applyFont="1" applyFill="1" applyBorder="1" applyAlignment="1">
      <alignment horizontal="right" vertical="center" wrapText="1"/>
    </xf>
    <xf numFmtId="0" fontId="73" fillId="2" borderId="38" xfId="0" applyFont="1" applyFill="1" applyBorder="1" applyAlignment="1">
      <alignment vertical="top" wrapText="1"/>
    </xf>
    <xf numFmtId="0" fontId="97" fillId="2" borderId="38" xfId="0" applyFont="1" applyFill="1" applyBorder="1" applyAlignment="1">
      <alignment horizontal="left" vertical="top" wrapText="1"/>
    </xf>
    <xf numFmtId="0" fontId="17" fillId="2" borderId="38" xfId="165" applyFont="1" applyFill="1" applyBorder="1" applyAlignment="1">
      <alignment horizontal="left" vertical="top" wrapText="1"/>
    </xf>
    <xf numFmtId="170" fontId="74" fillId="2" borderId="38" xfId="0" applyNumberFormat="1" applyFont="1" applyFill="1" applyBorder="1" applyAlignment="1">
      <alignment horizontal="right" vertical="center"/>
    </xf>
    <xf numFmtId="0" fontId="73" fillId="0" borderId="39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Border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6" xfId="0" applyFont="1" applyFill="1" applyBorder="1" applyAlignment="1">
      <alignment horizontal="center" vertical="center" wrapText="1"/>
    </xf>
    <xf numFmtId="0" fontId="73" fillId="2" borderId="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1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0" borderId="38" xfId="0" applyFont="1" applyFill="1" applyBorder="1" applyAlignment="1">
      <alignment horizontal="center" vertical="top" wrapText="1"/>
    </xf>
    <xf numFmtId="0" fontId="0" fillId="0" borderId="38" xfId="0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17" fillId="2" borderId="39" xfId="0" applyFont="1" applyFill="1" applyBorder="1" applyAlignment="1">
      <alignment horizontal="left" vertical="top" wrapText="1"/>
    </xf>
    <xf numFmtId="0" fontId="17" fillId="2" borderId="4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/>
    </xf>
    <xf numFmtId="0" fontId="73" fillId="2" borderId="26" xfId="0" applyFont="1" applyFill="1" applyBorder="1" applyAlignment="1">
      <alignment horizontal="center" vertical="center" wrapText="1"/>
    </xf>
    <xf numFmtId="0" fontId="73" fillId="2" borderId="27" xfId="0" applyNumberFormat="1" applyFont="1" applyFill="1" applyBorder="1" applyAlignment="1">
      <alignment horizontal="center" vertical="top" wrapText="1"/>
    </xf>
    <xf numFmtId="0" fontId="73" fillId="2" borderId="3" xfId="0" applyNumberFormat="1" applyFont="1" applyFill="1" applyBorder="1" applyAlignment="1">
      <alignment horizontal="center" vertical="top" wrapText="1"/>
    </xf>
    <xf numFmtId="49" fontId="17" fillId="2" borderId="27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73" fillId="2" borderId="38" xfId="0" applyFont="1" applyFill="1" applyBorder="1" applyAlignment="1">
      <alignment horizontal="center" vertical="top" wrapText="1"/>
    </xf>
    <xf numFmtId="49" fontId="17" fillId="2" borderId="36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5" xfId="0" applyNumberFormat="1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0" borderId="38" xfId="0" applyFont="1" applyBorder="1" applyAlignment="1">
      <alignment horizontal="center" vertical="top" wrapText="1"/>
    </xf>
    <xf numFmtId="0" fontId="17" fillId="0" borderId="27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7" fillId="0" borderId="38" xfId="8" applyFont="1" applyFill="1" applyBorder="1" applyAlignment="1">
      <alignment horizontal="center" vertical="top" wrapText="1"/>
    </xf>
    <xf numFmtId="0" fontId="17" fillId="0" borderId="38" xfId="0" applyFont="1" applyBorder="1" applyAlignment="1">
      <alignment horizontal="center" wrapText="1"/>
    </xf>
    <xf numFmtId="49" fontId="17" fillId="2" borderId="33" xfId="96" applyNumberFormat="1" applyFont="1" applyFill="1" applyBorder="1" applyAlignment="1">
      <alignment horizontal="center" vertical="center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0" fontId="17" fillId="2" borderId="27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9" fontId="17" fillId="2" borderId="27" xfId="96" applyNumberFormat="1" applyFont="1" applyFill="1" applyBorder="1" applyAlignment="1">
      <alignment horizontal="center" vertical="center" wrapText="1"/>
    </xf>
    <xf numFmtId="169" fontId="17" fillId="2" borderId="3" xfId="96" applyNumberFormat="1" applyFont="1" applyFill="1" applyBorder="1" applyAlignment="1">
      <alignment horizontal="center" vertical="center" wrapText="1"/>
    </xf>
    <xf numFmtId="169" fontId="73" fillId="2" borderId="33" xfId="96" applyNumberFormat="1" applyFont="1" applyFill="1" applyBorder="1" applyAlignment="1">
      <alignment horizontal="center" vertical="center" wrapText="1"/>
    </xf>
    <xf numFmtId="169" fontId="73" fillId="2" borderId="37" xfId="96" applyNumberFormat="1" applyFont="1" applyFill="1" applyBorder="1" applyAlignment="1">
      <alignment horizontal="center" vertical="center" wrapText="1"/>
    </xf>
    <xf numFmtId="169" fontId="73" fillId="2" borderId="28" xfId="96" applyNumberFormat="1" applyFont="1" applyFill="1" applyBorder="1" applyAlignment="1">
      <alignment horizontal="center" vertical="center" wrapText="1"/>
    </xf>
    <xf numFmtId="170" fontId="73" fillId="2" borderId="0" xfId="96" applyNumberFormat="1" applyFont="1" applyFill="1" applyAlignment="1">
      <alignment horizontal="right" vertical="top" wrapText="1"/>
    </xf>
    <xf numFmtId="170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4" fillId="2" borderId="0" xfId="1660" applyFont="1" applyFill="1" applyBorder="1" applyAlignment="1">
      <alignment vertical="center" wrapText="1"/>
    </xf>
    <xf numFmtId="0" fontId="74" fillId="2" borderId="0" xfId="2028" applyFont="1" applyFill="1" applyAlignment="1">
      <alignment horizontal="center"/>
    </xf>
    <xf numFmtId="0" fontId="74" fillId="2" borderId="27" xfId="253" applyFont="1" applyFill="1" applyBorder="1" applyAlignment="1">
      <alignment horizontal="center"/>
    </xf>
    <xf numFmtId="0" fontId="74" fillId="2" borderId="3" xfId="253" applyFont="1" applyFill="1" applyBorder="1" applyAlignment="1">
      <alignment horizontal="center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9" fontId="96" fillId="2" borderId="39" xfId="96" applyNumberFormat="1" applyFont="1" applyFill="1" applyBorder="1" applyAlignment="1">
      <alignment horizontal="center" vertical="center" wrapText="1"/>
    </xf>
    <xf numFmtId="169" fontId="96" fillId="2" borderId="40" xfId="96" applyNumberFormat="1" applyFont="1" applyFill="1" applyBorder="1" applyAlignment="1">
      <alignment horizontal="center" vertical="center" wrapText="1"/>
    </xf>
    <xf numFmtId="169" fontId="96" fillId="2" borderId="41" xfId="96" applyNumberFormat="1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center" wrapText="1"/>
    </xf>
    <xf numFmtId="0" fontId="73" fillId="2" borderId="27" xfId="8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4" fillId="2" borderId="0" xfId="0" applyFont="1" applyFill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36" xfId="8" applyFont="1" applyFill="1" applyBorder="1" applyAlignment="1">
      <alignment horizontal="center" vertical="center" wrapText="1"/>
    </xf>
    <xf numFmtId="0" fontId="73" fillId="2" borderId="35" xfId="8" applyFont="1" applyFill="1" applyBorder="1" applyAlignment="1">
      <alignment horizontal="center" vertical="center" wrapText="1"/>
    </xf>
    <xf numFmtId="0" fontId="73" fillId="2" borderId="27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/>
    </xf>
    <xf numFmtId="0" fontId="86" fillId="2" borderId="39" xfId="0" applyFont="1" applyFill="1" applyBorder="1" applyAlignment="1">
      <alignment horizontal="left" vertical="top" wrapText="1"/>
    </xf>
    <xf numFmtId="0" fontId="86" fillId="2" borderId="41" xfId="0" applyFont="1" applyFill="1" applyBorder="1" applyAlignment="1">
      <alignment horizontal="left" vertical="top" wrapText="1"/>
    </xf>
    <xf numFmtId="0" fontId="17" fillId="2" borderId="33" xfId="0" applyFont="1" applyFill="1" applyBorder="1" applyAlignment="1">
      <alignment horizontal="left" vertical="center" wrapText="1"/>
    </xf>
    <xf numFmtId="0" fontId="85" fillId="2" borderId="28" xfId="0" applyFont="1" applyFill="1" applyBorder="1" applyAlignment="1">
      <alignment vertical="center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28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7" fillId="2" borderId="32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top" wrapText="1"/>
    </xf>
    <xf numFmtId="0" fontId="88" fillId="2" borderId="0" xfId="0" applyFont="1" applyFill="1" applyBorder="1" applyAlignment="1">
      <alignment horizontal="right" wrapText="1"/>
    </xf>
    <xf numFmtId="0" fontId="104" fillId="0" borderId="39" xfId="0" applyFont="1" applyFill="1" applyBorder="1" applyAlignment="1">
      <alignment horizontal="left" vertical="top" wrapText="1"/>
    </xf>
    <xf numFmtId="0" fontId="104" fillId="0" borderId="41" xfId="0" applyFont="1" applyFill="1" applyBorder="1" applyAlignment="1">
      <alignment horizontal="left" vertical="top" wrapText="1"/>
    </xf>
    <xf numFmtId="0" fontId="17" fillId="0" borderId="39" xfId="0" applyFont="1" applyFill="1" applyBorder="1" applyAlignment="1">
      <alignment horizontal="left" vertical="top" wrapText="1"/>
    </xf>
    <xf numFmtId="0" fontId="17" fillId="0" borderId="40" xfId="0" applyFont="1" applyFill="1" applyBorder="1" applyAlignment="1">
      <alignment horizontal="left" vertical="top" wrapText="1"/>
    </xf>
    <xf numFmtId="0" fontId="73" fillId="0" borderId="39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73" fillId="0" borderId="39" xfId="0" applyFont="1" applyFill="1" applyBorder="1" applyAlignment="1">
      <alignment horizontal="left" vertical="center"/>
    </xf>
    <xf numFmtId="0" fontId="73" fillId="0" borderId="41" xfId="0" applyFont="1" applyFill="1" applyBorder="1" applyAlignment="1">
      <alignment horizontal="left" vertical="center"/>
    </xf>
    <xf numFmtId="0" fontId="73" fillId="0" borderId="39" xfId="0" applyFont="1" applyFill="1" applyBorder="1" applyAlignment="1">
      <alignment horizontal="left" vertical="top" wrapText="1"/>
    </xf>
    <xf numFmtId="0" fontId="73" fillId="0" borderId="41" xfId="0" applyFont="1" applyFill="1" applyBorder="1" applyAlignment="1">
      <alignment horizontal="left" vertical="top" wrapText="1"/>
    </xf>
    <xf numFmtId="0" fontId="88" fillId="2" borderId="0" xfId="0" applyFont="1" applyFill="1" applyAlignment="1">
      <alignment horizontal="right" wrapText="1"/>
    </xf>
    <xf numFmtId="0" fontId="88" fillId="2" borderId="0" xfId="0" applyFont="1" applyFill="1" applyAlignment="1">
      <alignment horizontal="right" vertical="top" wrapText="1"/>
    </xf>
    <xf numFmtId="0" fontId="14" fillId="2" borderId="32" xfId="0" applyFont="1" applyFill="1" applyBorder="1" applyAlignment="1">
      <alignment horizontal="center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8" xfId="1734" applyFont="1" applyFill="1" applyBorder="1" applyAlignment="1">
      <alignment horizontal="center" vertical="center" wrapText="1"/>
    </xf>
    <xf numFmtId="0" fontId="73" fillId="2" borderId="38" xfId="1735" applyFont="1" applyFill="1" applyBorder="1" applyAlignment="1">
      <alignment horizontal="center" vertical="center" wrapText="1"/>
    </xf>
    <xf numFmtId="0" fontId="73" fillId="0" borderId="38" xfId="0" applyFont="1" applyBorder="1" applyAlignment="1">
      <alignment horizontal="left" vertical="top" wrapText="1"/>
    </xf>
    <xf numFmtId="0" fontId="73" fillId="2" borderId="39" xfId="299" applyFont="1" applyFill="1" applyBorder="1" applyAlignment="1">
      <alignment horizontal="center" vertical="top" wrapText="1"/>
    </xf>
    <xf numFmtId="0" fontId="73" fillId="2" borderId="40" xfId="299" applyFont="1" applyFill="1" applyBorder="1" applyAlignment="1">
      <alignment horizontal="center" vertical="top" wrapText="1"/>
    </xf>
    <xf numFmtId="0" fontId="73" fillId="2" borderId="41" xfId="299" applyFont="1" applyFill="1" applyBorder="1" applyAlignment="1">
      <alignment horizontal="center" vertical="top" wrapText="1"/>
    </xf>
    <xf numFmtId="0" fontId="73" fillId="2" borderId="39" xfId="1735" applyFont="1" applyFill="1" applyBorder="1" applyAlignment="1">
      <alignment horizontal="center" wrapText="1"/>
    </xf>
    <xf numFmtId="0" fontId="73" fillId="2" borderId="40" xfId="1735" applyFont="1" applyFill="1" applyBorder="1" applyAlignment="1">
      <alignment horizontal="center" wrapText="1"/>
    </xf>
    <xf numFmtId="0" fontId="73" fillId="2" borderId="41" xfId="1735" applyFont="1" applyFill="1" applyBorder="1" applyAlignment="1">
      <alignment horizontal="center" wrapText="1"/>
    </xf>
    <xf numFmtId="0" fontId="17" fillId="57" borderId="38" xfId="0" applyFont="1" applyFill="1" applyBorder="1" applyAlignment="1">
      <alignment vertical="top" wrapText="1"/>
    </xf>
    <xf numFmtId="0" fontId="73" fillId="58" borderId="39" xfId="0" applyFont="1" applyFill="1" applyBorder="1" applyAlignment="1">
      <alignment horizontal="left" vertical="center" wrapText="1"/>
    </xf>
    <xf numFmtId="0" fontId="73" fillId="58" borderId="40" xfId="0" applyFont="1" applyFill="1" applyBorder="1" applyAlignment="1">
      <alignment horizontal="left" vertical="center" wrapText="1"/>
    </xf>
    <xf numFmtId="0" fontId="73" fillId="58" borderId="41" xfId="0" applyFont="1" applyFill="1" applyBorder="1" applyAlignment="1">
      <alignment horizontal="left" vertical="center" wrapText="1"/>
    </xf>
    <xf numFmtId="0" fontId="73" fillId="2" borderId="39" xfId="299" applyFont="1" applyFill="1" applyBorder="1" applyAlignment="1">
      <alignment horizontal="left" vertical="top" wrapText="1"/>
    </xf>
    <xf numFmtId="0" fontId="73" fillId="2" borderId="40" xfId="299" applyFont="1" applyFill="1" applyBorder="1" applyAlignment="1">
      <alignment horizontal="left" vertical="top" wrapText="1"/>
    </xf>
    <xf numFmtId="0" fontId="73" fillId="2" borderId="41" xfId="299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center"/>
    </xf>
    <xf numFmtId="166" fontId="73" fillId="0" borderId="0" xfId="6" applyNumberFormat="1" applyFont="1" applyFill="1" applyBorder="1" applyAlignment="1">
      <alignment horizontal="center" vertical="center"/>
    </xf>
  </cellXfs>
  <cellStyles count="2044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— акцент1" xfId="29" builtinId="30" customBuiltin="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— акцент2" xfId="33" builtinId="34" customBuiltin="1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— акцент3" xfId="37" builtinId="38" customBuiltin="1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— акцент4" xfId="41" builtinId="42" customBuiltin="1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— акцент5" xfId="45" builtinId="46" customBuiltin="1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— акцент6" xfId="49" builtinId="50" customBuiltin="1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— акцент1" xfId="30" builtinId="31" customBuiltin="1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— акцент2" xfId="34" builtinId="35" customBuiltin="1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— акцент3" xfId="38" builtinId="39" customBuiltin="1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— акцент4" xfId="42" builtinId="43" customBuiltin="1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— акцент5" xfId="46" builtinId="47" customBuiltin="1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— акцент6" xfId="50" builtinId="51" customBuiltin="1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— акцент1" xfId="31" builtinId="32" customBuiltin="1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— акцент2" xfId="35" builtinId="36" customBuiltin="1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— акцент3" xfId="39" builtinId="40" customBuiltin="1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— акцент4" xfId="43" builtinId="44" customBuiltin="1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— акцент5" xfId="47" builtinId="48" customBuiltin="1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— акцент6" xfId="51" builtinId="52" customBuiltin="1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 2" xfId="86"/>
    <cellStyle name="Check Cell 2 2" xfId="134"/>
    <cellStyle name="Comma 10" xfId="217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3" xfId="2031"/>
    <cellStyle name="Comma 2 2 3" xfId="219"/>
    <cellStyle name="Comma 2 2 4" xfId="2033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3 3 2" xfId="2034"/>
    <cellStyle name="Comma 3 6" xfId="2030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Comma 9 2" xfId="2035"/>
    <cellStyle name="Currency 2" xfId="2036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18 2" xfId="2043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2 5" xfId="2032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 2" xfId="68"/>
    <cellStyle name="Warning Text 2 2" xfId="159"/>
    <cellStyle name="Акцент1" xfId="28" builtinId="29" customBuiltin="1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" xfId="32" builtinId="33" customBuiltin="1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" xfId="36" builtinId="37" customBuiltin="1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" xfId="40" builtinId="41" customBuiltin="1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" xfId="44" builtinId="45" customBuiltin="1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" xfId="48" builtinId="49" customBuiltin="1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" xfId="19" builtinId="20" customBuiltin="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" xfId="20" builtinId="21" customBuiltin="1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" xfId="21" builtinId="22" customBuiltin="1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" xfId="12" builtinId="16" customBuiltin="1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" xfId="13" builtinId="17" customBuiltin="1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" xfId="14" builtinId="18" customBuiltin="1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" xfId="15" builtinId="19" customBuiltin="1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" xfId="27" builtinId="25" customBuiltin="1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" xfId="23" builtinId="23" customBuiltin="1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" xfId="18" builtinId="28" customBuiltin="1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" xfId="0" builtinId="0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" xfId="17" builtinId="27" customBuiltin="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" xfId="26" builtinId="53" customBuiltin="1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" xfId="25" builtinId="10" customBuiltin="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" xfId="22" builtinId="24" customBuiltin="1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" xfId="24" builtinId="11" customBuiltin="1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" xfId="7" builtinId="3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" xfId="16" builtinId="26" customBuiltin="1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opLeftCell="A13" zoomScale="85" zoomScaleNormal="85" zoomScaleSheetLayoutView="100" workbookViewId="0">
      <selection activeCell="F14" sqref="F14"/>
    </sheetView>
  </sheetViews>
  <sheetFormatPr defaultColWidth="9.140625" defaultRowHeight="17.25"/>
  <cols>
    <col min="1" max="1" width="11" style="3" customWidth="1"/>
    <col min="2" max="2" width="24.7109375" style="3" customWidth="1"/>
    <col min="3" max="3" width="64.42578125" style="3" customWidth="1"/>
    <col min="4" max="6" width="19.28515625" style="3" customWidth="1"/>
    <col min="7" max="7" width="15.85546875" style="3" customWidth="1"/>
    <col min="8" max="8" width="15.7109375" style="3" customWidth="1"/>
    <col min="9" max="9" width="13.85546875" style="3" customWidth="1"/>
    <col min="10" max="11" width="12.28515625" style="3" customWidth="1"/>
    <col min="12" max="16384" width="9.140625" style="3"/>
  </cols>
  <sheetData>
    <row r="1" spans="1:6" ht="37.5" customHeight="1">
      <c r="D1" s="92"/>
      <c r="E1" s="307" t="s">
        <v>35</v>
      </c>
      <c r="F1" s="307"/>
    </row>
    <row r="2" spans="1:6" ht="17.649999999999999" customHeight="1">
      <c r="D2" s="93"/>
      <c r="E2" s="33" t="s">
        <v>119</v>
      </c>
      <c r="F2" s="33"/>
    </row>
    <row r="3" spans="1:6" ht="17.649999999999999" customHeight="1">
      <c r="D3" s="93"/>
      <c r="E3" s="307" t="s">
        <v>5</v>
      </c>
      <c r="F3" s="307"/>
    </row>
    <row r="4" spans="1:6">
      <c r="E4" s="33"/>
      <c r="F4" s="33"/>
    </row>
    <row r="6" spans="1:6" ht="75.95" customHeight="1">
      <c r="A6" s="308" t="s">
        <v>235</v>
      </c>
      <c r="B6" s="308"/>
      <c r="C6" s="308"/>
      <c r="D6" s="308"/>
      <c r="E6" s="308"/>
      <c r="F6" s="308"/>
    </row>
    <row r="8" spans="1:6">
      <c r="D8" s="93"/>
      <c r="F8" s="93" t="s">
        <v>17</v>
      </c>
    </row>
    <row r="9" spans="1:6" s="10" customFormat="1" ht="55.35" customHeight="1">
      <c r="A9" s="309" t="s">
        <v>7</v>
      </c>
      <c r="B9" s="310"/>
      <c r="C9" s="311" t="s">
        <v>8</v>
      </c>
      <c r="D9" s="313" t="s">
        <v>238</v>
      </c>
      <c r="E9" s="314"/>
      <c r="F9" s="315"/>
    </row>
    <row r="10" spans="1:6" s="10" customFormat="1" ht="36" customHeight="1">
      <c r="A10" s="37" t="s">
        <v>31</v>
      </c>
      <c r="B10" s="94" t="s">
        <v>12</v>
      </c>
      <c r="C10" s="312"/>
      <c r="D10" s="97" t="s">
        <v>48</v>
      </c>
      <c r="E10" s="97" t="s">
        <v>9</v>
      </c>
      <c r="F10" s="97" t="s">
        <v>10</v>
      </c>
    </row>
    <row r="11" spans="1:6" s="10" customFormat="1" ht="34.9" customHeight="1">
      <c r="A11" s="38" t="s">
        <v>30</v>
      </c>
      <c r="B11" s="39"/>
      <c r="C11" s="40" t="s">
        <v>16</v>
      </c>
      <c r="D11" s="8">
        <f>D13+D32</f>
        <v>0</v>
      </c>
      <c r="E11" s="8">
        <f t="shared" ref="E11:F11" si="0">E13+E32</f>
        <v>0</v>
      </c>
      <c r="F11" s="8">
        <f t="shared" si="0"/>
        <v>0</v>
      </c>
    </row>
    <row r="12" spans="1:6" s="10" customFormat="1" ht="18" customHeight="1">
      <c r="A12" s="38"/>
      <c r="B12" s="39"/>
      <c r="C12" s="32" t="s">
        <v>26</v>
      </c>
      <c r="D12" s="41"/>
      <c r="E12" s="41"/>
      <c r="F12" s="41"/>
    </row>
    <row r="13" spans="1:6" s="10" customFormat="1" ht="28.9" customHeight="1">
      <c r="A13" s="190"/>
      <c r="B13" s="191"/>
      <c r="C13" s="192" t="s">
        <v>171</v>
      </c>
      <c r="D13" s="193">
        <f>D14</f>
        <v>-44268.499999999985</v>
      </c>
      <c r="E13" s="193">
        <f>E14</f>
        <v>-44268.499999999985</v>
      </c>
      <c r="F13" s="193">
        <f>F14</f>
        <v>-44268.499999999985</v>
      </c>
    </row>
    <row r="14" spans="1:6" s="10" customFormat="1" ht="25.9" customHeight="1">
      <c r="A14" s="329">
        <v>1139</v>
      </c>
      <c r="B14" s="322"/>
      <c r="C14" s="194" t="s">
        <v>20</v>
      </c>
      <c r="D14" s="193">
        <f>D20+D26</f>
        <v>-44268.499999999985</v>
      </c>
      <c r="E14" s="193">
        <f>E20+E26</f>
        <v>-44268.499999999985</v>
      </c>
      <c r="F14" s="193">
        <f>F20+F26</f>
        <v>-44268.499999999985</v>
      </c>
    </row>
    <row r="15" spans="1:6" s="10" customFormat="1" ht="18" customHeight="1">
      <c r="A15" s="329"/>
      <c r="B15" s="323"/>
      <c r="C15" s="195" t="s">
        <v>172</v>
      </c>
      <c r="D15" s="196"/>
      <c r="E15" s="193"/>
      <c r="F15" s="193"/>
    </row>
    <row r="16" spans="1:6" s="10" customFormat="1" ht="19.899999999999999" customHeight="1">
      <c r="A16" s="329"/>
      <c r="B16" s="323"/>
      <c r="C16" s="197" t="s">
        <v>21</v>
      </c>
      <c r="D16" s="198"/>
      <c r="E16" s="199"/>
      <c r="F16" s="199"/>
    </row>
    <row r="17" spans="1:6" s="10" customFormat="1" ht="57.6" customHeight="1">
      <c r="A17" s="329"/>
      <c r="B17" s="323"/>
      <c r="C17" s="200" t="s">
        <v>173</v>
      </c>
      <c r="D17" s="201"/>
      <c r="E17" s="199"/>
      <c r="F17" s="199"/>
    </row>
    <row r="18" spans="1:6" s="10" customFormat="1" ht="18" customHeight="1">
      <c r="A18" s="329"/>
      <c r="B18" s="323"/>
      <c r="C18" s="197" t="s">
        <v>22</v>
      </c>
      <c r="D18" s="198"/>
      <c r="E18" s="199"/>
      <c r="F18" s="199"/>
    </row>
    <row r="19" spans="1:6" s="10" customFormat="1" ht="18" customHeight="1">
      <c r="A19" s="329"/>
      <c r="B19" s="324"/>
      <c r="C19" s="202" t="s">
        <v>174</v>
      </c>
      <c r="D19" s="203"/>
      <c r="E19" s="199"/>
      <c r="F19" s="199"/>
    </row>
    <row r="20" spans="1:6" s="10" customFormat="1" ht="18" customHeight="1">
      <c r="A20" s="329"/>
      <c r="B20" s="322" t="s">
        <v>175</v>
      </c>
      <c r="C20" s="197" t="s">
        <v>23</v>
      </c>
      <c r="D20" s="204">
        <v>122992.8</v>
      </c>
      <c r="E20" s="204">
        <v>122992.8</v>
      </c>
      <c r="F20" s="204">
        <v>122992.8</v>
      </c>
    </row>
    <row r="21" spans="1:6" s="10" customFormat="1" ht="18" customHeight="1">
      <c r="A21" s="329"/>
      <c r="B21" s="323"/>
      <c r="C21" s="205" t="s">
        <v>172</v>
      </c>
      <c r="D21" s="206"/>
      <c r="E21" s="193"/>
      <c r="F21" s="193"/>
    </row>
    <row r="22" spans="1:6" s="10" customFormat="1" ht="18" customHeight="1">
      <c r="A22" s="329"/>
      <c r="B22" s="323"/>
      <c r="C22" s="197" t="s">
        <v>24</v>
      </c>
      <c r="D22" s="198"/>
      <c r="E22" s="207"/>
      <c r="F22" s="207"/>
    </row>
    <row r="23" spans="1:6" s="10" customFormat="1" ht="18" customHeight="1">
      <c r="A23" s="329"/>
      <c r="B23" s="323"/>
      <c r="C23" s="208" t="s">
        <v>176</v>
      </c>
      <c r="D23" s="201"/>
      <c r="E23" s="207"/>
      <c r="F23" s="207"/>
    </row>
    <row r="24" spans="1:6" s="10" customFormat="1" ht="18" customHeight="1">
      <c r="A24" s="329"/>
      <c r="B24" s="323"/>
      <c r="C24" s="197" t="s">
        <v>25</v>
      </c>
      <c r="D24" s="198"/>
      <c r="E24" s="207"/>
      <c r="F24" s="207"/>
    </row>
    <row r="25" spans="1:6" s="10" customFormat="1" ht="18" customHeight="1">
      <c r="A25" s="329"/>
      <c r="B25" s="324"/>
      <c r="C25" s="208" t="s">
        <v>170</v>
      </c>
      <c r="D25" s="201"/>
      <c r="E25" s="207"/>
      <c r="F25" s="207"/>
    </row>
    <row r="26" spans="1:6" s="10" customFormat="1" ht="18" customHeight="1">
      <c r="A26" s="330"/>
      <c r="B26" s="322" t="s">
        <v>175</v>
      </c>
      <c r="C26" s="197" t="s">
        <v>23</v>
      </c>
      <c r="D26" s="204">
        <v>-167261.29999999999</v>
      </c>
      <c r="E26" s="204">
        <v>-167261.29999999999</v>
      </c>
      <c r="F26" s="204">
        <v>-167261.29999999999</v>
      </c>
    </row>
    <row r="27" spans="1:6" s="10" customFormat="1" ht="18" customHeight="1">
      <c r="A27" s="330"/>
      <c r="B27" s="323"/>
      <c r="C27" s="205" t="s">
        <v>172</v>
      </c>
      <c r="D27" s="206"/>
      <c r="E27" s="193"/>
      <c r="F27" s="193"/>
    </row>
    <row r="28" spans="1:6" s="10" customFormat="1" ht="18" customHeight="1">
      <c r="A28" s="330"/>
      <c r="B28" s="323"/>
      <c r="C28" s="197" t="s">
        <v>24</v>
      </c>
      <c r="D28" s="198"/>
      <c r="E28" s="207"/>
      <c r="F28" s="207"/>
    </row>
    <row r="29" spans="1:6" s="10" customFormat="1" ht="18" customHeight="1">
      <c r="A29" s="330"/>
      <c r="B29" s="323"/>
      <c r="C29" s="208" t="s">
        <v>176</v>
      </c>
      <c r="D29" s="201"/>
      <c r="E29" s="207"/>
      <c r="F29" s="207"/>
    </row>
    <row r="30" spans="1:6" s="10" customFormat="1" ht="18" customHeight="1">
      <c r="A30" s="330"/>
      <c r="B30" s="323"/>
      <c r="C30" s="197" t="s">
        <v>25</v>
      </c>
      <c r="D30" s="198"/>
      <c r="E30" s="207"/>
      <c r="F30" s="207"/>
    </row>
    <row r="31" spans="1:6" s="10" customFormat="1" ht="18" customHeight="1">
      <c r="A31" s="330"/>
      <c r="B31" s="324"/>
      <c r="C31" s="208" t="s">
        <v>170</v>
      </c>
      <c r="D31" s="201"/>
      <c r="E31" s="207"/>
      <c r="F31" s="207"/>
    </row>
    <row r="32" spans="1:6" s="10" customFormat="1" ht="34.5">
      <c r="A32" s="42"/>
      <c r="B32" s="43"/>
      <c r="C32" s="95" t="s">
        <v>34</v>
      </c>
      <c r="D32" s="2">
        <f>+D34+D53</f>
        <v>44268.499999999985</v>
      </c>
      <c r="E32" s="2">
        <f>+E34+E53</f>
        <v>44268.499999999985</v>
      </c>
      <c r="F32" s="2">
        <f>+F34+F53</f>
        <v>44268.499999999985</v>
      </c>
    </row>
    <row r="33" spans="1:6" s="10" customFormat="1">
      <c r="A33" s="326">
        <v>1075</v>
      </c>
      <c r="B33" s="317"/>
      <c r="C33" s="168" t="s">
        <v>20</v>
      </c>
      <c r="D33" s="172"/>
      <c r="E33" s="172"/>
      <c r="F33" s="172"/>
    </row>
    <row r="34" spans="1:6" s="10" customFormat="1">
      <c r="A34" s="327"/>
      <c r="B34" s="318"/>
      <c r="C34" s="161" t="s">
        <v>122</v>
      </c>
      <c r="D34" s="242">
        <f>+D41+D47</f>
        <v>-122992.8</v>
      </c>
      <c r="E34" s="242">
        <f>+E41+E47</f>
        <v>-122992.8</v>
      </c>
      <c r="F34" s="242">
        <f>+F41+F47</f>
        <v>-122992.8</v>
      </c>
    </row>
    <row r="35" spans="1:6" s="10" customFormat="1">
      <c r="A35" s="327"/>
      <c r="B35" s="318"/>
      <c r="C35" s="169" t="s">
        <v>21</v>
      </c>
      <c r="D35" s="172"/>
      <c r="E35" s="172"/>
      <c r="F35" s="172"/>
    </row>
    <row r="36" spans="1:6" s="10" customFormat="1" ht="34.5">
      <c r="A36" s="327"/>
      <c r="B36" s="318"/>
      <c r="C36" s="170" t="s">
        <v>123</v>
      </c>
      <c r="D36" s="157"/>
      <c r="E36" s="157"/>
      <c r="F36" s="157"/>
    </row>
    <row r="37" spans="1:6" s="10" customFormat="1">
      <c r="A37" s="327"/>
      <c r="B37" s="318"/>
      <c r="C37" s="169" t="s">
        <v>22</v>
      </c>
      <c r="D37" s="157"/>
      <c r="E37" s="157"/>
      <c r="F37" s="157"/>
    </row>
    <row r="38" spans="1:6" s="10" customFormat="1" ht="51.75">
      <c r="A38" s="327"/>
      <c r="B38" s="318"/>
      <c r="C38" s="170" t="s">
        <v>124</v>
      </c>
      <c r="D38" s="157"/>
      <c r="E38" s="157"/>
      <c r="F38" s="157"/>
    </row>
    <row r="39" spans="1:6" s="10" customFormat="1" ht="15.75" customHeight="1">
      <c r="A39" s="327"/>
      <c r="B39" s="157"/>
      <c r="C39" s="171" t="s">
        <v>29</v>
      </c>
      <c r="D39" s="173"/>
      <c r="E39" s="173"/>
      <c r="F39" s="173"/>
    </row>
    <row r="40" spans="1:6" s="10" customFormat="1" ht="21" customHeight="1">
      <c r="A40" s="327"/>
      <c r="B40" s="325">
        <v>21001</v>
      </c>
      <c r="C40" s="169" t="s">
        <v>23</v>
      </c>
      <c r="D40" s="174"/>
      <c r="E40" s="174"/>
      <c r="F40" s="174"/>
    </row>
    <row r="41" spans="1:6" s="10" customFormat="1" ht="34.5">
      <c r="A41" s="327"/>
      <c r="B41" s="325"/>
      <c r="C41" s="159" t="s">
        <v>106</v>
      </c>
      <c r="D41" s="289">
        <f>+'Հավելված N 2'!G82</f>
        <v>-99007.1</v>
      </c>
      <c r="E41" s="289">
        <f>+'Հավելված N 2'!H82</f>
        <v>-71738.100000000006</v>
      </c>
      <c r="F41" s="289">
        <f>+'Հավելված N 2'!I82</f>
        <v>-122992.8</v>
      </c>
    </row>
    <row r="42" spans="1:6" s="10" customFormat="1">
      <c r="A42" s="327"/>
      <c r="B42" s="325"/>
      <c r="C42" s="169" t="s">
        <v>24</v>
      </c>
      <c r="D42" s="157"/>
      <c r="E42" s="157"/>
      <c r="F42" s="157"/>
    </row>
    <row r="43" spans="1:6" s="10" customFormat="1" ht="86.25">
      <c r="A43" s="327"/>
      <c r="B43" s="325"/>
      <c r="C43" s="159" t="s">
        <v>120</v>
      </c>
      <c r="D43" s="157"/>
      <c r="E43" s="157"/>
      <c r="F43" s="157"/>
    </row>
    <row r="44" spans="1:6" s="10" customFormat="1">
      <c r="A44" s="327"/>
      <c r="B44" s="325"/>
      <c r="C44" s="169" t="s">
        <v>25</v>
      </c>
      <c r="D44" s="157"/>
      <c r="E44" s="157"/>
      <c r="F44" s="157"/>
    </row>
    <row r="45" spans="1:6" s="10" customFormat="1" ht="34.5">
      <c r="A45" s="327"/>
      <c r="B45" s="325"/>
      <c r="C45" s="175" t="s">
        <v>121</v>
      </c>
      <c r="D45" s="157"/>
      <c r="E45" s="157"/>
      <c r="F45" s="157"/>
    </row>
    <row r="46" spans="1:6" s="10" customFormat="1" ht="21" customHeight="1">
      <c r="A46" s="327"/>
      <c r="B46" s="325">
        <v>32001</v>
      </c>
      <c r="C46" s="169" t="s">
        <v>23</v>
      </c>
      <c r="D46" s="174"/>
      <c r="E46" s="174"/>
      <c r="F46" s="174"/>
    </row>
    <row r="47" spans="1:6" s="10" customFormat="1" ht="34.5">
      <c r="A47" s="327"/>
      <c r="B47" s="325"/>
      <c r="C47" s="180" t="s">
        <v>157</v>
      </c>
      <c r="D47" s="289">
        <f>+'Հավելված N 2'!G51</f>
        <v>-23985.7</v>
      </c>
      <c r="E47" s="289">
        <f>+'Հավելված N 2'!H51</f>
        <v>-51254.7</v>
      </c>
      <c r="F47" s="289">
        <f>+'Հավելված N 2'!I51</f>
        <v>0</v>
      </c>
    </row>
    <row r="48" spans="1:6" s="10" customFormat="1">
      <c r="A48" s="327"/>
      <c r="B48" s="325"/>
      <c r="C48" s="169" t="s">
        <v>24</v>
      </c>
      <c r="D48" s="157"/>
      <c r="E48" s="157"/>
      <c r="F48" s="157"/>
    </row>
    <row r="49" spans="1:6" s="10" customFormat="1" ht="86.25">
      <c r="A49" s="327"/>
      <c r="B49" s="325"/>
      <c r="C49" s="180" t="s">
        <v>158</v>
      </c>
      <c r="D49" s="157"/>
      <c r="E49" s="157"/>
      <c r="F49" s="157"/>
    </row>
    <row r="50" spans="1:6" s="10" customFormat="1">
      <c r="A50" s="327"/>
      <c r="B50" s="325"/>
      <c r="C50" s="169" t="s">
        <v>25</v>
      </c>
      <c r="D50" s="157"/>
      <c r="E50" s="157"/>
      <c r="F50" s="157"/>
    </row>
    <row r="51" spans="1:6" s="10" customFormat="1" ht="51.75">
      <c r="A51" s="328"/>
      <c r="B51" s="325"/>
      <c r="C51" s="175" t="s">
        <v>139</v>
      </c>
      <c r="D51" s="157"/>
      <c r="E51" s="157"/>
      <c r="F51" s="157"/>
    </row>
    <row r="52" spans="1:6" s="10" customFormat="1">
      <c r="A52" s="316">
        <v>1168</v>
      </c>
      <c r="B52" s="317"/>
      <c r="C52" s="168" t="s">
        <v>20</v>
      </c>
      <c r="D52" s="172"/>
      <c r="E52" s="172"/>
      <c r="F52" s="172"/>
    </row>
    <row r="53" spans="1:6" s="10" customFormat="1">
      <c r="A53" s="316"/>
      <c r="B53" s="318"/>
      <c r="C53" s="161" t="s">
        <v>136</v>
      </c>
      <c r="D53" s="242">
        <f>+D60</f>
        <v>167261.29999999999</v>
      </c>
      <c r="E53" s="242">
        <f>+E60</f>
        <v>167261.29999999999</v>
      </c>
      <c r="F53" s="242">
        <f>+F60</f>
        <v>167261.29999999999</v>
      </c>
    </row>
    <row r="54" spans="1:6" s="10" customFormat="1">
      <c r="A54" s="316"/>
      <c r="B54" s="318"/>
      <c r="C54" s="169" t="s">
        <v>21</v>
      </c>
      <c r="D54" s="172"/>
      <c r="E54" s="172"/>
      <c r="F54" s="172"/>
    </row>
    <row r="55" spans="1:6" s="10" customFormat="1" ht="51.75">
      <c r="A55" s="316"/>
      <c r="B55" s="318"/>
      <c r="C55" s="170" t="s">
        <v>137</v>
      </c>
      <c r="D55" s="157"/>
      <c r="E55" s="157"/>
      <c r="F55" s="157"/>
    </row>
    <row r="56" spans="1:6" s="10" customFormat="1">
      <c r="A56" s="316"/>
      <c r="B56" s="318"/>
      <c r="C56" s="169" t="s">
        <v>22</v>
      </c>
      <c r="D56" s="157"/>
      <c r="E56" s="157"/>
      <c r="F56" s="157"/>
    </row>
    <row r="57" spans="1:6" s="10" customFormat="1" ht="69">
      <c r="A57" s="316"/>
      <c r="B57" s="318"/>
      <c r="C57" s="170" t="s">
        <v>138</v>
      </c>
      <c r="D57" s="157"/>
      <c r="E57" s="157"/>
      <c r="F57" s="157"/>
    </row>
    <row r="58" spans="1:6" s="10" customFormat="1" ht="15.75" customHeight="1">
      <c r="A58" s="316"/>
      <c r="B58" s="157"/>
      <c r="C58" s="171" t="s">
        <v>29</v>
      </c>
      <c r="D58" s="173"/>
      <c r="E58" s="173"/>
      <c r="F58" s="173"/>
    </row>
    <row r="59" spans="1:6" s="10" customFormat="1" ht="21" customHeight="1">
      <c r="A59" s="316"/>
      <c r="B59" s="319">
        <v>11028</v>
      </c>
      <c r="C59" s="169" t="s">
        <v>23</v>
      </c>
      <c r="D59" s="174"/>
      <c r="E59" s="174"/>
      <c r="F59" s="174"/>
    </row>
    <row r="60" spans="1:6" s="10" customFormat="1" ht="51" customHeight="1">
      <c r="A60" s="316"/>
      <c r="B60" s="320"/>
      <c r="C60" s="187" t="s">
        <v>168</v>
      </c>
      <c r="D60" s="289">
        <f>+'Հավելված N 2'!G66</f>
        <v>167261.29999999999</v>
      </c>
      <c r="E60" s="289">
        <f>+'Հավելված N 2'!H66</f>
        <v>167261.29999999999</v>
      </c>
      <c r="F60" s="289">
        <f>+'Հավելված N 2'!I66</f>
        <v>167261.29999999999</v>
      </c>
    </row>
    <row r="61" spans="1:6" s="10" customFormat="1" ht="35.450000000000003" customHeight="1">
      <c r="A61" s="316"/>
      <c r="B61" s="320"/>
      <c r="C61" s="169" t="s">
        <v>24</v>
      </c>
      <c r="D61" s="157"/>
      <c r="E61" s="157"/>
      <c r="F61" s="157"/>
    </row>
    <row r="62" spans="1:6" s="10" customFormat="1" ht="86.25">
      <c r="A62" s="316"/>
      <c r="B62" s="320"/>
      <c r="C62" s="188" t="s">
        <v>169</v>
      </c>
      <c r="D62" s="157"/>
      <c r="E62" s="157"/>
      <c r="F62" s="157"/>
    </row>
    <row r="63" spans="1:6" s="10" customFormat="1" ht="17.45" customHeight="1">
      <c r="A63" s="316"/>
      <c r="B63" s="320"/>
      <c r="C63" s="169" t="s">
        <v>25</v>
      </c>
      <c r="D63" s="157"/>
      <c r="E63" s="157"/>
      <c r="F63" s="157"/>
    </row>
    <row r="64" spans="1:6" s="10" customFormat="1" ht="17.45" customHeight="1">
      <c r="A64" s="316"/>
      <c r="B64" s="321"/>
      <c r="C64" s="189" t="s">
        <v>170</v>
      </c>
      <c r="D64" s="157"/>
      <c r="E64" s="157"/>
      <c r="F64" s="157"/>
    </row>
  </sheetData>
  <mergeCells count="17">
    <mergeCell ref="A52:A64"/>
    <mergeCell ref="B52:B57"/>
    <mergeCell ref="B59:B64"/>
    <mergeCell ref="B14:B19"/>
    <mergeCell ref="B20:B25"/>
    <mergeCell ref="B46:B51"/>
    <mergeCell ref="A33:A51"/>
    <mergeCell ref="B33:B38"/>
    <mergeCell ref="B40:B45"/>
    <mergeCell ref="B26:B31"/>
    <mergeCell ref="A14:A31"/>
    <mergeCell ref="E1:F1"/>
    <mergeCell ref="A6:F6"/>
    <mergeCell ref="A9:B9"/>
    <mergeCell ref="C9:C10"/>
    <mergeCell ref="E3:F3"/>
    <mergeCell ref="D9:F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0"/>
  <sheetViews>
    <sheetView tabSelected="1" topLeftCell="A64" zoomScaleNormal="100" zoomScaleSheetLayoutView="100" workbookViewId="0">
      <selection activeCell="G73" sqref="G73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9" width="19.28515625" style="3" customWidth="1"/>
    <col min="10" max="12" width="15" style="3" customWidth="1"/>
    <col min="13" max="16384" width="9.140625" style="3"/>
  </cols>
  <sheetData>
    <row r="1" spans="1:9" s="36" customFormat="1" ht="37.5" customHeight="1">
      <c r="F1" s="331" t="s">
        <v>36</v>
      </c>
      <c r="G1" s="331"/>
      <c r="H1" s="331"/>
      <c r="I1" s="331"/>
    </row>
    <row r="2" spans="1:9" s="34" customFormat="1" ht="17.649999999999999" customHeight="1">
      <c r="F2" s="334" t="s">
        <v>87</v>
      </c>
      <c r="G2" s="334"/>
      <c r="H2" s="334"/>
      <c r="I2" s="334"/>
    </row>
    <row r="3" spans="1:9" s="34" customFormat="1" ht="17.649999999999999" customHeight="1">
      <c r="F3" s="334" t="s">
        <v>5</v>
      </c>
      <c r="G3" s="334"/>
      <c r="H3" s="334"/>
      <c r="I3" s="334"/>
    </row>
    <row r="4" spans="1:9" ht="13.7" customHeight="1"/>
    <row r="5" spans="1:9" ht="13.7" customHeight="1"/>
    <row r="6" spans="1:9" ht="52.5" customHeight="1">
      <c r="A6" s="308" t="s">
        <v>132</v>
      </c>
      <c r="B6" s="308"/>
      <c r="C6" s="308"/>
      <c r="D6" s="308"/>
      <c r="E6" s="308"/>
      <c r="F6" s="308"/>
      <c r="G6" s="308"/>
      <c r="H6" s="308"/>
      <c r="I6" s="308"/>
    </row>
    <row r="8" spans="1:9">
      <c r="G8" s="45"/>
      <c r="I8" s="34" t="s">
        <v>17</v>
      </c>
    </row>
    <row r="9" spans="1:9" s="10" customFormat="1" ht="59.65" customHeight="1">
      <c r="A9" s="335" t="s">
        <v>18</v>
      </c>
      <c r="B9" s="335"/>
      <c r="C9" s="335"/>
      <c r="D9" s="335" t="s">
        <v>7</v>
      </c>
      <c r="E9" s="335"/>
      <c r="F9" s="335" t="s">
        <v>13</v>
      </c>
      <c r="G9" s="313" t="s">
        <v>133</v>
      </c>
      <c r="H9" s="314"/>
      <c r="I9" s="315"/>
    </row>
    <row r="10" spans="1:9" s="10" customFormat="1" ht="34.5">
      <c r="A10" s="35" t="s">
        <v>42</v>
      </c>
      <c r="B10" s="35" t="s">
        <v>43</v>
      </c>
      <c r="C10" s="35" t="s">
        <v>19</v>
      </c>
      <c r="D10" s="35" t="s">
        <v>11</v>
      </c>
      <c r="E10" s="35" t="s">
        <v>32</v>
      </c>
      <c r="F10" s="335"/>
      <c r="G10" s="46" t="s">
        <v>48</v>
      </c>
      <c r="H10" s="35" t="s">
        <v>9</v>
      </c>
      <c r="I10" s="35" t="s">
        <v>10</v>
      </c>
    </row>
    <row r="11" spans="1:9" s="10" customFormat="1" ht="34.9" customHeight="1">
      <c r="A11" s="9"/>
      <c r="B11" s="9"/>
      <c r="C11" s="9"/>
      <c r="D11" s="35"/>
      <c r="E11" s="35"/>
      <c r="F11" s="217" t="s">
        <v>16</v>
      </c>
      <c r="G11" s="2">
        <f>G13+G40</f>
        <v>0</v>
      </c>
      <c r="H11" s="2">
        <f>H13+H40</f>
        <v>0</v>
      </c>
      <c r="I11" s="2">
        <f>I13+I40</f>
        <v>0</v>
      </c>
    </row>
    <row r="12" spans="1:9" s="10" customFormat="1">
      <c r="A12" s="9"/>
      <c r="B12" s="9"/>
      <c r="C12" s="9"/>
      <c r="D12" s="35"/>
      <c r="E12" s="35"/>
      <c r="F12" s="9" t="s">
        <v>26</v>
      </c>
      <c r="G12" s="2"/>
      <c r="H12" s="2"/>
      <c r="I12" s="2"/>
    </row>
    <row r="13" spans="1:9" s="10" customFormat="1" ht="32.450000000000003" customHeight="1">
      <c r="A13" s="209"/>
      <c r="B13" s="209"/>
      <c r="C13" s="209"/>
      <c r="D13" s="136"/>
      <c r="E13" s="136"/>
      <c r="F13" s="210" t="s">
        <v>171</v>
      </c>
      <c r="G13" s="218">
        <f>+G14</f>
        <v>-44268.499999999985</v>
      </c>
      <c r="H13" s="219">
        <f>+H14</f>
        <v>-44268.499999999985</v>
      </c>
      <c r="I13" s="219">
        <f>+I14</f>
        <v>-44268.499999999985</v>
      </c>
    </row>
    <row r="14" spans="1:9" s="10" customFormat="1" ht="34.5">
      <c r="A14" s="352" t="s">
        <v>180</v>
      </c>
      <c r="B14" s="356"/>
      <c r="C14" s="356"/>
      <c r="D14" s="356"/>
      <c r="E14" s="356"/>
      <c r="F14" s="210" t="s">
        <v>181</v>
      </c>
      <c r="G14" s="218">
        <f>+G16</f>
        <v>-44268.499999999985</v>
      </c>
      <c r="H14" s="220">
        <f>+H16</f>
        <v>-44268.499999999985</v>
      </c>
      <c r="I14" s="220">
        <f>+I16</f>
        <v>-44268.499999999985</v>
      </c>
    </row>
    <row r="15" spans="1:9" s="10" customFormat="1">
      <c r="A15" s="353"/>
      <c r="B15" s="356"/>
      <c r="C15" s="356"/>
      <c r="D15" s="356"/>
      <c r="E15" s="356"/>
      <c r="F15" s="182" t="s">
        <v>14</v>
      </c>
      <c r="G15" s="221"/>
      <c r="H15" s="222"/>
      <c r="I15" s="223"/>
    </row>
    <row r="16" spans="1:9" s="10" customFormat="1" ht="34.5">
      <c r="A16" s="353"/>
      <c r="B16" s="352" t="s">
        <v>182</v>
      </c>
      <c r="C16" s="356"/>
      <c r="D16" s="356"/>
      <c r="E16" s="356"/>
      <c r="F16" s="210" t="s">
        <v>183</v>
      </c>
      <c r="G16" s="218">
        <f>+G18</f>
        <v>-44268.499999999985</v>
      </c>
      <c r="H16" s="220">
        <f>+H18</f>
        <v>-44268.499999999985</v>
      </c>
      <c r="I16" s="220">
        <f>+I18</f>
        <v>-44268.499999999985</v>
      </c>
    </row>
    <row r="17" spans="1:9" s="10" customFormat="1">
      <c r="A17" s="353"/>
      <c r="B17" s="353"/>
      <c r="C17" s="356"/>
      <c r="D17" s="356"/>
      <c r="E17" s="356"/>
      <c r="F17" s="182" t="s">
        <v>14</v>
      </c>
      <c r="G17" s="221"/>
      <c r="H17" s="222"/>
      <c r="I17" s="223"/>
    </row>
    <row r="18" spans="1:9" s="10" customFormat="1">
      <c r="A18" s="353"/>
      <c r="B18" s="353"/>
      <c r="C18" s="352" t="s">
        <v>182</v>
      </c>
      <c r="D18" s="356"/>
      <c r="E18" s="356"/>
      <c r="F18" s="211" t="s">
        <v>172</v>
      </c>
      <c r="G18" s="218">
        <f>+G22</f>
        <v>-44268.499999999985</v>
      </c>
      <c r="H18" s="220">
        <f>+H22</f>
        <v>-44268.499999999985</v>
      </c>
      <c r="I18" s="220">
        <f>+I22</f>
        <v>-44268.499999999985</v>
      </c>
    </row>
    <row r="19" spans="1:9" s="10" customFormat="1" ht="17.45" customHeight="1">
      <c r="A19" s="353"/>
      <c r="B19" s="353"/>
      <c r="C19" s="353"/>
      <c r="D19" s="356"/>
      <c r="E19" s="356"/>
      <c r="F19" s="182" t="s">
        <v>14</v>
      </c>
      <c r="G19" s="221"/>
      <c r="H19" s="224"/>
      <c r="I19" s="225"/>
    </row>
    <row r="20" spans="1:9" s="10" customFormat="1" ht="17.45" customHeight="1">
      <c r="A20" s="353"/>
      <c r="B20" s="353"/>
      <c r="C20" s="353"/>
      <c r="D20" s="356"/>
      <c r="E20" s="356"/>
      <c r="F20" s="182" t="s">
        <v>184</v>
      </c>
      <c r="G20" s="226">
        <f>+G22</f>
        <v>-44268.499999999985</v>
      </c>
      <c r="H20" s="227">
        <f>+H22</f>
        <v>-44268.499999999985</v>
      </c>
      <c r="I20" s="227">
        <f>+I22</f>
        <v>-44268.499999999985</v>
      </c>
    </row>
    <row r="21" spans="1:9" s="10" customFormat="1">
      <c r="A21" s="353"/>
      <c r="B21" s="353"/>
      <c r="C21" s="353"/>
      <c r="D21" s="356"/>
      <c r="E21" s="356"/>
      <c r="F21" s="182" t="s">
        <v>14</v>
      </c>
      <c r="G21" s="221"/>
      <c r="H21" s="228"/>
      <c r="I21" s="229"/>
    </row>
    <row r="22" spans="1:9" s="10" customFormat="1">
      <c r="A22" s="353"/>
      <c r="B22" s="353"/>
      <c r="C22" s="353"/>
      <c r="D22" s="352" t="s">
        <v>185</v>
      </c>
      <c r="E22" s="357" t="s">
        <v>172</v>
      </c>
      <c r="F22" s="357"/>
      <c r="G22" s="218">
        <f>G24+G32</f>
        <v>-44268.499999999985</v>
      </c>
      <c r="H22" s="218">
        <f>H24+H32</f>
        <v>-44268.499999999985</v>
      </c>
      <c r="I22" s="218">
        <f>I24+I32</f>
        <v>-44268.499999999985</v>
      </c>
    </row>
    <row r="23" spans="1:9" s="10" customFormat="1">
      <c r="A23" s="353"/>
      <c r="B23" s="353"/>
      <c r="C23" s="353"/>
      <c r="D23" s="353"/>
      <c r="E23" s="212"/>
      <c r="F23" s="158" t="s">
        <v>14</v>
      </c>
      <c r="G23" s="230"/>
      <c r="H23" s="231"/>
      <c r="I23" s="232"/>
    </row>
    <row r="24" spans="1:9" s="10" customFormat="1">
      <c r="A24" s="353"/>
      <c r="B24" s="353"/>
      <c r="C24" s="353"/>
      <c r="D24" s="353"/>
      <c r="E24" s="351">
        <v>11001</v>
      </c>
      <c r="F24" s="211" t="s">
        <v>172</v>
      </c>
      <c r="G24" s="218">
        <f>+G26</f>
        <v>-167261.29999999999</v>
      </c>
      <c r="H24" s="220">
        <f>+H26</f>
        <v>-167261.29999999999</v>
      </c>
      <c r="I24" s="220">
        <f>+I26</f>
        <v>-167261.29999999999</v>
      </c>
    </row>
    <row r="25" spans="1:9" s="10" customFormat="1" ht="17.45" customHeight="1">
      <c r="A25" s="353"/>
      <c r="B25" s="353"/>
      <c r="C25" s="353"/>
      <c r="D25" s="353"/>
      <c r="E25" s="351"/>
      <c r="F25" s="182" t="s">
        <v>33</v>
      </c>
      <c r="G25" s="221"/>
      <c r="H25" s="233"/>
      <c r="I25" s="234"/>
    </row>
    <row r="26" spans="1:9" s="10" customFormat="1" ht="17.45" customHeight="1">
      <c r="A26" s="353"/>
      <c r="B26" s="353"/>
      <c r="C26" s="353"/>
      <c r="D26" s="353"/>
      <c r="E26" s="351"/>
      <c r="F26" s="214" t="s">
        <v>184</v>
      </c>
      <c r="G26" s="235">
        <f>+G28</f>
        <v>-167261.29999999999</v>
      </c>
      <c r="H26" s="236">
        <f>+H28</f>
        <v>-167261.29999999999</v>
      </c>
      <c r="I26" s="236">
        <f>+I28</f>
        <v>-167261.29999999999</v>
      </c>
    </row>
    <row r="27" spans="1:9" s="10" customFormat="1" ht="34.5">
      <c r="A27" s="353"/>
      <c r="B27" s="353"/>
      <c r="C27" s="353"/>
      <c r="D27" s="353"/>
      <c r="E27" s="351"/>
      <c r="F27" s="182" t="s">
        <v>186</v>
      </c>
      <c r="G27" s="221"/>
      <c r="H27" s="233"/>
      <c r="I27" s="234"/>
    </row>
    <row r="28" spans="1:9" s="10" customFormat="1" ht="17.45" customHeight="1">
      <c r="A28" s="353"/>
      <c r="B28" s="353"/>
      <c r="C28" s="353"/>
      <c r="D28" s="353"/>
      <c r="E28" s="351"/>
      <c r="F28" s="215" t="s">
        <v>15</v>
      </c>
      <c r="G28" s="226">
        <f t="shared" ref="G28:I30" si="0">+G29</f>
        <v>-167261.29999999999</v>
      </c>
      <c r="H28" s="227">
        <f t="shared" si="0"/>
        <v>-167261.29999999999</v>
      </c>
      <c r="I28" s="227">
        <f t="shared" si="0"/>
        <v>-167261.29999999999</v>
      </c>
    </row>
    <row r="29" spans="1:9" s="10" customFormat="1" ht="17.45" customHeight="1">
      <c r="A29" s="353"/>
      <c r="B29" s="353"/>
      <c r="C29" s="353"/>
      <c r="D29" s="353"/>
      <c r="E29" s="351"/>
      <c r="F29" s="182" t="s">
        <v>52</v>
      </c>
      <c r="G29" s="226">
        <f t="shared" si="0"/>
        <v>-167261.29999999999</v>
      </c>
      <c r="H29" s="227">
        <f t="shared" si="0"/>
        <v>-167261.29999999999</v>
      </c>
      <c r="I29" s="227">
        <f t="shared" si="0"/>
        <v>-167261.29999999999</v>
      </c>
    </row>
    <row r="30" spans="1:9" s="10" customFormat="1" ht="17.45" customHeight="1">
      <c r="A30" s="353"/>
      <c r="B30" s="353"/>
      <c r="C30" s="353"/>
      <c r="D30" s="353"/>
      <c r="E30" s="351"/>
      <c r="F30" s="216" t="s">
        <v>187</v>
      </c>
      <c r="G30" s="226">
        <f t="shared" si="0"/>
        <v>-167261.29999999999</v>
      </c>
      <c r="H30" s="227">
        <f>+H31</f>
        <v>-167261.29999999999</v>
      </c>
      <c r="I30" s="227">
        <f>+I31</f>
        <v>-167261.29999999999</v>
      </c>
    </row>
    <row r="31" spans="1:9" s="10" customFormat="1" ht="31.9" customHeight="1">
      <c r="A31" s="353"/>
      <c r="B31" s="353"/>
      <c r="C31" s="353"/>
      <c r="D31" s="353"/>
      <c r="E31" s="351"/>
      <c r="F31" s="182" t="s">
        <v>188</v>
      </c>
      <c r="G31" s="227">
        <v>-167261.29999999999</v>
      </c>
      <c r="H31" s="227">
        <v>-167261.29999999999</v>
      </c>
      <c r="I31" s="227">
        <v>-167261.29999999999</v>
      </c>
    </row>
    <row r="32" spans="1:9" s="10" customFormat="1" ht="31.9" customHeight="1">
      <c r="A32" s="354"/>
      <c r="B32" s="354"/>
      <c r="C32" s="354"/>
      <c r="D32" s="354"/>
      <c r="E32" s="316">
        <v>11001</v>
      </c>
      <c r="F32" s="291" t="s">
        <v>172</v>
      </c>
      <c r="G32" s="296">
        <f>+G34</f>
        <v>122992.8</v>
      </c>
      <c r="H32" s="219">
        <f>+H34</f>
        <v>122992.8</v>
      </c>
      <c r="I32" s="219">
        <f>+I34</f>
        <v>122992.8</v>
      </c>
    </row>
    <row r="33" spans="1:17" s="10" customFormat="1" ht="31.9" customHeight="1">
      <c r="A33" s="354"/>
      <c r="B33" s="354"/>
      <c r="C33" s="354"/>
      <c r="D33" s="354"/>
      <c r="E33" s="316"/>
      <c r="F33" s="158" t="s">
        <v>33</v>
      </c>
      <c r="G33" s="230"/>
      <c r="H33" s="297"/>
      <c r="I33" s="298"/>
    </row>
    <row r="34" spans="1:17" s="10" customFormat="1" ht="31.9" customHeight="1">
      <c r="A34" s="354"/>
      <c r="B34" s="354"/>
      <c r="C34" s="354"/>
      <c r="D34" s="354"/>
      <c r="E34" s="316"/>
      <c r="F34" s="168" t="s">
        <v>184</v>
      </c>
      <c r="G34" s="299">
        <f>+G36</f>
        <v>122992.8</v>
      </c>
      <c r="H34" s="236">
        <f>+H36</f>
        <v>122992.8</v>
      </c>
      <c r="I34" s="236">
        <f>+I36</f>
        <v>122992.8</v>
      </c>
    </row>
    <row r="35" spans="1:17" s="10" customFormat="1" ht="37.9" customHeight="1">
      <c r="A35" s="354"/>
      <c r="B35" s="354"/>
      <c r="C35" s="354"/>
      <c r="D35" s="354"/>
      <c r="E35" s="316"/>
      <c r="F35" s="158" t="s">
        <v>186</v>
      </c>
      <c r="G35" s="230"/>
      <c r="H35" s="297"/>
      <c r="I35" s="298"/>
    </row>
    <row r="36" spans="1:17" s="10" customFormat="1" ht="31.9" customHeight="1">
      <c r="A36" s="354"/>
      <c r="B36" s="354"/>
      <c r="C36" s="354"/>
      <c r="D36" s="354"/>
      <c r="E36" s="316"/>
      <c r="F36" s="300" t="s">
        <v>15</v>
      </c>
      <c r="G36" s="301">
        <f t="shared" ref="G36:I38" si="1">+G37</f>
        <v>122992.8</v>
      </c>
      <c r="H36" s="227">
        <f t="shared" si="1"/>
        <v>122992.8</v>
      </c>
      <c r="I36" s="227">
        <f t="shared" si="1"/>
        <v>122992.8</v>
      </c>
    </row>
    <row r="37" spans="1:17" s="10" customFormat="1" ht="31.9" customHeight="1">
      <c r="A37" s="354"/>
      <c r="B37" s="354"/>
      <c r="C37" s="354"/>
      <c r="D37" s="354"/>
      <c r="E37" s="316"/>
      <c r="F37" s="158" t="s">
        <v>52</v>
      </c>
      <c r="G37" s="301">
        <f t="shared" si="1"/>
        <v>122992.8</v>
      </c>
      <c r="H37" s="227">
        <f t="shared" si="1"/>
        <v>122992.8</v>
      </c>
      <c r="I37" s="227">
        <f t="shared" si="1"/>
        <v>122992.8</v>
      </c>
    </row>
    <row r="38" spans="1:17" s="10" customFormat="1" ht="31.9" customHeight="1">
      <c r="A38" s="354"/>
      <c r="B38" s="354"/>
      <c r="C38" s="354"/>
      <c r="D38" s="354"/>
      <c r="E38" s="316"/>
      <c r="F38" s="302" t="s">
        <v>187</v>
      </c>
      <c r="G38" s="301">
        <f t="shared" si="1"/>
        <v>122992.8</v>
      </c>
      <c r="H38" s="227">
        <f>+H39</f>
        <v>122992.8</v>
      </c>
      <c r="I38" s="227">
        <f>+I39</f>
        <v>122992.8</v>
      </c>
    </row>
    <row r="39" spans="1:17" s="10" customFormat="1" ht="31.9" customHeight="1">
      <c r="A39" s="355"/>
      <c r="B39" s="355"/>
      <c r="C39" s="355"/>
      <c r="D39" s="355"/>
      <c r="E39" s="316"/>
      <c r="F39" s="158" t="s">
        <v>188</v>
      </c>
      <c r="G39" s="227">
        <v>122992.8</v>
      </c>
      <c r="H39" s="227">
        <v>122992.8</v>
      </c>
      <c r="I39" s="227">
        <v>122992.8</v>
      </c>
    </row>
    <row r="40" spans="1:17" s="10" customFormat="1" ht="34.5">
      <c r="A40" s="9"/>
      <c r="B40" s="9"/>
      <c r="C40" s="9"/>
      <c r="D40" s="293"/>
      <c r="E40" s="293"/>
      <c r="F40" s="95" t="s">
        <v>34</v>
      </c>
      <c r="G40" s="12">
        <f>+G41</f>
        <v>44268.499999999971</v>
      </c>
      <c r="H40" s="12">
        <f>+H41</f>
        <v>44268.499999999985</v>
      </c>
      <c r="I40" s="12">
        <f>+I41</f>
        <v>44268.499999999985</v>
      </c>
    </row>
    <row r="41" spans="1:17" s="10" customFormat="1" ht="17.649999999999999" customHeight="1">
      <c r="A41" s="345" t="s">
        <v>39</v>
      </c>
      <c r="B41" s="336"/>
      <c r="C41" s="348"/>
      <c r="D41" s="162"/>
      <c r="E41" s="166"/>
      <c r="F41" s="91" t="s">
        <v>40</v>
      </c>
      <c r="G41" s="12">
        <f>G49+G64+G80</f>
        <v>44268.499999999971</v>
      </c>
      <c r="H41" s="12">
        <f>+H43</f>
        <v>44268.499999999985</v>
      </c>
      <c r="I41" s="12">
        <f>+I43</f>
        <v>44268.499999999985</v>
      </c>
    </row>
    <row r="42" spans="1:17" s="10" customFormat="1" ht="16.899999999999999" customHeight="1">
      <c r="A42" s="346"/>
      <c r="B42" s="337"/>
      <c r="C42" s="349"/>
      <c r="D42" s="163"/>
      <c r="E42" s="89"/>
      <c r="F42" s="18" t="s">
        <v>14</v>
      </c>
      <c r="G42" s="5"/>
      <c r="H42" s="5"/>
      <c r="I42" s="5"/>
    </row>
    <row r="43" spans="1:17" s="10" customFormat="1">
      <c r="A43" s="346"/>
      <c r="B43" s="338" t="s">
        <v>51</v>
      </c>
      <c r="C43" s="349"/>
      <c r="D43" s="163"/>
      <c r="E43" s="89"/>
      <c r="F43" s="291" t="s">
        <v>118</v>
      </c>
      <c r="G43" s="237">
        <f>+G45+G60+G76</f>
        <v>44268.499999999971</v>
      </c>
      <c r="H43" s="237">
        <f>+H45+H60+H76</f>
        <v>44268.499999999985</v>
      </c>
      <c r="I43" s="237">
        <f>+I45+I60+I76</f>
        <v>44268.499999999985</v>
      </c>
    </row>
    <row r="44" spans="1:17" s="10" customFormat="1" ht="16.899999999999999" customHeight="1">
      <c r="A44" s="346"/>
      <c r="B44" s="339"/>
      <c r="C44" s="350"/>
      <c r="D44" s="163"/>
      <c r="E44" s="89"/>
      <c r="F44" s="158" t="s">
        <v>14</v>
      </c>
      <c r="G44" s="5"/>
      <c r="H44" s="237"/>
      <c r="I44" s="5"/>
    </row>
    <row r="45" spans="1:17" s="10" customFormat="1">
      <c r="A45" s="346"/>
      <c r="B45" s="339"/>
      <c r="C45" s="338" t="s">
        <v>51</v>
      </c>
      <c r="D45" s="163"/>
      <c r="E45" s="89"/>
      <c r="F45" s="303" t="s">
        <v>156</v>
      </c>
      <c r="G45" s="237">
        <f>+G47</f>
        <v>-23985.7</v>
      </c>
      <c r="H45" s="237">
        <f>+H47</f>
        <v>-51254.7</v>
      </c>
      <c r="I45" s="237">
        <f>+I47</f>
        <v>0</v>
      </c>
      <c r="J45" s="11"/>
      <c r="K45" s="11"/>
      <c r="L45" s="11"/>
      <c r="M45" s="11"/>
      <c r="N45" s="11"/>
      <c r="O45" s="11"/>
      <c r="P45" s="11"/>
      <c r="Q45" s="11"/>
    </row>
    <row r="46" spans="1:17" s="10" customFormat="1" ht="16.899999999999999" customHeight="1">
      <c r="A46" s="346"/>
      <c r="B46" s="339"/>
      <c r="C46" s="339"/>
      <c r="D46" s="163"/>
      <c r="E46" s="89"/>
      <c r="F46" s="18" t="s">
        <v>14</v>
      </c>
      <c r="G46" s="238"/>
      <c r="H46" s="237"/>
      <c r="I46" s="238"/>
      <c r="J46" s="11"/>
      <c r="K46" s="11"/>
      <c r="L46" s="11"/>
      <c r="M46" s="11"/>
      <c r="N46" s="11"/>
      <c r="O46" s="11"/>
      <c r="P46" s="11"/>
      <c r="Q46" s="11"/>
    </row>
    <row r="47" spans="1:17" s="10" customFormat="1" ht="34.5">
      <c r="A47" s="346"/>
      <c r="B47" s="339"/>
      <c r="C47" s="339"/>
      <c r="D47" s="163"/>
      <c r="E47" s="89"/>
      <c r="F47" s="19" t="s">
        <v>27</v>
      </c>
      <c r="G47" s="238">
        <f>+G49</f>
        <v>-23985.7</v>
      </c>
      <c r="H47" s="237">
        <f>+H49</f>
        <v>-51254.7</v>
      </c>
      <c r="I47" s="238">
        <f>+I49</f>
        <v>0</v>
      </c>
      <c r="J47" s="11"/>
      <c r="K47" s="11"/>
      <c r="L47" s="11"/>
      <c r="M47" s="11"/>
      <c r="N47" s="11"/>
      <c r="O47" s="11"/>
      <c r="P47" s="11"/>
      <c r="Q47" s="11"/>
    </row>
    <row r="48" spans="1:17" s="10" customFormat="1" ht="16.899999999999999" customHeight="1">
      <c r="A48" s="346"/>
      <c r="B48" s="339"/>
      <c r="C48" s="339"/>
      <c r="D48" s="163"/>
      <c r="E48" s="89"/>
      <c r="F48" s="18" t="s">
        <v>14</v>
      </c>
      <c r="G48" s="238"/>
      <c r="H48" s="237"/>
      <c r="I48" s="238"/>
      <c r="J48" s="11"/>
      <c r="K48" s="11"/>
      <c r="L48" s="11"/>
      <c r="M48" s="11"/>
      <c r="N48" s="11"/>
      <c r="O48" s="11"/>
      <c r="P48" s="11"/>
      <c r="Q48" s="11"/>
    </row>
    <row r="49" spans="1:17" s="10" customFormat="1" ht="18" customHeight="1">
      <c r="A49" s="346"/>
      <c r="B49" s="339"/>
      <c r="C49" s="339"/>
      <c r="D49" s="316">
        <v>1075</v>
      </c>
      <c r="E49" s="332" t="s">
        <v>117</v>
      </c>
      <c r="F49" s="333"/>
      <c r="G49" s="12">
        <f>+G51</f>
        <v>-23985.7</v>
      </c>
      <c r="H49" s="12">
        <f>+H51</f>
        <v>-51254.7</v>
      </c>
      <c r="I49" s="12">
        <f>+I51</f>
        <v>0</v>
      </c>
      <c r="J49" s="11"/>
      <c r="K49" s="11"/>
      <c r="L49" s="11"/>
      <c r="M49" s="11"/>
      <c r="N49" s="11"/>
      <c r="O49" s="11"/>
      <c r="P49" s="11"/>
      <c r="Q49" s="11"/>
    </row>
    <row r="50" spans="1:17" s="10" customFormat="1" ht="16.899999999999999" customHeight="1">
      <c r="A50" s="346"/>
      <c r="B50" s="339"/>
      <c r="C50" s="339"/>
      <c r="D50" s="316"/>
      <c r="E50" s="89"/>
      <c r="F50" s="158" t="s">
        <v>14</v>
      </c>
      <c r="G50" s="12"/>
      <c r="H50" s="12"/>
      <c r="I50" s="12"/>
      <c r="J50" s="11"/>
      <c r="K50" s="11"/>
      <c r="L50" s="11"/>
      <c r="M50" s="11"/>
      <c r="N50" s="11"/>
      <c r="O50" s="11"/>
      <c r="P50" s="11"/>
      <c r="Q50" s="11"/>
    </row>
    <row r="51" spans="1:17" s="10" customFormat="1" ht="34.5">
      <c r="A51" s="346"/>
      <c r="B51" s="339"/>
      <c r="C51" s="339"/>
      <c r="D51" s="316"/>
      <c r="E51" s="292">
        <v>32001</v>
      </c>
      <c r="F51" s="161" t="s">
        <v>152</v>
      </c>
      <c r="G51" s="12">
        <f>+G53</f>
        <v>-23985.7</v>
      </c>
      <c r="H51" s="12">
        <f>+H53</f>
        <v>-51254.7</v>
      </c>
      <c r="I51" s="12">
        <f>+I53</f>
        <v>0</v>
      </c>
      <c r="J51" s="11"/>
      <c r="K51" s="11"/>
      <c r="L51" s="11"/>
      <c r="M51" s="11"/>
      <c r="N51" s="11"/>
      <c r="O51" s="11"/>
      <c r="P51" s="11"/>
      <c r="Q51" s="11"/>
    </row>
    <row r="52" spans="1:17" s="10" customFormat="1">
      <c r="A52" s="346"/>
      <c r="B52" s="339"/>
      <c r="C52" s="339"/>
      <c r="D52" s="316"/>
      <c r="E52" s="344"/>
      <c r="F52" s="18" t="s">
        <v>33</v>
      </c>
      <c r="G52" s="5"/>
      <c r="H52" s="237"/>
      <c r="I52" s="5"/>
    </row>
    <row r="53" spans="1:17" s="13" customFormat="1" ht="36" customHeight="1">
      <c r="A53" s="346"/>
      <c r="B53" s="339"/>
      <c r="C53" s="339"/>
      <c r="D53" s="316"/>
      <c r="E53" s="344"/>
      <c r="F53" s="20" t="s">
        <v>153</v>
      </c>
      <c r="G53" s="7">
        <f>+G55</f>
        <v>-23985.7</v>
      </c>
      <c r="H53" s="7">
        <f>+H55</f>
        <v>-51254.7</v>
      </c>
      <c r="I53" s="7">
        <f>+I55</f>
        <v>0</v>
      </c>
    </row>
    <row r="54" spans="1:17" s="10" customFormat="1" ht="51.75">
      <c r="A54" s="346"/>
      <c r="B54" s="339"/>
      <c r="C54" s="339"/>
      <c r="D54" s="316"/>
      <c r="E54" s="344"/>
      <c r="F54" s="18" t="s">
        <v>28</v>
      </c>
      <c r="G54" s="5"/>
      <c r="H54" s="5"/>
      <c r="I54" s="5"/>
    </row>
    <row r="55" spans="1:17" s="10" customFormat="1">
      <c r="A55" s="346"/>
      <c r="B55" s="339"/>
      <c r="C55" s="339"/>
      <c r="D55" s="316"/>
      <c r="E55" s="344"/>
      <c r="F55" s="96" t="s">
        <v>15</v>
      </c>
      <c r="G55" s="5">
        <f t="shared" ref="G55:I58" si="2">+G56</f>
        <v>-23985.7</v>
      </c>
      <c r="H55" s="5">
        <f t="shared" si="2"/>
        <v>-51254.7</v>
      </c>
      <c r="I55" s="5">
        <f t="shared" si="2"/>
        <v>0</v>
      </c>
    </row>
    <row r="56" spans="1:17" s="10" customFormat="1">
      <c r="A56" s="346"/>
      <c r="B56" s="339"/>
      <c r="C56" s="339"/>
      <c r="D56" s="316"/>
      <c r="E56" s="344"/>
      <c r="F56" s="18" t="s">
        <v>58</v>
      </c>
      <c r="G56" s="5">
        <f t="shared" si="2"/>
        <v>-23985.7</v>
      </c>
      <c r="H56" s="5">
        <f t="shared" si="2"/>
        <v>-51254.7</v>
      </c>
      <c r="I56" s="5">
        <f t="shared" si="2"/>
        <v>0</v>
      </c>
    </row>
    <row r="57" spans="1:17" s="10" customFormat="1">
      <c r="A57" s="346"/>
      <c r="B57" s="339"/>
      <c r="C57" s="339"/>
      <c r="D57" s="316"/>
      <c r="E57" s="344"/>
      <c r="F57" s="18" t="s">
        <v>59</v>
      </c>
      <c r="G57" s="5">
        <f>+G58</f>
        <v>-23985.7</v>
      </c>
      <c r="H57" s="5">
        <f>+H58</f>
        <v>-51254.7</v>
      </c>
      <c r="I57" s="5">
        <f>+I58</f>
        <v>0</v>
      </c>
    </row>
    <row r="58" spans="1:17" s="10" customFormat="1">
      <c r="A58" s="346"/>
      <c r="B58" s="339"/>
      <c r="C58" s="339"/>
      <c r="D58" s="316"/>
      <c r="E58" s="344"/>
      <c r="F58" s="18" t="s">
        <v>60</v>
      </c>
      <c r="G58" s="5">
        <f t="shared" si="2"/>
        <v>-23985.7</v>
      </c>
      <c r="H58" s="5">
        <f t="shared" si="2"/>
        <v>-51254.7</v>
      </c>
      <c r="I58" s="5">
        <f t="shared" si="2"/>
        <v>0</v>
      </c>
      <c r="J58" s="14"/>
    </row>
    <row r="59" spans="1:17" s="10" customFormat="1">
      <c r="A59" s="346"/>
      <c r="B59" s="339"/>
      <c r="C59" s="340"/>
      <c r="D59" s="316"/>
      <c r="E59" s="344"/>
      <c r="F59" s="18" t="s">
        <v>75</v>
      </c>
      <c r="G59" s="5">
        <f>+'Հավելված N 4'!E33</f>
        <v>-23985.7</v>
      </c>
      <c r="H59" s="5">
        <f>+'Հավելված N 4'!F33</f>
        <v>-51254.7</v>
      </c>
      <c r="I59" s="5">
        <f>+'Հավելված N 4'!G33</f>
        <v>0</v>
      </c>
      <c r="J59" s="15"/>
    </row>
    <row r="60" spans="1:17" s="10" customFormat="1">
      <c r="A60" s="346"/>
      <c r="B60" s="339"/>
      <c r="C60" s="338" t="s">
        <v>134</v>
      </c>
      <c r="D60" s="163"/>
      <c r="E60" s="89"/>
      <c r="F60" s="303" t="s">
        <v>135</v>
      </c>
      <c r="G60" s="237">
        <f>+G62</f>
        <v>167261.29999999999</v>
      </c>
      <c r="H60" s="237">
        <f>+H62</f>
        <v>167261.29999999999</v>
      </c>
      <c r="I60" s="237">
        <f>+I62</f>
        <v>167261.29999999999</v>
      </c>
      <c r="J60" s="11"/>
      <c r="K60" s="11"/>
      <c r="L60" s="11"/>
      <c r="M60" s="11"/>
      <c r="N60" s="11"/>
      <c r="O60" s="11"/>
      <c r="P60" s="11"/>
      <c r="Q60" s="11"/>
    </row>
    <row r="61" spans="1:17" s="10" customFormat="1" ht="16.899999999999999" customHeight="1">
      <c r="A61" s="346"/>
      <c r="B61" s="339"/>
      <c r="C61" s="339"/>
      <c r="D61" s="163"/>
      <c r="E61" s="89"/>
      <c r="F61" s="18" t="s">
        <v>14</v>
      </c>
      <c r="G61" s="238"/>
      <c r="H61" s="237"/>
      <c r="I61" s="238"/>
      <c r="J61" s="11"/>
      <c r="K61" s="11"/>
      <c r="L61" s="11"/>
      <c r="M61" s="11"/>
      <c r="N61" s="11"/>
      <c r="O61" s="11"/>
      <c r="P61" s="11"/>
      <c r="Q61" s="11"/>
    </row>
    <row r="62" spans="1:17" s="10" customFormat="1" ht="34.5">
      <c r="A62" s="346"/>
      <c r="B62" s="339"/>
      <c r="C62" s="339"/>
      <c r="D62" s="163"/>
      <c r="E62" s="89"/>
      <c r="F62" s="19" t="s">
        <v>27</v>
      </c>
      <c r="G62" s="238">
        <f>+G64</f>
        <v>167261.29999999999</v>
      </c>
      <c r="H62" s="237">
        <f>+H64</f>
        <v>167261.29999999999</v>
      </c>
      <c r="I62" s="238">
        <f>+I64</f>
        <v>167261.29999999999</v>
      </c>
      <c r="J62" s="11"/>
      <c r="K62" s="11"/>
      <c r="L62" s="11"/>
      <c r="M62" s="11"/>
      <c r="N62" s="11"/>
      <c r="O62" s="11"/>
      <c r="P62" s="11"/>
      <c r="Q62" s="11"/>
    </row>
    <row r="63" spans="1:17" s="10" customFormat="1" ht="16.899999999999999" customHeight="1">
      <c r="A63" s="346"/>
      <c r="B63" s="339"/>
      <c r="C63" s="339"/>
      <c r="D63" s="163"/>
      <c r="E63" s="89"/>
      <c r="F63" s="18" t="s">
        <v>14</v>
      </c>
      <c r="G63" s="238"/>
      <c r="H63" s="237"/>
      <c r="I63" s="238"/>
      <c r="J63" s="11"/>
      <c r="K63" s="11"/>
      <c r="L63" s="11"/>
      <c r="M63" s="11"/>
      <c r="N63" s="11"/>
      <c r="O63" s="11"/>
      <c r="P63" s="11"/>
      <c r="Q63" s="11"/>
    </row>
    <row r="64" spans="1:17" s="10" customFormat="1" ht="18" customHeight="1">
      <c r="A64" s="346"/>
      <c r="B64" s="339"/>
      <c r="C64" s="339"/>
      <c r="D64" s="316">
        <v>1168</v>
      </c>
      <c r="E64" s="332" t="s">
        <v>50</v>
      </c>
      <c r="F64" s="333"/>
      <c r="G64" s="12">
        <f>+G66</f>
        <v>167261.29999999999</v>
      </c>
      <c r="H64" s="12">
        <f>+H66</f>
        <v>167261.29999999999</v>
      </c>
      <c r="I64" s="12">
        <f>+I66</f>
        <v>167261.29999999999</v>
      </c>
      <c r="J64" s="11"/>
      <c r="K64" s="11"/>
      <c r="L64" s="11"/>
      <c r="M64" s="11"/>
      <c r="N64" s="11"/>
      <c r="O64" s="11"/>
      <c r="P64" s="11"/>
      <c r="Q64" s="11"/>
    </row>
    <row r="65" spans="1:17" s="10" customFormat="1" ht="16.899999999999999" customHeight="1">
      <c r="A65" s="346"/>
      <c r="B65" s="339"/>
      <c r="C65" s="339"/>
      <c r="D65" s="316"/>
      <c r="E65" s="89"/>
      <c r="F65" s="158" t="s">
        <v>14</v>
      </c>
      <c r="G65" s="12"/>
      <c r="H65" s="12"/>
      <c r="I65" s="12"/>
      <c r="J65" s="11"/>
      <c r="K65" s="11"/>
      <c r="L65" s="11"/>
      <c r="M65" s="11"/>
      <c r="N65" s="11"/>
      <c r="O65" s="11"/>
      <c r="P65" s="11"/>
      <c r="Q65" s="11"/>
    </row>
    <row r="66" spans="1:17" s="10" customFormat="1" ht="34.5">
      <c r="A66" s="346"/>
      <c r="B66" s="339"/>
      <c r="C66" s="339"/>
      <c r="D66" s="316"/>
      <c r="E66" s="292">
        <v>11028</v>
      </c>
      <c r="F66" s="304" t="s">
        <v>168</v>
      </c>
      <c r="G66" s="12">
        <f>+G68</f>
        <v>167261.29999999999</v>
      </c>
      <c r="H66" s="12">
        <f>+H68</f>
        <v>167261.29999999999</v>
      </c>
      <c r="I66" s="12">
        <f>+I68</f>
        <v>167261.29999999999</v>
      </c>
      <c r="J66" s="11"/>
      <c r="K66" s="11"/>
      <c r="L66" s="11"/>
      <c r="M66" s="11"/>
      <c r="N66" s="11"/>
      <c r="O66" s="11"/>
      <c r="P66" s="11"/>
      <c r="Q66" s="11"/>
    </row>
    <row r="67" spans="1:17" s="10" customFormat="1">
      <c r="A67" s="346"/>
      <c r="B67" s="339"/>
      <c r="C67" s="339"/>
      <c r="D67" s="316"/>
      <c r="E67" s="344"/>
      <c r="F67" s="18" t="s">
        <v>33</v>
      </c>
      <c r="G67" s="5"/>
      <c r="H67" s="237"/>
      <c r="I67" s="5"/>
    </row>
    <row r="68" spans="1:17" s="13" customFormat="1" ht="34.5">
      <c r="A68" s="346"/>
      <c r="B68" s="339"/>
      <c r="C68" s="339"/>
      <c r="D68" s="316"/>
      <c r="E68" s="344"/>
      <c r="F68" s="20" t="s">
        <v>27</v>
      </c>
      <c r="G68" s="7">
        <f>+G70</f>
        <v>167261.29999999999</v>
      </c>
      <c r="H68" s="7">
        <f>+H70</f>
        <v>167261.29999999999</v>
      </c>
      <c r="I68" s="7">
        <f>+I70</f>
        <v>167261.29999999999</v>
      </c>
    </row>
    <row r="69" spans="1:17" s="10" customFormat="1" ht="51.75">
      <c r="A69" s="346"/>
      <c r="B69" s="339"/>
      <c r="C69" s="339"/>
      <c r="D69" s="316"/>
      <c r="E69" s="344"/>
      <c r="F69" s="18" t="s">
        <v>28</v>
      </c>
      <c r="G69" s="5"/>
      <c r="H69" s="5"/>
      <c r="I69" s="5"/>
    </row>
    <row r="70" spans="1:17" s="10" customFormat="1">
      <c r="A70" s="346"/>
      <c r="B70" s="339"/>
      <c r="C70" s="339"/>
      <c r="D70" s="316"/>
      <c r="E70" s="344"/>
      <c r="F70" s="96" t="s">
        <v>15</v>
      </c>
      <c r="G70" s="5">
        <f t="shared" ref="G70:I72" si="3">+G71</f>
        <v>167261.29999999999</v>
      </c>
      <c r="H70" s="5">
        <f t="shared" si="3"/>
        <v>167261.29999999999</v>
      </c>
      <c r="I70" s="5">
        <f t="shared" si="3"/>
        <v>167261.29999999999</v>
      </c>
    </row>
    <row r="71" spans="1:17" s="10" customFormat="1">
      <c r="A71" s="346"/>
      <c r="B71" s="339"/>
      <c r="C71" s="339"/>
      <c r="D71" s="316"/>
      <c r="E71" s="344"/>
      <c r="F71" s="18" t="s">
        <v>52</v>
      </c>
      <c r="G71" s="5">
        <f t="shared" si="3"/>
        <v>167261.29999999999</v>
      </c>
      <c r="H71" s="5">
        <f t="shared" si="3"/>
        <v>167261.29999999999</v>
      </c>
      <c r="I71" s="5">
        <f t="shared" si="3"/>
        <v>167261.29999999999</v>
      </c>
    </row>
    <row r="72" spans="1:17" s="10" customFormat="1">
      <c r="A72" s="346"/>
      <c r="B72" s="339"/>
      <c r="C72" s="339"/>
      <c r="D72" s="316"/>
      <c r="E72" s="344"/>
      <c r="F72" s="18" t="s">
        <v>53</v>
      </c>
      <c r="G72" s="5">
        <f>+G73</f>
        <v>167261.29999999999</v>
      </c>
      <c r="H72" s="5">
        <f t="shared" si="3"/>
        <v>167261.29999999999</v>
      </c>
      <c r="I72" s="5">
        <f t="shared" si="3"/>
        <v>167261.29999999999</v>
      </c>
    </row>
    <row r="73" spans="1:17" s="10" customFormat="1" ht="34.5">
      <c r="A73" s="346"/>
      <c r="B73" s="339"/>
      <c r="C73" s="339"/>
      <c r="D73" s="316"/>
      <c r="E73" s="344"/>
      <c r="F73" s="158" t="s">
        <v>177</v>
      </c>
      <c r="G73" s="5">
        <f>G74+G75</f>
        <v>167261.29999999999</v>
      </c>
      <c r="H73" s="5">
        <f>H74+H75</f>
        <v>167261.29999999999</v>
      </c>
      <c r="I73" s="5">
        <f>I74+I75</f>
        <v>167261.29999999999</v>
      </c>
      <c r="J73" s="14"/>
    </row>
    <row r="74" spans="1:17" s="10" customFormat="1" ht="34.5">
      <c r="A74" s="346"/>
      <c r="B74" s="339"/>
      <c r="C74" s="339"/>
      <c r="D74" s="316"/>
      <c r="E74" s="344"/>
      <c r="F74" s="158" t="s">
        <v>178</v>
      </c>
      <c r="G74" s="227">
        <f>35920.4+655.5</f>
        <v>36575.9</v>
      </c>
      <c r="H74" s="227">
        <f>35920.4+655.5</f>
        <v>36575.9</v>
      </c>
      <c r="I74" s="227">
        <f>35920.4+655.5</f>
        <v>36575.9</v>
      </c>
      <c r="J74" s="14"/>
    </row>
    <row r="75" spans="1:17" s="10" customFormat="1">
      <c r="A75" s="346"/>
      <c r="B75" s="339"/>
      <c r="C75" s="340"/>
      <c r="D75" s="316"/>
      <c r="E75" s="344"/>
      <c r="F75" s="158" t="s">
        <v>179</v>
      </c>
      <c r="G75" s="305">
        <v>130685.4</v>
      </c>
      <c r="H75" s="305">
        <v>130685.4</v>
      </c>
      <c r="I75" s="305">
        <v>130685.4</v>
      </c>
      <c r="J75" s="15"/>
    </row>
    <row r="76" spans="1:17" s="10" customFormat="1" ht="34.5">
      <c r="A76" s="346"/>
      <c r="B76" s="339"/>
      <c r="C76" s="338" t="s">
        <v>116</v>
      </c>
      <c r="D76" s="164"/>
      <c r="E76" s="89"/>
      <c r="F76" s="291" t="s">
        <v>104</v>
      </c>
      <c r="G76" s="237">
        <f>+G78</f>
        <v>-99007.1</v>
      </c>
      <c r="H76" s="237">
        <f>+H78</f>
        <v>-71738.100000000006</v>
      </c>
      <c r="I76" s="237">
        <f>+I78</f>
        <v>-122992.8</v>
      </c>
      <c r="J76" s="11"/>
      <c r="K76" s="11"/>
      <c r="L76" s="11"/>
      <c r="M76" s="11"/>
      <c r="N76" s="11"/>
      <c r="O76" s="11"/>
      <c r="P76" s="11"/>
      <c r="Q76" s="11"/>
    </row>
    <row r="77" spans="1:17" s="10" customFormat="1" ht="16.899999999999999" customHeight="1">
      <c r="A77" s="346"/>
      <c r="B77" s="339"/>
      <c r="C77" s="339"/>
      <c r="D77" s="164"/>
      <c r="E77" s="89"/>
      <c r="F77" s="18" t="s">
        <v>14</v>
      </c>
      <c r="G77" s="238"/>
      <c r="H77" s="237"/>
      <c r="I77" s="238"/>
      <c r="J77" s="11"/>
      <c r="K77" s="11"/>
      <c r="L77" s="11"/>
      <c r="M77" s="11"/>
      <c r="N77" s="11"/>
      <c r="O77" s="11"/>
      <c r="P77" s="11"/>
      <c r="Q77" s="11"/>
    </row>
    <row r="78" spans="1:17" s="10" customFormat="1" ht="34.5">
      <c r="A78" s="346"/>
      <c r="B78" s="339"/>
      <c r="C78" s="339"/>
      <c r="D78" s="164"/>
      <c r="E78" s="89"/>
      <c r="F78" s="19" t="s">
        <v>27</v>
      </c>
      <c r="G78" s="238">
        <f>+G80</f>
        <v>-99007.1</v>
      </c>
      <c r="H78" s="237">
        <f>+H80</f>
        <v>-71738.100000000006</v>
      </c>
      <c r="I78" s="238">
        <f>+I80</f>
        <v>-122992.8</v>
      </c>
      <c r="J78" s="11"/>
      <c r="K78" s="11"/>
      <c r="L78" s="11"/>
      <c r="M78" s="11"/>
      <c r="N78" s="11"/>
      <c r="O78" s="11"/>
      <c r="P78" s="11"/>
      <c r="Q78" s="11"/>
    </row>
    <row r="79" spans="1:17" s="10" customFormat="1" ht="16.899999999999999" customHeight="1">
      <c r="A79" s="346"/>
      <c r="B79" s="339"/>
      <c r="C79" s="339"/>
      <c r="D79" s="165"/>
      <c r="E79" s="167"/>
      <c r="F79" s="18" t="s">
        <v>14</v>
      </c>
      <c r="G79" s="238"/>
      <c r="H79" s="237"/>
      <c r="I79" s="238"/>
      <c r="J79" s="11"/>
      <c r="K79" s="11"/>
      <c r="L79" s="11"/>
      <c r="M79" s="11"/>
      <c r="N79" s="11"/>
      <c r="O79" s="11"/>
      <c r="P79" s="11"/>
      <c r="Q79" s="11"/>
    </row>
    <row r="80" spans="1:17" s="10" customFormat="1" ht="18" customHeight="1">
      <c r="A80" s="346"/>
      <c r="B80" s="339"/>
      <c r="C80" s="339"/>
      <c r="D80" s="156">
        <v>1075</v>
      </c>
      <c r="E80" s="332" t="s">
        <v>117</v>
      </c>
      <c r="F80" s="333"/>
      <c r="G80" s="12">
        <f>+G82</f>
        <v>-99007.1</v>
      </c>
      <c r="H80" s="12">
        <f>+H82</f>
        <v>-71738.100000000006</v>
      </c>
      <c r="I80" s="12">
        <f>+I82</f>
        <v>-122992.8</v>
      </c>
      <c r="J80" s="11"/>
      <c r="K80" s="11"/>
      <c r="L80" s="11"/>
      <c r="M80" s="11"/>
      <c r="N80" s="11"/>
      <c r="O80" s="11"/>
      <c r="P80" s="11"/>
      <c r="Q80" s="11"/>
    </row>
    <row r="81" spans="1:17" s="10" customFormat="1" ht="16.899999999999999" customHeight="1">
      <c r="A81" s="346"/>
      <c r="B81" s="339"/>
      <c r="C81" s="339"/>
      <c r="D81" s="326"/>
      <c r="E81" s="160"/>
      <c r="F81" s="158" t="s">
        <v>14</v>
      </c>
      <c r="G81" s="12"/>
      <c r="H81" s="12"/>
      <c r="I81" s="12"/>
      <c r="J81" s="11"/>
      <c r="K81" s="11"/>
      <c r="L81" s="11"/>
      <c r="M81" s="11"/>
      <c r="N81" s="11"/>
      <c r="O81" s="11"/>
      <c r="P81" s="11"/>
      <c r="Q81" s="11"/>
    </row>
    <row r="82" spans="1:17" s="10" customFormat="1" ht="34.5">
      <c r="A82" s="346"/>
      <c r="B82" s="339"/>
      <c r="C82" s="339"/>
      <c r="D82" s="327"/>
      <c r="E82" s="292">
        <v>21001</v>
      </c>
      <c r="F82" s="161" t="s">
        <v>106</v>
      </c>
      <c r="G82" s="12">
        <f>+G84</f>
        <v>-99007.1</v>
      </c>
      <c r="H82" s="12">
        <f>+H84</f>
        <v>-71738.100000000006</v>
      </c>
      <c r="I82" s="12">
        <f>+I84</f>
        <v>-122992.8</v>
      </c>
      <c r="J82" s="11"/>
      <c r="K82" s="11"/>
      <c r="L82" s="11"/>
      <c r="M82" s="11"/>
      <c r="N82" s="11"/>
      <c r="O82" s="11"/>
      <c r="P82" s="11"/>
      <c r="Q82" s="11"/>
    </row>
    <row r="83" spans="1:17" s="10" customFormat="1">
      <c r="A83" s="346"/>
      <c r="B83" s="339"/>
      <c r="C83" s="339"/>
      <c r="D83" s="327"/>
      <c r="E83" s="341"/>
      <c r="F83" s="18" t="s">
        <v>33</v>
      </c>
      <c r="G83" s="5"/>
      <c r="H83" s="237"/>
      <c r="I83" s="5"/>
    </row>
    <row r="84" spans="1:17" s="13" customFormat="1" ht="34.5">
      <c r="A84" s="346"/>
      <c r="B84" s="339"/>
      <c r="C84" s="339"/>
      <c r="D84" s="327"/>
      <c r="E84" s="342"/>
      <c r="F84" s="20" t="s">
        <v>27</v>
      </c>
      <c r="G84" s="7">
        <f>+G86</f>
        <v>-99007.1</v>
      </c>
      <c r="H84" s="7">
        <f>+H86</f>
        <v>-71738.100000000006</v>
      </c>
      <c r="I84" s="7">
        <f>+I86</f>
        <v>-122992.8</v>
      </c>
    </row>
    <row r="85" spans="1:17" s="10" customFormat="1" ht="51.75">
      <c r="A85" s="346"/>
      <c r="B85" s="339"/>
      <c r="C85" s="339"/>
      <c r="D85" s="327"/>
      <c r="E85" s="342"/>
      <c r="F85" s="18" t="s">
        <v>28</v>
      </c>
      <c r="G85" s="5"/>
      <c r="H85" s="5"/>
      <c r="I85" s="5"/>
    </row>
    <row r="86" spans="1:17" s="10" customFormat="1">
      <c r="A86" s="346"/>
      <c r="B86" s="339"/>
      <c r="C86" s="339"/>
      <c r="D86" s="327"/>
      <c r="E86" s="342"/>
      <c r="F86" s="96" t="s">
        <v>15</v>
      </c>
      <c r="G86" s="4">
        <f t="shared" ref="G86:I89" si="4">+G87</f>
        <v>-99007.1</v>
      </c>
      <c r="H86" s="5">
        <f t="shared" si="4"/>
        <v>-71738.100000000006</v>
      </c>
      <c r="I86" s="4">
        <f t="shared" si="4"/>
        <v>-122992.8</v>
      </c>
    </row>
    <row r="87" spans="1:17" s="10" customFormat="1">
      <c r="A87" s="346"/>
      <c r="B87" s="339"/>
      <c r="C87" s="339"/>
      <c r="D87" s="327"/>
      <c r="E87" s="342"/>
      <c r="F87" s="18" t="s">
        <v>58</v>
      </c>
      <c r="G87" s="5">
        <f t="shared" si="4"/>
        <v>-99007.1</v>
      </c>
      <c r="H87" s="5">
        <f t="shared" si="4"/>
        <v>-71738.100000000006</v>
      </c>
      <c r="I87" s="5">
        <f t="shared" si="4"/>
        <v>-122992.8</v>
      </c>
    </row>
    <row r="88" spans="1:17" s="10" customFormat="1">
      <c r="A88" s="346"/>
      <c r="B88" s="339"/>
      <c r="C88" s="339"/>
      <c r="D88" s="327"/>
      <c r="E88" s="342"/>
      <c r="F88" s="18" t="s">
        <v>59</v>
      </c>
      <c r="G88" s="5">
        <f>+G89</f>
        <v>-99007.1</v>
      </c>
      <c r="H88" s="5">
        <f>+H89</f>
        <v>-71738.100000000006</v>
      </c>
      <c r="I88" s="5">
        <f>+I89</f>
        <v>-122992.8</v>
      </c>
    </row>
    <row r="89" spans="1:17" s="10" customFormat="1">
      <c r="A89" s="346"/>
      <c r="B89" s="339"/>
      <c r="C89" s="339"/>
      <c r="D89" s="327"/>
      <c r="E89" s="342"/>
      <c r="F89" s="18" t="s">
        <v>60</v>
      </c>
      <c r="G89" s="5">
        <f t="shared" si="4"/>
        <v>-99007.1</v>
      </c>
      <c r="H89" s="5">
        <f t="shared" si="4"/>
        <v>-71738.100000000006</v>
      </c>
      <c r="I89" s="5">
        <f t="shared" si="4"/>
        <v>-122992.8</v>
      </c>
      <c r="J89" s="14"/>
    </row>
    <row r="90" spans="1:17" s="10" customFormat="1">
      <c r="A90" s="347"/>
      <c r="B90" s="340"/>
      <c r="C90" s="340"/>
      <c r="D90" s="328"/>
      <c r="E90" s="343"/>
      <c r="F90" s="18" t="s">
        <v>75</v>
      </c>
      <c r="G90" s="5">
        <f>+'Հավելված N 4'!E14</f>
        <v>-99007.1</v>
      </c>
      <c r="H90" s="5">
        <f>+'Հավելված N 4'!F14</f>
        <v>-71738.100000000006</v>
      </c>
      <c r="I90" s="5">
        <f>+'Հավելված N 4'!G14</f>
        <v>-122992.8</v>
      </c>
      <c r="J90" s="15"/>
    </row>
  </sheetData>
  <mergeCells count="35">
    <mergeCell ref="E24:E31"/>
    <mergeCell ref="A14:A39"/>
    <mergeCell ref="B16:B39"/>
    <mergeCell ref="C18:C39"/>
    <mergeCell ref="D22:D39"/>
    <mergeCell ref="B14:B15"/>
    <mergeCell ref="C14:C17"/>
    <mergeCell ref="D14:D21"/>
    <mergeCell ref="E14:E21"/>
    <mergeCell ref="E22:F22"/>
    <mergeCell ref="E32:E39"/>
    <mergeCell ref="E64:F64"/>
    <mergeCell ref="E67:E75"/>
    <mergeCell ref="A41:A90"/>
    <mergeCell ref="B43:B90"/>
    <mergeCell ref="C45:C59"/>
    <mergeCell ref="D49:D59"/>
    <mergeCell ref="C41:C44"/>
    <mergeCell ref="D81:D90"/>
    <mergeCell ref="F1:I1"/>
    <mergeCell ref="E80:F80"/>
    <mergeCell ref="F3:I3"/>
    <mergeCell ref="A6:I6"/>
    <mergeCell ref="A9:C9"/>
    <mergeCell ref="B41:B42"/>
    <mergeCell ref="D9:E9"/>
    <mergeCell ref="F2:I2"/>
    <mergeCell ref="F9:F10"/>
    <mergeCell ref="C76:C90"/>
    <mergeCell ref="E83:E90"/>
    <mergeCell ref="G9:I9"/>
    <mergeCell ref="E49:F49"/>
    <mergeCell ref="E52:E59"/>
    <mergeCell ref="C60:C75"/>
    <mergeCell ref="D64:D75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C28" sqref="C28"/>
    </sheetView>
  </sheetViews>
  <sheetFormatPr defaultColWidth="9.140625" defaultRowHeight="17.25"/>
  <cols>
    <col min="1" max="1" width="9.140625" style="59"/>
    <col min="2" max="2" width="9.140625" style="59" customWidth="1"/>
    <col min="3" max="3" width="54.28515625" style="59" customWidth="1"/>
    <col min="4" max="4" width="16.42578125" style="59" customWidth="1"/>
    <col min="5" max="8" width="20.42578125" style="59" customWidth="1"/>
    <col min="9" max="9" width="15.42578125" style="59" bestFit="1" customWidth="1"/>
    <col min="10" max="10" width="13.7109375" style="59" bestFit="1" customWidth="1"/>
    <col min="11" max="16384" width="9.140625" style="59"/>
  </cols>
  <sheetData>
    <row r="1" spans="1:10" s="56" customFormat="1" ht="26.45" customHeight="1">
      <c r="A1" s="54"/>
      <c r="B1" s="55"/>
      <c r="C1" s="55"/>
      <c r="D1" s="55"/>
      <c r="E1" s="54"/>
      <c r="F1" s="367" t="s">
        <v>61</v>
      </c>
      <c r="G1" s="367"/>
      <c r="H1" s="367"/>
    </row>
    <row r="2" spans="1:10">
      <c r="A2" s="57"/>
      <c r="B2" s="57"/>
      <c r="C2" s="57"/>
      <c r="D2" s="57"/>
      <c r="E2" s="58"/>
      <c r="F2" s="368" t="s">
        <v>80</v>
      </c>
      <c r="G2" s="368"/>
      <c r="H2" s="368"/>
    </row>
    <row r="3" spans="1:10">
      <c r="A3" s="57"/>
      <c r="B3" s="57"/>
      <c r="C3" s="57"/>
      <c r="D3" s="57"/>
      <c r="E3" s="58"/>
      <c r="F3" s="368" t="s">
        <v>37</v>
      </c>
      <c r="G3" s="368"/>
      <c r="H3" s="368"/>
    </row>
    <row r="4" spans="1:10">
      <c r="A4" s="60"/>
      <c r="B4" s="60"/>
      <c r="C4" s="61"/>
      <c r="D4" s="58"/>
      <c r="E4" s="58"/>
      <c r="F4" s="58"/>
      <c r="G4" s="58"/>
      <c r="H4" s="58"/>
    </row>
    <row r="5" spans="1:10" ht="37.5" customHeight="1">
      <c r="A5" s="369" t="s">
        <v>81</v>
      </c>
      <c r="B5" s="370"/>
      <c r="C5" s="370"/>
      <c r="D5" s="370"/>
      <c r="E5" s="370"/>
      <c r="F5" s="370"/>
      <c r="G5" s="370"/>
      <c r="H5" s="370"/>
    </row>
    <row r="6" spans="1:10" ht="37.5" customHeight="1">
      <c r="A6" s="370"/>
      <c r="B6" s="370"/>
      <c r="C6" s="370"/>
      <c r="D6" s="370"/>
      <c r="E6" s="370"/>
      <c r="F6" s="370"/>
      <c r="G6" s="370"/>
      <c r="H6" s="370"/>
    </row>
    <row r="7" spans="1:10">
      <c r="E7" s="58"/>
      <c r="F7" s="58"/>
      <c r="G7" s="58"/>
    </row>
    <row r="8" spans="1:10">
      <c r="A8" s="62"/>
      <c r="B8" s="62"/>
      <c r="C8" s="62"/>
      <c r="D8" s="63"/>
      <c r="E8" s="58"/>
      <c r="F8" s="58"/>
      <c r="G8" s="371" t="s">
        <v>17</v>
      </c>
      <c r="H8" s="371"/>
    </row>
    <row r="9" spans="1:10" ht="45" customHeight="1">
      <c r="A9" s="358" t="s">
        <v>62</v>
      </c>
      <c r="B9" s="359"/>
      <c r="C9" s="360" t="s">
        <v>63</v>
      </c>
      <c r="D9" s="362" t="s">
        <v>64</v>
      </c>
      <c r="E9" s="364" t="s">
        <v>44</v>
      </c>
      <c r="F9" s="365"/>
      <c r="G9" s="365"/>
      <c r="H9" s="366"/>
    </row>
    <row r="10" spans="1:10" ht="103.5">
      <c r="A10" s="64" t="s">
        <v>31</v>
      </c>
      <c r="B10" s="64" t="s">
        <v>32</v>
      </c>
      <c r="C10" s="361"/>
      <c r="D10" s="363"/>
      <c r="E10" s="65" t="s">
        <v>65</v>
      </c>
      <c r="F10" s="65" t="s">
        <v>66</v>
      </c>
      <c r="G10" s="65" t="s">
        <v>67</v>
      </c>
      <c r="H10" s="65" t="s">
        <v>68</v>
      </c>
    </row>
    <row r="11" spans="1:10">
      <c r="A11" s="64"/>
      <c r="B11" s="64"/>
      <c r="C11" s="66" t="s">
        <v>69</v>
      </c>
      <c r="D11" s="44">
        <f>SUM(E11:H11)</f>
        <v>-122992.8</v>
      </c>
      <c r="E11" s="67">
        <f>+E13</f>
        <v>0</v>
      </c>
      <c r="F11" s="67">
        <f>+F13</f>
        <v>-122992.8</v>
      </c>
      <c r="G11" s="67">
        <f>+G13</f>
        <v>0</v>
      </c>
      <c r="H11" s="67">
        <f>+H13</f>
        <v>0</v>
      </c>
      <c r="I11" s="68"/>
      <c r="J11" s="68"/>
    </row>
    <row r="12" spans="1:10">
      <c r="A12" s="64"/>
      <c r="B12" s="64"/>
      <c r="C12" s="66" t="s">
        <v>70</v>
      </c>
      <c r="D12" s="69"/>
      <c r="E12" s="67"/>
      <c r="F12" s="67"/>
      <c r="G12" s="67"/>
      <c r="H12" s="67"/>
      <c r="I12" s="68"/>
      <c r="J12" s="70"/>
    </row>
    <row r="13" spans="1:10" ht="51.75">
      <c r="A13" s="71"/>
      <c r="B13" s="72"/>
      <c r="C13" s="72" t="s">
        <v>34</v>
      </c>
      <c r="D13" s="44">
        <f>SUM(E13:H13)</f>
        <v>-122992.8</v>
      </c>
      <c r="E13" s="67">
        <f>+E15</f>
        <v>0</v>
      </c>
      <c r="F13" s="67">
        <f>+F15</f>
        <v>-122992.8</v>
      </c>
      <c r="G13" s="67">
        <f>+G15</f>
        <v>0</v>
      </c>
      <c r="H13" s="67">
        <f>+H15</f>
        <v>0</v>
      </c>
      <c r="I13" s="68"/>
    </row>
    <row r="14" spans="1:10">
      <c r="A14" s="71"/>
      <c r="B14" s="71"/>
      <c r="C14" s="71" t="s">
        <v>71</v>
      </c>
      <c r="D14" s="73"/>
      <c r="E14" s="73"/>
      <c r="F14" s="73"/>
      <c r="G14" s="73"/>
      <c r="H14" s="73"/>
    </row>
    <row r="15" spans="1:10" ht="34.5">
      <c r="A15" s="74">
        <v>1075</v>
      </c>
      <c r="B15" s="75">
        <v>21001</v>
      </c>
      <c r="C15" s="52" t="s">
        <v>82</v>
      </c>
      <c r="D15" s="44">
        <f>SUM(E15:H15)</f>
        <v>-122992.8</v>
      </c>
      <c r="E15" s="44">
        <f>+E17</f>
        <v>0</v>
      </c>
      <c r="F15" s="44">
        <f>+F17</f>
        <v>-122992.8</v>
      </c>
      <c r="G15" s="44">
        <f>+G17</f>
        <v>0</v>
      </c>
      <c r="H15" s="44">
        <f>+H17</f>
        <v>0</v>
      </c>
    </row>
    <row r="16" spans="1:10" s="1" customFormat="1">
      <c r="A16" s="76"/>
      <c r="B16" s="76"/>
      <c r="C16" s="77" t="s">
        <v>14</v>
      </c>
      <c r="D16" s="24"/>
      <c r="E16" s="78"/>
      <c r="F16" s="79"/>
      <c r="G16" s="24"/>
      <c r="H16" s="24"/>
    </row>
    <row r="17" spans="1:8" s="100" customFormat="1" ht="21" customHeight="1">
      <c r="A17" s="98"/>
      <c r="B17" s="98"/>
      <c r="C17" s="98" t="s">
        <v>83</v>
      </c>
      <c r="D17" s="99">
        <f>SUM(E17:H17)</f>
        <v>-122992.8</v>
      </c>
      <c r="E17" s="99">
        <f>+E19+E22+E26</f>
        <v>0</v>
      </c>
      <c r="F17" s="99">
        <f>+F19+F22+F26</f>
        <v>-122992.8</v>
      </c>
      <c r="G17" s="99">
        <f>+G19+G22+G26</f>
        <v>0</v>
      </c>
      <c r="H17" s="99">
        <f>+H19+H22+H26</f>
        <v>0</v>
      </c>
    </row>
    <row r="18" spans="1:8" s="104" customFormat="1">
      <c r="A18" s="101"/>
      <c r="B18" s="101"/>
      <c r="C18" s="102" t="s">
        <v>84</v>
      </c>
      <c r="D18" s="103"/>
      <c r="E18" s="103"/>
      <c r="F18" s="103"/>
      <c r="G18" s="103"/>
      <c r="H18" s="103"/>
    </row>
    <row r="19" spans="1:8" s="100" customFormat="1">
      <c r="A19" s="105"/>
      <c r="B19" s="105"/>
      <c r="C19" s="106" t="s">
        <v>85</v>
      </c>
      <c r="D19" s="285">
        <f>SUM(E19:H19)</f>
        <v>-122992.8</v>
      </c>
      <c r="E19" s="286">
        <f>+E20+E21</f>
        <v>0</v>
      </c>
      <c r="F19" s="285">
        <f>+F20+F21</f>
        <v>-122992.8</v>
      </c>
      <c r="G19" s="107">
        <f>+G20+G21</f>
        <v>0</v>
      </c>
      <c r="H19" s="107">
        <f>+H20+H21</f>
        <v>0</v>
      </c>
    </row>
    <row r="20" spans="1:8" s="110" customFormat="1" ht="35.65" customHeight="1">
      <c r="A20" s="111"/>
      <c r="B20" s="111"/>
      <c r="C20" s="108" t="s">
        <v>86</v>
      </c>
      <c r="D20" s="287">
        <f>SUM(E20:H20)</f>
        <v>-122992.8</v>
      </c>
      <c r="E20" s="288"/>
      <c r="F20" s="287">
        <f>+'Հավելված N 8'!I17+'Հավելված N 8'!I19+'Հավելված N 8'!I20</f>
        <v>-122992.8</v>
      </c>
      <c r="G20" s="109"/>
      <c r="H20" s="109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8"/>
  <sheetViews>
    <sheetView zoomScaleNormal="100" workbookViewId="0">
      <selection activeCell="F23" sqref="F23"/>
    </sheetView>
  </sheetViews>
  <sheetFormatPr defaultColWidth="9.140625" defaultRowHeight="17.25"/>
  <cols>
    <col min="1" max="3" width="9.140625" style="81"/>
    <col min="4" max="4" width="54.28515625" style="81" customWidth="1"/>
    <col min="5" max="6" width="17.140625" style="81" customWidth="1"/>
    <col min="7" max="7" width="25.85546875" style="81" customWidth="1"/>
    <col min="8" max="8" width="33.7109375" style="81" customWidth="1"/>
    <col min="9" max="10" width="9.140625" style="81"/>
    <col min="11" max="11" width="12.28515625" style="81" customWidth="1"/>
    <col min="12" max="16384" width="9.140625" style="81"/>
  </cols>
  <sheetData>
    <row r="1" spans="2:8" s="80" customFormat="1" ht="25.5" customHeight="1">
      <c r="F1" s="374" t="s">
        <v>38</v>
      </c>
      <c r="G1" s="374"/>
    </row>
    <row r="2" spans="2:8">
      <c r="D2" s="82"/>
      <c r="E2" s="82"/>
      <c r="F2" s="375" t="s">
        <v>80</v>
      </c>
      <c r="G2" s="375"/>
    </row>
    <row r="3" spans="2:8">
      <c r="D3" s="82"/>
      <c r="E3" s="82"/>
      <c r="F3" s="375" t="s">
        <v>37</v>
      </c>
      <c r="G3" s="375"/>
    </row>
    <row r="4" spans="2:8" ht="13.7" customHeight="1">
      <c r="D4" s="82"/>
      <c r="E4" s="82"/>
      <c r="F4" s="82"/>
      <c r="G4" s="82"/>
    </row>
    <row r="5" spans="2:8" ht="85.7" customHeight="1">
      <c r="B5" s="376" t="s">
        <v>155</v>
      </c>
      <c r="C5" s="376"/>
      <c r="D5" s="376"/>
      <c r="E5" s="376"/>
      <c r="F5" s="376"/>
      <c r="G5" s="376"/>
      <c r="H5" s="83"/>
    </row>
    <row r="7" spans="2:8">
      <c r="E7" s="84"/>
      <c r="F7" s="84"/>
      <c r="G7" s="84" t="s">
        <v>17</v>
      </c>
    </row>
    <row r="8" spans="2:8" ht="43.15" customHeight="1">
      <c r="B8" s="358" t="s">
        <v>62</v>
      </c>
      <c r="C8" s="359"/>
      <c r="D8" s="360" t="s">
        <v>63</v>
      </c>
      <c r="E8" s="377" t="s">
        <v>44</v>
      </c>
      <c r="F8" s="378"/>
      <c r="G8" s="379"/>
    </row>
    <row r="9" spans="2:8" ht="54">
      <c r="B9" s="64" t="s">
        <v>31</v>
      </c>
      <c r="C9" s="64" t="s">
        <v>32</v>
      </c>
      <c r="D9" s="361"/>
      <c r="E9" s="143" t="s">
        <v>48</v>
      </c>
      <c r="F9" s="143" t="s">
        <v>9</v>
      </c>
      <c r="G9" s="143" t="s">
        <v>10</v>
      </c>
    </row>
    <row r="10" spans="2:8" ht="51.75">
      <c r="B10" s="64"/>
      <c r="C10" s="64"/>
      <c r="D10" s="85" t="s">
        <v>34</v>
      </c>
      <c r="E10" s="44">
        <f>+E12+E31</f>
        <v>-122992.8</v>
      </c>
      <c r="F10" s="44">
        <f>+F12+F31</f>
        <v>-122992.8</v>
      </c>
      <c r="G10" s="44">
        <f>+G12+G31</f>
        <v>-122992.8</v>
      </c>
    </row>
    <row r="11" spans="2:8">
      <c r="B11" s="64"/>
      <c r="C11" s="64"/>
      <c r="D11" s="87" t="s">
        <v>72</v>
      </c>
      <c r="E11" s="86"/>
      <c r="F11" s="86"/>
      <c r="G11" s="86"/>
    </row>
    <row r="12" spans="2:8" ht="34.5">
      <c r="B12" s="74">
        <v>1075</v>
      </c>
      <c r="C12" s="90">
        <v>21001</v>
      </c>
      <c r="D12" s="91" t="s">
        <v>82</v>
      </c>
      <c r="E12" s="44">
        <f>+E14</f>
        <v>-99007.1</v>
      </c>
      <c r="F12" s="44">
        <f>+F14</f>
        <v>-71738.100000000006</v>
      </c>
      <c r="G12" s="44">
        <f>+G14</f>
        <v>-122992.8</v>
      </c>
    </row>
    <row r="13" spans="2:8">
      <c r="B13" s="88"/>
      <c r="C13" s="88"/>
      <c r="D13" s="102" t="s">
        <v>114</v>
      </c>
      <c r="E13" s="144"/>
      <c r="F13" s="144"/>
      <c r="G13" s="145"/>
    </row>
    <row r="14" spans="2:8" ht="34.5">
      <c r="B14" s="154"/>
      <c r="C14" s="154"/>
      <c r="D14" s="98" t="s">
        <v>27</v>
      </c>
      <c r="E14" s="146">
        <f>+E16+E84</f>
        <v>-99007.1</v>
      </c>
      <c r="F14" s="146">
        <f>+F16+F84</f>
        <v>-71738.100000000006</v>
      </c>
      <c r="G14" s="147">
        <f>+G16+G84</f>
        <v>-122992.8</v>
      </c>
      <c r="H14" s="185"/>
    </row>
    <row r="15" spans="2:8">
      <c r="B15" s="155"/>
      <c r="C15" s="155"/>
      <c r="D15" s="102" t="s">
        <v>115</v>
      </c>
      <c r="E15" s="148"/>
      <c r="F15" s="148"/>
      <c r="G15" s="149"/>
    </row>
    <row r="16" spans="2:8">
      <c r="B16" s="155"/>
      <c r="C16" s="155"/>
      <c r="D16" s="101" t="s">
        <v>83</v>
      </c>
      <c r="E16" s="150">
        <f>+E18+E20+E22+E25+E28</f>
        <v>-99007.1</v>
      </c>
      <c r="F16" s="150">
        <f>+F18+F20+F22+F25+F28</f>
        <v>-71738.100000000006</v>
      </c>
      <c r="G16" s="150">
        <f>+G18+G20+G22+G25+G28</f>
        <v>-122992.8</v>
      </c>
    </row>
    <row r="17" spans="2:7">
      <c r="B17" s="155"/>
      <c r="C17" s="155"/>
      <c r="D17" s="102" t="s">
        <v>84</v>
      </c>
      <c r="E17" s="148"/>
      <c r="F17" s="148"/>
      <c r="G17" s="149"/>
    </row>
    <row r="18" spans="2:7">
      <c r="B18" s="155"/>
      <c r="C18" s="155"/>
      <c r="D18" s="106" t="s">
        <v>85</v>
      </c>
      <c r="E18" s="144">
        <f>+E19</f>
        <v>0</v>
      </c>
      <c r="F18" s="144">
        <f>+F19</f>
        <v>-71738.100000000006</v>
      </c>
      <c r="G18" s="144">
        <f>+G19</f>
        <v>-122992.8</v>
      </c>
    </row>
    <row r="19" spans="2:7" ht="34.5">
      <c r="B19" s="155"/>
      <c r="C19" s="155"/>
      <c r="D19" s="151" t="s">
        <v>86</v>
      </c>
      <c r="E19" s="152">
        <v>0</v>
      </c>
      <c r="F19" s="152">
        <v>-71738.100000000006</v>
      </c>
      <c r="G19" s="153">
        <f>+'Հավելված N 3'!D20</f>
        <v>-122992.8</v>
      </c>
    </row>
    <row r="20" spans="2:7">
      <c r="B20" s="155"/>
      <c r="C20" s="155"/>
      <c r="D20" s="106" t="s">
        <v>142</v>
      </c>
      <c r="E20" s="144">
        <f>+E21</f>
        <v>-15495</v>
      </c>
      <c r="F20" s="144">
        <f>+F21</f>
        <v>0</v>
      </c>
      <c r="G20" s="144">
        <f>+G21</f>
        <v>0</v>
      </c>
    </row>
    <row r="21" spans="2:7" ht="51" customHeight="1">
      <c r="B21" s="155"/>
      <c r="C21" s="155"/>
      <c r="D21" s="151" t="s">
        <v>143</v>
      </c>
      <c r="E21" s="152">
        <v>-15495</v>
      </c>
      <c r="F21" s="152"/>
      <c r="G21" s="153"/>
    </row>
    <row r="22" spans="2:7">
      <c r="B22" s="155"/>
      <c r="C22" s="155"/>
      <c r="D22" s="106" t="s">
        <v>144</v>
      </c>
      <c r="E22" s="144">
        <f>SUM(E23:E24)</f>
        <v>-17532.599999999999</v>
      </c>
      <c r="F22" s="144">
        <f>SUM(F23:F24)</f>
        <v>0</v>
      </c>
      <c r="G22" s="144">
        <f>SUM(G23:G24)</f>
        <v>0</v>
      </c>
    </row>
    <row r="23" spans="2:7" ht="73.150000000000006" customHeight="1">
      <c r="B23" s="372"/>
      <c r="C23" s="372"/>
      <c r="D23" s="151" t="s">
        <v>237</v>
      </c>
      <c r="E23" s="152">
        <v>-8896.2000000000007</v>
      </c>
      <c r="F23" s="152"/>
      <c r="G23" s="153"/>
    </row>
    <row r="24" spans="2:7" ht="51" customHeight="1">
      <c r="B24" s="373"/>
      <c r="C24" s="373"/>
      <c r="D24" s="151" t="s">
        <v>145</v>
      </c>
      <c r="E24" s="152">
        <v>-8636.4</v>
      </c>
      <c r="F24" s="152"/>
      <c r="G24" s="153"/>
    </row>
    <row r="25" spans="2:7">
      <c r="B25" s="155"/>
      <c r="C25" s="155"/>
      <c r="D25" s="106" t="s">
        <v>146</v>
      </c>
      <c r="E25" s="144">
        <f>SUM(E26:E27)</f>
        <v>-39594</v>
      </c>
      <c r="F25" s="144">
        <f>SUM(F26:F27)</f>
        <v>0</v>
      </c>
      <c r="G25" s="144">
        <f>SUM(G26:G27)</f>
        <v>0</v>
      </c>
    </row>
    <row r="26" spans="2:7" ht="51" customHeight="1">
      <c r="B26" s="372"/>
      <c r="C26" s="372"/>
      <c r="D26" s="151" t="s">
        <v>147</v>
      </c>
      <c r="E26" s="152">
        <v>-15594</v>
      </c>
      <c r="F26" s="152"/>
      <c r="G26" s="153"/>
    </row>
    <row r="27" spans="2:7" ht="51.75">
      <c r="B27" s="373"/>
      <c r="C27" s="373"/>
      <c r="D27" s="151" t="s">
        <v>148</v>
      </c>
      <c r="E27" s="152">
        <v>-24000</v>
      </c>
      <c r="F27" s="152"/>
      <c r="G27" s="153"/>
    </row>
    <row r="28" spans="2:7">
      <c r="B28" s="155"/>
      <c r="C28" s="155"/>
      <c r="D28" s="106" t="s">
        <v>149</v>
      </c>
      <c r="E28" s="144">
        <f>SUM(E29:E30)</f>
        <v>-26385.5</v>
      </c>
      <c r="F28" s="144">
        <f>SUM(F29:F30)</f>
        <v>0</v>
      </c>
      <c r="G28" s="144">
        <f>SUM(G29:G30)</f>
        <v>0</v>
      </c>
    </row>
    <row r="29" spans="2:7" ht="51" customHeight="1">
      <c r="B29" s="372"/>
      <c r="C29" s="372"/>
      <c r="D29" s="151" t="s">
        <v>150</v>
      </c>
      <c r="E29" s="152">
        <v>-13192.7</v>
      </c>
      <c r="F29" s="152"/>
      <c r="G29" s="153"/>
    </row>
    <row r="30" spans="2:7" ht="69">
      <c r="B30" s="373"/>
      <c r="C30" s="373"/>
      <c r="D30" s="151" t="s">
        <v>151</v>
      </c>
      <c r="E30" s="152">
        <v>-13192.8</v>
      </c>
      <c r="F30" s="152"/>
      <c r="G30" s="153"/>
    </row>
    <row r="31" spans="2:7" ht="34.5">
      <c r="B31" s="74">
        <v>1075</v>
      </c>
      <c r="C31" s="90">
        <v>32001</v>
      </c>
      <c r="D31" s="184" t="s">
        <v>152</v>
      </c>
      <c r="E31" s="44">
        <f>+E33</f>
        <v>-23985.7</v>
      </c>
      <c r="F31" s="44">
        <f>+F33</f>
        <v>-51254.7</v>
      </c>
      <c r="G31" s="44">
        <f>+G33</f>
        <v>0</v>
      </c>
    </row>
    <row r="32" spans="2:7">
      <c r="B32" s="88"/>
      <c r="C32" s="88"/>
      <c r="D32" s="102" t="s">
        <v>114</v>
      </c>
      <c r="E32" s="144"/>
      <c r="F32" s="144"/>
      <c r="G32" s="144"/>
    </row>
    <row r="33" spans="2:7">
      <c r="B33" s="154"/>
      <c r="C33" s="154"/>
      <c r="D33" s="98" t="s">
        <v>153</v>
      </c>
      <c r="E33" s="146">
        <f>+E35</f>
        <v>-23985.7</v>
      </c>
      <c r="F33" s="146">
        <f>+F35</f>
        <v>-51254.7</v>
      </c>
      <c r="G33" s="146">
        <f>+G35</f>
        <v>0</v>
      </c>
    </row>
    <row r="34" spans="2:7">
      <c r="B34" s="155"/>
      <c r="C34" s="155"/>
      <c r="D34" s="102" t="s">
        <v>115</v>
      </c>
      <c r="E34" s="148"/>
      <c r="F34" s="148"/>
      <c r="G34" s="148"/>
    </row>
    <row r="35" spans="2:7">
      <c r="B35" s="155"/>
      <c r="C35" s="155"/>
      <c r="D35" s="106" t="s">
        <v>85</v>
      </c>
      <c r="E35" s="144">
        <f>+E36</f>
        <v>-23985.7</v>
      </c>
      <c r="F35" s="144">
        <f>+F36</f>
        <v>-51254.7</v>
      </c>
      <c r="G35" s="144">
        <f>+G36</f>
        <v>0</v>
      </c>
    </row>
    <row r="36" spans="2:7" ht="51.75">
      <c r="B36" s="155"/>
      <c r="C36" s="155"/>
      <c r="D36" s="151" t="s">
        <v>154</v>
      </c>
      <c r="E36" s="152">
        <v>-23985.7</v>
      </c>
      <c r="F36" s="152">
        <v>-51254.7</v>
      </c>
      <c r="G36" s="153">
        <f>+'Հավելված N 3'!D39</f>
        <v>0</v>
      </c>
    </row>
    <row r="37" spans="2:7">
      <c r="F37" s="185"/>
    </row>
    <row r="38" spans="2:7">
      <c r="E38" s="185"/>
    </row>
  </sheetData>
  <mergeCells count="13">
    <mergeCell ref="F1:G1"/>
    <mergeCell ref="F2:G2"/>
    <mergeCell ref="F3:G3"/>
    <mergeCell ref="B8:C8"/>
    <mergeCell ref="D8:D9"/>
    <mergeCell ref="B5:G5"/>
    <mergeCell ref="E8:G8"/>
    <mergeCell ref="C29:C30"/>
    <mergeCell ref="B29:B30"/>
    <mergeCell ref="B26:B27"/>
    <mergeCell ref="C26:C27"/>
    <mergeCell ref="B23:B24"/>
    <mergeCell ref="C23:C24"/>
  </mergeCells>
  <pageMargins left="0.7" right="0.7" top="0.75" bottom="0.75" header="0.3" footer="0.3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2"/>
  <sheetViews>
    <sheetView zoomScale="90" zoomScaleNormal="90" workbookViewId="0">
      <selection activeCell="K17" sqref="K17"/>
    </sheetView>
  </sheetViews>
  <sheetFormatPr defaultColWidth="9.140625" defaultRowHeight="17.25"/>
  <cols>
    <col min="1" max="1" width="10.140625" style="49" customWidth="1"/>
    <col min="2" max="2" width="15.5703125" style="49" customWidth="1"/>
    <col min="3" max="3" width="53.85546875" style="50" customWidth="1"/>
    <col min="4" max="4" width="51.7109375" style="50" customWidth="1"/>
    <col min="5" max="5" width="26.85546875" style="49" customWidth="1"/>
    <col min="6" max="6" width="15.140625" style="49" hidden="1" customWidth="1"/>
    <col min="7" max="7" width="13" style="49" hidden="1" customWidth="1"/>
    <col min="8" max="8" width="12.7109375" style="49" bestFit="1" customWidth="1"/>
    <col min="9" max="9" width="14.140625" style="49" customWidth="1"/>
    <col min="10" max="16384" width="9.140625" style="49"/>
  </cols>
  <sheetData>
    <row r="1" spans="1:41" s="1" customFormat="1" ht="33" customHeight="1">
      <c r="D1" s="393" t="s">
        <v>230</v>
      </c>
      <c r="E1" s="393"/>
      <c r="Z1" s="393"/>
      <c r="AA1" s="393"/>
      <c r="AB1" s="393"/>
    </row>
    <row r="2" spans="1:41" s="1" customFormat="1" ht="25.9" customHeight="1">
      <c r="A2" s="48"/>
      <c r="B2" s="48"/>
      <c r="C2" s="48"/>
      <c r="D2" s="393" t="s">
        <v>87</v>
      </c>
      <c r="E2" s="393"/>
      <c r="W2" s="48"/>
      <c r="X2" s="48"/>
      <c r="Y2" s="393"/>
      <c r="Z2" s="393"/>
      <c r="AA2" s="393"/>
      <c r="AB2" s="393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</row>
    <row r="3" spans="1:41" s="1" customFormat="1" ht="24" customHeight="1">
      <c r="A3" s="48"/>
      <c r="B3" s="48"/>
      <c r="C3" s="48"/>
      <c r="D3" s="393" t="s">
        <v>5</v>
      </c>
      <c r="E3" s="393"/>
      <c r="W3" s="393"/>
      <c r="X3" s="393"/>
      <c r="Y3" s="393"/>
      <c r="Z3" s="393"/>
      <c r="AA3" s="393"/>
      <c r="AB3" s="393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</row>
    <row r="4" spans="1:41" s="1" customFormat="1" ht="48" customHeight="1">
      <c r="A4" s="384" t="s">
        <v>189</v>
      </c>
      <c r="B4" s="384"/>
      <c r="C4" s="384"/>
      <c r="D4" s="384"/>
      <c r="E4" s="384"/>
      <c r="F4" s="47"/>
    </row>
    <row r="5" spans="1:41" s="239" customFormat="1" ht="30.6" customHeight="1">
      <c r="B5" s="240"/>
      <c r="C5" s="240"/>
      <c r="D5" s="240"/>
      <c r="E5" s="241" t="s">
        <v>190</v>
      </c>
      <c r="F5" s="240"/>
    </row>
    <row r="6" spans="1:41" ht="67.7" customHeight="1">
      <c r="A6" s="385" t="s">
        <v>7</v>
      </c>
      <c r="B6" s="385"/>
      <c r="C6" s="386" t="s">
        <v>191</v>
      </c>
      <c r="D6" s="388" t="s">
        <v>49</v>
      </c>
      <c r="E6" s="183" t="s">
        <v>192</v>
      </c>
    </row>
    <row r="7" spans="1:41" ht="21" customHeight="1">
      <c r="A7" s="183" t="s">
        <v>11</v>
      </c>
      <c r="B7" s="183" t="s">
        <v>12</v>
      </c>
      <c r="C7" s="387"/>
      <c r="D7" s="389"/>
      <c r="E7" s="183" t="s">
        <v>193</v>
      </c>
    </row>
    <row r="8" spans="1:41" ht="74.650000000000006" customHeight="1">
      <c r="A8" s="390" t="s">
        <v>27</v>
      </c>
      <c r="B8" s="391"/>
      <c r="C8" s="391"/>
      <c r="D8" s="392"/>
      <c r="E8" s="242">
        <f>E9</f>
        <v>167261.30000000002</v>
      </c>
      <c r="F8" s="243"/>
    </row>
    <row r="9" spans="1:41">
      <c r="A9" s="244">
        <v>1168</v>
      </c>
      <c r="B9" s="380" t="s">
        <v>50</v>
      </c>
      <c r="C9" s="381"/>
      <c r="D9" s="245"/>
      <c r="E9" s="246">
        <f>E10</f>
        <v>167261.30000000002</v>
      </c>
      <c r="F9" s="247"/>
    </row>
    <row r="10" spans="1:41" ht="45.6" customHeight="1">
      <c r="A10" s="382"/>
      <c r="B10" s="244">
        <v>11028</v>
      </c>
      <c r="C10" s="187" t="s">
        <v>168</v>
      </c>
      <c r="D10" s="248" t="s">
        <v>27</v>
      </c>
      <c r="E10" s="242">
        <f>SUM(E12:E22)</f>
        <v>167261.30000000002</v>
      </c>
      <c r="F10" s="247"/>
    </row>
    <row r="11" spans="1:41" ht="40.9" customHeight="1">
      <c r="A11" s="383"/>
      <c r="B11" s="249"/>
      <c r="C11" s="250" t="s">
        <v>194</v>
      </c>
      <c r="D11" s="251"/>
      <c r="E11" s="242"/>
      <c r="F11" s="252"/>
    </row>
    <row r="12" spans="1:41" s="259" customFormat="1" ht="57.6" customHeight="1">
      <c r="A12" s="253"/>
      <c r="B12" s="254"/>
      <c r="C12" s="255" t="s">
        <v>195</v>
      </c>
      <c r="D12" s="255" t="s">
        <v>196</v>
      </c>
      <c r="E12" s="256">
        <v>14760</v>
      </c>
      <c r="F12" s="257"/>
      <c r="G12" s="257"/>
      <c r="H12" s="258"/>
      <c r="I12" s="258"/>
    </row>
    <row r="13" spans="1:41" ht="51.75">
      <c r="A13" s="260"/>
      <c r="B13" s="260"/>
      <c r="C13" s="261" t="s">
        <v>197</v>
      </c>
      <c r="D13" s="255" t="s">
        <v>231</v>
      </c>
      <c r="E13" s="262">
        <v>12912</v>
      </c>
    </row>
    <row r="14" spans="1:41" ht="51.75">
      <c r="A14" s="260"/>
      <c r="B14" s="260"/>
      <c r="C14" s="261" t="s">
        <v>198</v>
      </c>
      <c r="D14" s="255" t="s">
        <v>199</v>
      </c>
      <c r="E14" s="263">
        <v>1334.4</v>
      </c>
    </row>
    <row r="15" spans="1:41" ht="48" customHeight="1">
      <c r="A15" s="260"/>
      <c r="B15" s="260"/>
      <c r="C15" s="261" t="s">
        <v>200</v>
      </c>
      <c r="D15" s="255" t="s">
        <v>201</v>
      </c>
      <c r="E15" s="263">
        <v>6830.4</v>
      </c>
    </row>
    <row r="16" spans="1:41" ht="47.45" customHeight="1">
      <c r="A16" s="260"/>
      <c r="B16" s="260"/>
      <c r="C16" s="261" t="s">
        <v>202</v>
      </c>
      <c r="D16" s="255" t="s">
        <v>203</v>
      </c>
      <c r="E16" s="263">
        <v>2397.6</v>
      </c>
    </row>
    <row r="17" spans="1:5" ht="34.5">
      <c r="A17" s="260"/>
      <c r="B17" s="260"/>
      <c r="C17" s="261" t="s">
        <v>204</v>
      </c>
      <c r="D17" s="255" t="s">
        <v>205</v>
      </c>
      <c r="E17" s="263">
        <v>6718.8</v>
      </c>
    </row>
    <row r="18" spans="1:5" ht="58.15" customHeight="1">
      <c r="A18" s="260"/>
      <c r="B18" s="260"/>
      <c r="C18" s="261" t="s">
        <v>206</v>
      </c>
      <c r="D18" s="261" t="s">
        <v>207</v>
      </c>
      <c r="E18" s="263">
        <v>74224.2</v>
      </c>
    </row>
    <row r="19" spans="1:5" ht="78" customHeight="1">
      <c r="A19" s="260"/>
      <c r="B19" s="260"/>
      <c r="C19" s="261" t="s">
        <v>208</v>
      </c>
      <c r="D19" s="261" t="s">
        <v>209</v>
      </c>
      <c r="E19" s="263">
        <v>6644.3</v>
      </c>
    </row>
    <row r="20" spans="1:5" ht="51" customHeight="1">
      <c r="A20" s="260"/>
      <c r="B20" s="260"/>
      <c r="C20" s="261" t="s">
        <v>210</v>
      </c>
      <c r="D20" s="261" t="s">
        <v>209</v>
      </c>
      <c r="E20" s="263">
        <v>22266.5</v>
      </c>
    </row>
    <row r="21" spans="1:5" ht="48" customHeight="1">
      <c r="A21" s="260"/>
      <c r="B21" s="260"/>
      <c r="C21" s="261" t="s">
        <v>211</v>
      </c>
      <c r="D21" s="261" t="s">
        <v>209</v>
      </c>
      <c r="E21" s="263">
        <v>3933.1</v>
      </c>
    </row>
    <row r="22" spans="1:5" ht="39.6" customHeight="1">
      <c r="A22" s="260"/>
      <c r="B22" s="260"/>
      <c r="C22" s="261" t="s">
        <v>212</v>
      </c>
      <c r="D22" s="261" t="s">
        <v>213</v>
      </c>
      <c r="E22" s="262">
        <v>15240</v>
      </c>
    </row>
  </sheetData>
  <mergeCells count="13">
    <mergeCell ref="D1:E1"/>
    <mergeCell ref="Z1:AB1"/>
    <mergeCell ref="D2:E2"/>
    <mergeCell ref="Y2:AB2"/>
    <mergeCell ref="D3:E3"/>
    <mergeCell ref="W3:AB3"/>
    <mergeCell ref="B9:C9"/>
    <mergeCell ref="A10:A11"/>
    <mergeCell ref="A4:E4"/>
    <mergeCell ref="A6:B6"/>
    <mergeCell ref="C6:C7"/>
    <mergeCell ref="D6:D7"/>
    <mergeCell ref="A8:D8"/>
  </mergeCells>
  <pageMargins left="0.7" right="0.7" top="0.75" bottom="0.75" header="0.3" footer="0.3"/>
  <pageSetup paperSize="9" scale="2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opLeftCell="A67" zoomScale="85" zoomScaleNormal="85" zoomScaleSheetLayoutView="100" workbookViewId="0">
      <selection activeCell="D82" sqref="D82:F82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6" width="16.140625" style="1" customWidth="1"/>
    <col min="7" max="16384" width="9.140625" style="1"/>
  </cols>
  <sheetData>
    <row r="1" spans="1:6" ht="37.5" customHeight="1">
      <c r="C1" s="367" t="s">
        <v>74</v>
      </c>
      <c r="D1" s="367"/>
      <c r="E1" s="367"/>
      <c r="F1" s="367"/>
    </row>
    <row r="2" spans="1:6" ht="17.649999999999999" customHeight="1">
      <c r="C2" s="368" t="s">
        <v>80</v>
      </c>
      <c r="D2" s="368"/>
      <c r="E2" s="368"/>
      <c r="F2" s="368"/>
    </row>
    <row r="3" spans="1:6" ht="17.649999999999999" customHeight="1">
      <c r="C3" s="368" t="s">
        <v>37</v>
      </c>
      <c r="D3" s="368"/>
      <c r="E3" s="368"/>
      <c r="F3" s="368"/>
    </row>
    <row r="6" spans="1:6" ht="59.65" customHeight="1">
      <c r="A6" s="29"/>
      <c r="B6" s="402" t="s">
        <v>236</v>
      </c>
      <c r="C6" s="402"/>
      <c r="D6" s="402"/>
      <c r="E6" s="402"/>
      <c r="F6" s="402"/>
    </row>
    <row r="7" spans="1:6" ht="23.65" customHeight="1"/>
    <row r="8" spans="1:6" ht="21.95" customHeight="1">
      <c r="A8" s="401" t="s">
        <v>232</v>
      </c>
      <c r="B8" s="401"/>
      <c r="C8" s="401"/>
      <c r="D8" s="401"/>
      <c r="E8" s="401"/>
      <c r="F8" s="401"/>
    </row>
    <row r="10" spans="1:6">
      <c r="B10" s="264"/>
      <c r="C10" s="265" t="s">
        <v>214</v>
      </c>
      <c r="D10" s="266"/>
      <c r="E10" s="266"/>
      <c r="F10" s="264"/>
    </row>
    <row r="11" spans="1:6">
      <c r="B11" s="267" t="s">
        <v>6</v>
      </c>
      <c r="C11" s="267"/>
      <c r="D11" s="268"/>
      <c r="E11" s="268"/>
      <c r="F11" s="264"/>
    </row>
    <row r="12" spans="1:6">
      <c r="B12" s="269"/>
      <c r="C12" s="269"/>
      <c r="D12" s="270"/>
      <c r="E12" s="270"/>
      <c r="F12" s="264"/>
    </row>
    <row r="13" spans="1:6">
      <c r="B13" s="269"/>
      <c r="C13" s="269"/>
      <c r="D13" s="271"/>
      <c r="E13" s="271"/>
      <c r="F13" s="264"/>
    </row>
    <row r="14" spans="1:6">
      <c r="B14" s="272" t="s">
        <v>47</v>
      </c>
      <c r="C14" s="272" t="s">
        <v>1</v>
      </c>
      <c r="D14" s="271"/>
      <c r="E14" s="271"/>
      <c r="F14" s="264"/>
    </row>
    <row r="15" spans="1:6">
      <c r="B15" s="273">
        <v>1139</v>
      </c>
      <c r="C15" s="274" t="s">
        <v>215</v>
      </c>
      <c r="D15" s="275"/>
      <c r="E15" s="275"/>
      <c r="F15" s="264"/>
    </row>
    <row r="16" spans="1:6" ht="45.6" customHeight="1">
      <c r="B16" s="407" t="s">
        <v>2</v>
      </c>
      <c r="C16" s="408"/>
      <c r="D16" s="276"/>
      <c r="E16" s="276"/>
      <c r="F16" s="264"/>
    </row>
    <row r="17" spans="2:6" ht="73.150000000000006" customHeight="1">
      <c r="B17" s="277" t="s">
        <v>3</v>
      </c>
      <c r="C17" s="197">
        <v>1139</v>
      </c>
      <c r="D17" s="313" t="s">
        <v>140</v>
      </c>
      <c r="E17" s="314"/>
      <c r="F17" s="315"/>
    </row>
    <row r="18" spans="2:6" ht="34.5">
      <c r="B18" s="278" t="s">
        <v>217</v>
      </c>
      <c r="C18" s="255">
        <v>11001</v>
      </c>
      <c r="D18" s="279" t="s">
        <v>218</v>
      </c>
      <c r="E18" s="201" t="s">
        <v>76</v>
      </c>
      <c r="F18" s="201" t="s">
        <v>10</v>
      </c>
    </row>
    <row r="19" spans="2:6" ht="34.5">
      <c r="B19" s="278" t="s">
        <v>219</v>
      </c>
      <c r="C19" s="197" t="s">
        <v>215</v>
      </c>
      <c r="D19" s="279"/>
      <c r="E19" s="280"/>
      <c r="F19" s="280"/>
    </row>
    <row r="20" spans="2:6" ht="69">
      <c r="B20" s="278" t="s">
        <v>220</v>
      </c>
      <c r="C20" s="197" t="s">
        <v>221</v>
      </c>
      <c r="D20" s="280"/>
      <c r="E20" s="280"/>
      <c r="F20" s="280"/>
    </row>
    <row r="21" spans="2:6" ht="34.5">
      <c r="B21" s="278" t="s">
        <v>222</v>
      </c>
      <c r="C21" s="255" t="s">
        <v>223</v>
      </c>
      <c r="D21" s="280"/>
      <c r="E21" s="280"/>
      <c r="F21" s="280"/>
    </row>
    <row r="22" spans="2:6" ht="51.75">
      <c r="B22" s="281" t="s">
        <v>224</v>
      </c>
      <c r="C22" s="197" t="s">
        <v>214</v>
      </c>
      <c r="D22" s="280"/>
      <c r="E22" s="280"/>
      <c r="F22" s="280"/>
    </row>
    <row r="23" spans="2:6">
      <c r="B23" s="282"/>
      <c r="C23" s="283" t="s">
        <v>0</v>
      </c>
      <c r="D23" s="280"/>
      <c r="E23" s="280"/>
      <c r="F23" s="280"/>
    </row>
    <row r="24" spans="2:6">
      <c r="B24" s="412" t="s">
        <v>4</v>
      </c>
      <c r="C24" s="413"/>
      <c r="D24" s="213">
        <v>122992.8</v>
      </c>
      <c r="E24" s="213">
        <v>122992.8</v>
      </c>
      <c r="F24" s="213">
        <v>122992.8</v>
      </c>
    </row>
    <row r="25" spans="2:6">
      <c r="B25" s="437"/>
      <c r="C25" s="437"/>
      <c r="D25" s="438"/>
      <c r="E25" s="438"/>
      <c r="F25" s="438"/>
    </row>
    <row r="26" spans="2:6">
      <c r="B26" s="437"/>
      <c r="C26" s="437"/>
      <c r="D26" s="438"/>
      <c r="E26" s="438"/>
      <c r="F26" s="438"/>
    </row>
    <row r="27" spans="2:6">
      <c r="B27" s="272" t="s">
        <v>47</v>
      </c>
      <c r="C27" s="272" t="s">
        <v>1</v>
      </c>
      <c r="D27" s="271"/>
      <c r="E27" s="271"/>
      <c r="F27" s="264"/>
    </row>
    <row r="28" spans="2:6">
      <c r="B28" s="306">
        <v>1139</v>
      </c>
      <c r="C28" s="274" t="s">
        <v>215</v>
      </c>
      <c r="D28" s="275"/>
      <c r="E28" s="275"/>
      <c r="F28" s="264"/>
    </row>
    <row r="29" spans="2:6">
      <c r="B29" s="407" t="s">
        <v>2</v>
      </c>
      <c r="C29" s="408"/>
      <c r="D29" s="276"/>
      <c r="E29" s="276"/>
      <c r="F29" s="264"/>
    </row>
    <row r="30" spans="2:6" ht="52.5" customHeight="1">
      <c r="B30" s="277" t="s">
        <v>3</v>
      </c>
      <c r="C30" s="197">
        <v>1139</v>
      </c>
      <c r="D30" s="409" t="s">
        <v>216</v>
      </c>
      <c r="E30" s="410"/>
      <c r="F30" s="411"/>
    </row>
    <row r="31" spans="2:6" ht="34.5">
      <c r="B31" s="278" t="s">
        <v>217</v>
      </c>
      <c r="C31" s="255">
        <v>11001</v>
      </c>
      <c r="D31" s="279" t="s">
        <v>218</v>
      </c>
      <c r="E31" s="201" t="s">
        <v>76</v>
      </c>
      <c r="F31" s="201" t="s">
        <v>10</v>
      </c>
    </row>
    <row r="32" spans="2:6" ht="34.5">
      <c r="B32" s="278" t="s">
        <v>219</v>
      </c>
      <c r="C32" s="197" t="s">
        <v>215</v>
      </c>
      <c r="D32" s="279"/>
      <c r="E32" s="280"/>
      <c r="F32" s="280"/>
    </row>
    <row r="33" spans="2:6" ht="69">
      <c r="B33" s="278" t="s">
        <v>220</v>
      </c>
      <c r="C33" s="197" t="s">
        <v>221</v>
      </c>
      <c r="D33" s="280"/>
      <c r="E33" s="280"/>
      <c r="F33" s="280"/>
    </row>
    <row r="34" spans="2:6" ht="34.5">
      <c r="B34" s="278" t="s">
        <v>222</v>
      </c>
      <c r="C34" s="255" t="s">
        <v>223</v>
      </c>
      <c r="D34" s="280"/>
      <c r="E34" s="280"/>
      <c r="F34" s="280"/>
    </row>
    <row r="35" spans="2:6" ht="51.75">
      <c r="B35" s="281" t="s">
        <v>224</v>
      </c>
      <c r="C35" s="197" t="s">
        <v>214</v>
      </c>
      <c r="D35" s="280"/>
      <c r="E35" s="280"/>
      <c r="F35" s="280"/>
    </row>
    <row r="36" spans="2:6">
      <c r="B36" s="282"/>
      <c r="C36" s="283" t="s">
        <v>0</v>
      </c>
      <c r="D36" s="280"/>
      <c r="E36" s="280"/>
      <c r="F36" s="280"/>
    </row>
    <row r="37" spans="2:6">
      <c r="B37" s="412" t="s">
        <v>4</v>
      </c>
      <c r="C37" s="413"/>
      <c r="D37" s="213">
        <v>-167261.29999999999</v>
      </c>
      <c r="E37" s="213">
        <v>-167261.29999999999</v>
      </c>
      <c r="F37" s="213">
        <v>-167261.29999999999</v>
      </c>
    </row>
    <row r="38" spans="2:6">
      <c r="B38" s="437"/>
      <c r="C38" s="437"/>
      <c r="D38" s="438"/>
      <c r="E38" s="438"/>
      <c r="F38" s="438"/>
    </row>
    <row r="39" spans="2:6" ht="36.6" customHeight="1">
      <c r="B39" s="404" t="s">
        <v>46</v>
      </c>
      <c r="C39" s="404"/>
      <c r="D39" s="404"/>
      <c r="E39" s="404"/>
      <c r="F39" s="404"/>
    </row>
    <row r="40" spans="2:6">
      <c r="C40" s="403" t="s">
        <v>41</v>
      </c>
      <c r="D40" s="403"/>
      <c r="E40" s="177"/>
      <c r="F40" s="6"/>
    </row>
    <row r="41" spans="2:6" s="16" customFormat="1">
      <c r="B41" s="400" t="s">
        <v>6</v>
      </c>
      <c r="C41" s="400"/>
      <c r="D41" s="400"/>
      <c r="E41" s="400"/>
      <c r="F41" s="400"/>
    </row>
    <row r="42" spans="2:6" s="3" customFormat="1">
      <c r="B42" s="25" t="s">
        <v>47</v>
      </c>
      <c r="C42" s="25" t="s">
        <v>1</v>
      </c>
      <c r="D42" s="23"/>
      <c r="E42" s="23"/>
      <c r="F42" s="23"/>
    </row>
    <row r="43" spans="2:6" s="3" customFormat="1">
      <c r="B43" s="26">
        <v>1075</v>
      </c>
      <c r="C43" s="17" t="s">
        <v>130</v>
      </c>
      <c r="D43" s="25"/>
      <c r="E43" s="25"/>
      <c r="F43" s="25"/>
    </row>
    <row r="44" spans="2:6" s="3" customFormat="1"/>
    <row r="45" spans="2:6" s="3" customFormat="1">
      <c r="B45" s="396" t="s">
        <v>2</v>
      </c>
      <c r="C45" s="397"/>
      <c r="D45" s="25"/>
      <c r="E45" s="25"/>
      <c r="F45" s="25"/>
    </row>
    <row r="46" spans="2:6" s="3" customFormat="1" ht="37.15" customHeight="1">
      <c r="B46" s="17" t="s">
        <v>3</v>
      </c>
      <c r="C46" s="22">
        <v>1075</v>
      </c>
      <c r="D46" s="313" t="s">
        <v>44</v>
      </c>
      <c r="E46" s="314"/>
      <c r="F46" s="315"/>
    </row>
    <row r="47" spans="2:6" s="3" customFormat="1" ht="34.5">
      <c r="B47" s="17" t="s">
        <v>125</v>
      </c>
      <c r="C47" s="22" t="s">
        <v>126</v>
      </c>
      <c r="D47" s="51" t="s">
        <v>48</v>
      </c>
      <c r="E47" s="51" t="s">
        <v>76</v>
      </c>
      <c r="F47" s="51" t="s">
        <v>77</v>
      </c>
    </row>
    <row r="48" spans="2:6" s="3" customFormat="1" ht="34.5">
      <c r="B48" s="27" t="s">
        <v>54</v>
      </c>
      <c r="C48" s="28" t="s">
        <v>127</v>
      </c>
      <c r="D48" s="348"/>
      <c r="E48" s="348"/>
      <c r="F48" s="348"/>
    </row>
    <row r="49" spans="2:6" s="3" customFormat="1" ht="86.25">
      <c r="B49" s="17" t="s">
        <v>55</v>
      </c>
      <c r="C49" s="28" t="s">
        <v>128</v>
      </c>
      <c r="D49" s="349"/>
      <c r="E49" s="349"/>
      <c r="F49" s="349"/>
    </row>
    <row r="50" spans="2:6" s="3" customFormat="1" ht="34.5">
      <c r="B50" s="27" t="s">
        <v>56</v>
      </c>
      <c r="C50" s="28" t="s">
        <v>129</v>
      </c>
      <c r="D50" s="349"/>
      <c r="E50" s="349"/>
      <c r="F50" s="349"/>
    </row>
    <row r="51" spans="2:6" s="3" customFormat="1" ht="51.75">
      <c r="B51" s="18" t="s">
        <v>131</v>
      </c>
      <c r="C51" s="176" t="s">
        <v>57</v>
      </c>
      <c r="D51" s="349"/>
      <c r="E51" s="349"/>
      <c r="F51" s="349"/>
    </row>
    <row r="52" spans="2:6" s="3" customFormat="1">
      <c r="B52" s="398" t="s">
        <v>0</v>
      </c>
      <c r="C52" s="399"/>
      <c r="D52" s="350"/>
      <c r="E52" s="350"/>
      <c r="F52" s="350"/>
    </row>
    <row r="53" spans="2:6" s="3" customFormat="1" ht="34.9" customHeight="1">
      <c r="B53" s="394" t="s">
        <v>159</v>
      </c>
      <c r="C53" s="395"/>
      <c r="D53" s="186">
        <v>-7</v>
      </c>
      <c r="E53" s="181"/>
      <c r="F53" s="186">
        <v>0</v>
      </c>
    </row>
    <row r="54" spans="2:6" s="33" customFormat="1">
      <c r="B54" s="53" t="s">
        <v>4</v>
      </c>
      <c r="C54" s="53"/>
      <c r="D54" s="21">
        <f>+'Հավելված N 1'!D41</f>
        <v>-99007.1</v>
      </c>
      <c r="E54" s="21">
        <f>+'Հավելված N 1'!E41</f>
        <v>-71738.100000000006</v>
      </c>
      <c r="F54" s="21">
        <f>+'Հավելված N 1'!F41</f>
        <v>-122992.8</v>
      </c>
    </row>
    <row r="55" spans="2:6" s="3" customFormat="1" ht="8.1" customHeight="1"/>
    <row r="56" spans="2:6" s="3" customFormat="1">
      <c r="B56" s="396" t="s">
        <v>2</v>
      </c>
      <c r="C56" s="397"/>
      <c r="D56" s="25"/>
      <c r="E56" s="25"/>
      <c r="F56" s="25"/>
    </row>
    <row r="57" spans="2:6" s="3" customFormat="1" ht="37.15" customHeight="1">
      <c r="B57" s="17" t="s">
        <v>3</v>
      </c>
      <c r="C57" s="22">
        <v>1075</v>
      </c>
      <c r="D57" s="313" t="s">
        <v>44</v>
      </c>
      <c r="E57" s="314"/>
      <c r="F57" s="315"/>
    </row>
    <row r="58" spans="2:6" s="3" customFormat="1" ht="34.5">
      <c r="B58" s="17" t="s">
        <v>125</v>
      </c>
      <c r="C58" s="22" t="s">
        <v>160</v>
      </c>
      <c r="D58" s="96" t="s">
        <v>48</v>
      </c>
      <c r="E58" s="96" t="s">
        <v>76</v>
      </c>
      <c r="F58" s="96" t="s">
        <v>77</v>
      </c>
    </row>
    <row r="59" spans="2:6" s="3" customFormat="1" ht="34.5">
      <c r="B59" s="27" t="s">
        <v>54</v>
      </c>
      <c r="C59" s="28" t="s">
        <v>161</v>
      </c>
      <c r="D59" s="348"/>
      <c r="E59" s="348"/>
      <c r="F59" s="348"/>
    </row>
    <row r="60" spans="2:6" s="3" customFormat="1" ht="69">
      <c r="B60" s="17" t="s">
        <v>55</v>
      </c>
      <c r="C60" s="28" t="s">
        <v>162</v>
      </c>
      <c r="D60" s="349"/>
      <c r="E60" s="349"/>
      <c r="F60" s="349"/>
    </row>
    <row r="61" spans="2:6" s="3" customFormat="1" ht="51.75">
      <c r="B61" s="27" t="s">
        <v>56</v>
      </c>
      <c r="C61" s="28" t="s">
        <v>163</v>
      </c>
      <c r="D61" s="349"/>
      <c r="E61" s="349"/>
      <c r="F61" s="349"/>
    </row>
    <row r="62" spans="2:6" s="3" customFormat="1" ht="69">
      <c r="B62" s="18" t="s">
        <v>164</v>
      </c>
      <c r="C62" s="176" t="s">
        <v>165</v>
      </c>
      <c r="D62" s="349"/>
      <c r="E62" s="349"/>
      <c r="F62" s="349"/>
    </row>
    <row r="63" spans="2:6" s="3" customFormat="1">
      <c r="B63" s="398" t="s">
        <v>0</v>
      </c>
      <c r="C63" s="399"/>
      <c r="D63" s="350"/>
      <c r="E63" s="350"/>
      <c r="F63" s="350"/>
    </row>
    <row r="64" spans="2:6" s="3" customFormat="1">
      <c r="B64" s="394" t="s">
        <v>166</v>
      </c>
      <c r="C64" s="395"/>
      <c r="D64" s="186">
        <v>-1</v>
      </c>
      <c r="E64" s="181"/>
      <c r="F64" s="186">
        <v>0</v>
      </c>
    </row>
    <row r="65" spans="2:6" s="33" customFormat="1">
      <c r="B65" s="53" t="s">
        <v>4</v>
      </c>
      <c r="C65" s="53"/>
      <c r="D65" s="21">
        <f>+'Հավելված N 1'!D47</f>
        <v>-23985.7</v>
      </c>
      <c r="E65" s="21">
        <f>+'Հավելված N 1'!E47</f>
        <v>-51254.7</v>
      </c>
      <c r="F65" s="21">
        <f>+'Հավելված N 1'!F47</f>
        <v>0</v>
      </c>
    </row>
    <row r="67" spans="2:6" s="3" customFormat="1">
      <c r="B67" s="25" t="s">
        <v>47</v>
      </c>
      <c r="C67" s="25" t="s">
        <v>1</v>
      </c>
      <c r="D67" s="23"/>
      <c r="E67" s="23"/>
      <c r="F67" s="23"/>
    </row>
    <row r="68" spans="2:6" s="3" customFormat="1">
      <c r="B68" s="26">
        <v>1168</v>
      </c>
      <c r="C68" s="17" t="s">
        <v>136</v>
      </c>
      <c r="D68" s="25"/>
      <c r="E68" s="25"/>
      <c r="F68" s="25"/>
    </row>
    <row r="69" spans="2:6" s="3" customFormat="1"/>
    <row r="70" spans="2:6" s="3" customFormat="1">
      <c r="B70" s="396" t="s">
        <v>2</v>
      </c>
      <c r="C70" s="397"/>
      <c r="D70" s="25"/>
      <c r="E70" s="25"/>
      <c r="F70" s="25"/>
    </row>
    <row r="71" spans="2:6" s="3" customFormat="1" ht="55.5" customHeight="1">
      <c r="B71" s="17" t="s">
        <v>3</v>
      </c>
      <c r="C71" s="22">
        <v>1168</v>
      </c>
      <c r="D71" s="313" t="s">
        <v>140</v>
      </c>
      <c r="E71" s="314"/>
      <c r="F71" s="315"/>
    </row>
    <row r="72" spans="2:6" s="3" customFormat="1" ht="34.5">
      <c r="B72" s="17" t="s">
        <v>125</v>
      </c>
      <c r="C72" s="22">
        <v>11028</v>
      </c>
      <c r="D72" s="96" t="s">
        <v>48</v>
      </c>
      <c r="E72" s="96" t="s">
        <v>76</v>
      </c>
      <c r="F72" s="96" t="s">
        <v>77</v>
      </c>
    </row>
    <row r="73" spans="2:6" s="3" customFormat="1" ht="34.5">
      <c r="B73" s="27" t="s">
        <v>54</v>
      </c>
      <c r="C73" s="142" t="s">
        <v>225</v>
      </c>
      <c r="D73" s="348"/>
      <c r="E73" s="348"/>
      <c r="F73" s="348"/>
    </row>
    <row r="74" spans="2:6" s="3" customFormat="1" ht="69">
      <c r="B74" s="17" t="s">
        <v>55</v>
      </c>
      <c r="C74" s="142" t="s">
        <v>169</v>
      </c>
      <c r="D74" s="349"/>
      <c r="E74" s="349"/>
      <c r="F74" s="349"/>
    </row>
    <row r="75" spans="2:6" s="3" customFormat="1" ht="34.5">
      <c r="B75" s="27" t="s">
        <v>56</v>
      </c>
      <c r="C75" s="197" t="s">
        <v>226</v>
      </c>
      <c r="D75" s="349"/>
      <c r="E75" s="349"/>
      <c r="F75" s="349"/>
    </row>
    <row r="76" spans="2:6" s="3" customFormat="1" ht="69">
      <c r="B76" s="142" t="s">
        <v>228</v>
      </c>
      <c r="C76" s="197" t="s">
        <v>227</v>
      </c>
      <c r="D76" s="349"/>
      <c r="E76" s="349"/>
      <c r="F76" s="349"/>
    </row>
    <row r="77" spans="2:6" s="3" customFormat="1" ht="17.45" customHeight="1">
      <c r="B77" s="414" t="s">
        <v>0</v>
      </c>
      <c r="C77" s="415"/>
      <c r="D77" s="350"/>
      <c r="E77" s="350"/>
      <c r="F77" s="350"/>
    </row>
    <row r="78" spans="2:6" s="3" customFormat="1" ht="17.45" customHeight="1">
      <c r="B78" s="405" t="s">
        <v>229</v>
      </c>
      <c r="C78" s="406"/>
      <c r="D78" s="178">
        <v>11</v>
      </c>
      <c r="E78" s="178"/>
      <c r="F78" s="178">
        <v>11</v>
      </c>
    </row>
    <row r="79" spans="2:6" s="33" customFormat="1">
      <c r="B79" s="284" t="s">
        <v>4</v>
      </c>
      <c r="C79" s="284"/>
      <c r="D79" s="21">
        <f>+'Հավելված N 1'!D60</f>
        <v>167261.29999999999</v>
      </c>
      <c r="E79" s="21">
        <f>+'Հավելված N 1'!E60</f>
        <v>167261.29999999999</v>
      </c>
      <c r="F79" s="21">
        <f>+'Հավելված N 1'!F60</f>
        <v>167261.29999999999</v>
      </c>
    </row>
    <row r="82" spans="4:6">
      <c r="D82" s="295"/>
      <c r="E82" s="295"/>
      <c r="F82" s="295"/>
    </row>
    <row r="84" spans="4:6">
      <c r="F84" s="295"/>
    </row>
  </sheetData>
  <mergeCells count="35">
    <mergeCell ref="B78:C78"/>
    <mergeCell ref="B16:C16"/>
    <mergeCell ref="D17:F17"/>
    <mergeCell ref="B24:C24"/>
    <mergeCell ref="B70:C70"/>
    <mergeCell ref="D71:F71"/>
    <mergeCell ref="D73:D77"/>
    <mergeCell ref="E73:E77"/>
    <mergeCell ref="F73:F77"/>
    <mergeCell ref="B77:C77"/>
    <mergeCell ref="B45:C45"/>
    <mergeCell ref="D48:D52"/>
    <mergeCell ref="E48:E52"/>
    <mergeCell ref="F48:F52"/>
    <mergeCell ref="B52:C52"/>
    <mergeCell ref="D46:F46"/>
    <mergeCell ref="C1:F1"/>
    <mergeCell ref="C2:F2"/>
    <mergeCell ref="C3:F3"/>
    <mergeCell ref="B41:F41"/>
    <mergeCell ref="A8:F8"/>
    <mergeCell ref="B6:F6"/>
    <mergeCell ref="C40:D40"/>
    <mergeCell ref="B39:F39"/>
    <mergeCell ref="B29:C29"/>
    <mergeCell ref="D30:F30"/>
    <mergeCell ref="B37:C37"/>
    <mergeCell ref="B64:C64"/>
    <mergeCell ref="B53:C53"/>
    <mergeCell ref="B56:C56"/>
    <mergeCell ref="D57:F57"/>
    <mergeCell ref="D59:D63"/>
    <mergeCell ref="E59:E63"/>
    <mergeCell ref="F59:F63"/>
    <mergeCell ref="B63:C6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opLeftCell="A55" zoomScale="85" zoomScaleNormal="85" zoomScaleSheetLayoutView="100" workbookViewId="0">
      <selection activeCell="G69" sqref="G69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6" width="16.140625" style="1" customWidth="1"/>
    <col min="7" max="16384" width="9.140625" style="1"/>
  </cols>
  <sheetData>
    <row r="1" spans="1:6" ht="37.5" customHeight="1">
      <c r="C1" s="367" t="s">
        <v>73</v>
      </c>
      <c r="D1" s="367"/>
      <c r="E1" s="367"/>
      <c r="F1" s="367"/>
    </row>
    <row r="2" spans="1:6" ht="17.649999999999999" customHeight="1">
      <c r="C2" s="368" t="s">
        <v>80</v>
      </c>
      <c r="D2" s="368"/>
      <c r="E2" s="368"/>
      <c r="F2" s="368"/>
    </row>
    <row r="3" spans="1:6" ht="17.649999999999999" customHeight="1">
      <c r="C3" s="368" t="s">
        <v>37</v>
      </c>
      <c r="D3" s="368"/>
      <c r="E3" s="368"/>
      <c r="F3" s="368"/>
    </row>
    <row r="6" spans="1:6" ht="59.65" customHeight="1">
      <c r="A6" s="29"/>
      <c r="B6" s="418" t="s">
        <v>233</v>
      </c>
      <c r="C6" s="418"/>
      <c r="D6" s="418"/>
      <c r="E6" s="418"/>
      <c r="F6" s="418"/>
    </row>
    <row r="7" spans="1:6" ht="23.65" customHeight="1"/>
    <row r="8" spans="1:6" ht="21.95" customHeight="1">
      <c r="A8" s="401" t="s">
        <v>141</v>
      </c>
      <c r="B8" s="401"/>
      <c r="C8" s="401"/>
      <c r="D8" s="401"/>
      <c r="E8" s="401"/>
      <c r="F8" s="401"/>
    </row>
    <row r="9" spans="1:6" ht="39" customHeight="1">
      <c r="C9" s="403" t="s">
        <v>41</v>
      </c>
      <c r="D9" s="403"/>
      <c r="E9" s="177"/>
      <c r="F9" s="6"/>
    </row>
    <row r="10" spans="1:6">
      <c r="B10" s="400" t="s">
        <v>45</v>
      </c>
      <c r="C10" s="400"/>
      <c r="D10" s="400"/>
      <c r="E10" s="400"/>
      <c r="F10" s="400"/>
    </row>
    <row r="11" spans="1:6" s="16" customFormat="1">
      <c r="B11" s="30"/>
      <c r="C11" s="30"/>
      <c r="D11" s="31"/>
      <c r="E11" s="31"/>
      <c r="F11" s="31"/>
    </row>
    <row r="12" spans="1:6" s="16" customFormat="1">
      <c r="B12" s="30"/>
      <c r="C12" s="30"/>
    </row>
    <row r="13" spans="1:6" s="3" customFormat="1">
      <c r="B13" s="25" t="s">
        <v>47</v>
      </c>
      <c r="C13" s="25" t="s">
        <v>1</v>
      </c>
      <c r="D13" s="23"/>
      <c r="E13" s="23"/>
      <c r="F13" s="23"/>
    </row>
    <row r="14" spans="1:6" s="3" customFormat="1">
      <c r="B14" s="26">
        <v>1075</v>
      </c>
      <c r="C14" s="17" t="s">
        <v>130</v>
      </c>
      <c r="D14" s="25"/>
      <c r="E14" s="25"/>
      <c r="F14" s="25"/>
    </row>
    <row r="15" spans="1:6" s="3" customFormat="1"/>
    <row r="16" spans="1:6" s="3" customFormat="1">
      <c r="B16" s="396" t="s">
        <v>2</v>
      </c>
      <c r="C16" s="397"/>
      <c r="D16" s="25"/>
      <c r="E16" s="25"/>
      <c r="F16" s="25"/>
    </row>
    <row r="17" spans="2:6" s="3" customFormat="1" ht="65.45" customHeight="1">
      <c r="B17" s="17" t="s">
        <v>3</v>
      </c>
      <c r="C17" s="22">
        <v>1075</v>
      </c>
      <c r="D17" s="313" t="s">
        <v>44</v>
      </c>
      <c r="E17" s="314"/>
      <c r="F17" s="315"/>
    </row>
    <row r="18" spans="2:6" s="3" customFormat="1" ht="34.5">
      <c r="B18" s="17" t="s">
        <v>125</v>
      </c>
      <c r="C18" s="22" t="s">
        <v>126</v>
      </c>
      <c r="D18" s="96" t="s">
        <v>48</v>
      </c>
      <c r="E18" s="96" t="s">
        <v>76</v>
      </c>
      <c r="F18" s="96" t="s">
        <v>77</v>
      </c>
    </row>
    <row r="19" spans="2:6" s="3" customFormat="1" ht="34.5">
      <c r="B19" s="27" t="s">
        <v>54</v>
      </c>
      <c r="C19" s="28" t="s">
        <v>127</v>
      </c>
      <c r="D19" s="348"/>
      <c r="E19" s="348"/>
      <c r="F19" s="348"/>
    </row>
    <row r="20" spans="2:6" s="3" customFormat="1" ht="86.25">
      <c r="B20" s="17" t="s">
        <v>55</v>
      </c>
      <c r="C20" s="28" t="s">
        <v>128</v>
      </c>
      <c r="D20" s="349"/>
      <c r="E20" s="349"/>
      <c r="F20" s="349"/>
    </row>
    <row r="21" spans="2:6" s="3" customFormat="1" ht="34.5">
      <c r="B21" s="27" t="s">
        <v>56</v>
      </c>
      <c r="C21" s="28" t="s">
        <v>129</v>
      </c>
      <c r="D21" s="349"/>
      <c r="E21" s="349"/>
      <c r="F21" s="349"/>
    </row>
    <row r="22" spans="2:6" s="3" customFormat="1" ht="51.75">
      <c r="B22" s="18" t="s">
        <v>131</v>
      </c>
      <c r="C22" s="176" t="s">
        <v>57</v>
      </c>
      <c r="D22" s="349"/>
      <c r="E22" s="349"/>
      <c r="F22" s="349"/>
    </row>
    <row r="23" spans="2:6" s="3" customFormat="1">
      <c r="B23" s="398" t="s">
        <v>0</v>
      </c>
      <c r="C23" s="399"/>
      <c r="D23" s="350"/>
      <c r="E23" s="350"/>
      <c r="F23" s="350"/>
    </row>
    <row r="24" spans="2:6" s="3" customFormat="1" ht="34.9" customHeight="1">
      <c r="B24" s="394" t="s">
        <v>159</v>
      </c>
      <c r="C24" s="395"/>
      <c r="D24" s="186">
        <v>-7</v>
      </c>
      <c r="E24" s="181"/>
      <c r="F24" s="186">
        <v>0</v>
      </c>
    </row>
    <row r="25" spans="2:6" s="33" customFormat="1">
      <c r="B25" s="53" t="s">
        <v>4</v>
      </c>
      <c r="C25" s="53"/>
      <c r="D25" s="21">
        <f>+'Հավելված N 2'!G84</f>
        <v>-99007.1</v>
      </c>
      <c r="E25" s="21">
        <f>+'Հավելված N 2'!H84</f>
        <v>-71738.100000000006</v>
      </c>
      <c r="F25" s="21">
        <f>+'Հավելված N 2'!I84</f>
        <v>-122992.8</v>
      </c>
    </row>
    <row r="27" spans="2:6" s="3" customFormat="1">
      <c r="B27" s="25" t="s">
        <v>47</v>
      </c>
      <c r="C27" s="25" t="s">
        <v>1</v>
      </c>
      <c r="D27" s="23"/>
      <c r="E27" s="23"/>
      <c r="F27" s="23"/>
    </row>
    <row r="28" spans="2:6" s="3" customFormat="1">
      <c r="B28" s="26">
        <v>1168</v>
      </c>
      <c r="C28" s="17" t="s">
        <v>136</v>
      </c>
      <c r="D28" s="25"/>
      <c r="E28" s="25"/>
      <c r="F28" s="25"/>
    </row>
    <row r="29" spans="2:6" s="3" customFormat="1"/>
    <row r="30" spans="2:6" s="3" customFormat="1">
      <c r="B30" s="396" t="s">
        <v>2</v>
      </c>
      <c r="C30" s="397"/>
      <c r="D30" s="25"/>
      <c r="E30" s="25"/>
      <c r="F30" s="25"/>
    </row>
    <row r="31" spans="2:6" s="3" customFormat="1" ht="56.25" customHeight="1">
      <c r="B31" s="17" t="s">
        <v>3</v>
      </c>
      <c r="C31" s="22">
        <v>1168</v>
      </c>
      <c r="D31" s="313" t="s">
        <v>140</v>
      </c>
      <c r="E31" s="314"/>
      <c r="F31" s="315"/>
    </row>
    <row r="32" spans="2:6" s="3" customFormat="1" ht="34.5">
      <c r="B32" s="17" t="s">
        <v>125</v>
      </c>
      <c r="C32" s="22">
        <v>11028</v>
      </c>
      <c r="D32" s="96" t="s">
        <v>48</v>
      </c>
      <c r="E32" s="96" t="s">
        <v>76</v>
      </c>
      <c r="F32" s="96" t="s">
        <v>77</v>
      </c>
    </row>
    <row r="33" spans="1:6" s="3" customFormat="1" ht="34.5">
      <c r="B33" s="27" t="s">
        <v>54</v>
      </c>
      <c r="C33" s="142" t="s">
        <v>225</v>
      </c>
      <c r="D33" s="348"/>
      <c r="E33" s="348"/>
      <c r="F33" s="348"/>
    </row>
    <row r="34" spans="1:6" s="3" customFormat="1" ht="69">
      <c r="B34" s="17" t="s">
        <v>55</v>
      </c>
      <c r="C34" s="142" t="s">
        <v>169</v>
      </c>
      <c r="D34" s="349"/>
      <c r="E34" s="349"/>
      <c r="F34" s="349"/>
    </row>
    <row r="35" spans="1:6" s="3" customFormat="1" ht="34.5">
      <c r="B35" s="27" t="s">
        <v>56</v>
      </c>
      <c r="C35" s="197" t="s">
        <v>226</v>
      </c>
      <c r="D35" s="349"/>
      <c r="E35" s="349"/>
      <c r="F35" s="349"/>
    </row>
    <row r="36" spans="1:6" s="3" customFormat="1" ht="69">
      <c r="B36" s="142" t="s">
        <v>228</v>
      </c>
      <c r="C36" s="197" t="s">
        <v>227</v>
      </c>
      <c r="D36" s="349"/>
      <c r="E36" s="349"/>
      <c r="F36" s="349"/>
    </row>
    <row r="37" spans="1:6" s="3" customFormat="1">
      <c r="B37" s="398" t="s">
        <v>0</v>
      </c>
      <c r="C37" s="399"/>
      <c r="D37" s="350"/>
      <c r="E37" s="350"/>
      <c r="F37" s="350"/>
    </row>
    <row r="38" spans="1:6" s="3" customFormat="1" ht="17.45" customHeight="1">
      <c r="B38" s="405" t="s">
        <v>229</v>
      </c>
      <c r="C38" s="406"/>
      <c r="D38" s="178">
        <v>11</v>
      </c>
      <c r="E38" s="178"/>
      <c r="F38" s="178">
        <v>11</v>
      </c>
    </row>
    <row r="39" spans="1:6" s="33" customFormat="1">
      <c r="B39" s="53" t="s">
        <v>4</v>
      </c>
      <c r="C39" s="53"/>
      <c r="D39" s="21">
        <f>+'Հավելված N 2'!G68</f>
        <v>167261.29999999999</v>
      </c>
      <c r="E39" s="21">
        <f>+'Հավելված N 2'!H68</f>
        <v>167261.29999999999</v>
      </c>
      <c r="F39" s="21">
        <f>+'Հավելված N 2'!I68</f>
        <v>167261.29999999999</v>
      </c>
    </row>
    <row r="42" spans="1:6" ht="21.95" customHeight="1">
      <c r="A42" s="417" t="s">
        <v>167</v>
      </c>
      <c r="B42" s="417"/>
      <c r="C42" s="417"/>
      <c r="D42" s="417"/>
      <c r="E42" s="417"/>
      <c r="F42" s="417"/>
    </row>
    <row r="43" spans="1:6" ht="38.65" customHeight="1">
      <c r="C43" s="403" t="s">
        <v>153</v>
      </c>
      <c r="D43" s="403"/>
      <c r="E43" s="177"/>
      <c r="F43" s="177"/>
    </row>
    <row r="44" spans="1:6">
      <c r="B44" s="400" t="s">
        <v>45</v>
      </c>
      <c r="C44" s="400"/>
      <c r="D44" s="400"/>
      <c r="E44" s="400"/>
      <c r="F44" s="400"/>
    </row>
    <row r="45" spans="1:6">
      <c r="B45" s="3"/>
      <c r="C45" s="3"/>
      <c r="D45" s="179"/>
      <c r="E45" s="179"/>
      <c r="F45" s="179"/>
    </row>
    <row r="46" spans="1:6">
      <c r="B46" s="3"/>
      <c r="C46" s="3"/>
    </row>
    <row r="47" spans="1:6" s="3" customFormat="1">
      <c r="B47" s="25" t="s">
        <v>47</v>
      </c>
      <c r="C47" s="25" t="s">
        <v>1</v>
      </c>
      <c r="D47" s="23"/>
      <c r="E47" s="23"/>
      <c r="F47" s="23"/>
    </row>
    <row r="48" spans="1:6" s="3" customFormat="1">
      <c r="B48" s="26">
        <v>1075</v>
      </c>
      <c r="C48" s="17" t="s">
        <v>130</v>
      </c>
      <c r="D48" s="25"/>
      <c r="E48" s="25"/>
      <c r="F48" s="25"/>
    </row>
    <row r="49" spans="1:6" s="3" customFormat="1"/>
    <row r="50" spans="1:6" s="3" customFormat="1">
      <c r="B50" s="396" t="s">
        <v>2</v>
      </c>
      <c r="C50" s="397"/>
      <c r="D50" s="25"/>
      <c r="E50" s="25"/>
      <c r="F50" s="25"/>
    </row>
    <row r="51" spans="1:6" s="3" customFormat="1" ht="37.15" customHeight="1">
      <c r="B51" s="17" t="s">
        <v>3</v>
      </c>
      <c r="C51" s="22">
        <v>1075</v>
      </c>
      <c r="D51" s="313" t="s">
        <v>44</v>
      </c>
      <c r="E51" s="314"/>
      <c r="F51" s="315"/>
    </row>
    <row r="52" spans="1:6" s="3" customFormat="1" ht="34.5">
      <c r="B52" s="17" t="s">
        <v>125</v>
      </c>
      <c r="C52" s="22" t="s">
        <v>160</v>
      </c>
      <c r="D52" s="96" t="s">
        <v>48</v>
      </c>
      <c r="E52" s="96" t="s">
        <v>76</v>
      </c>
      <c r="F52" s="96" t="s">
        <v>77</v>
      </c>
    </row>
    <row r="53" spans="1:6" s="3" customFormat="1" ht="34.5">
      <c r="B53" s="27" t="s">
        <v>54</v>
      </c>
      <c r="C53" s="28" t="s">
        <v>161</v>
      </c>
      <c r="D53" s="348"/>
      <c r="E53" s="348"/>
      <c r="F53" s="348"/>
    </row>
    <row r="54" spans="1:6" s="3" customFormat="1" ht="69">
      <c r="B54" s="17" t="s">
        <v>55</v>
      </c>
      <c r="C54" s="28" t="s">
        <v>162</v>
      </c>
      <c r="D54" s="349"/>
      <c r="E54" s="349"/>
      <c r="F54" s="349"/>
    </row>
    <row r="55" spans="1:6" s="3" customFormat="1" ht="51.75">
      <c r="B55" s="27" t="s">
        <v>56</v>
      </c>
      <c r="C55" s="28" t="s">
        <v>163</v>
      </c>
      <c r="D55" s="349"/>
      <c r="E55" s="349"/>
      <c r="F55" s="349"/>
    </row>
    <row r="56" spans="1:6" s="3" customFormat="1" ht="69">
      <c r="B56" s="18" t="s">
        <v>164</v>
      </c>
      <c r="C56" s="176" t="s">
        <v>165</v>
      </c>
      <c r="D56" s="349"/>
      <c r="E56" s="349"/>
      <c r="F56" s="349"/>
    </row>
    <row r="57" spans="1:6" s="3" customFormat="1">
      <c r="B57" s="398" t="s">
        <v>0</v>
      </c>
      <c r="C57" s="399"/>
      <c r="D57" s="350"/>
      <c r="E57" s="350"/>
      <c r="F57" s="350"/>
    </row>
    <row r="58" spans="1:6" s="3" customFormat="1">
      <c r="B58" s="394" t="s">
        <v>166</v>
      </c>
      <c r="C58" s="395"/>
      <c r="D58" s="186">
        <v>-1</v>
      </c>
      <c r="E58" s="181"/>
      <c r="F58" s="186">
        <v>0</v>
      </c>
    </row>
    <row r="59" spans="1:6" s="33" customFormat="1">
      <c r="B59" s="53" t="s">
        <v>4</v>
      </c>
      <c r="C59" s="53"/>
      <c r="D59" s="21">
        <f>+'Հավելված N 2'!G53</f>
        <v>-23985.7</v>
      </c>
      <c r="E59" s="21">
        <f>+'Հավելված N 2'!H53</f>
        <v>-51254.7</v>
      </c>
      <c r="F59" s="21">
        <f>+'Հավելված N 2'!I53</f>
        <v>0</v>
      </c>
    </row>
    <row r="60" spans="1:6" ht="38.450000000000003" customHeight="1">
      <c r="B60" s="416" t="s">
        <v>234</v>
      </c>
      <c r="C60" s="416"/>
      <c r="D60" s="416"/>
      <c r="E60" s="416"/>
      <c r="F60" s="416"/>
    </row>
    <row r="61" spans="1:6">
      <c r="A61" s="294"/>
      <c r="B61" s="264"/>
      <c r="C61" s="265" t="s">
        <v>214</v>
      </c>
      <c r="D61" s="266"/>
      <c r="E61" s="266"/>
      <c r="F61" s="264"/>
    </row>
    <row r="62" spans="1:6">
      <c r="B62" s="267" t="s">
        <v>6</v>
      </c>
      <c r="C62" s="267"/>
      <c r="D62" s="268"/>
      <c r="E62" s="268"/>
      <c r="F62" s="264"/>
    </row>
    <row r="63" spans="1:6">
      <c r="B63" s="269"/>
      <c r="C63" s="269"/>
      <c r="D63" s="270"/>
      <c r="E63" s="270"/>
      <c r="F63" s="264"/>
    </row>
    <row r="64" spans="1:6">
      <c r="B64" s="269"/>
      <c r="C64" s="269"/>
      <c r="D64" s="271"/>
      <c r="E64" s="271"/>
      <c r="F64" s="264"/>
    </row>
    <row r="65" spans="2:6">
      <c r="B65" s="272" t="s">
        <v>47</v>
      </c>
      <c r="C65" s="272" t="s">
        <v>1</v>
      </c>
      <c r="D65" s="271"/>
      <c r="E65" s="271"/>
      <c r="F65" s="264"/>
    </row>
    <row r="66" spans="2:6">
      <c r="B66" s="290">
        <v>1139</v>
      </c>
      <c r="C66" s="274" t="s">
        <v>215</v>
      </c>
      <c r="D66" s="275"/>
      <c r="E66" s="275"/>
      <c r="F66" s="264"/>
    </row>
    <row r="67" spans="2:6">
      <c r="B67" s="407" t="s">
        <v>2</v>
      </c>
      <c r="C67" s="408"/>
      <c r="D67" s="276"/>
      <c r="E67" s="276"/>
      <c r="F67" s="264"/>
    </row>
    <row r="68" spans="2:6" ht="62.25" customHeight="1">
      <c r="B68" s="277" t="s">
        <v>3</v>
      </c>
      <c r="C68" s="197">
        <v>1139</v>
      </c>
      <c r="D68" s="313" t="s">
        <v>140</v>
      </c>
      <c r="E68" s="314"/>
      <c r="F68" s="315"/>
    </row>
    <row r="69" spans="2:6" ht="34.5">
      <c r="B69" s="278" t="s">
        <v>217</v>
      </c>
      <c r="C69" s="255">
        <v>11001</v>
      </c>
      <c r="D69" s="279" t="s">
        <v>218</v>
      </c>
      <c r="E69" s="201" t="s">
        <v>76</v>
      </c>
      <c r="F69" s="201" t="s">
        <v>10</v>
      </c>
    </row>
    <row r="70" spans="2:6" ht="34.5">
      <c r="B70" s="278" t="s">
        <v>219</v>
      </c>
      <c r="C70" s="197" t="s">
        <v>215</v>
      </c>
      <c r="D70" s="279"/>
      <c r="E70" s="280"/>
      <c r="F70" s="280"/>
    </row>
    <row r="71" spans="2:6" ht="69">
      <c r="B71" s="278" t="s">
        <v>220</v>
      </c>
      <c r="C71" s="197" t="s">
        <v>221</v>
      </c>
      <c r="D71" s="280"/>
      <c r="E71" s="280"/>
      <c r="F71" s="280"/>
    </row>
    <row r="72" spans="2:6" ht="34.5">
      <c r="B72" s="278" t="s">
        <v>222</v>
      </c>
      <c r="C72" s="255" t="s">
        <v>223</v>
      </c>
      <c r="D72" s="280"/>
      <c r="E72" s="280"/>
      <c r="F72" s="280"/>
    </row>
    <row r="73" spans="2:6" ht="51.75">
      <c r="B73" s="281" t="s">
        <v>224</v>
      </c>
      <c r="C73" s="197" t="s">
        <v>214</v>
      </c>
      <c r="D73" s="280"/>
      <c r="E73" s="280"/>
      <c r="F73" s="280"/>
    </row>
    <row r="74" spans="2:6">
      <c r="B74" s="282"/>
      <c r="C74" s="283" t="s">
        <v>0</v>
      </c>
      <c r="D74" s="280"/>
      <c r="E74" s="280"/>
      <c r="F74" s="280"/>
    </row>
    <row r="75" spans="2:6">
      <c r="B75" s="412" t="s">
        <v>4</v>
      </c>
      <c r="C75" s="413"/>
      <c r="D75" s="213">
        <v>122992.8</v>
      </c>
      <c r="E75" s="213">
        <v>122992.8</v>
      </c>
      <c r="F75" s="213">
        <v>122992.8</v>
      </c>
    </row>
    <row r="78" spans="2:6">
      <c r="B78" s="272" t="s">
        <v>47</v>
      </c>
      <c r="C78" s="272" t="s">
        <v>1</v>
      </c>
      <c r="D78" s="271"/>
      <c r="E78" s="271"/>
      <c r="F78" s="264"/>
    </row>
    <row r="79" spans="2:6">
      <c r="B79" s="306">
        <v>1139</v>
      </c>
      <c r="C79" s="274" t="s">
        <v>215</v>
      </c>
      <c r="D79" s="275"/>
      <c r="E79" s="275"/>
      <c r="F79" s="264"/>
    </row>
    <row r="80" spans="2:6">
      <c r="B80" s="407" t="s">
        <v>2</v>
      </c>
      <c r="C80" s="408"/>
      <c r="D80" s="276"/>
      <c r="E80" s="276"/>
      <c r="F80" s="264"/>
    </row>
    <row r="81" spans="2:6" ht="55.5" customHeight="1">
      <c r="B81" s="277" t="s">
        <v>3</v>
      </c>
      <c r="C81" s="197">
        <v>1139</v>
      </c>
      <c r="D81" s="409" t="s">
        <v>216</v>
      </c>
      <c r="E81" s="410"/>
      <c r="F81" s="411"/>
    </row>
    <row r="82" spans="2:6" ht="34.5">
      <c r="B82" s="278" t="s">
        <v>217</v>
      </c>
      <c r="C82" s="255">
        <v>11001</v>
      </c>
      <c r="D82" s="279" t="s">
        <v>218</v>
      </c>
      <c r="E82" s="201" t="s">
        <v>76</v>
      </c>
      <c r="F82" s="201" t="s">
        <v>10</v>
      </c>
    </row>
    <row r="83" spans="2:6" ht="34.5">
      <c r="B83" s="278" t="s">
        <v>219</v>
      </c>
      <c r="C83" s="197" t="s">
        <v>215</v>
      </c>
      <c r="D83" s="279"/>
      <c r="E83" s="280"/>
      <c r="F83" s="280"/>
    </row>
    <row r="84" spans="2:6" ht="69">
      <c r="B84" s="278" t="s">
        <v>220</v>
      </c>
      <c r="C84" s="197" t="s">
        <v>221</v>
      </c>
      <c r="D84" s="280"/>
      <c r="E84" s="280"/>
      <c r="F84" s="280"/>
    </row>
    <row r="85" spans="2:6" ht="34.5">
      <c r="B85" s="278" t="s">
        <v>222</v>
      </c>
      <c r="C85" s="255" t="s">
        <v>223</v>
      </c>
      <c r="D85" s="280"/>
      <c r="E85" s="280"/>
      <c r="F85" s="280"/>
    </row>
    <row r="86" spans="2:6" ht="51.75">
      <c r="B86" s="281" t="s">
        <v>224</v>
      </c>
      <c r="C86" s="197" t="s">
        <v>214</v>
      </c>
      <c r="D86" s="280"/>
      <c r="E86" s="280"/>
      <c r="F86" s="280"/>
    </row>
    <row r="87" spans="2:6">
      <c r="B87" s="282"/>
      <c r="C87" s="283" t="s">
        <v>0</v>
      </c>
      <c r="D87" s="280"/>
      <c r="E87" s="280"/>
      <c r="F87" s="280"/>
    </row>
    <row r="88" spans="2:6">
      <c r="B88" s="412" t="s">
        <v>4</v>
      </c>
      <c r="C88" s="413"/>
      <c r="D88" s="213">
        <v>-167261.29999999999</v>
      </c>
      <c r="E88" s="213">
        <v>-167261.29999999999</v>
      </c>
      <c r="F88" s="213">
        <v>-167261.29999999999</v>
      </c>
    </row>
  </sheetData>
  <mergeCells count="38">
    <mergeCell ref="B80:C80"/>
    <mergeCell ref="D81:F81"/>
    <mergeCell ref="B88:C88"/>
    <mergeCell ref="B75:C75"/>
    <mergeCell ref="C9:D9"/>
    <mergeCell ref="C1:F1"/>
    <mergeCell ref="C2:F2"/>
    <mergeCell ref="C3:F3"/>
    <mergeCell ref="B6:F6"/>
    <mergeCell ref="A8:F8"/>
    <mergeCell ref="C43:D43"/>
    <mergeCell ref="B44:F44"/>
    <mergeCell ref="B10:F10"/>
    <mergeCell ref="B16:C16"/>
    <mergeCell ref="D17:F17"/>
    <mergeCell ref="D19:D23"/>
    <mergeCell ref="E19:E23"/>
    <mergeCell ref="F33:F37"/>
    <mergeCell ref="B37:C37"/>
    <mergeCell ref="A42:F42"/>
    <mergeCell ref="B67:C67"/>
    <mergeCell ref="D68:F68"/>
    <mergeCell ref="F19:F23"/>
    <mergeCell ref="B23:C23"/>
    <mergeCell ref="B38:C38"/>
    <mergeCell ref="B60:F60"/>
    <mergeCell ref="B58:C58"/>
    <mergeCell ref="B24:C24"/>
    <mergeCell ref="B50:C50"/>
    <mergeCell ref="D51:F51"/>
    <mergeCell ref="D53:D57"/>
    <mergeCell ref="E53:E57"/>
    <mergeCell ref="F53:F57"/>
    <mergeCell ref="B57:C57"/>
    <mergeCell ref="B30:C30"/>
    <mergeCell ref="D31:F31"/>
    <mergeCell ref="D33:D37"/>
    <mergeCell ref="E33:E3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K23" sqref="K23"/>
    </sheetView>
  </sheetViews>
  <sheetFormatPr defaultColWidth="9.140625" defaultRowHeight="17.25"/>
  <cols>
    <col min="1" max="4" width="18.28515625" style="115" customWidth="1"/>
    <col min="5" max="6" width="14.42578125" style="122" customWidth="1"/>
    <col min="7" max="7" width="17.7109375" style="123" customWidth="1"/>
    <col min="8" max="8" width="14.42578125" style="123" customWidth="1"/>
    <col min="9" max="9" width="30.28515625" style="122" customWidth="1"/>
    <col min="10" max="10" width="18" style="115" customWidth="1"/>
    <col min="11" max="11" width="37.140625" style="115" customWidth="1"/>
    <col min="12" max="12" width="20.28515625" style="115" customWidth="1"/>
    <col min="13" max="13" width="14" style="115" bestFit="1" customWidth="1"/>
    <col min="14" max="16384" width="9.140625" style="115"/>
  </cols>
  <sheetData>
    <row r="1" spans="1:10" ht="33.4" customHeight="1">
      <c r="A1" s="112"/>
      <c r="B1" s="112"/>
      <c r="C1" s="112"/>
      <c r="D1" s="112"/>
      <c r="E1" s="113"/>
      <c r="F1" s="113"/>
      <c r="G1" s="114"/>
      <c r="H1" s="419" t="s">
        <v>78</v>
      </c>
      <c r="I1" s="419"/>
    </row>
    <row r="2" spans="1:10">
      <c r="A2" s="112"/>
      <c r="B2" s="112"/>
      <c r="C2" s="112"/>
      <c r="D2" s="112"/>
      <c r="E2" s="113"/>
      <c r="F2" s="113"/>
      <c r="G2" s="114"/>
      <c r="H2" s="420" t="s">
        <v>87</v>
      </c>
      <c r="I2" s="420"/>
    </row>
    <row r="3" spans="1:10">
      <c r="A3" s="112"/>
      <c r="B3" s="112"/>
      <c r="C3" s="112"/>
      <c r="D3" s="112"/>
      <c r="E3" s="113"/>
      <c r="F3" s="113"/>
      <c r="G3" s="114"/>
      <c r="H3" s="420" t="s">
        <v>5</v>
      </c>
      <c r="I3" s="420"/>
    </row>
    <row r="4" spans="1:10">
      <c r="A4" s="112"/>
      <c r="B4" s="112"/>
      <c r="C4" s="112"/>
      <c r="D4" s="112"/>
      <c r="E4" s="113"/>
      <c r="F4" s="113"/>
      <c r="G4" s="114"/>
      <c r="H4" s="114"/>
      <c r="I4" s="116"/>
    </row>
    <row r="5" spans="1:10">
      <c r="A5" s="112"/>
      <c r="B5" s="112"/>
      <c r="C5" s="112"/>
      <c r="D5" s="112"/>
      <c r="E5" s="113"/>
      <c r="F5" s="113"/>
      <c r="G5" s="114"/>
      <c r="H5" s="114"/>
      <c r="I5" s="116"/>
    </row>
    <row r="6" spans="1:10" ht="32.25" customHeight="1">
      <c r="A6" s="421" t="s">
        <v>113</v>
      </c>
      <c r="B6" s="421"/>
      <c r="C6" s="421"/>
      <c r="D6" s="421"/>
      <c r="E6" s="421"/>
      <c r="F6" s="421"/>
      <c r="G6" s="421"/>
      <c r="H6" s="421"/>
      <c r="I6" s="421"/>
    </row>
    <row r="7" spans="1:10" ht="21" customHeight="1">
      <c r="A7" s="421"/>
      <c r="B7" s="421"/>
      <c r="C7" s="421"/>
      <c r="D7" s="421"/>
      <c r="E7" s="421"/>
      <c r="F7" s="421"/>
      <c r="G7" s="421"/>
      <c r="H7" s="421"/>
      <c r="I7" s="421"/>
    </row>
    <row r="8" spans="1:10" ht="21" customHeight="1">
      <c r="A8" s="124"/>
      <c r="B8" s="124"/>
      <c r="C8" s="124"/>
      <c r="D8" s="124"/>
      <c r="E8" s="124"/>
      <c r="F8" s="124"/>
      <c r="G8" s="124"/>
      <c r="H8" s="124"/>
      <c r="I8" s="124"/>
    </row>
    <row r="9" spans="1:10" ht="21" customHeight="1">
      <c r="A9" s="124"/>
      <c r="B9" s="124"/>
      <c r="C9" s="124"/>
      <c r="D9" s="124"/>
      <c r="E9" s="124"/>
      <c r="F9" s="124"/>
      <c r="G9" s="124"/>
      <c r="H9" s="124"/>
      <c r="I9" s="124"/>
    </row>
    <row r="10" spans="1:10" ht="62.85" customHeight="1">
      <c r="A10" s="422" t="s">
        <v>88</v>
      </c>
      <c r="B10" s="422" t="s">
        <v>89</v>
      </c>
      <c r="C10" s="422"/>
      <c r="D10" s="422"/>
      <c r="E10" s="422" t="s">
        <v>90</v>
      </c>
      <c r="F10" s="422" t="s">
        <v>91</v>
      </c>
      <c r="G10" s="422" t="s">
        <v>92</v>
      </c>
      <c r="H10" s="385" t="s">
        <v>79</v>
      </c>
      <c r="I10" s="385"/>
    </row>
    <row r="11" spans="1:10" ht="21" customHeight="1">
      <c r="A11" s="422"/>
      <c r="B11" s="422"/>
      <c r="C11" s="422"/>
      <c r="D11" s="422"/>
      <c r="E11" s="422"/>
      <c r="F11" s="422"/>
      <c r="G11" s="422"/>
      <c r="H11" s="117" t="s">
        <v>93</v>
      </c>
      <c r="I11" s="118" t="s">
        <v>94</v>
      </c>
    </row>
    <row r="12" spans="1:10">
      <c r="A12" s="119">
        <v>1</v>
      </c>
      <c r="B12" s="427">
        <v>2</v>
      </c>
      <c r="C12" s="428"/>
      <c r="D12" s="429"/>
      <c r="E12" s="117">
        <v>3</v>
      </c>
      <c r="F12" s="117">
        <v>4</v>
      </c>
      <c r="G12" s="117">
        <v>5</v>
      </c>
      <c r="H12" s="117">
        <v>6</v>
      </c>
      <c r="I12" s="117">
        <v>7</v>
      </c>
      <c r="J12" s="120"/>
    </row>
    <row r="13" spans="1:10" ht="44.85" customHeight="1">
      <c r="A13" s="430" t="s">
        <v>27</v>
      </c>
      <c r="B13" s="430"/>
      <c r="C13" s="430"/>
      <c r="D13" s="430"/>
      <c r="E13" s="430"/>
      <c r="F13" s="430"/>
      <c r="G13" s="430"/>
      <c r="H13" s="430"/>
      <c r="I13" s="121">
        <f>+I14</f>
        <v>-122992.8</v>
      </c>
      <c r="J13" s="125"/>
    </row>
    <row r="14" spans="1:10" s="122" customFormat="1" ht="38.1" customHeight="1">
      <c r="A14" s="126" t="s">
        <v>95</v>
      </c>
      <c r="B14" s="126" t="s">
        <v>102</v>
      </c>
      <c r="C14" s="126" t="s">
        <v>103</v>
      </c>
      <c r="D14" s="431" t="s">
        <v>104</v>
      </c>
      <c r="E14" s="432"/>
      <c r="F14" s="432"/>
      <c r="G14" s="432"/>
      <c r="H14" s="433"/>
      <c r="I14" s="127">
        <f>+I15</f>
        <v>-122992.8</v>
      </c>
      <c r="J14" s="128"/>
    </row>
    <row r="15" spans="1:10" ht="54.75" customHeight="1">
      <c r="A15" s="129" t="s">
        <v>105</v>
      </c>
      <c r="B15" s="434" t="s">
        <v>106</v>
      </c>
      <c r="C15" s="435"/>
      <c r="D15" s="435"/>
      <c r="E15" s="435"/>
      <c r="F15" s="435"/>
      <c r="G15" s="435"/>
      <c r="H15" s="436"/>
      <c r="I15" s="130">
        <f>+I16+I18</f>
        <v>-122992.8</v>
      </c>
    </row>
    <row r="16" spans="1:10" ht="16.5" customHeight="1">
      <c r="A16" s="131"/>
      <c r="B16" s="424" t="s">
        <v>107</v>
      </c>
      <c r="C16" s="425"/>
      <c r="D16" s="426"/>
      <c r="E16" s="132"/>
      <c r="F16" s="132"/>
      <c r="G16" s="133"/>
      <c r="H16" s="133"/>
      <c r="I16" s="134">
        <f>+I17</f>
        <v>-119876</v>
      </c>
      <c r="J16" s="135"/>
    </row>
    <row r="17" spans="1:10" s="141" customFormat="1">
      <c r="A17" s="142" t="s">
        <v>108</v>
      </c>
      <c r="B17" s="423" t="s">
        <v>109</v>
      </c>
      <c r="C17" s="423"/>
      <c r="D17" s="423"/>
      <c r="E17" s="136" t="s">
        <v>98</v>
      </c>
      <c r="F17" s="136" t="s">
        <v>99</v>
      </c>
      <c r="G17" s="137"/>
      <c r="H17" s="138"/>
      <c r="I17" s="139">
        <v>-119876</v>
      </c>
      <c r="J17" s="140"/>
    </row>
    <row r="18" spans="1:10" ht="16.5" customHeight="1">
      <c r="A18" s="131"/>
      <c r="B18" s="424" t="s">
        <v>96</v>
      </c>
      <c r="C18" s="425"/>
      <c r="D18" s="426"/>
      <c r="E18" s="132"/>
      <c r="F18" s="132"/>
      <c r="G18" s="133"/>
      <c r="H18" s="133"/>
      <c r="I18" s="134">
        <f>SUM(I19:I20)</f>
        <v>-3116.8</v>
      </c>
      <c r="J18" s="135"/>
    </row>
    <row r="19" spans="1:10" s="141" customFormat="1" ht="17.649999999999999" customHeight="1">
      <c r="A19" s="142" t="s">
        <v>110</v>
      </c>
      <c r="B19" s="423" t="s">
        <v>111</v>
      </c>
      <c r="C19" s="423"/>
      <c r="D19" s="423"/>
      <c r="E19" s="136" t="s">
        <v>97</v>
      </c>
      <c r="F19" s="136" t="s">
        <v>99</v>
      </c>
      <c r="G19" s="137"/>
      <c r="H19" s="138"/>
      <c r="I19" s="139">
        <v>-2397.5</v>
      </c>
      <c r="J19" s="140"/>
    </row>
    <row r="20" spans="1:10" s="141" customFormat="1" ht="17.649999999999999" customHeight="1">
      <c r="A20" s="142" t="s">
        <v>112</v>
      </c>
      <c r="B20" s="423" t="s">
        <v>100</v>
      </c>
      <c r="C20" s="423"/>
      <c r="D20" s="423"/>
      <c r="E20" s="136" t="s">
        <v>101</v>
      </c>
      <c r="F20" s="136" t="s">
        <v>99</v>
      </c>
      <c r="G20" s="137"/>
      <c r="H20" s="138"/>
      <c r="I20" s="139">
        <v>-719.3</v>
      </c>
      <c r="J20" s="140"/>
    </row>
  </sheetData>
  <mergeCells count="19">
    <mergeCell ref="B19:D19"/>
    <mergeCell ref="B18:D18"/>
    <mergeCell ref="B20:D20"/>
    <mergeCell ref="B12:D12"/>
    <mergeCell ref="A13:H13"/>
    <mergeCell ref="D14:H14"/>
    <mergeCell ref="B15:H15"/>
    <mergeCell ref="B16:D16"/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https://mul2.gov.am/tasks/981553/oneclick/havelvacner.xlsx?token=f9c2e184ec39c82dbe7fcf18c49e3394</cp:keywords>
  <cp:lastModifiedBy>User</cp:lastModifiedBy>
  <cp:lastPrinted>2024-05-29T09:40:33Z</cp:lastPrinted>
  <dcterms:created xsi:type="dcterms:W3CDTF">2022-01-04T07:12:58Z</dcterms:created>
  <dcterms:modified xsi:type="dcterms:W3CDTF">2024-05-29T13:15:05Z</dcterms:modified>
</cp:coreProperties>
</file>