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Նախագծեր 2024\1116-11001 դաբաղ, ծաղիկ\լրամշակված 3\"/>
    </mc:Choice>
  </mc:AlternateContent>
  <xr:revisionPtr revIDLastSave="0" documentId="13_ncr:1_{2CC197D4-F713-4067-9477-0EF88DA082DF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Հավելված 1" sheetId="15" r:id="rId1"/>
    <sheet name="Հավելված2" sheetId="3" r:id="rId2"/>
    <sheet name="Հավելված 3" sheetId="11" r:id="rId3"/>
    <sheet name="Հավելված 4" sheetId="2" r:id="rId4"/>
    <sheet name="Հավելված 5" sheetId="7" r:id="rId5"/>
    <sheet name="Հավելված 6" sheetId="12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2">'Հավելված 3'!$A$2:$I$100</definedName>
    <definedName name="_xlnm.Print_Area" localSheetId="4">'Հավելված 5'!$A$2:$E$119</definedName>
    <definedName name="_xlnm.Print_Area" localSheetId="5">'Հավելված 6'!$A$1:$K$21</definedName>
    <definedName name="program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2" l="1"/>
  <c r="H11" i="2"/>
  <c r="F19" i="3" l="1"/>
  <c r="D59" i="7"/>
  <c r="E59" i="7"/>
  <c r="C59" i="7"/>
  <c r="H21" i="2"/>
  <c r="H20" i="2" s="1"/>
  <c r="H19" i="2" s="1"/>
  <c r="H89" i="11"/>
  <c r="H88" i="11" s="1"/>
  <c r="H87" i="11" s="1"/>
  <c r="H86" i="11" s="1"/>
  <c r="H85" i="11" s="1"/>
  <c r="H83" i="11" s="1"/>
  <c r="H81" i="11" s="1"/>
  <c r="H79" i="11" s="1"/>
  <c r="I89" i="11"/>
  <c r="I88" i="11" s="1"/>
  <c r="I87" i="11" s="1"/>
  <c r="I86" i="11" s="1"/>
  <c r="I85" i="11" s="1"/>
  <c r="I83" i="11" s="1"/>
  <c r="I81" i="11" s="1"/>
  <c r="I79" i="11" s="1"/>
  <c r="G89" i="11"/>
  <c r="G88" i="11" s="1"/>
  <c r="G87" i="11" s="1"/>
  <c r="G86" i="11" s="1"/>
  <c r="G85" i="11" s="1"/>
  <c r="G83" i="11" s="1"/>
  <c r="G81" i="11" s="1"/>
  <c r="G79" i="11" s="1"/>
  <c r="F37" i="3"/>
  <c r="E37" i="3"/>
  <c r="D37" i="3"/>
  <c r="H62" i="11" l="1"/>
  <c r="I62" i="11"/>
  <c r="G62" i="11"/>
  <c r="I18" i="12" l="1"/>
  <c r="I17" i="12"/>
  <c r="I15" i="12" s="1"/>
  <c r="H13" i="2"/>
  <c r="D12" i="15" l="1"/>
  <c r="D11" i="15" s="1"/>
  <c r="D9" i="15" s="1"/>
  <c r="D7" i="15" s="1"/>
  <c r="C12" i="15"/>
  <c r="B12" i="15" l="1"/>
  <c r="C11" i="15"/>
  <c r="C9" i="15" s="1"/>
  <c r="C7" i="15" s="1"/>
  <c r="B11" i="15"/>
  <c r="B9" i="15" s="1"/>
  <c r="B7" i="15" s="1"/>
  <c r="D75" i="3" l="1"/>
  <c r="D63" i="3"/>
  <c r="H26" i="2"/>
  <c r="H25" i="2" s="1"/>
  <c r="I99" i="11" l="1"/>
  <c r="I98" i="11" s="1"/>
  <c r="I97" i="11" s="1"/>
  <c r="I96" i="11" s="1"/>
  <c r="I94" i="11" s="1"/>
  <c r="I92" i="11" s="1"/>
  <c r="I90" i="11" s="1"/>
  <c r="I77" i="11" s="1"/>
  <c r="H99" i="11"/>
  <c r="H98" i="11" s="1"/>
  <c r="H97" i="11" s="1"/>
  <c r="H96" i="11" s="1"/>
  <c r="H94" i="11" s="1"/>
  <c r="H92" i="11" s="1"/>
  <c r="H90" i="11" s="1"/>
  <c r="H77" i="11" s="1"/>
  <c r="G99" i="11"/>
  <c r="G98" i="11" s="1"/>
  <c r="G97" i="11" s="1"/>
  <c r="G96" i="11" s="1"/>
  <c r="G94" i="11" s="1"/>
  <c r="G92" i="11" s="1"/>
  <c r="G90" i="11" s="1"/>
  <c r="G77" i="11" s="1"/>
  <c r="F63" i="3"/>
  <c r="E63" i="3"/>
  <c r="H76" i="11" l="1"/>
  <c r="H75" i="11" s="1"/>
  <c r="I76" i="11"/>
  <c r="I75" i="11" s="1"/>
  <c r="G76" i="11"/>
  <c r="G75" i="11" s="1"/>
  <c r="H24" i="2" l="1"/>
  <c r="H23" i="2" s="1"/>
  <c r="H22" i="2" s="1"/>
  <c r="I19" i="12" l="1"/>
  <c r="H16" i="12" l="1"/>
  <c r="I16" i="12" s="1"/>
  <c r="I14" i="12" l="1"/>
  <c r="I13" i="12" s="1"/>
  <c r="I12" i="12" s="1"/>
  <c r="C73" i="7"/>
  <c r="C116" i="7" l="1"/>
  <c r="D116" i="7"/>
  <c r="E116" i="7"/>
  <c r="C44" i="7"/>
  <c r="D44" i="7"/>
  <c r="E44" i="7"/>
  <c r="H18" i="2"/>
  <c r="H17" i="2" s="1"/>
  <c r="H16" i="2"/>
  <c r="H15" i="2" s="1"/>
  <c r="H10" i="2" l="1"/>
  <c r="G74" i="11"/>
  <c r="G73" i="11" s="1"/>
  <c r="G72" i="11" s="1"/>
  <c r="G71" i="11" s="1"/>
  <c r="G70" i="11" s="1"/>
  <c r="G68" i="11" s="1"/>
  <c r="G66" i="11" s="1"/>
  <c r="G64" i="11" s="1"/>
  <c r="H74" i="11"/>
  <c r="H73" i="11" s="1"/>
  <c r="H72" i="11" s="1"/>
  <c r="H71" i="11" s="1"/>
  <c r="H70" i="11" s="1"/>
  <c r="H68" i="11" s="1"/>
  <c r="H66" i="11" s="1"/>
  <c r="H64" i="11" s="1"/>
  <c r="I74" i="11"/>
  <c r="I73" i="11" s="1"/>
  <c r="I72" i="11" s="1"/>
  <c r="I71" i="11" s="1"/>
  <c r="I70" i="11" s="1"/>
  <c r="I68" i="11" s="1"/>
  <c r="I66" i="11" s="1"/>
  <c r="I64" i="11" s="1"/>
  <c r="G49" i="11"/>
  <c r="G48" i="11" s="1"/>
  <c r="G47" i="11" s="1"/>
  <c r="G46" i="11" s="1"/>
  <c r="H49" i="11"/>
  <c r="H48" i="11" s="1"/>
  <c r="H47" i="11" s="1"/>
  <c r="I49" i="11"/>
  <c r="I48" i="11" s="1"/>
  <c r="I47" i="11" s="1"/>
  <c r="I46" i="11" s="1"/>
  <c r="I45" i="11" s="1"/>
  <c r="I43" i="11" s="1"/>
  <c r="I41" i="11" s="1"/>
  <c r="G40" i="11"/>
  <c r="G39" i="11" s="1"/>
  <c r="G38" i="11" s="1"/>
  <c r="G37" i="11" s="1"/>
  <c r="H40" i="11"/>
  <c r="H39" i="11" s="1"/>
  <c r="H38" i="11" s="1"/>
  <c r="H37" i="11" s="1"/>
  <c r="I40" i="11"/>
  <c r="I39" i="11" s="1"/>
  <c r="I38" i="11" s="1"/>
  <c r="I37" i="11" s="1"/>
  <c r="E75" i="3"/>
  <c r="F75" i="3"/>
  <c r="H46" i="11" l="1"/>
  <c r="H45" i="11" s="1"/>
  <c r="H43" i="11" s="1"/>
  <c r="H41" i="11" s="1"/>
  <c r="G45" i="11"/>
  <c r="G43" i="11" s="1"/>
  <c r="G41" i="11" s="1"/>
  <c r="I36" i="11"/>
  <c r="I34" i="11" s="1"/>
  <c r="I32" i="11" s="1"/>
  <c r="H36" i="11"/>
  <c r="H34" i="11" s="1"/>
  <c r="H32" i="11" s="1"/>
  <c r="G36" i="11"/>
  <c r="G34" i="11" s="1"/>
  <c r="G32" i="11" s="1"/>
  <c r="E73" i="7" l="1"/>
  <c r="H59" i="11"/>
  <c r="H58" i="11" s="1"/>
  <c r="I59" i="11"/>
  <c r="I58" i="11" s="1"/>
  <c r="H61" i="11"/>
  <c r="I61" i="11"/>
  <c r="G59" i="11"/>
  <c r="G58" i="11" s="1"/>
  <c r="G61" i="11"/>
  <c r="H57" i="11" l="1"/>
  <c r="H56" i="11" s="1"/>
  <c r="H54" i="11" s="1"/>
  <c r="H52" i="11" s="1"/>
  <c r="G57" i="11"/>
  <c r="G56" i="11" s="1"/>
  <c r="G54" i="11" s="1"/>
  <c r="G52" i="11" s="1"/>
  <c r="I57" i="11"/>
  <c r="I56" i="11" s="1"/>
  <c r="I54" i="11" s="1"/>
  <c r="I52" i="11" s="1"/>
  <c r="I50" i="11" l="1"/>
  <c r="F57" i="3"/>
  <c r="F50" i="3" s="1"/>
  <c r="G50" i="11"/>
  <c r="D57" i="3"/>
  <c r="D50" i="3" s="1"/>
  <c r="H50" i="11"/>
  <c r="E57" i="3"/>
  <c r="E50" i="3" s="1"/>
  <c r="G30" i="11" l="1"/>
  <c r="G29" i="11" s="1"/>
  <c r="G28" i="11" s="1"/>
  <c r="G27" i="11" s="1"/>
  <c r="G25" i="11" s="1"/>
  <c r="G23" i="11" s="1"/>
  <c r="I30" i="11"/>
  <c r="I29" i="11" s="1"/>
  <c r="I28" i="11" s="1"/>
  <c r="I27" i="11" s="1"/>
  <c r="I25" i="11" s="1"/>
  <c r="I23" i="11" s="1"/>
  <c r="H30" i="11"/>
  <c r="H29" i="11" s="1"/>
  <c r="H28" i="11" s="1"/>
  <c r="H27" i="11" s="1"/>
  <c r="H25" i="11" s="1"/>
  <c r="H23" i="11" s="1"/>
  <c r="H21" i="11" l="1"/>
  <c r="H19" i="11" s="1"/>
  <c r="H17" i="11" s="1"/>
  <c r="H15" i="11" s="1"/>
  <c r="H13" i="11" s="1"/>
  <c r="H11" i="11" s="1"/>
  <c r="E19" i="3"/>
  <c r="I21" i="11"/>
  <c r="I19" i="11" s="1"/>
  <c r="I17" i="11" s="1"/>
  <c r="I15" i="11" s="1"/>
  <c r="I13" i="11" s="1"/>
  <c r="I11" i="11" s="1"/>
  <c r="G21" i="11"/>
  <c r="G19" i="11" s="1"/>
  <c r="G17" i="11" s="1"/>
  <c r="G15" i="11" s="1"/>
  <c r="G13" i="11" s="1"/>
  <c r="G11" i="11" s="1"/>
  <c r="D19" i="3"/>
  <c r="C23" i="7" l="1"/>
  <c r="D12" i="3"/>
  <c r="E23" i="7"/>
  <c r="F12" i="3"/>
  <c r="F11" i="3" s="1"/>
  <c r="D23" i="7"/>
  <c r="E12" i="3"/>
  <c r="E11" i="3" l="1"/>
  <c r="E10" i="3" s="1"/>
  <c r="F10" i="3"/>
  <c r="D11" i="3"/>
  <c r="D10" i="3" s="1"/>
</calcChain>
</file>

<file path=xl/sharedStrings.xml><?xml version="1.0" encoding="utf-8"?>
<sst xmlns="http://schemas.openxmlformats.org/spreadsheetml/2006/main" count="465" uniqueCount="219">
  <si>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</si>
  <si>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</si>
  <si>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</si>
  <si>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</si>
  <si>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</si>
  <si>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</si>
  <si>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</si>
  <si>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</si>
  <si>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</si>
  <si>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>«Գյուղատնտեսական ծառայությունների կենտրոն» ՊՈԱԿ</t>
  </si>
  <si>
    <t xml:space="preserve"> ՀՀ էկոնոմիկայի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</si>
  <si>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</si>
  <si>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</si>
  <si>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</si>
  <si>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</si>
  <si>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</si>
  <si>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</si>
  <si>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</si>
  <si>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</si>
  <si>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հազար դրամներով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</si>
  <si>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</si>
  <si>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</si>
  <si>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</si>
  <si>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</si>
  <si>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</si>
  <si>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</si>
  <si>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</si>
  <si>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</si>
  <si>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ՀՀ էկոնոմիկայի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</si>
  <si>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</si>
  <si>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</si>
  <si>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</si>
  <si>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</si>
  <si>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</si>
  <si>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</si>
  <si>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</si>
  <si>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</si>
  <si>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</si>
  <si>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</si>
  <si>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</si>
  <si>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</si>
  <si>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կազմակերպություններ </t>
  </si>
  <si>
    <t xml:space="preserve"> այդ թվում`</t>
  </si>
  <si>
    <t xml:space="preserve"> ԸՆԴԱՄԵՆԸ ԾԱԽՍԵՐ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</si>
  <si>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</si>
  <si>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</si>
  <si>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</si>
  <si>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</si>
  <si>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</si>
  <si>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</si>
  <si>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</si>
  <si>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</si>
  <si>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</si>
  <si>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>Ցուցանիշների փոփոխությունները (ավելացումները նշված են դրական նշանով, իսկ նվազեցումները` փակագծերում)</t>
  </si>
  <si>
    <t>Հավելված  № 2</t>
  </si>
  <si>
    <t>№ ------------ -Ն որոշման</t>
  </si>
  <si>
    <t>Հավելված  № 3</t>
  </si>
  <si>
    <t>Հավելված  № 4</t>
  </si>
  <si>
    <t>Հավելված  № 5</t>
  </si>
  <si>
    <t xml:space="preserve"> ՏՆՏԵՍԱԿԱՆ ՀԱՐԱԲԵՐՈՒԹՅՈՒՆՆԵՐ</t>
  </si>
  <si>
    <t>04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</si>
  <si>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</si>
  <si>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</si>
  <si>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</si>
  <si>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</si>
  <si>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</si>
  <si>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</si>
  <si>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Ցուցանիշների փոփոխությունները (ավելացումները նշված են դրական նշանով)</t>
  </si>
  <si>
    <t xml:space="preserve">  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</si>
  <si>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</si>
  <si>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</si>
  <si>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</si>
  <si>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</si>
  <si>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</si>
  <si>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</si>
  <si>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</si>
  <si>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</si>
  <si>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04</t>
  </si>
  <si>
    <t>Դաս 01</t>
  </si>
  <si>
    <t>Գյուղատնտեսական կենդանիների պատվաստում</t>
  </si>
  <si>
    <t>Ցուցանիշների փոփոխությունը (նվազեցումները նշված են փակագծերում)</t>
  </si>
  <si>
    <t xml:space="preserve"> Գյուղատնտեսական կենդանիների պատվաստում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</si>
  <si>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</t>
  </si>
  <si>
    <t xml:space="preserve"> Անասնաբուժական ծառայություններ</t>
  </si>
  <si>
    <t xml:space="preserve"> Անասնահամաճարակային կայուն ֆոնի ապահովում</t>
  </si>
  <si>
    <t xml:space="preserve"> Գյուղատնտեսական կենդանիների վարակամերժության ապահովում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</si>
  <si>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</si>
  <si>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</si>
  <si>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</si>
  <si>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 xml:space="preserve"> Անասնաբուժական ծառայություններ </t>
  </si>
  <si>
    <t xml:space="preserve"> 1116 </t>
  </si>
  <si>
    <t xml:space="preserve"> 11001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</si>
  <si>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</si>
  <si>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 </t>
  </si>
  <si>
    <t xml:space="preserve"> Կանխարգելիչ (պատվաստումներ) միջոցառումների քանակը, այդ թվում , հատ </t>
  </si>
  <si>
    <t xml:space="preserve"> դաբաղ, հատ </t>
  </si>
  <si>
    <t>ծաղիկ, հատ</t>
  </si>
  <si>
    <t xml:space="preserve">ծաղիկ, անգամ </t>
  </si>
  <si>
    <t xml:space="preserve"> Միջոցառումների իրականացման պարբերականությունն ըստ հիվանդությունների, անգամ </t>
  </si>
  <si>
    <t xml:space="preserve"> «ՀԱՅԱՍՏԱՆԻ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ՈՐՈՇՄԱՆN 5 ՀԱՎԵԼՎԱԾԻ  N 1 ԱՂՅՈՒՍԱԿՈՒՄ ԿԱՏԱՐՎՈՂ ՓՈՓՈԽՈՒԹՅՈՒՆՆԵՐԸ 	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</si>
  <si>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ԷԱՃ</t>
  </si>
  <si>
    <t>ՀՀ կառավարության 2024 թվականի</t>
  </si>
  <si>
    <t xml:space="preserve">ՀԱՅԱՍՏԱՆԻ ՀԱՆՐԱՊԵՏՈՒԹՅԱՆ ԿԱՌԱՎԱՐՈՒԹՅԱՆ 2023 ԹՎԱԿԱՆԻ ԴԵԿՏԵՄԲԵՐԻ 28 Ի N 2323-Ն ՈՐՈՇՄԱՆ N 3 և N 4 ՀԱՎԵԼՎԱԾՆԵՐՈՒՄ ԿԱՏԱՐՎՈՂ ՓՈՓՈԽՈՒԹՅՈՒՆՆԵՐԸ </t>
  </si>
  <si>
    <t>ՀԱՅԱՍՏԱՆԻ ՀԱՆՐԱՊԵՏՈՒԹՅԱՆ ԿԱՌԱՎԱՐՈՒԹՅԱՆ 2023 ԹՎԱԿԱՆԻ ԴԵԿՏԵՄԲԵՐԻ 28-Ի N 2323-Ն ՈՐՈՇՄԱՆ N 5 ՀԱՎԵԼՎԱԾԻ 7 ԱՂՅՈՒՍԱԿՈՒՄ ԿԱՏԱՐՎՈՂ ՓՈՓՈԽՈՒԹՅՈՒՆՆԵՐԸ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</si>
  <si>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2023 ԹՎԱԿԱՆԻ ԴԵԿՏԵՄԲԵՐԻ 28-Ի N 2323-Ն ՈՐՈՇՄԱՆ N 10 ՀԱՎԵԼՎԱԾՈՒՄ ԿԱՏԱՐՎՈՂ ՓՈՓՈԽՈՒԹՅՈՒՆՆԵՐԸ ԵՎ ԼՐԱՑՈՒՄՆԵՐԸ
</t>
    </r>
    <r>
      <rPr>
        <sz val="12"/>
        <rFont val="GHEA Grapalat"/>
        <family val="3"/>
      </rPr>
      <t xml:space="preserve">
 </t>
    </r>
  </si>
  <si>
    <t>Ցուցանիշների փոփոխությունները (ավելացումները նշված են դրական նշանով, նվազեցումները՝ փակագծերում)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</si>
  <si>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</si>
  <si>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</si>
  <si>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</si>
  <si>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Հողային բարեփոխումների փորձնական ծրագրին աջակցություն</t>
  </si>
  <si>
    <t xml:space="preserve"> Գյուղատնտեսական նշանակության հողերի ադյունավետ օգտագործման, հողերի բանկավորման, կոնսոլիդացիայի և վարձակալության խթանման միջոցառումներ</t>
  </si>
  <si>
    <t xml:space="preserve"> Հողային բարեփոխումների փորձնական ծրագիր</t>
  </si>
  <si>
    <t xml:space="preserve"> Գյուղատնտեսական նշնակության հողերի ձեռքբերում, օտարում, վարձակալություն, միջնորդությունների իրականացում, փոխանակում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</si>
  <si>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</si>
  <si>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</si>
  <si>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</si>
  <si>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</si>
  <si>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Գյուղատնտեսական մշակաբույսերի մշակության խթանման նպատակով տրամադրվող նպատակային վարկերի տոկոսադրույքների սուբսիդավորում</t>
  </si>
  <si>
    <t xml:space="preserve"> Վարկերի տոկոսադրույքների սուբսիդավորման միջոցով խթանել Հայաստանի Հանրապետությունում գյուղատնտեսական մշակաբույսերի տարածքների ավելացումը</t>
  </si>
  <si>
    <t xml:space="preserve"> Տրանսֆերտների տրամադրում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</si>
  <si>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</si>
  <si>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</si>
  <si>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</si>
  <si>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</si>
  <si>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</si>
  <si>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Գյուղատնտեսության խթանման ծրագիր</t>
  </si>
  <si>
    <t>Հողային բարեփոխումների փորձնական ծրագրին աջակցություն</t>
  </si>
  <si>
    <t>Հողային բարեփոխումների փորձնական ծրագիր</t>
  </si>
  <si>
    <t xml:space="preserve"> Գյուղատնտեսության խթանման ծրագիր </t>
  </si>
  <si>
    <t xml:space="preserve"> 1022 </t>
  </si>
  <si>
    <t xml:space="preserve"> 11004 </t>
  </si>
  <si>
    <t xml:space="preserve"> Հողային բարեփոխումների փորձնական ծրագրին աջակցություն </t>
  </si>
  <si>
    <t xml:space="preserve"> Գյուղատնտեսական նշանակության հողերի ադյունավետ օգտագործման, հողերի բանկավորման, կոնսոլիդացիայի և վարձակալության խթանման միջոցառումներ </t>
  </si>
  <si>
    <t xml:space="preserve"> Բարելավված հողեր, չօգտագործվող գյուղատնտեսական նշանակության հողերի շրջանառության մեջ ներառում, հա </t>
  </si>
  <si>
    <t xml:space="preserve">Գյուղատնտեսական նշանակության հողերի սեփականության իրավունքների գրանցման, առուվաճառքի, փոխանակման և վարձակալության գործարքներ, հատ </t>
  </si>
  <si>
    <t xml:space="preserve"> 32001 </t>
  </si>
  <si>
    <t xml:space="preserve"> Հողային բարեփոխումների փորձնական ծրագիր </t>
  </si>
  <si>
    <t xml:space="preserve"> Գյուղատնտեսական նշնակության հողերի ձեռքբերում, օտարում, վարձակալություն, միջնորդությունների իրականացում, փոխանակում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</si>
  <si>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</si>
  <si>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Ծրագրի շրջանակներում ձեռքբերված և շրջանառության մեջ ներառված գյուղատնտեսական նշանակության հողեր, հեկտար </t>
  </si>
  <si>
    <t xml:space="preserve"> Գյուղատնտեսության արդիականացման ծրագիր </t>
  </si>
  <si>
    <t xml:space="preserve"> 1187 </t>
  </si>
  <si>
    <t xml:space="preserve"> 12017 </t>
  </si>
  <si>
    <t xml:space="preserve"> Գյուղատնտեսական մշակաբույսերի մշակության խթանման նպատակով տրամադրվող նպատակային վարկերի տոկոսադրույքների սուբսիդավորում </t>
  </si>
  <si>
    <t xml:space="preserve"> Վարկերի տոկոսադրույքների սուբսիդավորման միջոցով խթանել Հայաստանի Հանրապետությունում գյուղատնտեսական մշակաբույսերի տարածքների ավելացումը </t>
  </si>
  <si>
    <t xml:space="preserve"> Տրանսֆերտների տրամադրում </t>
  </si>
  <si>
    <t xml:space="preserve"> ՀՀ գյուղատնտեսական տնտեսավարողներ՛ ընտրված համաձայն՛ ՀՀ կառավարության համապատասխան որոշմամբ հաստատված ծրագրի և ֆինանսական կառույցների կողմից հաստատված համապատասխան չափանիշների </t>
  </si>
  <si>
    <t>Խումբ 02</t>
  </si>
  <si>
    <t>Գյուղատնտեսություն</t>
  </si>
  <si>
    <t xml:space="preserve"> 1116  11001</t>
  </si>
  <si>
    <t>ՄԱՍ I. Ա Պ Ր Ա Ն Ք Ն Ե Ր</t>
  </si>
  <si>
    <t xml:space="preserve">  անասնաբուժության մեջ կիրառվող պատվաստանյութեր</t>
  </si>
  <si>
    <t xml:space="preserve"> մլ</t>
  </si>
  <si>
    <t>Հավելված  № 6</t>
  </si>
  <si>
    <t xml:space="preserve">ՀՀ էկոնոմիկայի նախարարություն </t>
  </si>
  <si>
    <t xml:space="preserve"> կարտոֆիլ, հա </t>
  </si>
  <si>
    <t xml:space="preserve"> բանջարային մշակաբույսեր, հա </t>
  </si>
  <si>
    <t xml:space="preserve"> բոստանային մշակաբույսեր, հա </t>
  </si>
  <si>
    <t xml:space="preserve"> Նախատեսված անասնագլխաքանակի վարակամերժության աստիճանն ընդհանուր անասնագլխաքանակի մեջ ըստ հիվանդությունների, տոկոս </t>
  </si>
  <si>
    <t xml:space="preserve"> խ.ե.կ., մ.ե.կ. դաբաղ, տոկոս </t>
  </si>
  <si>
    <t>մ․ե․կ․ ծաղիկ, տոկոս</t>
  </si>
  <si>
    <t>դաբաղ, անգամ</t>
  </si>
  <si>
    <t xml:space="preserve"> Ներդրումների և արտահանման խթանման ծրագիր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</si>
  <si>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</si>
  <si>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</si>
  <si>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 xml:space="preserve"> ՀՀ տարածքից բեռների արտահանման և/կամ ՀՀ տարածք ներմուծման նպատակով լոգիստիկ ծառայությունների ձեռք բերմանը աջակցություն</t>
  </si>
  <si>
    <t xml:space="preserve"> ՀՀ տարածքից արտահանման և/կամ ՀՀ տարածք ներմուծման նպատակով բեռնափոխադրման  ծառայություններին աջակցություն</t>
  </si>
  <si>
    <t xml:space="preserve"> Պետական աջակցություն Հայաստանի Հանրապետության գյուղատնտեսական ծրագրերի իրականացմանը</t>
  </si>
  <si>
    <t>՛01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</si>
  <si>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</si>
  <si>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</si>
  <si>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- Այլ ընթացիկ դրամաշնորհներ</t>
  </si>
  <si>
    <t>Ներդրումների և արտահանման խթանման ծրագիր</t>
  </si>
  <si>
    <t>ՀՀ տարածքից բեռների արտահանման և/կամ ՀՀ տարածք ներմուծման նպատակով լոգիստիկ ծառայությունների ձեռք բերմանը աջակցություն</t>
  </si>
  <si>
    <t>Մրցույթով ընտրված կազմակերպություններ</t>
  </si>
  <si>
    <t xml:space="preserve"> Պետական աջակցություն Հայաստանի Հանրապետության գյուղատնտեսական ծրագրերի իրականացմանը </t>
  </si>
  <si>
    <t xml:space="preserve"> Աջակցություն Հայաստանի Հանրապետության  բուսաբուծության խթանման, բույսերի պաշտպանության և անասնաբուժական ծրագրերի իրականացմանը </t>
  </si>
  <si>
    <t xml:space="preserve"> Ներդրումների և արտահանման խթանման ծրագիր </t>
  </si>
  <si>
    <t xml:space="preserve"> 1165 </t>
  </si>
  <si>
    <t xml:space="preserve"> 11007 </t>
  </si>
  <si>
    <t xml:space="preserve"> ՀՀ տարածքից բեռների արտահանման և/կամ ՀՀ տարածք ներմուծման նպատակով լոգիստիկ ծառայությունների ձեռք բերմանը աջակցություն </t>
  </si>
  <si>
    <t xml:space="preserve"> ՀՀ տարածքից արտահանման և/կամ ՀՀ տարածք ներմուծման նպատակով բեռնափոխադրման  ծառայություններին աջակցություն </t>
  </si>
  <si>
    <t xml:space="preserve">  Մասնագիտացված կազմակերպություններ </t>
  </si>
  <si>
    <t xml:space="preserve">  Ծրագրի շրջանակներում իրականացվող փոխադրումների քանակը, անգամ </t>
  </si>
  <si>
    <t>Պետական աջակցություն Հայաստանի Հանրապետության գյուղատնտեսական ծրագրերի իրականացմանը</t>
  </si>
  <si>
    <t>01</t>
  </si>
  <si>
    <t>հազ. դրամ</t>
  </si>
  <si>
    <t>Պետական  բյուջեի  դեֆիցիտի ֆինանսավորման աղբյուրներն ու դրանց տարրերի անվանումները</t>
  </si>
  <si>
    <t>Առաջին կիսամյակ</t>
  </si>
  <si>
    <t>Ինն ամիս</t>
  </si>
  <si>
    <t>Հավելված N 1 
ՀՀ կառավարության 2024 թվականի
––-------------------–––––––– N –––––– որոշման</t>
  </si>
  <si>
    <t xml:space="preserve"> ՀԱՅԱUՏԱՆԻ ՀԱՆՐԱՊԵՏՈՒԹՅԱՆ ԿԱՌԱՎԱՐՈՒԹՅԱՆ 2023 ԹՎԱԿԱՆԻ ԴԵԿՏԵՄԲԵՐԻ 28-Ի N 2323-Ն ՈՐՈՇՄԱՆ N 1 ՀԱՎԵԼՎԱԾԻ N 1 ԱՂՅՈՒՍԱԿՈՒՄ ԿԱՏԱՐՎՈՂ ՓՈՓՈԽՈՒԹՅՈՒՆՆԵՐԸ  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</si>
  <si>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</si>
  <si>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</si>
  <si>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</si>
  <si>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</si>
  <si>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</si>
  <si>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</si>
  <si>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9 ՀԱՎԵԼՎԱԾԻ 9.10 ԱՂՅՈՒՍԱԿՈՒՄ ԵՎ N 9.1 ՀԱՎԵԼՎԱԾԻ 9.1.10 ԱՂՅՈՒՍԱԿՈՒՄ ԿԱՏԱՐՎՈՂ ՓՈՓՈԽՈՒԹՅՈՒՆՆԵՐԸ ԵՎ ԼՐԱՑՈՒՄՆԵՐԸ</t>
    </r>
  </si>
  <si>
    <t xml:space="preserve"> ՄԱՍ 1.2 ՊԵՏԱԿԱՆ ՄԱՐՄՆԻ ԳԾՈՎ ԱՐԴՅՈՒՆՔԱՅԻՆ (ԿԱՏԱՐՈՂԱԿԱՆ) ՑՈՒՑԱՆԻՇՆԵՐԸ </t>
  </si>
  <si>
    <t xml:space="preserve"> 33651257-501</t>
  </si>
  <si>
    <t xml:space="preserve"> 33651257-4</t>
  </si>
  <si>
    <t>Ցուցանիշների փոփոխությունը (ավելացումները նշված են դրական նշանով, իսկ նվազեցումները՝ փակագծերում)</t>
  </si>
  <si>
    <t xml:space="preserve"> Աջակցություն Հայաստանի Հանրապետության  բուսաբուծության խթանման, բույսերի պաշտպանության և անասնաբուժական ծրագրերի իրականացմանը</t>
  </si>
  <si>
    <t xml:space="preserve"> Գիտելիքահենք, նորարարական տնտեսությանը և փոքր ու միջին ձեռնարկատիրությանը աջակցություն</t>
  </si>
  <si>
    <t xml:space="preserve"> 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</si>
  <si>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 xml:space="preserve"> Արտադրողականության աճ, նորարարական և թվայնացված տնտեսություն, ՓՄՁ սուբյեկտների թվաքանակի ավելացում</t>
  </si>
  <si>
    <t>Ծրագրի միջոցառումներ</t>
  </si>
  <si>
    <t xml:space="preserve"> Բարձր որակավորում ունեցող մասնագետների ներգրավման նպատակով տնտեսավարողներին աջակցություն</t>
  </si>
  <si>
    <t xml:space="preserve"> Հայաստանի Հանրապետության տարածքում գործող ընկերությունների արտադրողականության բարձրացման նպատակով բարձր որակավորում ունեցող մասնագետների ներգրավմանը աջակցություն</t>
  </si>
  <si>
    <t>«Նորամուծության և ձեռներեցության ազգային կենտրոն» ՊՈԱԿ</t>
  </si>
  <si>
    <t>Ծրագրի միջոցառումները</t>
  </si>
  <si>
    <t>Ցուցանիշների փոփոխությունը (ավելացումները նշված են դրական նշանով)</t>
  </si>
  <si>
    <t xml:space="preserve"> Հայաստանի Հանրապետության տարածքում գործող ընկերությունների արտադրողականության բարձրացման նպատակով բարձր որոկովորում ունեցող մասնագետների ներգրավմանը աջակցություն </t>
  </si>
  <si>
    <t xml:space="preserve"> Մասնագիտացված կազմակերպություն</t>
  </si>
  <si>
    <t xml:space="preserve">Նախորդ տարիներին տնտեսավարողների կողմից ներգրավված բարձր որակավորում ունեցող մասնագետների թիվը, մարդ </t>
  </si>
  <si>
    <t xml:space="preserve"> 1104 </t>
  </si>
  <si>
    <t xml:space="preserve"> Գիտելիքահենք, նորարարական տնտեսությանը և փոքր ու միջին ձեռնարկատիրությանը աջակցություն </t>
  </si>
  <si>
    <t xml:space="preserve"> Համապատասխան ծառայություններ մատուցող կազմակերպություններ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</si>
</sst>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,##0.0;\ \(#,##0.0\)"/>
    <numFmt numFmtId="169" formatCode="##,##0;\(##,##0\);\-"/>
    <numFmt numFmtId="170" formatCode="#,##0.00000_);\(#,##0.00000\)"/>
    <numFmt numFmtId="171" formatCode="#,##0.0_);\(#,##0.0\)"/>
  </numFmts>
  <fonts count="1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Arial Unicode"/>
      <family val="2"/>
    </font>
    <font>
      <i/>
      <sz val="8"/>
      <color theme="1"/>
      <name val="GHEA Grapalat"/>
      <family val="3"/>
    </font>
    <font>
      <sz val="8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i/>
      <sz val="12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sz val="8"/>
      <name val="Calibri"/>
      <family val="2"/>
      <scheme val="minor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12"/>
      <name val="Arial"/>
      <family val="2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2"/>
      <color rgb="FF000000"/>
      <name val="GHEA Grapalat"/>
      <family val="3"/>
    </font>
    <font>
      <sz val="11"/>
      <color theme="1"/>
      <name val="Calibri"/>
      <family val="2"/>
      <charset val="1"/>
      <scheme val="minor"/>
    </font>
    <font>
      <sz val="16"/>
      <name val="GHEA Grapalat"/>
      <family val="2"/>
    </font>
    <font>
      <b/>
      <sz val="16"/>
      <name val="GHEA Grapalat"/>
      <family val="2"/>
    </font>
    <font>
      <b/>
      <sz val="14"/>
      <name val="GHEA Grapalat"/>
      <family val="3"/>
    </font>
    <font>
      <b/>
      <i/>
      <sz val="14"/>
      <name val="GHEA Grapalat"/>
      <family val="3"/>
    </font>
    <font>
      <sz val="14"/>
      <name val="GHEA Grapalat"/>
      <family val="3"/>
    </font>
    <font>
      <b/>
      <i/>
      <sz val="11"/>
      <name val="GHEA Grapalat"/>
      <family val="3"/>
    </font>
    <font>
      <i/>
      <sz val="8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49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3" fillId="0" borderId="0"/>
    <xf numFmtId="0" fontId="9" fillId="0" borderId="0"/>
    <xf numFmtId="0" fontId="10" fillId="0" borderId="0"/>
    <xf numFmtId="0" fontId="28" fillId="0" borderId="0"/>
    <xf numFmtId="165" fontId="35" fillId="0" borderId="0" applyFill="0" applyBorder="0" applyProtection="0">
      <alignment horizontal="right" vertical="top"/>
    </xf>
    <xf numFmtId="165" fontId="40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45" fillId="33" borderId="0" applyNumberFormat="0" applyBorder="0" applyAlignment="0" applyProtection="0"/>
    <xf numFmtId="0" fontId="45" fillId="34" borderId="0" applyNumberFormat="0" applyBorder="0" applyAlignment="0" applyProtection="0"/>
    <xf numFmtId="0" fontId="45" fillId="35" borderId="0" applyNumberFormat="0" applyBorder="0" applyAlignment="0" applyProtection="0"/>
    <xf numFmtId="0" fontId="45" fillId="36" borderId="0" applyNumberFormat="0" applyBorder="0" applyAlignment="0" applyProtection="0"/>
    <xf numFmtId="0" fontId="45" fillId="40" borderId="0" applyNumberFormat="0" applyBorder="0" applyAlignment="0" applyProtection="0"/>
    <xf numFmtId="0" fontId="45" fillId="41" borderId="0" applyNumberFormat="0" applyBorder="0" applyAlignment="0" applyProtection="0"/>
    <xf numFmtId="0" fontId="45" fillId="42" borderId="0" applyNumberFormat="0" applyBorder="0" applyAlignment="0" applyProtection="0"/>
    <xf numFmtId="0" fontId="45" fillId="43" borderId="0" applyNumberFormat="0" applyBorder="0" applyAlignment="0" applyProtection="0"/>
    <xf numFmtId="0" fontId="45" fillId="37" borderId="0" applyNumberFormat="0" applyBorder="0" applyAlignment="0" applyProtection="0"/>
    <xf numFmtId="0" fontId="45" fillId="36" borderId="0" applyNumberFormat="0" applyBorder="0" applyAlignment="0" applyProtection="0"/>
    <xf numFmtId="0" fontId="45" fillId="42" borderId="0" applyNumberFormat="0" applyBorder="0" applyAlignment="0" applyProtection="0"/>
    <xf numFmtId="0" fontId="45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43" borderId="0" applyNumberFormat="0" applyBorder="0" applyAlignment="0" applyProtection="0"/>
    <xf numFmtId="0" fontId="46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46" borderId="0" applyNumberFormat="0" applyBorder="0" applyAlignment="0" applyProtection="0"/>
    <xf numFmtId="0" fontId="46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9" borderId="0" applyNumberFormat="0" applyBorder="0" applyAlignment="0" applyProtection="0"/>
    <xf numFmtId="0" fontId="46" fillId="38" borderId="0" applyNumberFormat="0" applyBorder="0" applyAlignment="0" applyProtection="0"/>
    <xf numFmtId="0" fontId="46" fillId="46" borderId="0" applyNumberFormat="0" applyBorder="0" applyAlignment="0" applyProtection="0"/>
    <xf numFmtId="0" fontId="46" fillId="50" borderId="0" applyNumberFormat="0" applyBorder="0" applyAlignment="0" applyProtection="0"/>
    <xf numFmtId="0" fontId="47" fillId="41" borderId="16" applyNumberFormat="0" applyAlignment="0" applyProtection="0"/>
    <xf numFmtId="0" fontId="48" fillId="51" borderId="23" applyNumberFormat="0" applyAlignment="0" applyProtection="0"/>
    <xf numFmtId="0" fontId="49" fillId="51" borderId="16" applyNumberFormat="0" applyAlignment="0" applyProtection="0"/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2" fillId="0" borderId="20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24" applyNumberFormat="0" applyFill="0" applyAlignment="0" applyProtection="0"/>
    <xf numFmtId="0" fontId="54" fillId="52" borderId="17" applyNumberFormat="0" applyAlignment="0" applyProtection="0"/>
    <xf numFmtId="0" fontId="55" fillId="0" borderId="0" applyNumberFormat="0" applyFill="0" applyBorder="0" applyAlignment="0" applyProtection="0"/>
    <xf numFmtId="0" fontId="56" fillId="53" borderId="0" applyNumberFormat="0" applyBorder="0" applyAlignment="0" applyProtection="0"/>
    <xf numFmtId="0" fontId="57" fillId="34" borderId="0" applyNumberFormat="0" applyBorder="0" applyAlignment="0" applyProtection="0"/>
    <xf numFmtId="0" fontId="58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9" fillId="0" borderId="21" applyNumberFormat="0" applyFill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7" fillId="0" borderId="0"/>
    <xf numFmtId="0" fontId="35" fillId="0" borderId="0">
      <alignment horizontal="left" vertical="top" wrapText="1"/>
    </xf>
    <xf numFmtId="0" fontId="8" fillId="0" borderId="0"/>
    <xf numFmtId="0" fontId="64" fillId="10" borderId="0" applyNumberFormat="0" applyBorder="0" applyAlignment="0" applyProtection="0"/>
    <xf numFmtId="0" fontId="64" fillId="14" borderId="0" applyNumberFormat="0" applyBorder="0" applyAlignment="0" applyProtection="0"/>
    <xf numFmtId="0" fontId="64" fillId="18" borderId="0" applyNumberFormat="0" applyBorder="0" applyAlignment="0" applyProtection="0"/>
    <xf numFmtId="0" fontId="64" fillId="22" borderId="0" applyNumberFormat="0" applyBorder="0" applyAlignment="0" applyProtection="0"/>
    <xf numFmtId="0" fontId="64" fillId="26" borderId="0" applyNumberFormat="0" applyBorder="0" applyAlignment="0" applyProtection="0"/>
    <xf numFmtId="0" fontId="64" fillId="30" borderId="0" applyNumberFormat="0" applyBorder="0" applyAlignment="0" applyProtection="0"/>
    <xf numFmtId="0" fontId="64" fillId="11" borderId="0" applyNumberFormat="0" applyBorder="0" applyAlignment="0" applyProtection="0"/>
    <xf numFmtId="0" fontId="64" fillId="15" borderId="0" applyNumberFormat="0" applyBorder="0" applyAlignment="0" applyProtection="0"/>
    <xf numFmtId="0" fontId="64" fillId="19" borderId="0" applyNumberFormat="0" applyBorder="0" applyAlignment="0" applyProtection="0"/>
    <xf numFmtId="0" fontId="64" fillId="23" borderId="0" applyNumberFormat="0" applyBorder="0" applyAlignment="0" applyProtection="0"/>
    <xf numFmtId="0" fontId="64" fillId="27" borderId="0" applyNumberFormat="0" applyBorder="0" applyAlignment="0" applyProtection="0"/>
    <xf numFmtId="0" fontId="64" fillId="31" borderId="0" applyNumberFormat="0" applyBorder="0" applyAlignment="0" applyProtection="0"/>
    <xf numFmtId="0" fontId="65" fillId="12" borderId="0" applyNumberFormat="0" applyBorder="0" applyAlignment="0" applyProtection="0"/>
    <xf numFmtId="0" fontId="65" fillId="16" borderId="0" applyNumberFormat="0" applyBorder="0" applyAlignment="0" applyProtection="0"/>
    <xf numFmtId="0" fontId="65" fillId="20" borderId="0" applyNumberFormat="0" applyBorder="0" applyAlignment="0" applyProtection="0"/>
    <xf numFmtId="0" fontId="65" fillId="24" borderId="0" applyNumberFormat="0" applyBorder="0" applyAlignment="0" applyProtection="0"/>
    <xf numFmtId="0" fontId="65" fillId="28" borderId="0" applyNumberFormat="0" applyBorder="0" applyAlignment="0" applyProtection="0"/>
    <xf numFmtId="0" fontId="65" fillId="32" borderId="0" applyNumberFormat="0" applyBorder="0" applyAlignment="0" applyProtection="0"/>
    <xf numFmtId="0" fontId="65" fillId="9" borderId="0" applyNumberFormat="0" applyBorder="0" applyAlignment="0" applyProtection="0"/>
    <xf numFmtId="0" fontId="65" fillId="13" borderId="0" applyNumberFormat="0" applyBorder="0" applyAlignment="0" applyProtection="0"/>
    <xf numFmtId="0" fontId="65" fillId="17" borderId="0" applyNumberFormat="0" applyBorder="0" applyAlignment="0" applyProtection="0"/>
    <xf numFmtId="0" fontId="65" fillId="21" borderId="0" applyNumberFormat="0" applyBorder="0" applyAlignment="0" applyProtection="0"/>
    <xf numFmtId="0" fontId="65" fillId="25" borderId="0" applyNumberFormat="0" applyBorder="0" applyAlignment="0" applyProtection="0"/>
    <xf numFmtId="0" fontId="65" fillId="29" borderId="0" applyNumberFormat="0" applyBorder="0" applyAlignment="0" applyProtection="0"/>
    <xf numFmtId="0" fontId="66" fillId="3" borderId="0" applyNumberFormat="0" applyBorder="0" applyAlignment="0" applyProtection="0"/>
    <xf numFmtId="0" fontId="67" fillId="6" borderId="4" applyNumberFormat="0" applyAlignment="0" applyProtection="0"/>
    <xf numFmtId="0" fontId="68" fillId="7" borderId="7" applyNumberFormat="0" applyAlignment="0" applyProtection="0"/>
    <xf numFmtId="43" fontId="8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2" borderId="0" applyNumberFormat="0" applyBorder="0" applyAlignment="0" applyProtection="0"/>
    <xf numFmtId="0" fontId="71" fillId="0" borderId="1" applyNumberFormat="0" applyFill="0" applyAlignment="0" applyProtection="0"/>
    <xf numFmtId="0" fontId="72" fillId="0" borderId="2" applyNumberFormat="0" applyFill="0" applyAlignment="0" applyProtection="0"/>
    <xf numFmtId="0" fontId="73" fillId="0" borderId="3" applyNumberFormat="0" applyFill="0" applyAlignment="0" applyProtection="0"/>
    <xf numFmtId="0" fontId="73" fillId="0" borderId="0" applyNumberFormat="0" applyFill="0" applyBorder="0" applyAlignment="0" applyProtection="0"/>
    <xf numFmtId="0" fontId="74" fillId="5" borderId="4" applyNumberFormat="0" applyAlignment="0" applyProtection="0"/>
    <xf numFmtId="0" fontId="75" fillId="0" borderId="6" applyNumberFormat="0" applyFill="0" applyAlignment="0" applyProtection="0"/>
    <xf numFmtId="0" fontId="76" fillId="4" borderId="0" applyNumberFormat="0" applyBorder="0" applyAlignment="0" applyProtection="0"/>
    <xf numFmtId="0" fontId="8" fillId="0" borderId="0"/>
    <xf numFmtId="0" fontId="77" fillId="0" borderId="0"/>
    <xf numFmtId="0" fontId="35" fillId="0" borderId="0">
      <alignment horizontal="left" vertical="top" wrapText="1"/>
    </xf>
    <xf numFmtId="0" fontId="64" fillId="8" borderId="8" applyNumberFormat="0" applyFont="0" applyAlignment="0" applyProtection="0"/>
    <xf numFmtId="0" fontId="1" fillId="8" borderId="8" applyNumberFormat="0" applyFont="0" applyAlignment="0" applyProtection="0"/>
    <xf numFmtId="0" fontId="78" fillId="6" borderId="5" applyNumberFormat="0" applyAlignment="0" applyProtection="0"/>
    <xf numFmtId="0" fontId="2" fillId="0" borderId="0" applyNumberFormat="0" applyFill="0" applyBorder="0" applyAlignment="0" applyProtection="0"/>
    <xf numFmtId="0" fontId="79" fillId="0" borderId="9" applyNumberFormat="0" applyFill="0" applyAlignment="0" applyProtection="0"/>
    <xf numFmtId="0" fontId="80" fillId="0" borderId="0" applyNumberFormat="0" applyFill="0" applyBorder="0" applyAlignment="0" applyProtection="0"/>
    <xf numFmtId="0" fontId="63" fillId="0" borderId="0"/>
    <xf numFmtId="0" fontId="1" fillId="8" borderId="8" applyNumberFormat="0" applyFont="0" applyAlignment="0" applyProtection="0"/>
    <xf numFmtId="0" fontId="81" fillId="0" borderId="0" applyNumberFormat="0" applyFill="0" applyBorder="0" applyAlignment="0" applyProtection="0"/>
    <xf numFmtId="0" fontId="82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87" fillId="0" borderId="0"/>
    <xf numFmtId="0" fontId="2" fillId="0" borderId="0" applyNumberFormat="0" applyFill="0" applyBorder="0" applyAlignment="0" applyProtection="0"/>
    <xf numFmtId="0" fontId="90" fillId="0" borderId="1" applyNumberFormat="0" applyFill="0" applyAlignment="0" applyProtection="0"/>
    <xf numFmtId="0" fontId="91" fillId="0" borderId="2" applyNumberFormat="0" applyFill="0" applyAlignment="0" applyProtection="0"/>
    <xf numFmtId="0" fontId="92" fillId="0" borderId="3" applyNumberFormat="0" applyFill="0" applyAlignment="0" applyProtection="0"/>
    <xf numFmtId="0" fontId="92" fillId="0" borderId="0" applyNumberFormat="0" applyFill="0" applyBorder="0" applyAlignment="0" applyProtection="0"/>
    <xf numFmtId="0" fontId="93" fillId="2" borderId="0" applyNumberFormat="0" applyBorder="0" applyAlignment="0" applyProtection="0"/>
    <xf numFmtId="0" fontId="94" fillId="3" borderId="0" applyNumberFormat="0" applyBorder="0" applyAlignment="0" applyProtection="0"/>
    <xf numFmtId="0" fontId="95" fillId="5" borderId="4" applyNumberFormat="0" applyAlignment="0" applyProtection="0"/>
    <xf numFmtId="0" fontId="96" fillId="6" borderId="5" applyNumberFormat="0" applyAlignment="0" applyProtection="0"/>
    <xf numFmtId="0" fontId="97" fillId="6" borderId="4" applyNumberFormat="0" applyAlignment="0" applyProtection="0"/>
    <xf numFmtId="0" fontId="98" fillId="0" borderId="6" applyNumberFormat="0" applyFill="0" applyAlignment="0" applyProtection="0"/>
    <xf numFmtId="0" fontId="99" fillId="7" borderId="7" applyNumberFormat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09" fillId="0" borderId="0"/>
    <xf numFmtId="43" fontId="7" fillId="0" borderId="0" applyFont="0" applyFill="0" applyBorder="0" applyAlignment="0" applyProtection="0"/>
    <xf numFmtId="43" fontId="111" fillId="0" borderId="0" applyFont="0" applyFill="0" applyBorder="0" applyAlignment="0" applyProtection="0"/>
    <xf numFmtId="0" fontId="35" fillId="0" borderId="0">
      <alignment horizontal="left" vertical="top" wrapText="1"/>
    </xf>
  </cellStyleXfs>
  <cellXfs count="30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1" fontId="34" fillId="0" borderId="15" xfId="0" applyNumberFormat="1" applyFont="1" applyBorder="1" applyAlignment="1">
      <alignment horizontal="center" vertical="center"/>
    </xf>
    <xf numFmtId="0" fontId="4" fillId="55" borderId="0" xfId="0" applyFont="1" applyFill="1"/>
    <xf numFmtId="0" fontId="30" fillId="0" borderId="10" xfId="0" applyFont="1" applyBorder="1" applyAlignment="1">
      <alignment horizontal="left" vertical="center" wrapText="1"/>
    </xf>
    <xf numFmtId="0" fontId="6" fillId="0" borderId="0" xfId="0" applyFont="1"/>
    <xf numFmtId="0" fontId="31" fillId="55" borderId="11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3" fillId="0" borderId="0" xfId="0" applyFont="1"/>
    <xf numFmtId="0" fontId="42" fillId="0" borderId="0" xfId="0" applyFont="1" applyAlignment="1">
      <alignment horizontal="centerContinuous"/>
    </xf>
    <xf numFmtId="0" fontId="42" fillId="0" borderId="0" xfId="0" applyFont="1"/>
    <xf numFmtId="0" fontId="38" fillId="0" borderId="10" xfId="0" applyFont="1" applyBorder="1" applyAlignment="1">
      <alignment horizontal="center" vertical="center" wrapText="1"/>
    </xf>
    <xf numFmtId="0" fontId="43" fillId="0" borderId="0" xfId="0" applyFont="1" applyAlignment="1">
      <alignment horizontal="right" vertical="center"/>
    </xf>
    <xf numFmtId="0" fontId="43" fillId="0" borderId="0" xfId="0" applyFont="1" applyAlignment="1">
      <alignment horizontal="right"/>
    </xf>
    <xf numFmtId="0" fontId="44" fillId="0" borderId="10" xfId="0" applyFont="1" applyBorder="1" applyAlignment="1">
      <alignment horizontal="left" vertical="top" wrapText="1"/>
    </xf>
    <xf numFmtId="0" fontId="42" fillId="0" borderId="10" xfId="0" applyFont="1" applyBorder="1" applyAlignment="1">
      <alignment horizontal="left" vertical="top" wrapText="1"/>
    </xf>
    <xf numFmtId="165" fontId="38" fillId="0" borderId="10" xfId="0" applyNumberFormat="1" applyFont="1" applyBorder="1" applyAlignment="1">
      <alignment horizontal="center" vertical="center" wrapText="1"/>
    </xf>
    <xf numFmtId="165" fontId="39" fillId="0" borderId="10" xfId="87" applyFont="1" applyBorder="1" applyAlignment="1">
      <alignment horizontal="center" vertical="center"/>
    </xf>
    <xf numFmtId="0" fontId="62" fillId="0" borderId="0" xfId="0" applyFont="1" applyAlignment="1">
      <alignment horizontal="left" vertical="top" wrapText="1"/>
    </xf>
    <xf numFmtId="0" fontId="62" fillId="0" borderId="0" xfId="0" applyFont="1"/>
    <xf numFmtId="0" fontId="44" fillId="0" borderId="0" xfId="0" applyFont="1" applyAlignment="1">
      <alignment horizontal="left" vertical="top" wrapText="1"/>
    </xf>
    <xf numFmtId="0" fontId="62" fillId="0" borderId="10" xfId="0" applyFont="1" applyBorder="1" applyAlignment="1">
      <alignment horizontal="left" vertical="top" wrapText="1"/>
    </xf>
    <xf numFmtId="0" fontId="62" fillId="0" borderId="10" xfId="0" applyFont="1" applyBorder="1" applyAlignment="1">
      <alignment horizontal="center" vertical="top" wrapText="1"/>
    </xf>
    <xf numFmtId="0" fontId="43" fillId="0" borderId="10" xfId="0" applyFont="1" applyBorder="1" applyAlignment="1">
      <alignment horizontal="left" vertical="top" wrapText="1"/>
    </xf>
    <xf numFmtId="165" fontId="85" fillId="0" borderId="10" xfId="86" applyFont="1" applyBorder="1">
      <alignment horizontal="right" vertical="top"/>
    </xf>
    <xf numFmtId="0" fontId="83" fillId="0" borderId="10" xfId="0" applyFont="1" applyBorder="1" applyAlignment="1">
      <alignment horizontal="left" vertical="top" wrapText="1"/>
    </xf>
    <xf numFmtId="164" fontId="42" fillId="0" borderId="0" xfId="1" applyNumberFormat="1" applyFont="1" applyFill="1" applyAlignment="1">
      <alignment horizontal="center" vertical="center"/>
    </xf>
    <xf numFmtId="164" fontId="83" fillId="0" borderId="10" xfId="0" applyNumberFormat="1" applyFont="1" applyBorder="1" applyAlignment="1">
      <alignment horizontal="center" vertical="center" wrapText="1"/>
    </xf>
    <xf numFmtId="1" fontId="86" fillId="0" borderId="15" xfId="0" applyNumberFormat="1" applyFont="1" applyBorder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0" fontId="9" fillId="0" borderId="0" xfId="210" applyFont="1"/>
    <xf numFmtId="0" fontId="42" fillId="0" borderId="0" xfId="210" applyFont="1" applyAlignment="1">
      <alignment horizontal="left" vertical="top" wrapText="1"/>
    </xf>
    <xf numFmtId="0" fontId="89" fillId="0" borderId="0" xfId="210" applyFont="1" applyAlignment="1">
      <alignment horizontal="left" vertical="top" wrapText="1"/>
    </xf>
    <xf numFmtId="0" fontId="44" fillId="0" borderId="0" xfId="210" applyFont="1" applyAlignment="1">
      <alignment horizontal="center" vertical="top" wrapText="1"/>
    </xf>
    <xf numFmtId="0" fontId="42" fillId="0" borderId="0" xfId="210" applyFont="1" applyAlignment="1">
      <alignment vertical="top" wrapText="1"/>
    </xf>
    <xf numFmtId="0" fontId="42" fillId="58" borderId="10" xfId="23" applyFont="1" applyFill="1" applyBorder="1" applyAlignment="1">
      <alignment horizontal="center" vertical="center" wrapText="1"/>
    </xf>
    <xf numFmtId="168" fontId="44" fillId="58" borderId="10" xfId="23" applyNumberFormat="1" applyFont="1" applyFill="1" applyBorder="1" applyAlignment="1">
      <alignment horizontal="center" vertical="center" wrapText="1"/>
    </xf>
    <xf numFmtId="0" fontId="44" fillId="58" borderId="10" xfId="23" applyFont="1" applyFill="1" applyBorder="1" applyAlignment="1">
      <alignment horizontal="center" vertical="center" wrapText="1"/>
    </xf>
    <xf numFmtId="164" fontId="89" fillId="0" borderId="0" xfId="210" applyNumberFormat="1" applyFont="1" applyAlignment="1">
      <alignment horizontal="left" vertical="top" wrapText="1"/>
    </xf>
    <xf numFmtId="0" fontId="88" fillId="0" borderId="0" xfId="210" applyFont="1" applyAlignment="1">
      <alignment horizontal="left" vertical="top" wrapText="1"/>
    </xf>
    <xf numFmtId="0" fontId="44" fillId="58" borderId="14" xfId="23" applyFont="1" applyFill="1" applyBorder="1" applyAlignment="1">
      <alignment horizontal="center" vertical="center" wrapText="1"/>
    </xf>
    <xf numFmtId="165" fontId="42" fillId="58" borderId="10" xfId="23" applyNumberFormat="1" applyFont="1" applyFill="1" applyBorder="1" applyAlignment="1">
      <alignment horizontal="center" vertical="center" wrapText="1"/>
    </xf>
    <xf numFmtId="165" fontId="42" fillId="0" borderId="10" xfId="86" applyFont="1" applyBorder="1">
      <alignment horizontal="right" vertical="top"/>
    </xf>
    <xf numFmtId="0" fontId="43" fillId="0" borderId="0" xfId="0" applyFont="1" applyAlignment="1">
      <alignment horizontal="centerContinuous"/>
    </xf>
    <xf numFmtId="0" fontId="88" fillId="0" borderId="0" xfId="0" applyFont="1"/>
    <xf numFmtId="0" fontId="9" fillId="0" borderId="0" xfId="0" applyFont="1"/>
    <xf numFmtId="0" fontId="89" fillId="0" borderId="0" xfId="0" applyFont="1" applyAlignment="1">
      <alignment horizontal="left" vertical="top" wrapText="1"/>
    </xf>
    <xf numFmtId="0" fontId="62" fillId="55" borderId="0" xfId="0" applyFont="1" applyFill="1"/>
    <xf numFmtId="0" fontId="43" fillId="55" borderId="10" xfId="0" applyFont="1" applyFill="1" applyBorder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165" fontId="85" fillId="0" borderId="0" xfId="86" applyFont="1" applyBorder="1">
      <alignment horizontal="right" vertical="top"/>
    </xf>
    <xf numFmtId="3" fontId="86" fillId="0" borderId="10" xfId="0" applyNumberFormat="1" applyFont="1" applyBorder="1" applyAlignment="1">
      <alignment horizontal="right" vertical="top" wrapText="1"/>
    </xf>
    <xf numFmtId="0" fontId="88" fillId="0" borderId="0" xfId="210" applyFont="1"/>
    <xf numFmtId="0" fontId="42" fillId="0" borderId="10" xfId="179" applyFont="1" applyBorder="1" applyAlignment="1">
      <alignment horizontal="center" vertical="top" wrapText="1"/>
    </xf>
    <xf numFmtId="0" fontId="41" fillId="0" borderId="10" xfId="0" applyFont="1" applyBorder="1" applyAlignment="1">
      <alignment horizontal="left" vertical="top" wrapText="1"/>
    </xf>
    <xf numFmtId="0" fontId="42" fillId="0" borderId="0" xfId="139" applyFont="1"/>
    <xf numFmtId="0" fontId="42" fillId="0" borderId="0" xfId="139" applyFont="1" applyAlignment="1">
      <alignment horizontal="right"/>
    </xf>
    <xf numFmtId="0" fontId="38" fillId="0" borderId="0" xfId="0" applyFont="1" applyAlignment="1">
      <alignment horizontal="center" vertical="top" wrapText="1"/>
    </xf>
    <xf numFmtId="0" fontId="37" fillId="0" borderId="0" xfId="0" applyFont="1" applyAlignment="1">
      <alignment horizontal="center" vertical="top"/>
    </xf>
    <xf numFmtId="0" fontId="37" fillId="0" borderId="10" xfId="0" applyFont="1" applyBorder="1" applyAlignment="1">
      <alignment horizontal="center" vertical="center" wrapText="1"/>
    </xf>
    <xf numFmtId="165" fontId="43" fillId="0" borderId="10" xfId="86" applyFont="1" applyFill="1" applyBorder="1">
      <alignment horizontal="right" vertical="top"/>
    </xf>
    <xf numFmtId="165" fontId="42" fillId="0" borderId="10" xfId="86" applyFont="1" applyFill="1" applyBorder="1">
      <alignment horizontal="right" vertical="top"/>
    </xf>
    <xf numFmtId="165" fontId="42" fillId="0" borderId="10" xfId="86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3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38" fillId="0" borderId="10" xfId="86" applyFont="1" applyBorder="1" applyAlignment="1">
      <alignment horizontal="center" vertical="center"/>
    </xf>
    <xf numFmtId="165" fontId="38" fillId="55" borderId="10" xfId="86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43" fillId="55" borderId="10" xfId="86" applyNumberFormat="1" applyFont="1" applyFill="1" applyBorder="1">
      <alignment horizontal="right" vertical="top"/>
    </xf>
    <xf numFmtId="169" fontId="43" fillId="55" borderId="10" xfId="86" applyNumberFormat="1" applyFont="1" applyFill="1" applyBorder="1">
      <alignment horizontal="right" vertical="top"/>
    </xf>
    <xf numFmtId="0" fontId="42" fillId="0" borderId="10" xfId="179" applyFont="1" applyBorder="1">
      <alignment horizontal="left" vertical="top" wrapText="1"/>
    </xf>
    <xf numFmtId="0" fontId="103" fillId="0" borderId="10" xfId="0" applyFont="1" applyBorder="1" applyAlignment="1">
      <alignment horizontal="left" vertical="top" wrapText="1"/>
    </xf>
    <xf numFmtId="0" fontId="104" fillId="0" borderId="10" xfId="0" applyFont="1" applyBorder="1" applyAlignment="1">
      <alignment horizontal="left" vertical="top" wrapText="1"/>
    </xf>
    <xf numFmtId="0" fontId="36" fillId="55" borderId="10" xfId="0" applyFont="1" applyFill="1" applyBorder="1" applyAlignment="1">
      <alignment horizontal="center" vertical="center" wrapText="1"/>
    </xf>
    <xf numFmtId="0" fontId="104" fillId="55" borderId="11" xfId="0" applyFont="1" applyFill="1" applyBorder="1" applyAlignment="1">
      <alignment horizontal="center" vertical="center"/>
    </xf>
    <xf numFmtId="0" fontId="105" fillId="55" borderId="0" xfId="0" applyFont="1" applyFill="1"/>
    <xf numFmtId="0" fontId="104" fillId="55" borderId="10" xfId="0" applyFont="1" applyFill="1" applyBorder="1" applyAlignment="1">
      <alignment horizontal="center" vertical="center"/>
    </xf>
    <xf numFmtId="0" fontId="104" fillId="55" borderId="10" xfId="0" applyFont="1" applyFill="1" applyBorder="1" applyAlignment="1">
      <alignment horizontal="center" vertical="center" wrapText="1"/>
    </xf>
    <xf numFmtId="43" fontId="44" fillId="0" borderId="10" xfId="1" applyFont="1" applyBorder="1" applyAlignment="1">
      <alignment horizontal="center" vertical="center"/>
    </xf>
    <xf numFmtId="164" fontId="44" fillId="55" borderId="10" xfId="0" applyNumberFormat="1" applyFont="1" applyFill="1" applyBorder="1" applyAlignment="1">
      <alignment horizontal="right" vertical="center"/>
    </xf>
    <xf numFmtId="164" fontId="44" fillId="0" borderId="10" xfId="0" applyNumberFormat="1" applyFont="1" applyBorder="1" applyAlignment="1">
      <alignment horizontal="right" vertical="center"/>
    </xf>
    <xf numFmtId="164" fontId="43" fillId="0" borderId="10" xfId="0" applyNumberFormat="1" applyFont="1" applyBorder="1" applyAlignment="1">
      <alignment horizontal="right" vertical="center"/>
    </xf>
    <xf numFmtId="43" fontId="43" fillId="0" borderId="10" xfId="1" applyFont="1" applyBorder="1" applyAlignment="1">
      <alignment horizontal="center" vertical="center"/>
    </xf>
    <xf numFmtId="165" fontId="42" fillId="0" borderId="10" xfId="86" applyFont="1" applyBorder="1" applyAlignment="1">
      <alignment horizontal="center" vertical="top"/>
    </xf>
    <xf numFmtId="39" fontId="38" fillId="0" borderId="0" xfId="0" applyNumberFormat="1" applyFont="1" applyAlignment="1">
      <alignment horizontal="left" vertical="top" wrapText="1"/>
    </xf>
    <xf numFmtId="165" fontId="44" fillId="55" borderId="10" xfId="86" applyFont="1" applyFill="1" applyBorder="1" applyAlignment="1">
      <alignment horizontal="center" vertical="center"/>
    </xf>
    <xf numFmtId="170" fontId="88" fillId="0" borderId="0" xfId="210" applyNumberFormat="1" applyFont="1"/>
    <xf numFmtId="0" fontId="42" fillId="55" borderId="10" xfId="179" applyFont="1" applyFill="1" applyBorder="1">
      <alignment horizontal="left" vertical="top" wrapText="1"/>
    </xf>
    <xf numFmtId="169" fontId="38" fillId="0" borderId="0" xfId="0" applyNumberFormat="1" applyFont="1" applyAlignment="1">
      <alignment horizontal="left" vertical="top" wrapText="1"/>
    </xf>
    <xf numFmtId="0" fontId="104" fillId="0" borderId="10" xfId="0" applyFont="1" applyBorder="1" applyAlignment="1">
      <alignment horizontal="center" vertical="center"/>
    </xf>
    <xf numFmtId="165" fontId="43" fillId="0" borderId="10" xfId="86" applyFont="1" applyBorder="1">
      <alignment horizontal="right" vertical="top"/>
    </xf>
    <xf numFmtId="164" fontId="43" fillId="55" borderId="10" xfId="86" applyNumberFormat="1" applyFont="1" applyFill="1" applyBorder="1">
      <alignment horizontal="right" vertical="top"/>
    </xf>
    <xf numFmtId="169" fontId="43" fillId="0" borderId="10" xfId="86" applyNumberFormat="1" applyFont="1" applyFill="1" applyBorder="1">
      <alignment horizontal="right" vertical="top"/>
    </xf>
    <xf numFmtId="0" fontId="106" fillId="0" borderId="10" xfId="0" applyFont="1" applyBorder="1" applyAlignment="1">
      <alignment horizontal="left" vertical="top" wrapText="1"/>
    </xf>
    <xf numFmtId="0" fontId="107" fillId="0" borderId="10" xfId="0" applyFont="1" applyBorder="1" applyAlignment="1">
      <alignment horizontal="left" vertical="top" wrapText="1"/>
    </xf>
    <xf numFmtId="0" fontId="104" fillId="55" borderId="11" xfId="0" applyFont="1" applyFill="1" applyBorder="1" applyAlignment="1">
      <alignment vertical="center"/>
    </xf>
    <xf numFmtId="0" fontId="108" fillId="55" borderId="10" xfId="0" applyFont="1" applyFill="1" applyBorder="1" applyAlignment="1">
      <alignment horizontal="left" vertical="center" wrapText="1"/>
    </xf>
    <xf numFmtId="43" fontId="85" fillId="0" borderId="10" xfId="1" applyFont="1" applyBorder="1" applyAlignment="1">
      <alignment horizontal="center" vertical="center"/>
    </xf>
    <xf numFmtId="165" fontId="85" fillId="55" borderId="10" xfId="86" applyFont="1" applyFill="1" applyBorder="1">
      <alignment horizontal="right" vertical="top"/>
    </xf>
    <xf numFmtId="171" fontId="110" fillId="0" borderId="0" xfId="245" applyNumberFormat="1" applyFont="1" applyAlignment="1">
      <alignment vertical="center" wrapText="1"/>
    </xf>
    <xf numFmtId="0" fontId="109" fillId="0" borderId="0" xfId="245" applyAlignment="1">
      <alignment horizontal="left" vertical="top" wrapText="1"/>
    </xf>
    <xf numFmtId="0" fontId="42" fillId="0" borderId="0" xfId="245" applyFont="1" applyAlignment="1">
      <alignment horizontal="left" vertical="top" wrapText="1"/>
    </xf>
    <xf numFmtId="0" fontId="44" fillId="0" borderId="0" xfId="245" applyFont="1" applyAlignment="1">
      <alignment vertical="center" wrapText="1"/>
    </xf>
    <xf numFmtId="0" fontId="42" fillId="0" borderId="0" xfId="245" applyFont="1" applyAlignment="1">
      <alignment horizontal="right" vertical="center" wrapText="1"/>
    </xf>
    <xf numFmtId="0" fontId="42" fillId="0" borderId="0" xfId="0" applyFont="1" applyAlignment="1">
      <alignment horizontal="left" vertical="top" wrapText="1"/>
    </xf>
    <xf numFmtId="165" fontId="4" fillId="0" borderId="0" xfId="0" applyNumberFormat="1" applyFont="1"/>
    <xf numFmtId="165" fontId="42" fillId="0" borderId="0" xfId="86" applyFont="1" applyBorder="1" applyAlignment="1">
      <alignment horizontal="center" vertical="center"/>
    </xf>
    <xf numFmtId="0" fontId="44" fillId="0" borderId="10" xfId="0" applyFont="1" applyBorder="1" applyAlignment="1">
      <alignment vertical="top" wrapText="1"/>
    </xf>
    <xf numFmtId="0" fontId="43" fillId="0" borderId="10" xfId="0" applyFont="1" applyBorder="1" applyAlignment="1">
      <alignment vertical="top" wrapText="1"/>
    </xf>
    <xf numFmtId="0" fontId="44" fillId="0" borderId="0" xfId="0" applyFont="1" applyAlignment="1">
      <alignment vertical="top" wrapText="1"/>
    </xf>
    <xf numFmtId="0" fontId="43" fillId="0" borderId="0" xfId="0" applyFont="1" applyAlignment="1">
      <alignment vertical="top" wrapText="1"/>
    </xf>
    <xf numFmtId="171" fontId="88" fillId="0" borderId="0" xfId="210" applyNumberFormat="1" applyFont="1"/>
    <xf numFmtId="0" fontId="42" fillId="55" borderId="10" xfId="179" applyFont="1" applyFill="1" applyBorder="1" applyAlignment="1">
      <alignment horizontal="center" vertical="top" wrapText="1"/>
    </xf>
    <xf numFmtId="165" fontId="42" fillId="55" borderId="10" xfId="86" applyFont="1" applyFill="1" applyBorder="1">
      <alignment horizontal="right" vertical="top"/>
    </xf>
    <xf numFmtId="165" fontId="42" fillId="55" borderId="10" xfId="86" applyFont="1" applyFill="1" applyBorder="1" applyAlignment="1">
      <alignment horizontal="center" vertical="top"/>
    </xf>
    <xf numFmtId="170" fontId="88" fillId="55" borderId="0" xfId="210" applyNumberFormat="1" applyFont="1" applyFill="1"/>
    <xf numFmtId="0" fontId="88" fillId="55" borderId="0" xfId="210" applyFont="1" applyFill="1"/>
    <xf numFmtId="166" fontId="85" fillId="0" borderId="10" xfId="1" applyNumberFormat="1" applyFont="1" applyBorder="1" applyAlignment="1">
      <alignment horizontal="right" vertical="top"/>
    </xf>
    <xf numFmtId="0" fontId="38" fillId="0" borderId="15" xfId="0" applyFont="1" applyBorder="1" applyAlignment="1">
      <alignment horizontal="center" vertical="top" wrapText="1"/>
    </xf>
    <xf numFmtId="171" fontId="38" fillId="0" borderId="0" xfId="0" applyNumberFormat="1" applyFont="1" applyAlignment="1">
      <alignment horizontal="left" vertical="top" wrapText="1"/>
    </xf>
    <xf numFmtId="166" fontId="38" fillId="0" borderId="0" xfId="0" applyNumberFormat="1" applyFont="1" applyAlignment="1">
      <alignment horizontal="left" vertical="top" wrapText="1"/>
    </xf>
    <xf numFmtId="43" fontId="38" fillId="0" borderId="0" xfId="0" applyNumberFormat="1" applyFont="1" applyAlignment="1">
      <alignment horizontal="left" vertical="top" wrapText="1"/>
    </xf>
    <xf numFmtId="165" fontId="112" fillId="0" borderId="10" xfId="86" applyFont="1" applyFill="1" applyBorder="1">
      <alignment horizontal="right" vertical="top"/>
    </xf>
    <xf numFmtId="165" fontId="113" fillId="0" borderId="10" xfId="87" applyFont="1" applyFill="1" applyBorder="1">
      <alignment horizontal="right" vertical="top"/>
    </xf>
    <xf numFmtId="166" fontId="114" fillId="0" borderId="10" xfId="246" applyNumberFormat="1" applyFont="1" applyFill="1" applyBorder="1" applyAlignment="1">
      <alignment horizontal="center" vertical="center" wrapText="1"/>
    </xf>
    <xf numFmtId="166" fontId="114" fillId="0" borderId="10" xfId="246" applyNumberFormat="1" applyFont="1" applyFill="1" applyBorder="1" applyAlignment="1">
      <alignment horizontal="center" vertical="center"/>
    </xf>
    <xf numFmtId="0" fontId="114" fillId="0" borderId="10" xfId="245" applyFont="1" applyBorder="1" applyAlignment="1">
      <alignment wrapText="1"/>
    </xf>
    <xf numFmtId="166" fontId="114" fillId="0" borderId="10" xfId="247" applyNumberFormat="1" applyFont="1" applyFill="1" applyBorder="1" applyAlignment="1">
      <alignment horizontal="center" vertical="center"/>
    </xf>
    <xf numFmtId="0" fontId="116" fillId="0" borderId="10" xfId="245" applyFont="1" applyBorder="1" applyAlignment="1">
      <alignment vertical="center" wrapText="1"/>
    </xf>
    <xf numFmtId="166" fontId="116" fillId="0" borderId="10" xfId="247" applyNumberFormat="1" applyFont="1" applyFill="1" applyBorder="1" applyAlignment="1">
      <alignment horizontal="center" vertical="center"/>
    </xf>
    <xf numFmtId="0" fontId="114" fillId="0" borderId="10" xfId="245" applyFont="1" applyBorder="1" applyAlignment="1">
      <alignment vertical="center" wrapText="1"/>
    </xf>
    <xf numFmtId="166" fontId="114" fillId="0" borderId="10" xfId="247" applyNumberFormat="1" applyFont="1" applyFill="1" applyBorder="1" applyAlignment="1">
      <alignment horizontal="left" vertical="center"/>
    </xf>
    <xf numFmtId="0" fontId="116" fillId="0" borderId="10" xfId="245" applyFont="1" applyBorder="1" applyAlignment="1">
      <alignment horizontal="left" vertical="center" wrapText="1"/>
    </xf>
    <xf numFmtId="166" fontId="116" fillId="0" borderId="10" xfId="247" applyNumberFormat="1" applyFont="1" applyFill="1" applyBorder="1" applyAlignment="1">
      <alignment horizontal="left" vertical="center" wrapText="1"/>
    </xf>
    <xf numFmtId="0" fontId="41" fillId="0" borderId="10" xfId="248" applyFont="1" applyBorder="1">
      <alignment horizontal="left" vertical="top" wrapText="1"/>
    </xf>
    <xf numFmtId="0" fontId="38" fillId="0" borderId="10" xfId="248" applyFont="1" applyBorder="1">
      <alignment horizontal="left" vertical="top" wrapText="1"/>
    </xf>
    <xf numFmtId="0" fontId="117" fillId="0" borderId="10" xfId="0" applyFont="1" applyBorder="1" applyAlignment="1">
      <alignment horizontal="left" vertical="top" wrapText="1"/>
    </xf>
    <xf numFmtId="166" fontId="44" fillId="55" borderId="10" xfId="1" applyNumberFormat="1" applyFont="1" applyFill="1" applyBorder="1" applyAlignment="1">
      <alignment horizontal="center" vertical="center"/>
    </xf>
    <xf numFmtId="0" fontId="42" fillId="55" borderId="0" xfId="0" applyFont="1" applyFill="1" applyAlignment="1">
      <alignment wrapText="1"/>
    </xf>
    <xf numFmtId="166" fontId="42" fillId="55" borderId="10" xfId="1" applyNumberFormat="1" applyFont="1" applyFill="1" applyBorder="1" applyAlignment="1">
      <alignment horizontal="center" vertical="center"/>
    </xf>
    <xf numFmtId="0" fontId="42" fillId="55" borderId="10" xfId="0" applyFont="1" applyFill="1" applyBorder="1" applyAlignment="1">
      <alignment vertical="center" wrapText="1"/>
    </xf>
    <xf numFmtId="0" fontId="6" fillId="55" borderId="0" xfId="0" applyFont="1" applyFill="1" applyAlignment="1">
      <alignment wrapText="1"/>
    </xf>
    <xf numFmtId="164" fontId="104" fillId="55" borderId="10" xfId="0" applyNumberFormat="1" applyFont="1" applyFill="1" applyBorder="1" applyAlignment="1">
      <alignment vertical="center"/>
    </xf>
    <xf numFmtId="0" fontId="83" fillId="0" borderId="10" xfId="0" applyFont="1" applyBorder="1" applyAlignment="1">
      <alignment horizontal="center" vertical="center" wrapText="1"/>
    </xf>
    <xf numFmtId="164" fontId="104" fillId="55" borderId="25" xfId="0" applyNumberFormat="1" applyFont="1" applyFill="1" applyBorder="1" applyAlignment="1">
      <alignment vertical="center"/>
    </xf>
    <xf numFmtId="0" fontId="83" fillId="0" borderId="14" xfId="0" applyFont="1" applyBorder="1" applyAlignment="1">
      <alignment vertical="center" wrapText="1"/>
    </xf>
    <xf numFmtId="0" fontId="108" fillId="55" borderId="13" xfId="0" applyFont="1" applyFill="1" applyBorder="1" applyAlignment="1">
      <alignment horizontal="left" vertical="center" wrapText="1"/>
    </xf>
    <xf numFmtId="164" fontId="103" fillId="55" borderId="10" xfId="0" applyNumberFormat="1" applyFont="1" applyFill="1" applyBorder="1" applyAlignment="1">
      <alignment vertical="center"/>
    </xf>
    <xf numFmtId="0" fontId="62" fillId="0" borderId="10" xfId="0" applyFont="1" applyBorder="1" applyAlignment="1">
      <alignment vertical="top" wrapText="1"/>
    </xf>
    <xf numFmtId="0" fontId="44" fillId="0" borderId="10" xfId="0" applyFont="1" applyBorder="1" applyAlignment="1">
      <alignment horizontal="left" vertical="center" wrapText="1"/>
    </xf>
    <xf numFmtId="0" fontId="62" fillId="55" borderId="10" xfId="0" applyFont="1" applyFill="1" applyBorder="1" applyAlignment="1">
      <alignment vertical="top" wrapText="1"/>
    </xf>
    <xf numFmtId="0" fontId="62" fillId="0" borderId="10" xfId="0" applyFont="1" applyBorder="1" applyAlignment="1">
      <alignment vertical="center" wrapText="1"/>
    </xf>
    <xf numFmtId="0" fontId="62" fillId="55" borderId="10" xfId="0" applyFont="1" applyFill="1" applyBorder="1" applyAlignment="1">
      <alignment horizontal="center" vertical="center" wrapText="1"/>
    </xf>
    <xf numFmtId="165" fontId="42" fillId="0" borderId="10" xfId="86" applyFont="1" applyBorder="1" applyAlignment="1">
      <alignment horizontal="center" vertical="center"/>
    </xf>
    <xf numFmtId="39" fontId="88" fillId="0" borderId="0" xfId="210" applyNumberFormat="1" applyFont="1"/>
    <xf numFmtId="170" fontId="9" fillId="0" borderId="0" xfId="210" applyNumberFormat="1" applyFont="1"/>
    <xf numFmtId="165" fontId="85" fillId="55" borderId="0" xfId="86" applyFont="1" applyFill="1" applyBorder="1">
      <alignment horizontal="right" vertical="top"/>
    </xf>
    <xf numFmtId="0" fontId="118" fillId="0" borderId="0" xfId="0" applyFont="1" applyAlignment="1">
      <alignment horizontal="left" vertical="top" wrapText="1"/>
    </xf>
    <xf numFmtId="165" fontId="85" fillId="0" borderId="14" xfId="86" applyFont="1" applyBorder="1">
      <alignment horizontal="right" vertical="top"/>
    </xf>
    <xf numFmtId="43" fontId="85" fillId="55" borderId="10" xfId="1" applyFont="1" applyFill="1" applyBorder="1" applyAlignment="1">
      <alignment horizontal="center" vertical="center"/>
    </xf>
    <xf numFmtId="43" fontId="43" fillId="55" borderId="10" xfId="1" applyFont="1" applyFill="1" applyBorder="1" applyAlignment="1">
      <alignment horizontal="center" vertical="center"/>
    </xf>
    <xf numFmtId="0" fontId="42" fillId="55" borderId="0" xfId="0" applyFont="1" applyFill="1"/>
    <xf numFmtId="0" fontId="42" fillId="55" borderId="0" xfId="0" applyFont="1" applyFill="1" applyAlignment="1">
      <alignment horizontal="centerContinuous"/>
    </xf>
    <xf numFmtId="0" fontId="43" fillId="55" borderId="0" xfId="0" applyFont="1" applyFill="1"/>
    <xf numFmtId="0" fontId="44" fillId="55" borderId="0" xfId="0" applyFont="1" applyFill="1" applyAlignment="1">
      <alignment vertical="top" wrapText="1"/>
    </xf>
    <xf numFmtId="0" fontId="43" fillId="55" borderId="0" xfId="0" applyFont="1" applyFill="1" applyAlignment="1">
      <alignment vertical="top" wrapText="1"/>
    </xf>
    <xf numFmtId="0" fontId="118" fillId="55" borderId="0" xfId="0" applyFont="1" applyFill="1" applyAlignment="1">
      <alignment horizontal="left" vertical="top" wrapText="1"/>
    </xf>
    <xf numFmtId="0" fontId="43" fillId="0" borderId="0" xfId="0" applyFont="1" applyAlignment="1">
      <alignment horizontal="right" vertical="center" wrapText="1"/>
    </xf>
    <xf numFmtId="0" fontId="44" fillId="0" borderId="0" xfId="245" applyFont="1" applyAlignment="1">
      <alignment horizontal="center" vertical="center" wrapText="1"/>
    </xf>
    <xf numFmtId="0" fontId="42" fillId="0" borderId="0" xfId="245" applyFont="1" applyAlignment="1">
      <alignment horizontal="right" vertical="top" wrapText="1"/>
    </xf>
    <xf numFmtId="43" fontId="114" fillId="0" borderId="25" xfId="246" applyFont="1" applyFill="1" applyBorder="1" applyAlignment="1">
      <alignment horizontal="center" vertical="center" wrapText="1"/>
    </xf>
    <xf numFmtId="43" fontId="114" fillId="0" borderId="11" xfId="246" applyFont="1" applyFill="1" applyBorder="1" applyAlignment="1">
      <alignment horizontal="center" vertical="center" wrapText="1"/>
    </xf>
    <xf numFmtId="0" fontId="115" fillId="0" borderId="14" xfId="245" applyFont="1" applyBorder="1" applyAlignment="1">
      <alignment horizontal="center" vertical="top" wrapText="1"/>
    </xf>
    <xf numFmtId="0" fontId="115" fillId="0" borderId="12" xfId="245" applyFont="1" applyBorder="1" applyAlignment="1">
      <alignment horizontal="center" vertical="top" wrapText="1"/>
    </xf>
    <xf numFmtId="0" fontId="115" fillId="0" borderId="13" xfId="245" applyFont="1" applyBorder="1" applyAlignment="1">
      <alignment horizontal="center" vertical="top" wrapText="1"/>
    </xf>
    <xf numFmtId="0" fontId="38" fillId="0" borderId="25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165" fontId="38" fillId="0" borderId="25" xfId="86" applyFont="1" applyFill="1" applyBorder="1" applyAlignment="1">
      <alignment horizontal="center" vertical="center"/>
    </xf>
    <xf numFmtId="165" fontId="38" fillId="0" borderId="15" xfId="86" applyFont="1" applyFill="1" applyBorder="1" applyAlignment="1">
      <alignment horizontal="center" vertical="center"/>
    </xf>
    <xf numFmtId="165" fontId="38" fillId="0" borderId="11" xfId="86" applyFont="1" applyFill="1" applyBorder="1" applyAlignment="1">
      <alignment horizontal="center" vertical="center"/>
    </xf>
    <xf numFmtId="0" fontId="43" fillId="0" borderId="0" xfId="0" applyFont="1" applyAlignment="1">
      <alignment horizontal="right" vertical="center"/>
    </xf>
    <xf numFmtId="0" fontId="39" fillId="0" borderId="0" xfId="0" applyFont="1" applyAlignment="1">
      <alignment horizontal="center" vertical="top" wrapText="1"/>
    </xf>
    <xf numFmtId="0" fontId="38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8" fillId="0" borderId="12" xfId="0" applyFont="1" applyBorder="1" applyAlignment="1">
      <alignment horizontal="center" vertical="top" wrapText="1"/>
    </xf>
    <xf numFmtId="0" fontId="38" fillId="0" borderId="13" xfId="0" applyFont="1" applyBorder="1" applyAlignment="1">
      <alignment horizontal="center" vertical="top" wrapText="1"/>
    </xf>
    <xf numFmtId="165" fontId="38" fillId="55" borderId="25" xfId="86" applyFont="1" applyFill="1" applyBorder="1" applyAlignment="1">
      <alignment horizontal="center" vertical="center"/>
    </xf>
    <xf numFmtId="165" fontId="38" fillId="55" borderId="15" xfId="86" applyFont="1" applyFill="1" applyBorder="1" applyAlignment="1">
      <alignment horizontal="center" vertical="center"/>
    </xf>
    <xf numFmtId="165" fontId="38" fillId="55" borderId="11" xfId="86" applyFont="1" applyFill="1" applyBorder="1" applyAlignment="1">
      <alignment horizontal="center" vertical="center"/>
    </xf>
    <xf numFmtId="0" fontId="83" fillId="0" borderId="27" xfId="0" applyFont="1" applyBorder="1" applyAlignment="1">
      <alignment horizontal="center" vertical="top" wrapText="1"/>
    </xf>
    <xf numFmtId="0" fontId="83" fillId="0" borderId="28" xfId="0" applyFont="1" applyBorder="1" applyAlignment="1">
      <alignment horizontal="center" vertical="top" wrapText="1"/>
    </xf>
    <xf numFmtId="0" fontId="62" fillId="0" borderId="25" xfId="0" applyFont="1" applyBorder="1" applyAlignment="1">
      <alignment horizontal="center" vertical="top" wrapText="1"/>
    </xf>
    <xf numFmtId="0" fontId="62" fillId="0" borderId="15" xfId="0" applyFont="1" applyBorder="1" applyAlignment="1">
      <alignment horizontal="center" vertical="top" wrapText="1"/>
    </xf>
    <xf numFmtId="0" fontId="62" fillId="0" borderId="11" xfId="0" applyFont="1" applyBorder="1" applyAlignment="1">
      <alignment horizontal="center" vertical="top" wrapText="1"/>
    </xf>
    <xf numFmtId="166" fontId="42" fillId="0" borderId="25" xfId="1" applyNumberFormat="1" applyFont="1" applyFill="1" applyBorder="1" applyAlignment="1">
      <alignment horizontal="center" vertical="center" wrapText="1"/>
    </xf>
    <xf numFmtId="166" fontId="42" fillId="0" borderId="15" xfId="1" applyNumberFormat="1" applyFont="1" applyFill="1" applyBorder="1" applyAlignment="1">
      <alignment horizontal="center" vertical="center" wrapText="1"/>
    </xf>
    <xf numFmtId="166" fontId="42" fillId="0" borderId="11" xfId="1" applyNumberFormat="1" applyFont="1" applyFill="1" applyBorder="1" applyAlignment="1">
      <alignment horizontal="center" vertical="center" wrapText="1"/>
    </xf>
    <xf numFmtId="0" fontId="62" fillId="0" borderId="29" xfId="0" applyFont="1" applyBorder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44" fillId="0" borderId="30" xfId="0" applyFont="1" applyBorder="1" applyAlignment="1">
      <alignment horizontal="center" vertical="top" wrapText="1"/>
    </xf>
    <xf numFmtId="0" fontId="44" fillId="0" borderId="29" xfId="0" applyFont="1" applyBorder="1" applyAlignment="1">
      <alignment horizontal="center" vertical="top" wrapText="1"/>
    </xf>
    <xf numFmtId="0" fontId="44" fillId="0" borderId="31" xfId="0" applyFont="1" applyBorder="1" applyAlignment="1">
      <alignment horizontal="center" vertical="top" wrapText="1"/>
    </xf>
    <xf numFmtId="0" fontId="39" fillId="0" borderId="10" xfId="0" applyFont="1" applyBorder="1" applyAlignment="1">
      <alignment horizontal="center" vertical="top" wrapText="1"/>
    </xf>
    <xf numFmtId="49" fontId="44" fillId="0" borderId="10" xfId="0" applyNumberFormat="1" applyFont="1" applyBorder="1" applyAlignment="1">
      <alignment horizontal="center" vertical="top" wrapText="1"/>
    </xf>
    <xf numFmtId="0" fontId="39" fillId="0" borderId="10" xfId="0" quotePrefix="1" applyFont="1" applyBorder="1" applyAlignment="1">
      <alignment horizontal="center" vertical="top" wrapText="1"/>
    </xf>
    <xf numFmtId="0" fontId="44" fillId="0" borderId="10" xfId="0" applyFont="1" applyBorder="1" applyAlignment="1">
      <alignment horizontal="center" vertical="top" wrapText="1"/>
    </xf>
    <xf numFmtId="0" fontId="62" fillId="0" borderId="14" xfId="0" applyFont="1" applyBorder="1" applyAlignment="1">
      <alignment horizontal="center" vertical="center" wrapText="1"/>
    </xf>
    <xf numFmtId="0" fontId="62" fillId="0" borderId="12" xfId="0" applyFont="1" applyBorder="1" applyAlignment="1">
      <alignment horizontal="center" vertical="center" wrapText="1"/>
    </xf>
    <xf numFmtId="0" fontId="62" fillId="0" borderId="13" xfId="0" applyFont="1" applyBorder="1" applyAlignment="1">
      <alignment horizontal="center" vertical="center" wrapText="1"/>
    </xf>
    <xf numFmtId="0" fontId="44" fillId="55" borderId="10" xfId="138" applyFont="1" applyFill="1" applyBorder="1" applyAlignment="1">
      <alignment horizontal="center" vertical="top" wrapText="1"/>
    </xf>
    <xf numFmtId="0" fontId="42" fillId="0" borderId="10" xfId="0" applyFont="1" applyBorder="1" applyAlignment="1">
      <alignment horizontal="center" vertical="top" wrapText="1"/>
    </xf>
    <xf numFmtId="0" fontId="104" fillId="55" borderId="14" xfId="0" applyFont="1" applyFill="1" applyBorder="1" applyAlignment="1">
      <alignment horizontal="center" vertical="center" wrapText="1"/>
    </xf>
    <xf numFmtId="0" fontId="104" fillId="55" borderId="12" xfId="0" applyFont="1" applyFill="1" applyBorder="1" applyAlignment="1">
      <alignment horizontal="center" vertical="center" wrapText="1"/>
    </xf>
    <xf numFmtId="0" fontId="104" fillId="55" borderId="13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104" fillId="55" borderId="10" xfId="0" applyFont="1" applyFill="1" applyBorder="1" applyAlignment="1">
      <alignment horizontal="left" vertical="center" wrapText="1"/>
    </xf>
    <xf numFmtId="0" fontId="104" fillId="55" borderId="14" xfId="0" applyFont="1" applyFill="1" applyBorder="1" applyAlignment="1">
      <alignment horizontal="left" vertical="center" wrapText="1"/>
    </xf>
    <xf numFmtId="0" fontId="104" fillId="55" borderId="12" xfId="0" applyFont="1" applyFill="1" applyBorder="1" applyAlignment="1">
      <alignment horizontal="left" vertical="center" wrapText="1"/>
    </xf>
    <xf numFmtId="0" fontId="104" fillId="55" borderId="13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08" fillId="55" borderId="14" xfId="0" applyFont="1" applyFill="1" applyBorder="1" applyAlignment="1">
      <alignment horizontal="center" vertical="center" wrapText="1"/>
    </xf>
    <xf numFmtId="0" fontId="108" fillId="55" borderId="12" xfId="0" applyFont="1" applyFill="1" applyBorder="1" applyAlignment="1">
      <alignment horizontal="center" vertical="center" wrapText="1"/>
    </xf>
    <xf numFmtId="0" fontId="108" fillId="55" borderId="13" xfId="0" applyFont="1" applyFill="1" applyBorder="1" applyAlignment="1">
      <alignment horizontal="center" vertical="center" wrapText="1"/>
    </xf>
    <xf numFmtId="0" fontId="83" fillId="0" borderId="0" xfId="0" applyFont="1" applyAlignment="1">
      <alignment horizontal="center" vertical="center" wrapText="1"/>
    </xf>
    <xf numFmtId="0" fontId="31" fillId="56" borderId="14" xfId="0" applyFont="1" applyFill="1" applyBorder="1" applyAlignment="1">
      <alignment horizontal="center" vertical="center"/>
    </xf>
    <xf numFmtId="0" fontId="31" fillId="56" borderId="12" xfId="0" applyFont="1" applyFill="1" applyBorder="1" applyAlignment="1">
      <alignment horizontal="center" vertical="center"/>
    </xf>
    <xf numFmtId="0" fontId="31" fillId="56" borderId="13" xfId="0" applyFont="1" applyFill="1" applyBorder="1" applyAlignment="1">
      <alignment horizontal="center" vertical="center"/>
    </xf>
    <xf numFmtId="0" fontId="104" fillId="0" borderId="14" xfId="0" applyFont="1" applyBorder="1" applyAlignment="1">
      <alignment horizontal="left" vertical="center" wrapText="1"/>
    </xf>
    <xf numFmtId="0" fontId="104" fillId="0" borderId="12" xfId="0" applyFont="1" applyBorder="1" applyAlignment="1">
      <alignment horizontal="left" vertical="center" wrapText="1"/>
    </xf>
    <xf numFmtId="0" fontId="104" fillId="0" borderId="13" xfId="0" applyFont="1" applyBorder="1" applyAlignment="1">
      <alignment horizontal="left" vertical="center" wrapText="1"/>
    </xf>
    <xf numFmtId="0" fontId="36" fillId="57" borderId="14" xfId="0" applyFont="1" applyFill="1" applyBorder="1" applyAlignment="1">
      <alignment horizontal="center" vertical="center"/>
    </xf>
    <xf numFmtId="0" fontId="36" fillId="57" borderId="12" xfId="0" applyFont="1" applyFill="1" applyBorder="1" applyAlignment="1">
      <alignment horizontal="center" vertical="center"/>
    </xf>
    <xf numFmtId="0" fontId="36" fillId="57" borderId="13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1" fontId="34" fillId="0" borderId="15" xfId="0" applyNumberFormat="1" applyFont="1" applyBorder="1" applyAlignment="1">
      <alignment horizontal="center" vertical="center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 vertical="center" wrapText="1"/>
    </xf>
    <xf numFmtId="0" fontId="62" fillId="0" borderId="14" xfId="0" applyFont="1" applyBorder="1" applyAlignment="1">
      <alignment horizontal="center" vertical="top" wrapText="1"/>
    </xf>
    <xf numFmtId="0" fontId="62" fillId="0" borderId="12" xfId="0" applyFont="1" applyBorder="1" applyAlignment="1">
      <alignment horizontal="center" vertical="top" wrapText="1"/>
    </xf>
    <xf numFmtId="0" fontId="62" fillId="0" borderId="13" xfId="0" applyFont="1" applyBorder="1" applyAlignment="1">
      <alignment horizontal="center" vertical="top" wrapText="1"/>
    </xf>
    <xf numFmtId="0" fontId="62" fillId="0" borderId="0" xfId="0" applyFont="1" applyAlignment="1">
      <alignment horizontal="center" wrapText="1"/>
    </xf>
    <xf numFmtId="0" fontId="44" fillId="0" borderId="10" xfId="0" applyFont="1" applyBorder="1" applyAlignment="1">
      <alignment horizontal="left" vertical="top" wrapText="1"/>
    </xf>
    <xf numFmtId="0" fontId="62" fillId="0" borderId="10" xfId="0" applyFont="1" applyBorder="1" applyAlignment="1">
      <alignment horizontal="center" vertical="top" wrapText="1"/>
    </xf>
    <xf numFmtId="0" fontId="83" fillId="0" borderId="10" xfId="0" applyFont="1" applyBorder="1" applyAlignment="1">
      <alignment horizontal="left" vertical="top" wrapText="1"/>
    </xf>
    <xf numFmtId="0" fontId="39" fillId="0" borderId="0" xfId="0" applyFont="1" applyAlignment="1">
      <alignment horizontal="left" vertical="top" wrapText="1"/>
    </xf>
    <xf numFmtId="0" fontId="41" fillId="0" borderId="0" xfId="0" applyFont="1" applyAlignment="1">
      <alignment horizontal="left" vertical="top" wrapText="1"/>
    </xf>
    <xf numFmtId="0" fontId="62" fillId="0" borderId="14" xfId="0" applyFont="1" applyBorder="1" applyAlignment="1">
      <alignment horizontal="center" vertical="center"/>
    </xf>
    <xf numFmtId="0" fontId="62" fillId="0" borderId="13" xfId="0" applyFont="1" applyBorder="1" applyAlignment="1">
      <alignment horizontal="center" vertical="center"/>
    </xf>
    <xf numFmtId="0" fontId="86" fillId="0" borderId="14" xfId="0" applyFont="1" applyBorder="1" applyAlignment="1">
      <alignment horizontal="left" vertical="top" wrapText="1"/>
    </xf>
    <xf numFmtId="0" fontId="86" fillId="0" borderId="13" xfId="0" applyFont="1" applyBorder="1" applyAlignment="1">
      <alignment horizontal="left" vertical="top" wrapText="1"/>
    </xf>
    <xf numFmtId="0" fontId="42" fillId="0" borderId="14" xfId="0" applyFont="1" applyBorder="1" applyAlignment="1">
      <alignment horizontal="left" vertical="top" wrapText="1"/>
    </xf>
    <xf numFmtId="0" fontId="42" fillId="0" borderId="13" xfId="0" applyFont="1" applyBorder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0" fontId="43" fillId="0" borderId="10" xfId="0" applyFont="1" applyBorder="1" applyAlignment="1">
      <alignment horizontal="left" vertical="top" wrapText="1"/>
    </xf>
    <xf numFmtId="0" fontId="44" fillId="0" borderId="0" xfId="0" applyFont="1" applyAlignment="1">
      <alignment horizontal="center" vertical="top"/>
    </xf>
    <xf numFmtId="0" fontId="44" fillId="0" borderId="0" xfId="0" applyFont="1" applyAlignment="1">
      <alignment horizontal="left" vertical="top" wrapText="1"/>
    </xf>
    <xf numFmtId="0" fontId="41" fillId="0" borderId="14" xfId="0" applyFont="1" applyBorder="1" applyAlignment="1">
      <alignment horizontal="left" vertical="top" wrapText="1"/>
    </xf>
    <xf numFmtId="0" fontId="41" fillId="0" borderId="13" xfId="0" applyFont="1" applyBorder="1" applyAlignment="1">
      <alignment horizontal="left" vertical="top" wrapText="1"/>
    </xf>
    <xf numFmtId="0" fontId="41" fillId="55" borderId="14" xfId="0" applyFont="1" applyFill="1" applyBorder="1" applyAlignment="1">
      <alignment horizontal="left" vertical="top" wrapText="1"/>
    </xf>
    <xf numFmtId="0" fontId="41" fillId="55" borderId="13" xfId="0" applyFont="1" applyFill="1" applyBorder="1" applyAlignment="1">
      <alignment horizontal="left" vertical="top" wrapText="1"/>
    </xf>
    <xf numFmtId="0" fontId="41" fillId="55" borderId="10" xfId="0" applyFont="1" applyFill="1" applyBorder="1" applyAlignment="1">
      <alignment horizontal="left" vertical="top" wrapText="1"/>
    </xf>
    <xf numFmtId="0" fontId="44" fillId="0" borderId="14" xfId="0" applyFont="1" applyBorder="1" applyAlignment="1">
      <alignment horizontal="left" vertical="top" wrapText="1"/>
    </xf>
    <xf numFmtId="0" fontId="44" fillId="0" borderId="12" xfId="0" applyFont="1" applyBorder="1" applyAlignment="1">
      <alignment horizontal="left" vertical="top" wrapText="1"/>
    </xf>
    <xf numFmtId="0" fontId="62" fillId="0" borderId="10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85" fillId="0" borderId="0" xfId="0" applyFont="1" applyAlignment="1">
      <alignment horizontal="right"/>
    </xf>
    <xf numFmtId="0" fontId="44" fillId="0" borderId="0" xfId="0" applyFont="1" applyAlignment="1">
      <alignment horizontal="center" vertical="center"/>
    </xf>
    <xf numFmtId="0" fontId="44" fillId="0" borderId="0" xfId="210" applyFont="1" applyAlignment="1">
      <alignment horizontal="center" vertical="center" wrapText="1"/>
    </xf>
    <xf numFmtId="0" fontId="42" fillId="0" borderId="26" xfId="210" applyFont="1" applyBorder="1" applyAlignment="1">
      <alignment horizontal="right" vertical="top" wrapText="1"/>
    </xf>
    <xf numFmtId="0" fontId="42" fillId="58" borderId="10" xfId="23" applyFont="1" applyFill="1" applyBorder="1" applyAlignment="1">
      <alignment horizontal="center" vertical="center" wrapText="1"/>
    </xf>
    <xf numFmtId="0" fontId="42" fillId="58" borderId="25" xfId="23" applyFont="1" applyFill="1" applyBorder="1" applyAlignment="1">
      <alignment horizontal="center" vertical="center" wrapText="1"/>
    </xf>
    <xf numFmtId="0" fontId="42" fillId="58" borderId="11" xfId="23" applyFont="1" applyFill="1" applyBorder="1" applyAlignment="1">
      <alignment horizontal="center" vertical="center" wrapText="1"/>
    </xf>
    <xf numFmtId="0" fontId="42" fillId="58" borderId="14" xfId="23" applyFont="1" applyFill="1" applyBorder="1" applyAlignment="1">
      <alignment horizontal="center" vertical="center" wrapText="1"/>
    </xf>
    <xf numFmtId="0" fontId="42" fillId="58" borderId="12" xfId="23" applyFont="1" applyFill="1" applyBorder="1" applyAlignment="1">
      <alignment horizontal="center" vertical="center" wrapText="1"/>
    </xf>
    <xf numFmtId="0" fontId="42" fillId="58" borderId="13" xfId="23" applyFont="1" applyFill="1" applyBorder="1" applyAlignment="1">
      <alignment horizontal="center" vertical="center" wrapText="1"/>
    </xf>
    <xf numFmtId="0" fontId="42" fillId="0" borderId="10" xfId="179" applyFont="1" applyBorder="1">
      <alignment horizontal="left" vertical="top" wrapText="1"/>
    </xf>
    <xf numFmtId="0" fontId="42" fillId="0" borderId="14" xfId="179" applyFont="1" applyBorder="1">
      <alignment horizontal="left" vertical="top" wrapText="1"/>
    </xf>
    <xf numFmtId="0" fontId="42" fillId="0" borderId="12" xfId="179" applyFont="1" applyBorder="1">
      <alignment horizontal="left" vertical="top" wrapText="1"/>
    </xf>
    <xf numFmtId="0" fontId="42" fillId="0" borderId="13" xfId="179" applyFont="1" applyBorder="1">
      <alignment horizontal="left" vertical="top" wrapText="1"/>
    </xf>
    <xf numFmtId="0" fontId="44" fillId="58" borderId="14" xfId="23" applyFont="1" applyFill="1" applyBorder="1" applyAlignment="1">
      <alignment horizontal="left" vertical="center" wrapText="1"/>
    </xf>
    <xf numFmtId="0" fontId="44" fillId="58" borderId="12" xfId="23" applyFont="1" applyFill="1" applyBorder="1" applyAlignment="1">
      <alignment horizontal="left" vertical="center" wrapText="1"/>
    </xf>
    <xf numFmtId="0" fontId="44" fillId="58" borderId="13" xfId="23" applyFont="1" applyFill="1" applyBorder="1" applyAlignment="1">
      <alignment horizontal="left" vertical="center" wrapText="1"/>
    </xf>
    <xf numFmtId="0" fontId="44" fillId="58" borderId="14" xfId="23" applyFont="1" applyFill="1" applyBorder="1" applyAlignment="1">
      <alignment horizontal="center" vertical="center" wrapText="1"/>
    </xf>
    <xf numFmtId="0" fontId="44" fillId="58" borderId="12" xfId="23" applyFont="1" applyFill="1" applyBorder="1" applyAlignment="1">
      <alignment horizontal="center" vertical="center" wrapText="1"/>
    </xf>
    <xf numFmtId="0" fontId="44" fillId="58" borderId="13" xfId="23" applyFont="1" applyFill="1" applyBorder="1" applyAlignment="1">
      <alignment horizontal="center" vertical="center" wrapText="1"/>
    </xf>
    <xf numFmtId="0" fontId="42" fillId="55" borderId="10" xfId="179" applyFont="1" applyFill="1" applyBorder="1">
      <alignment horizontal="left" vertical="top" wrapText="1"/>
    </xf>
    <xf numFmtId="4" fontId="4" fillId="0" borderId="0" xfId="0" applyNumberFormat="1" applyFont="1"/>
  </cellXfs>
  <cellStyles count="249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3" xfId="233" xr:uid="{B50C8435-1B34-4EA9-A74C-4DE4F6774F0E}"/>
    <cellStyle name="20% - Accent1 3" xfId="197" xr:uid="{00000000-0005-0000-0000-00000400000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3" xfId="235" xr:uid="{0E6FB4A0-662E-4065-92CB-65D99BA1F8D4}"/>
    <cellStyle name="20% - Accent2 3" xfId="198" xr:uid="{00000000-0005-0000-0000-000008000000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3" xfId="237" xr:uid="{AF636484-26B8-4C00-94CE-E7F7FC0C697B}"/>
    <cellStyle name="20% - Accent3 3" xfId="199" xr:uid="{00000000-0005-0000-0000-00000C000000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3" xfId="239" xr:uid="{6C7C0F22-84DA-42BD-B7CC-539F6A5C32AD}"/>
    <cellStyle name="20% - Accent4 3" xfId="200" xr:uid="{00000000-0005-0000-0000-000010000000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3" xfId="241" xr:uid="{AA761B69-3284-43C4-A36B-1AF13556628E}"/>
    <cellStyle name="20% - Accent5 3" xfId="201" xr:uid="{00000000-0005-0000-0000-000014000000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3" xfId="243" xr:uid="{67A4E846-E801-46E2-93A9-406DEF5953DC}"/>
    <cellStyle name="20% - Accent6 3" xfId="202" xr:uid="{00000000-0005-0000-0000-000018000000}"/>
    <cellStyle name="20% - Акцент1" xfId="90" xr:uid="{00000000-0005-0000-0000-000019000000}"/>
    <cellStyle name="20% - Акцент2" xfId="91" xr:uid="{00000000-0005-0000-0000-00001A000000}"/>
    <cellStyle name="20% - Акцент3" xfId="92" xr:uid="{00000000-0005-0000-0000-00001B000000}"/>
    <cellStyle name="20% - Акцент4" xfId="93" xr:uid="{00000000-0005-0000-0000-00001C000000}"/>
    <cellStyle name="20% - Акцент5" xfId="94" xr:uid="{00000000-0005-0000-0000-00001D000000}"/>
    <cellStyle name="20% - Акцент6" xfId="95" xr:uid="{00000000-0005-0000-0000-00001E000000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3" xfId="234" xr:uid="{A153C01E-EC4F-4802-B60F-7996D3350F89}"/>
    <cellStyle name="40% - Accent1 3" xfId="203" xr:uid="{00000000-0005-0000-0000-000022000000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3" xfId="236" xr:uid="{3CF6CA63-B86C-43CB-95C5-54D1104CBD7F}"/>
    <cellStyle name="40% - Accent2 3" xfId="204" xr:uid="{00000000-0005-0000-0000-000026000000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3" xfId="238" xr:uid="{9199FEC9-631B-4022-87E7-BFDB3FB45DE2}"/>
    <cellStyle name="40% - Accent3 3" xfId="205" xr:uid="{00000000-0005-0000-0000-00002A000000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3" xfId="240" xr:uid="{46967536-480B-439F-8E3A-99BA69B5F2C3}"/>
    <cellStyle name="40% - Accent4 3" xfId="206" xr:uid="{00000000-0005-0000-0000-00002E000000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3" xfId="242" xr:uid="{F861C595-6B69-4713-B327-76F8D4BCE025}"/>
    <cellStyle name="40% - Accent5 3" xfId="207" xr:uid="{00000000-0005-0000-0000-000032000000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3" xfId="244" xr:uid="{823142E8-190F-4E23-9002-D6A12CC26415}"/>
    <cellStyle name="40% - Accent6 3" xfId="208" xr:uid="{00000000-0005-0000-0000-000036000000}"/>
    <cellStyle name="40% - Акцент1" xfId="96" xr:uid="{00000000-0005-0000-0000-000037000000}"/>
    <cellStyle name="40% - Акцент2" xfId="97" xr:uid="{00000000-0005-0000-0000-000038000000}"/>
    <cellStyle name="40% - Акцент3" xfId="98" xr:uid="{00000000-0005-0000-0000-000039000000}"/>
    <cellStyle name="40% - Акцент4" xfId="99" xr:uid="{00000000-0005-0000-0000-00003A000000}"/>
    <cellStyle name="40% - Акцент5" xfId="100" xr:uid="{00000000-0005-0000-0000-00003B000000}"/>
    <cellStyle name="40% - Акцент6" xfId="101" xr:uid="{00000000-0005-0000-0000-00003C000000}"/>
    <cellStyle name="60% - Accent1 2" xfId="40" xr:uid="{00000000-0005-0000-0000-00003D000000}"/>
    <cellStyle name="60% - Accent1 2 2" xfId="152" xr:uid="{00000000-0005-0000-0000-00003E000000}"/>
    <cellStyle name="60% - Accent1 3" xfId="190" xr:uid="{00000000-0005-0000-0000-00003F000000}"/>
    <cellStyle name="60% - Accent2 2" xfId="41" xr:uid="{00000000-0005-0000-0000-000040000000}"/>
    <cellStyle name="60% - Accent2 2 2" xfId="153" xr:uid="{00000000-0005-0000-0000-000041000000}"/>
    <cellStyle name="60% - Accent2 3" xfId="191" xr:uid="{00000000-0005-0000-0000-000042000000}"/>
    <cellStyle name="60% - Accent3 2" xfId="42" xr:uid="{00000000-0005-0000-0000-000043000000}"/>
    <cellStyle name="60% - Accent3 2 2" xfId="154" xr:uid="{00000000-0005-0000-0000-000044000000}"/>
    <cellStyle name="60% - Accent3 3" xfId="192" xr:uid="{00000000-0005-0000-0000-000045000000}"/>
    <cellStyle name="60% - Accent4 2" xfId="43" xr:uid="{00000000-0005-0000-0000-000046000000}"/>
    <cellStyle name="60% - Accent4 2 2" xfId="155" xr:uid="{00000000-0005-0000-0000-000047000000}"/>
    <cellStyle name="60% - Accent4 3" xfId="193" xr:uid="{00000000-0005-0000-0000-000048000000}"/>
    <cellStyle name="60% - Accent5 2" xfId="44" xr:uid="{00000000-0005-0000-0000-000049000000}"/>
    <cellStyle name="60% - Accent5 2 2" xfId="156" xr:uid="{00000000-0005-0000-0000-00004A000000}"/>
    <cellStyle name="60% - Accent5 3" xfId="194" xr:uid="{00000000-0005-0000-0000-00004B000000}"/>
    <cellStyle name="60% - Accent6 2" xfId="45" xr:uid="{00000000-0005-0000-0000-00004C000000}"/>
    <cellStyle name="60% - Accent6 2 2" xfId="157" xr:uid="{00000000-0005-0000-0000-00004D000000}"/>
    <cellStyle name="60% - Accent6 3" xfId="195" xr:uid="{00000000-0005-0000-0000-00004E000000}"/>
    <cellStyle name="60% - Акцент1" xfId="102" xr:uid="{00000000-0005-0000-0000-00004F000000}"/>
    <cellStyle name="60% - Акцент2" xfId="103" xr:uid="{00000000-0005-0000-0000-000050000000}"/>
    <cellStyle name="60% - Акцент3" xfId="104" xr:uid="{00000000-0005-0000-0000-000051000000}"/>
    <cellStyle name="60% - Акцент4" xfId="105" xr:uid="{00000000-0005-0000-0000-000052000000}"/>
    <cellStyle name="60% - Акцент5" xfId="106" xr:uid="{00000000-0005-0000-0000-000053000000}"/>
    <cellStyle name="60% - Акцент6" xfId="107" xr:uid="{00000000-0005-0000-0000-000054000000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3" xfId="226" xr:uid="{04F5555A-213E-438A-9D32-2F93C2FC08C6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3" xfId="227" xr:uid="{849B19CF-DBB2-4E2C-A4F9-8B961BDE9389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3" xfId="228" xr:uid="{3C833078-EDA8-4CF3-A8F5-B2BA02A4A80B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3" xfId="229" xr:uid="{5920188C-DCB2-4143-85BF-097424756EC2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3" xfId="230" xr:uid="{C2F7A0D9-15A3-4405-B12D-6785771E8C4B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3" xfId="231" xr:uid="{37046EE9-E176-4B2A-A4B1-15CFED676AF2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3" xfId="217" xr:uid="{DD39640D-53CC-481D-9FC2-BD8431F2889B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3" xfId="220" xr:uid="{07289825-6D24-400C-869D-EAAF7D90BD60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3" xfId="222" xr:uid="{129CBF46-16D3-4138-A745-8EDAA43631EF}"/>
    <cellStyle name="Comma" xfId="1" builtinId="3"/>
    <cellStyle name="Comma 15" xfId="88" xr:uid="{00000000-0005-0000-0000-000071000000}"/>
    <cellStyle name="Comma 15 3" xfId="246" xr:uid="{2B95D393-31F6-47A9-9037-B9B3331C2B59}"/>
    <cellStyle name="Comma 19" xfId="247" xr:uid="{C78D33EC-24C3-4DDA-9BD1-7AAA023323D6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3" xfId="22" xr:uid="{00000000-0005-0000-0000-000075000000}"/>
    <cellStyle name="Comma 2 4" xfId="108" xr:uid="{00000000-0005-0000-0000-000076000000}"/>
    <cellStyle name="Comma 3" xfId="18" xr:uid="{00000000-0005-0000-0000-000077000000}"/>
    <cellStyle name="Comma 3 2" xfId="56" xr:uid="{00000000-0005-0000-0000-000078000000}"/>
    <cellStyle name="Comma 3 3" xfId="109" xr:uid="{00000000-0005-0000-0000-000079000000}"/>
    <cellStyle name="Comma 4" xfId="21" xr:uid="{00000000-0005-0000-0000-00007A000000}"/>
    <cellStyle name="Comma 4 2" xfId="110" xr:uid="{00000000-0005-0000-0000-00007B000000}"/>
    <cellStyle name="Comma 5" xfId="111" xr:uid="{00000000-0005-0000-0000-00007C000000}"/>
    <cellStyle name="Comma 6" xfId="167" xr:uid="{00000000-0005-0000-0000-00007D000000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3" xfId="224" xr:uid="{AC803CCB-CF6F-4503-92D4-39D7D19F8D44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3" xfId="216" xr:uid="{EF1950E8-81C5-40FF-AAEE-E1B3624F3906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3" xfId="212" xr:uid="{53FFA1A7-D93B-480F-ADFA-3F7C1287A665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3" xfId="213" xr:uid="{156FDA3D-9FAA-4026-B35A-7FBA5D96FDB8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3" xfId="214" xr:uid="{6EE46CF0-7991-45FA-A228-CD0E74DBDACD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3" xfId="215" xr:uid="{7052E8E8-BE8E-4015-AF66-9D9A53B02546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3" xfId="218" xr:uid="{285EBEE8-35CD-4EF9-946A-2429304A4BE4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3" xfId="221" xr:uid="{24FD63A0-D8E6-4BAE-8C1D-1890FD633D8B}"/>
    <cellStyle name="Neutral 2" xfId="25" xr:uid="{00000000-0005-0000-0000-000096000000}"/>
    <cellStyle name="Neutral 2 2" xfId="176" xr:uid="{00000000-0005-0000-0000-000097000000}"/>
    <cellStyle name="Neutral 3" xfId="65" xr:uid="{00000000-0005-0000-0000-000098000000}"/>
    <cellStyle name="Neutral 4" xfId="189" xr:uid="{00000000-0005-0000-0000-000099000000}"/>
    <cellStyle name="Normal" xfId="0" builtinId="0"/>
    <cellStyle name="Normal 10" xfId="177" xr:uid="{00000000-0005-0000-0000-00009B000000}"/>
    <cellStyle name="Normal 11" xfId="137" xr:uid="{00000000-0005-0000-0000-00009C000000}"/>
    <cellStyle name="Normal 12" xfId="245" xr:uid="{DE8F588B-5AB3-448E-B279-F4BE681F7E74}"/>
    <cellStyle name="Normal 13 5" xfId="248" xr:uid="{62DEB8A7-5D19-45B2-B247-8920A9865776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3" xfId="67" xr:uid="{00000000-0005-0000-0000-0000A1000000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3" xfId="179" xr:uid="{00000000-0005-0000-0000-0000A5000000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5" xfId="27" xr:uid="{00000000-0005-0000-0000-0000A9000000}"/>
    <cellStyle name="Normal 5 2" xfId="69" xr:uid="{00000000-0005-0000-0000-0000AA000000}"/>
    <cellStyle name="Normal 5 3" xfId="112" xr:uid="{00000000-0005-0000-0000-0000AB000000}"/>
    <cellStyle name="Normal 6" xfId="70" xr:uid="{00000000-0005-0000-0000-0000AC000000}"/>
    <cellStyle name="Normal 6 2" xfId="113" xr:uid="{00000000-0005-0000-0000-0000AD000000}"/>
    <cellStyle name="Normal 7" xfId="71" xr:uid="{00000000-0005-0000-0000-0000AE000000}"/>
    <cellStyle name="Normal 8" xfId="82" xr:uid="{00000000-0005-0000-0000-0000AF000000}"/>
    <cellStyle name="Normal 8 2" xfId="138" xr:uid="{00000000-0005-0000-0000-0000B0000000}"/>
    <cellStyle name="Normal 9" xfId="139" xr:uid="{00000000-0005-0000-0000-0000B1000000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3" xfId="232" xr:uid="{9AC8B7F7-CF39-41DF-800C-25C3CAA68C42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3" xfId="219" xr:uid="{591B9D0E-AE8F-4DA8-B402-560C1DD854C5}"/>
    <cellStyle name="Percent 2" xfId="16" xr:uid="{00000000-0005-0000-0000-0000BC000000}"/>
    <cellStyle name="SN_241" xfId="86" xr:uid="{00000000-0005-0000-0000-0000BD000000}"/>
    <cellStyle name="SN_b" xfId="87" xr:uid="{00000000-0005-0000-0000-0000BE000000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1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3" xfId="225" xr:uid="{D6D84D5B-736D-4096-B50B-909A19060C17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3" xfId="223" xr:uid="{318705D5-FEC6-444C-AEAD-B38FBB07F081}"/>
    <cellStyle name="Название" xfId="129" xr:uid="{00000000-0005-0000-0000-0000CC000000}"/>
    <cellStyle name="Нейтральный" xfId="130" xr:uid="{00000000-0005-0000-0000-0000CD000000}"/>
    <cellStyle name="Обычный 2" xfId="80" xr:uid="{00000000-0005-0000-0000-0000CE000000}"/>
    <cellStyle name="Обычный 2 2" xfId="81" xr:uid="{00000000-0005-0000-0000-0000CF000000}"/>
    <cellStyle name="Обычный 2 3" xfId="84" xr:uid="{00000000-0005-0000-0000-0000D0000000}"/>
    <cellStyle name="Обычный 3" xfId="210" xr:uid="{00000000-0005-0000-0000-0000D1000000}"/>
    <cellStyle name="Стиль 1" xfId="186" xr:uid="{00000000-0005-0000-0000-0000D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D2CB0-7D37-4FAD-9856-1D286B4805A1}">
  <dimension ref="A1:G13"/>
  <sheetViews>
    <sheetView workbookViewId="0">
      <selection activeCell="A13" sqref="A13"/>
    </sheetView>
  </sheetViews>
  <sheetFormatPr defaultColWidth="11.28515625" defaultRowHeight="12.75"/>
  <cols>
    <col min="1" max="1" width="43.5703125" style="108" customWidth="1"/>
    <col min="2" max="3" width="20.85546875" style="108" customWidth="1"/>
    <col min="4" max="4" width="26.42578125" style="108" customWidth="1"/>
    <col min="5" max="5" width="14.85546875" style="108" customWidth="1"/>
    <col min="6" max="6" width="16.28515625" style="108" customWidth="1"/>
    <col min="7" max="254" width="9.140625" style="108" customWidth="1"/>
    <col min="255" max="255" width="11.28515625" style="108"/>
    <col min="256" max="256" width="43.5703125" style="108" customWidth="1"/>
    <col min="257" max="257" width="15.5703125" style="108" customWidth="1"/>
    <col min="258" max="258" width="22.28515625" style="108" bestFit="1" customWidth="1"/>
    <col min="259" max="259" width="15" style="108" customWidth="1"/>
    <col min="260" max="260" width="15.7109375" style="108" customWidth="1"/>
    <col min="261" max="261" width="14.85546875" style="108" customWidth="1"/>
    <col min="262" max="262" width="16.28515625" style="108" customWidth="1"/>
    <col min="263" max="510" width="9.140625" style="108" customWidth="1"/>
    <col min="511" max="511" width="11.28515625" style="108"/>
    <col min="512" max="512" width="43.5703125" style="108" customWidth="1"/>
    <col min="513" max="513" width="15.5703125" style="108" customWidth="1"/>
    <col min="514" max="514" width="22.28515625" style="108" bestFit="1" customWidth="1"/>
    <col min="515" max="515" width="15" style="108" customWidth="1"/>
    <col min="516" max="516" width="15.7109375" style="108" customWidth="1"/>
    <col min="517" max="517" width="14.85546875" style="108" customWidth="1"/>
    <col min="518" max="518" width="16.28515625" style="108" customWidth="1"/>
    <col min="519" max="766" width="9.140625" style="108" customWidth="1"/>
    <col min="767" max="767" width="11.28515625" style="108"/>
    <col min="768" max="768" width="43.5703125" style="108" customWidth="1"/>
    <col min="769" max="769" width="15.5703125" style="108" customWidth="1"/>
    <col min="770" max="770" width="22.28515625" style="108" bestFit="1" customWidth="1"/>
    <col min="771" max="771" width="15" style="108" customWidth="1"/>
    <col min="772" max="772" width="15.7109375" style="108" customWidth="1"/>
    <col min="773" max="773" width="14.85546875" style="108" customWidth="1"/>
    <col min="774" max="774" width="16.28515625" style="108" customWidth="1"/>
    <col min="775" max="1022" width="9.140625" style="108" customWidth="1"/>
    <col min="1023" max="1023" width="11.28515625" style="108"/>
    <col min="1024" max="1024" width="43.5703125" style="108" customWidth="1"/>
    <col min="1025" max="1025" width="15.5703125" style="108" customWidth="1"/>
    <col min="1026" max="1026" width="22.28515625" style="108" bestFit="1" customWidth="1"/>
    <col min="1027" max="1027" width="15" style="108" customWidth="1"/>
    <col min="1028" max="1028" width="15.7109375" style="108" customWidth="1"/>
    <col min="1029" max="1029" width="14.85546875" style="108" customWidth="1"/>
    <col min="1030" max="1030" width="16.28515625" style="108" customWidth="1"/>
    <col min="1031" max="1278" width="9.140625" style="108" customWidth="1"/>
    <col min="1279" max="1279" width="11.28515625" style="108"/>
    <col min="1280" max="1280" width="43.5703125" style="108" customWidth="1"/>
    <col min="1281" max="1281" width="15.5703125" style="108" customWidth="1"/>
    <col min="1282" max="1282" width="22.28515625" style="108" bestFit="1" customWidth="1"/>
    <col min="1283" max="1283" width="15" style="108" customWidth="1"/>
    <col min="1284" max="1284" width="15.7109375" style="108" customWidth="1"/>
    <col min="1285" max="1285" width="14.85546875" style="108" customWidth="1"/>
    <col min="1286" max="1286" width="16.28515625" style="108" customWidth="1"/>
    <col min="1287" max="1534" width="9.140625" style="108" customWidth="1"/>
    <col min="1535" max="1535" width="11.28515625" style="108"/>
    <col min="1536" max="1536" width="43.5703125" style="108" customWidth="1"/>
    <col min="1537" max="1537" width="15.5703125" style="108" customWidth="1"/>
    <col min="1538" max="1538" width="22.28515625" style="108" bestFit="1" customWidth="1"/>
    <col min="1539" max="1539" width="15" style="108" customWidth="1"/>
    <col min="1540" max="1540" width="15.7109375" style="108" customWidth="1"/>
    <col min="1541" max="1541" width="14.85546875" style="108" customWidth="1"/>
    <col min="1542" max="1542" width="16.28515625" style="108" customWidth="1"/>
    <col min="1543" max="1790" width="9.140625" style="108" customWidth="1"/>
    <col min="1791" max="1791" width="11.28515625" style="108"/>
    <col min="1792" max="1792" width="43.5703125" style="108" customWidth="1"/>
    <col min="1793" max="1793" width="15.5703125" style="108" customWidth="1"/>
    <col min="1794" max="1794" width="22.28515625" style="108" bestFit="1" customWidth="1"/>
    <col min="1795" max="1795" width="15" style="108" customWidth="1"/>
    <col min="1796" max="1796" width="15.7109375" style="108" customWidth="1"/>
    <col min="1797" max="1797" width="14.85546875" style="108" customWidth="1"/>
    <col min="1798" max="1798" width="16.28515625" style="108" customWidth="1"/>
    <col min="1799" max="2046" width="9.140625" style="108" customWidth="1"/>
    <col min="2047" max="2047" width="11.28515625" style="108"/>
    <col min="2048" max="2048" width="43.5703125" style="108" customWidth="1"/>
    <col min="2049" max="2049" width="15.5703125" style="108" customWidth="1"/>
    <col min="2050" max="2050" width="22.28515625" style="108" bestFit="1" customWidth="1"/>
    <col min="2051" max="2051" width="15" style="108" customWidth="1"/>
    <col min="2052" max="2052" width="15.7109375" style="108" customWidth="1"/>
    <col min="2053" max="2053" width="14.85546875" style="108" customWidth="1"/>
    <col min="2054" max="2054" width="16.28515625" style="108" customWidth="1"/>
    <col min="2055" max="2302" width="9.140625" style="108" customWidth="1"/>
    <col min="2303" max="2303" width="11.28515625" style="108"/>
    <col min="2304" max="2304" width="43.5703125" style="108" customWidth="1"/>
    <col min="2305" max="2305" width="15.5703125" style="108" customWidth="1"/>
    <col min="2306" max="2306" width="22.28515625" style="108" bestFit="1" customWidth="1"/>
    <col min="2307" max="2307" width="15" style="108" customWidth="1"/>
    <col min="2308" max="2308" width="15.7109375" style="108" customWidth="1"/>
    <col min="2309" max="2309" width="14.85546875" style="108" customWidth="1"/>
    <col min="2310" max="2310" width="16.28515625" style="108" customWidth="1"/>
    <col min="2311" max="2558" width="9.140625" style="108" customWidth="1"/>
    <col min="2559" max="2559" width="11.28515625" style="108"/>
    <col min="2560" max="2560" width="43.5703125" style="108" customWidth="1"/>
    <col min="2561" max="2561" width="15.5703125" style="108" customWidth="1"/>
    <col min="2562" max="2562" width="22.28515625" style="108" bestFit="1" customWidth="1"/>
    <col min="2563" max="2563" width="15" style="108" customWidth="1"/>
    <col min="2564" max="2564" width="15.7109375" style="108" customWidth="1"/>
    <col min="2565" max="2565" width="14.85546875" style="108" customWidth="1"/>
    <col min="2566" max="2566" width="16.28515625" style="108" customWidth="1"/>
    <col min="2567" max="2814" width="9.140625" style="108" customWidth="1"/>
    <col min="2815" max="2815" width="11.28515625" style="108"/>
    <col min="2816" max="2816" width="43.5703125" style="108" customWidth="1"/>
    <col min="2817" max="2817" width="15.5703125" style="108" customWidth="1"/>
    <col min="2818" max="2818" width="22.28515625" style="108" bestFit="1" customWidth="1"/>
    <col min="2819" max="2819" width="15" style="108" customWidth="1"/>
    <col min="2820" max="2820" width="15.7109375" style="108" customWidth="1"/>
    <col min="2821" max="2821" width="14.85546875" style="108" customWidth="1"/>
    <col min="2822" max="2822" width="16.28515625" style="108" customWidth="1"/>
    <col min="2823" max="3070" width="9.140625" style="108" customWidth="1"/>
    <col min="3071" max="3071" width="11.28515625" style="108"/>
    <col min="3072" max="3072" width="43.5703125" style="108" customWidth="1"/>
    <col min="3073" max="3073" width="15.5703125" style="108" customWidth="1"/>
    <col min="3074" max="3074" width="22.28515625" style="108" bestFit="1" customWidth="1"/>
    <col min="3075" max="3075" width="15" style="108" customWidth="1"/>
    <col min="3076" max="3076" width="15.7109375" style="108" customWidth="1"/>
    <col min="3077" max="3077" width="14.85546875" style="108" customWidth="1"/>
    <col min="3078" max="3078" width="16.28515625" style="108" customWidth="1"/>
    <col min="3079" max="3326" width="9.140625" style="108" customWidth="1"/>
    <col min="3327" max="3327" width="11.28515625" style="108"/>
    <col min="3328" max="3328" width="43.5703125" style="108" customWidth="1"/>
    <col min="3329" max="3329" width="15.5703125" style="108" customWidth="1"/>
    <col min="3330" max="3330" width="22.28515625" style="108" bestFit="1" customWidth="1"/>
    <col min="3331" max="3331" width="15" style="108" customWidth="1"/>
    <col min="3332" max="3332" width="15.7109375" style="108" customWidth="1"/>
    <col min="3333" max="3333" width="14.85546875" style="108" customWidth="1"/>
    <col min="3334" max="3334" width="16.28515625" style="108" customWidth="1"/>
    <col min="3335" max="3582" width="9.140625" style="108" customWidth="1"/>
    <col min="3583" max="3583" width="11.28515625" style="108"/>
    <col min="3584" max="3584" width="43.5703125" style="108" customWidth="1"/>
    <col min="3585" max="3585" width="15.5703125" style="108" customWidth="1"/>
    <col min="3586" max="3586" width="22.28515625" style="108" bestFit="1" customWidth="1"/>
    <col min="3587" max="3587" width="15" style="108" customWidth="1"/>
    <col min="3588" max="3588" width="15.7109375" style="108" customWidth="1"/>
    <col min="3589" max="3589" width="14.85546875" style="108" customWidth="1"/>
    <col min="3590" max="3590" width="16.28515625" style="108" customWidth="1"/>
    <col min="3591" max="3838" width="9.140625" style="108" customWidth="1"/>
    <col min="3839" max="3839" width="11.28515625" style="108"/>
    <col min="3840" max="3840" width="43.5703125" style="108" customWidth="1"/>
    <col min="3841" max="3841" width="15.5703125" style="108" customWidth="1"/>
    <col min="3842" max="3842" width="22.28515625" style="108" bestFit="1" customWidth="1"/>
    <col min="3843" max="3843" width="15" style="108" customWidth="1"/>
    <col min="3844" max="3844" width="15.7109375" style="108" customWidth="1"/>
    <col min="3845" max="3845" width="14.85546875" style="108" customWidth="1"/>
    <col min="3846" max="3846" width="16.28515625" style="108" customWidth="1"/>
    <col min="3847" max="4094" width="9.140625" style="108" customWidth="1"/>
    <col min="4095" max="4095" width="11.28515625" style="108"/>
    <col min="4096" max="4096" width="43.5703125" style="108" customWidth="1"/>
    <col min="4097" max="4097" width="15.5703125" style="108" customWidth="1"/>
    <col min="4098" max="4098" width="22.28515625" style="108" bestFit="1" customWidth="1"/>
    <col min="4099" max="4099" width="15" style="108" customWidth="1"/>
    <col min="4100" max="4100" width="15.7109375" style="108" customWidth="1"/>
    <col min="4101" max="4101" width="14.85546875" style="108" customWidth="1"/>
    <col min="4102" max="4102" width="16.28515625" style="108" customWidth="1"/>
    <col min="4103" max="4350" width="9.140625" style="108" customWidth="1"/>
    <col min="4351" max="4351" width="11.28515625" style="108"/>
    <col min="4352" max="4352" width="43.5703125" style="108" customWidth="1"/>
    <col min="4353" max="4353" width="15.5703125" style="108" customWidth="1"/>
    <col min="4354" max="4354" width="22.28515625" style="108" bestFit="1" customWidth="1"/>
    <col min="4355" max="4355" width="15" style="108" customWidth="1"/>
    <col min="4356" max="4356" width="15.7109375" style="108" customWidth="1"/>
    <col min="4357" max="4357" width="14.85546875" style="108" customWidth="1"/>
    <col min="4358" max="4358" width="16.28515625" style="108" customWidth="1"/>
    <col min="4359" max="4606" width="9.140625" style="108" customWidth="1"/>
    <col min="4607" max="4607" width="11.28515625" style="108"/>
    <col min="4608" max="4608" width="43.5703125" style="108" customWidth="1"/>
    <col min="4609" max="4609" width="15.5703125" style="108" customWidth="1"/>
    <col min="4610" max="4610" width="22.28515625" style="108" bestFit="1" customWidth="1"/>
    <col min="4611" max="4611" width="15" style="108" customWidth="1"/>
    <col min="4612" max="4612" width="15.7109375" style="108" customWidth="1"/>
    <col min="4613" max="4613" width="14.85546875" style="108" customWidth="1"/>
    <col min="4614" max="4614" width="16.28515625" style="108" customWidth="1"/>
    <col min="4615" max="4862" width="9.140625" style="108" customWidth="1"/>
    <col min="4863" max="4863" width="11.28515625" style="108"/>
    <col min="4864" max="4864" width="43.5703125" style="108" customWidth="1"/>
    <col min="4865" max="4865" width="15.5703125" style="108" customWidth="1"/>
    <col min="4866" max="4866" width="22.28515625" style="108" bestFit="1" customWidth="1"/>
    <col min="4867" max="4867" width="15" style="108" customWidth="1"/>
    <col min="4868" max="4868" width="15.7109375" style="108" customWidth="1"/>
    <col min="4869" max="4869" width="14.85546875" style="108" customWidth="1"/>
    <col min="4870" max="4870" width="16.28515625" style="108" customWidth="1"/>
    <col min="4871" max="5118" width="9.140625" style="108" customWidth="1"/>
    <col min="5119" max="5119" width="11.28515625" style="108"/>
    <col min="5120" max="5120" width="43.5703125" style="108" customWidth="1"/>
    <col min="5121" max="5121" width="15.5703125" style="108" customWidth="1"/>
    <col min="5122" max="5122" width="22.28515625" style="108" bestFit="1" customWidth="1"/>
    <col min="5123" max="5123" width="15" style="108" customWidth="1"/>
    <col min="5124" max="5124" width="15.7109375" style="108" customWidth="1"/>
    <col min="5125" max="5125" width="14.85546875" style="108" customWidth="1"/>
    <col min="5126" max="5126" width="16.28515625" style="108" customWidth="1"/>
    <col min="5127" max="5374" width="9.140625" style="108" customWidth="1"/>
    <col min="5375" max="5375" width="11.28515625" style="108"/>
    <col min="5376" max="5376" width="43.5703125" style="108" customWidth="1"/>
    <col min="5377" max="5377" width="15.5703125" style="108" customWidth="1"/>
    <col min="5378" max="5378" width="22.28515625" style="108" bestFit="1" customWidth="1"/>
    <col min="5379" max="5379" width="15" style="108" customWidth="1"/>
    <col min="5380" max="5380" width="15.7109375" style="108" customWidth="1"/>
    <col min="5381" max="5381" width="14.85546875" style="108" customWidth="1"/>
    <col min="5382" max="5382" width="16.28515625" style="108" customWidth="1"/>
    <col min="5383" max="5630" width="9.140625" style="108" customWidth="1"/>
    <col min="5631" max="5631" width="11.28515625" style="108"/>
    <col min="5632" max="5632" width="43.5703125" style="108" customWidth="1"/>
    <col min="5633" max="5633" width="15.5703125" style="108" customWidth="1"/>
    <col min="5634" max="5634" width="22.28515625" style="108" bestFit="1" customWidth="1"/>
    <col min="5635" max="5635" width="15" style="108" customWidth="1"/>
    <col min="5636" max="5636" width="15.7109375" style="108" customWidth="1"/>
    <col min="5637" max="5637" width="14.85546875" style="108" customWidth="1"/>
    <col min="5638" max="5638" width="16.28515625" style="108" customWidth="1"/>
    <col min="5639" max="5886" width="9.140625" style="108" customWidth="1"/>
    <col min="5887" max="5887" width="11.28515625" style="108"/>
    <col min="5888" max="5888" width="43.5703125" style="108" customWidth="1"/>
    <col min="5889" max="5889" width="15.5703125" style="108" customWidth="1"/>
    <col min="5890" max="5890" width="22.28515625" style="108" bestFit="1" customWidth="1"/>
    <col min="5891" max="5891" width="15" style="108" customWidth="1"/>
    <col min="5892" max="5892" width="15.7109375" style="108" customWidth="1"/>
    <col min="5893" max="5893" width="14.85546875" style="108" customWidth="1"/>
    <col min="5894" max="5894" width="16.28515625" style="108" customWidth="1"/>
    <col min="5895" max="6142" width="9.140625" style="108" customWidth="1"/>
    <col min="6143" max="6143" width="11.28515625" style="108"/>
    <col min="6144" max="6144" width="43.5703125" style="108" customWidth="1"/>
    <col min="6145" max="6145" width="15.5703125" style="108" customWidth="1"/>
    <col min="6146" max="6146" width="22.28515625" style="108" bestFit="1" customWidth="1"/>
    <col min="6147" max="6147" width="15" style="108" customWidth="1"/>
    <col min="6148" max="6148" width="15.7109375" style="108" customWidth="1"/>
    <col min="6149" max="6149" width="14.85546875" style="108" customWidth="1"/>
    <col min="6150" max="6150" width="16.28515625" style="108" customWidth="1"/>
    <col min="6151" max="6398" width="9.140625" style="108" customWidth="1"/>
    <col min="6399" max="6399" width="11.28515625" style="108"/>
    <col min="6400" max="6400" width="43.5703125" style="108" customWidth="1"/>
    <col min="6401" max="6401" width="15.5703125" style="108" customWidth="1"/>
    <col min="6402" max="6402" width="22.28515625" style="108" bestFit="1" customWidth="1"/>
    <col min="6403" max="6403" width="15" style="108" customWidth="1"/>
    <col min="6404" max="6404" width="15.7109375" style="108" customWidth="1"/>
    <col min="6405" max="6405" width="14.85546875" style="108" customWidth="1"/>
    <col min="6406" max="6406" width="16.28515625" style="108" customWidth="1"/>
    <col min="6407" max="6654" width="9.140625" style="108" customWidth="1"/>
    <col min="6655" max="6655" width="11.28515625" style="108"/>
    <col min="6656" max="6656" width="43.5703125" style="108" customWidth="1"/>
    <col min="6657" max="6657" width="15.5703125" style="108" customWidth="1"/>
    <col min="6658" max="6658" width="22.28515625" style="108" bestFit="1" customWidth="1"/>
    <col min="6659" max="6659" width="15" style="108" customWidth="1"/>
    <col min="6660" max="6660" width="15.7109375" style="108" customWidth="1"/>
    <col min="6661" max="6661" width="14.85546875" style="108" customWidth="1"/>
    <col min="6662" max="6662" width="16.28515625" style="108" customWidth="1"/>
    <col min="6663" max="6910" width="9.140625" style="108" customWidth="1"/>
    <col min="6911" max="6911" width="11.28515625" style="108"/>
    <col min="6912" max="6912" width="43.5703125" style="108" customWidth="1"/>
    <col min="6913" max="6913" width="15.5703125" style="108" customWidth="1"/>
    <col min="6914" max="6914" width="22.28515625" style="108" bestFit="1" customWidth="1"/>
    <col min="6915" max="6915" width="15" style="108" customWidth="1"/>
    <col min="6916" max="6916" width="15.7109375" style="108" customWidth="1"/>
    <col min="6917" max="6917" width="14.85546875" style="108" customWidth="1"/>
    <col min="6918" max="6918" width="16.28515625" style="108" customWidth="1"/>
    <col min="6919" max="7166" width="9.140625" style="108" customWidth="1"/>
    <col min="7167" max="7167" width="11.28515625" style="108"/>
    <col min="7168" max="7168" width="43.5703125" style="108" customWidth="1"/>
    <col min="7169" max="7169" width="15.5703125" style="108" customWidth="1"/>
    <col min="7170" max="7170" width="22.28515625" style="108" bestFit="1" customWidth="1"/>
    <col min="7171" max="7171" width="15" style="108" customWidth="1"/>
    <col min="7172" max="7172" width="15.7109375" style="108" customWidth="1"/>
    <col min="7173" max="7173" width="14.85546875" style="108" customWidth="1"/>
    <col min="7174" max="7174" width="16.28515625" style="108" customWidth="1"/>
    <col min="7175" max="7422" width="9.140625" style="108" customWidth="1"/>
    <col min="7423" max="7423" width="11.28515625" style="108"/>
    <col min="7424" max="7424" width="43.5703125" style="108" customWidth="1"/>
    <col min="7425" max="7425" width="15.5703125" style="108" customWidth="1"/>
    <col min="7426" max="7426" width="22.28515625" style="108" bestFit="1" customWidth="1"/>
    <col min="7427" max="7427" width="15" style="108" customWidth="1"/>
    <col min="7428" max="7428" width="15.7109375" style="108" customWidth="1"/>
    <col min="7429" max="7429" width="14.85546875" style="108" customWidth="1"/>
    <col min="7430" max="7430" width="16.28515625" style="108" customWidth="1"/>
    <col min="7431" max="7678" width="9.140625" style="108" customWidth="1"/>
    <col min="7679" max="7679" width="11.28515625" style="108"/>
    <col min="7680" max="7680" width="43.5703125" style="108" customWidth="1"/>
    <col min="7681" max="7681" width="15.5703125" style="108" customWidth="1"/>
    <col min="7682" max="7682" width="22.28515625" style="108" bestFit="1" customWidth="1"/>
    <col min="7683" max="7683" width="15" style="108" customWidth="1"/>
    <col min="7684" max="7684" width="15.7109375" style="108" customWidth="1"/>
    <col min="7685" max="7685" width="14.85546875" style="108" customWidth="1"/>
    <col min="7686" max="7686" width="16.28515625" style="108" customWidth="1"/>
    <col min="7687" max="7934" width="9.140625" style="108" customWidth="1"/>
    <col min="7935" max="7935" width="11.28515625" style="108"/>
    <col min="7936" max="7936" width="43.5703125" style="108" customWidth="1"/>
    <col min="7937" max="7937" width="15.5703125" style="108" customWidth="1"/>
    <col min="7938" max="7938" width="22.28515625" style="108" bestFit="1" customWidth="1"/>
    <col min="7939" max="7939" width="15" style="108" customWidth="1"/>
    <col min="7940" max="7940" width="15.7109375" style="108" customWidth="1"/>
    <col min="7941" max="7941" width="14.85546875" style="108" customWidth="1"/>
    <col min="7942" max="7942" width="16.28515625" style="108" customWidth="1"/>
    <col min="7943" max="8190" width="9.140625" style="108" customWidth="1"/>
    <col min="8191" max="8191" width="11.28515625" style="108"/>
    <col min="8192" max="8192" width="43.5703125" style="108" customWidth="1"/>
    <col min="8193" max="8193" width="15.5703125" style="108" customWidth="1"/>
    <col min="8194" max="8194" width="22.28515625" style="108" bestFit="1" customWidth="1"/>
    <col min="8195" max="8195" width="15" style="108" customWidth="1"/>
    <col min="8196" max="8196" width="15.7109375" style="108" customWidth="1"/>
    <col min="8197" max="8197" width="14.85546875" style="108" customWidth="1"/>
    <col min="8198" max="8198" width="16.28515625" style="108" customWidth="1"/>
    <col min="8199" max="8446" width="9.140625" style="108" customWidth="1"/>
    <col min="8447" max="8447" width="11.28515625" style="108"/>
    <col min="8448" max="8448" width="43.5703125" style="108" customWidth="1"/>
    <col min="8449" max="8449" width="15.5703125" style="108" customWidth="1"/>
    <col min="8450" max="8450" width="22.28515625" style="108" bestFit="1" customWidth="1"/>
    <col min="8451" max="8451" width="15" style="108" customWidth="1"/>
    <col min="8452" max="8452" width="15.7109375" style="108" customWidth="1"/>
    <col min="8453" max="8453" width="14.85546875" style="108" customWidth="1"/>
    <col min="8454" max="8454" width="16.28515625" style="108" customWidth="1"/>
    <col min="8455" max="8702" width="9.140625" style="108" customWidth="1"/>
    <col min="8703" max="8703" width="11.28515625" style="108"/>
    <col min="8704" max="8704" width="43.5703125" style="108" customWidth="1"/>
    <col min="8705" max="8705" width="15.5703125" style="108" customWidth="1"/>
    <col min="8706" max="8706" width="22.28515625" style="108" bestFit="1" customWidth="1"/>
    <col min="8707" max="8707" width="15" style="108" customWidth="1"/>
    <col min="8708" max="8708" width="15.7109375" style="108" customWidth="1"/>
    <col min="8709" max="8709" width="14.85546875" style="108" customWidth="1"/>
    <col min="8710" max="8710" width="16.28515625" style="108" customWidth="1"/>
    <col min="8711" max="8958" width="9.140625" style="108" customWidth="1"/>
    <col min="8959" max="8959" width="11.28515625" style="108"/>
    <col min="8960" max="8960" width="43.5703125" style="108" customWidth="1"/>
    <col min="8961" max="8961" width="15.5703125" style="108" customWidth="1"/>
    <col min="8962" max="8962" width="22.28515625" style="108" bestFit="1" customWidth="1"/>
    <col min="8963" max="8963" width="15" style="108" customWidth="1"/>
    <col min="8964" max="8964" width="15.7109375" style="108" customWidth="1"/>
    <col min="8965" max="8965" width="14.85546875" style="108" customWidth="1"/>
    <col min="8966" max="8966" width="16.28515625" style="108" customWidth="1"/>
    <col min="8967" max="9214" width="9.140625" style="108" customWidth="1"/>
    <col min="9215" max="9215" width="11.28515625" style="108"/>
    <col min="9216" max="9216" width="43.5703125" style="108" customWidth="1"/>
    <col min="9217" max="9217" width="15.5703125" style="108" customWidth="1"/>
    <col min="9218" max="9218" width="22.28515625" style="108" bestFit="1" customWidth="1"/>
    <col min="9219" max="9219" width="15" style="108" customWidth="1"/>
    <col min="9220" max="9220" width="15.7109375" style="108" customWidth="1"/>
    <col min="9221" max="9221" width="14.85546875" style="108" customWidth="1"/>
    <col min="9222" max="9222" width="16.28515625" style="108" customWidth="1"/>
    <col min="9223" max="9470" width="9.140625" style="108" customWidth="1"/>
    <col min="9471" max="9471" width="11.28515625" style="108"/>
    <col min="9472" max="9472" width="43.5703125" style="108" customWidth="1"/>
    <col min="9473" max="9473" width="15.5703125" style="108" customWidth="1"/>
    <col min="9474" max="9474" width="22.28515625" style="108" bestFit="1" customWidth="1"/>
    <col min="9475" max="9475" width="15" style="108" customWidth="1"/>
    <col min="9476" max="9476" width="15.7109375" style="108" customWidth="1"/>
    <col min="9477" max="9477" width="14.85546875" style="108" customWidth="1"/>
    <col min="9478" max="9478" width="16.28515625" style="108" customWidth="1"/>
    <col min="9479" max="9726" width="9.140625" style="108" customWidth="1"/>
    <col min="9727" max="9727" width="11.28515625" style="108"/>
    <col min="9728" max="9728" width="43.5703125" style="108" customWidth="1"/>
    <col min="9729" max="9729" width="15.5703125" style="108" customWidth="1"/>
    <col min="9730" max="9730" width="22.28515625" style="108" bestFit="1" customWidth="1"/>
    <col min="9731" max="9731" width="15" style="108" customWidth="1"/>
    <col min="9732" max="9732" width="15.7109375" style="108" customWidth="1"/>
    <col min="9733" max="9733" width="14.85546875" style="108" customWidth="1"/>
    <col min="9734" max="9734" width="16.28515625" style="108" customWidth="1"/>
    <col min="9735" max="9982" width="9.140625" style="108" customWidth="1"/>
    <col min="9983" max="9983" width="11.28515625" style="108"/>
    <col min="9984" max="9984" width="43.5703125" style="108" customWidth="1"/>
    <col min="9985" max="9985" width="15.5703125" style="108" customWidth="1"/>
    <col min="9986" max="9986" width="22.28515625" style="108" bestFit="1" customWidth="1"/>
    <col min="9987" max="9987" width="15" style="108" customWidth="1"/>
    <col min="9988" max="9988" width="15.7109375" style="108" customWidth="1"/>
    <col min="9989" max="9989" width="14.85546875" style="108" customWidth="1"/>
    <col min="9990" max="9990" width="16.28515625" style="108" customWidth="1"/>
    <col min="9991" max="10238" width="9.140625" style="108" customWidth="1"/>
    <col min="10239" max="10239" width="11.28515625" style="108"/>
    <col min="10240" max="10240" width="43.5703125" style="108" customWidth="1"/>
    <col min="10241" max="10241" width="15.5703125" style="108" customWidth="1"/>
    <col min="10242" max="10242" width="22.28515625" style="108" bestFit="1" customWidth="1"/>
    <col min="10243" max="10243" width="15" style="108" customWidth="1"/>
    <col min="10244" max="10244" width="15.7109375" style="108" customWidth="1"/>
    <col min="10245" max="10245" width="14.85546875" style="108" customWidth="1"/>
    <col min="10246" max="10246" width="16.28515625" style="108" customWidth="1"/>
    <col min="10247" max="10494" width="9.140625" style="108" customWidth="1"/>
    <col min="10495" max="10495" width="11.28515625" style="108"/>
    <col min="10496" max="10496" width="43.5703125" style="108" customWidth="1"/>
    <col min="10497" max="10497" width="15.5703125" style="108" customWidth="1"/>
    <col min="10498" max="10498" width="22.28515625" style="108" bestFit="1" customWidth="1"/>
    <col min="10499" max="10499" width="15" style="108" customWidth="1"/>
    <col min="10500" max="10500" width="15.7109375" style="108" customWidth="1"/>
    <col min="10501" max="10501" width="14.85546875" style="108" customWidth="1"/>
    <col min="10502" max="10502" width="16.28515625" style="108" customWidth="1"/>
    <col min="10503" max="10750" width="9.140625" style="108" customWidth="1"/>
    <col min="10751" max="10751" width="11.28515625" style="108"/>
    <col min="10752" max="10752" width="43.5703125" style="108" customWidth="1"/>
    <col min="10753" max="10753" width="15.5703125" style="108" customWidth="1"/>
    <col min="10754" max="10754" width="22.28515625" style="108" bestFit="1" customWidth="1"/>
    <col min="10755" max="10755" width="15" style="108" customWidth="1"/>
    <col min="10756" max="10756" width="15.7109375" style="108" customWidth="1"/>
    <col min="10757" max="10757" width="14.85546875" style="108" customWidth="1"/>
    <col min="10758" max="10758" width="16.28515625" style="108" customWidth="1"/>
    <col min="10759" max="11006" width="9.140625" style="108" customWidth="1"/>
    <col min="11007" max="11007" width="11.28515625" style="108"/>
    <col min="11008" max="11008" width="43.5703125" style="108" customWidth="1"/>
    <col min="11009" max="11009" width="15.5703125" style="108" customWidth="1"/>
    <col min="11010" max="11010" width="22.28515625" style="108" bestFit="1" customWidth="1"/>
    <col min="11011" max="11011" width="15" style="108" customWidth="1"/>
    <col min="11012" max="11012" width="15.7109375" style="108" customWidth="1"/>
    <col min="11013" max="11013" width="14.85546875" style="108" customWidth="1"/>
    <col min="11014" max="11014" width="16.28515625" style="108" customWidth="1"/>
    <col min="11015" max="11262" width="9.140625" style="108" customWidth="1"/>
    <col min="11263" max="11263" width="11.28515625" style="108"/>
    <col min="11264" max="11264" width="43.5703125" style="108" customWidth="1"/>
    <col min="11265" max="11265" width="15.5703125" style="108" customWidth="1"/>
    <col min="11266" max="11266" width="22.28515625" style="108" bestFit="1" customWidth="1"/>
    <col min="11267" max="11267" width="15" style="108" customWidth="1"/>
    <col min="11268" max="11268" width="15.7109375" style="108" customWidth="1"/>
    <col min="11269" max="11269" width="14.85546875" style="108" customWidth="1"/>
    <col min="11270" max="11270" width="16.28515625" style="108" customWidth="1"/>
    <col min="11271" max="11518" width="9.140625" style="108" customWidth="1"/>
    <col min="11519" max="11519" width="11.28515625" style="108"/>
    <col min="11520" max="11520" width="43.5703125" style="108" customWidth="1"/>
    <col min="11521" max="11521" width="15.5703125" style="108" customWidth="1"/>
    <col min="11522" max="11522" width="22.28515625" style="108" bestFit="1" customWidth="1"/>
    <col min="11523" max="11523" width="15" style="108" customWidth="1"/>
    <col min="11524" max="11524" width="15.7109375" style="108" customWidth="1"/>
    <col min="11525" max="11525" width="14.85546875" style="108" customWidth="1"/>
    <col min="11526" max="11526" width="16.28515625" style="108" customWidth="1"/>
    <col min="11527" max="11774" width="9.140625" style="108" customWidth="1"/>
    <col min="11775" max="11775" width="11.28515625" style="108"/>
    <col min="11776" max="11776" width="43.5703125" style="108" customWidth="1"/>
    <col min="11777" max="11777" width="15.5703125" style="108" customWidth="1"/>
    <col min="11778" max="11778" width="22.28515625" style="108" bestFit="1" customWidth="1"/>
    <col min="11779" max="11779" width="15" style="108" customWidth="1"/>
    <col min="11780" max="11780" width="15.7109375" style="108" customWidth="1"/>
    <col min="11781" max="11781" width="14.85546875" style="108" customWidth="1"/>
    <col min="11782" max="11782" width="16.28515625" style="108" customWidth="1"/>
    <col min="11783" max="12030" width="9.140625" style="108" customWidth="1"/>
    <col min="12031" max="12031" width="11.28515625" style="108"/>
    <col min="12032" max="12032" width="43.5703125" style="108" customWidth="1"/>
    <col min="12033" max="12033" width="15.5703125" style="108" customWidth="1"/>
    <col min="12034" max="12034" width="22.28515625" style="108" bestFit="1" customWidth="1"/>
    <col min="12035" max="12035" width="15" style="108" customWidth="1"/>
    <col min="12036" max="12036" width="15.7109375" style="108" customWidth="1"/>
    <col min="12037" max="12037" width="14.85546875" style="108" customWidth="1"/>
    <col min="12038" max="12038" width="16.28515625" style="108" customWidth="1"/>
    <col min="12039" max="12286" width="9.140625" style="108" customWidth="1"/>
    <col min="12287" max="12287" width="11.28515625" style="108"/>
    <col min="12288" max="12288" width="43.5703125" style="108" customWidth="1"/>
    <col min="12289" max="12289" width="15.5703125" style="108" customWidth="1"/>
    <col min="12290" max="12290" width="22.28515625" style="108" bestFit="1" customWidth="1"/>
    <col min="12291" max="12291" width="15" style="108" customWidth="1"/>
    <col min="12292" max="12292" width="15.7109375" style="108" customWidth="1"/>
    <col min="12293" max="12293" width="14.85546875" style="108" customWidth="1"/>
    <col min="12294" max="12294" width="16.28515625" style="108" customWidth="1"/>
    <col min="12295" max="12542" width="9.140625" style="108" customWidth="1"/>
    <col min="12543" max="12543" width="11.28515625" style="108"/>
    <col min="12544" max="12544" width="43.5703125" style="108" customWidth="1"/>
    <col min="12545" max="12545" width="15.5703125" style="108" customWidth="1"/>
    <col min="12546" max="12546" width="22.28515625" style="108" bestFit="1" customWidth="1"/>
    <col min="12547" max="12547" width="15" style="108" customWidth="1"/>
    <col min="12548" max="12548" width="15.7109375" style="108" customWidth="1"/>
    <col min="12549" max="12549" width="14.85546875" style="108" customWidth="1"/>
    <col min="12550" max="12550" width="16.28515625" style="108" customWidth="1"/>
    <col min="12551" max="12798" width="9.140625" style="108" customWidth="1"/>
    <col min="12799" max="12799" width="11.28515625" style="108"/>
    <col min="12800" max="12800" width="43.5703125" style="108" customWidth="1"/>
    <col min="12801" max="12801" width="15.5703125" style="108" customWidth="1"/>
    <col min="12802" max="12802" width="22.28515625" style="108" bestFit="1" customWidth="1"/>
    <col min="12803" max="12803" width="15" style="108" customWidth="1"/>
    <col min="12804" max="12804" width="15.7109375" style="108" customWidth="1"/>
    <col min="12805" max="12805" width="14.85546875" style="108" customWidth="1"/>
    <col min="12806" max="12806" width="16.28515625" style="108" customWidth="1"/>
    <col min="12807" max="13054" width="9.140625" style="108" customWidth="1"/>
    <col min="13055" max="13055" width="11.28515625" style="108"/>
    <col min="13056" max="13056" width="43.5703125" style="108" customWidth="1"/>
    <col min="13057" max="13057" width="15.5703125" style="108" customWidth="1"/>
    <col min="13058" max="13058" width="22.28515625" style="108" bestFit="1" customWidth="1"/>
    <col min="13059" max="13059" width="15" style="108" customWidth="1"/>
    <col min="13060" max="13060" width="15.7109375" style="108" customWidth="1"/>
    <col min="13061" max="13061" width="14.85546875" style="108" customWidth="1"/>
    <col min="13062" max="13062" width="16.28515625" style="108" customWidth="1"/>
    <col min="13063" max="13310" width="9.140625" style="108" customWidth="1"/>
    <col min="13311" max="13311" width="11.28515625" style="108"/>
    <col min="13312" max="13312" width="43.5703125" style="108" customWidth="1"/>
    <col min="13313" max="13313" width="15.5703125" style="108" customWidth="1"/>
    <col min="13314" max="13314" width="22.28515625" style="108" bestFit="1" customWidth="1"/>
    <col min="13315" max="13315" width="15" style="108" customWidth="1"/>
    <col min="13316" max="13316" width="15.7109375" style="108" customWidth="1"/>
    <col min="13317" max="13317" width="14.85546875" style="108" customWidth="1"/>
    <col min="13318" max="13318" width="16.28515625" style="108" customWidth="1"/>
    <col min="13319" max="13566" width="9.140625" style="108" customWidth="1"/>
    <col min="13567" max="13567" width="11.28515625" style="108"/>
    <col min="13568" max="13568" width="43.5703125" style="108" customWidth="1"/>
    <col min="13569" max="13569" width="15.5703125" style="108" customWidth="1"/>
    <col min="13570" max="13570" width="22.28515625" style="108" bestFit="1" customWidth="1"/>
    <col min="13571" max="13571" width="15" style="108" customWidth="1"/>
    <col min="13572" max="13572" width="15.7109375" style="108" customWidth="1"/>
    <col min="13573" max="13573" width="14.85546875" style="108" customWidth="1"/>
    <col min="13574" max="13574" width="16.28515625" style="108" customWidth="1"/>
    <col min="13575" max="13822" width="9.140625" style="108" customWidth="1"/>
    <col min="13823" max="13823" width="11.28515625" style="108"/>
    <col min="13824" max="13824" width="43.5703125" style="108" customWidth="1"/>
    <col min="13825" max="13825" width="15.5703125" style="108" customWidth="1"/>
    <col min="13826" max="13826" width="22.28515625" style="108" bestFit="1" customWidth="1"/>
    <col min="13827" max="13827" width="15" style="108" customWidth="1"/>
    <col min="13828" max="13828" width="15.7109375" style="108" customWidth="1"/>
    <col min="13829" max="13829" width="14.85546875" style="108" customWidth="1"/>
    <col min="13830" max="13830" width="16.28515625" style="108" customWidth="1"/>
    <col min="13831" max="14078" width="9.140625" style="108" customWidth="1"/>
    <col min="14079" max="14079" width="11.28515625" style="108"/>
    <col min="14080" max="14080" width="43.5703125" style="108" customWidth="1"/>
    <col min="14081" max="14081" width="15.5703125" style="108" customWidth="1"/>
    <col min="14082" max="14082" width="22.28515625" style="108" bestFit="1" customWidth="1"/>
    <col min="14083" max="14083" width="15" style="108" customWidth="1"/>
    <col min="14084" max="14084" width="15.7109375" style="108" customWidth="1"/>
    <col min="14085" max="14085" width="14.85546875" style="108" customWidth="1"/>
    <col min="14086" max="14086" width="16.28515625" style="108" customWidth="1"/>
    <col min="14087" max="14334" width="9.140625" style="108" customWidth="1"/>
    <col min="14335" max="14335" width="11.28515625" style="108"/>
    <col min="14336" max="14336" width="43.5703125" style="108" customWidth="1"/>
    <col min="14337" max="14337" width="15.5703125" style="108" customWidth="1"/>
    <col min="14338" max="14338" width="22.28515625" style="108" bestFit="1" customWidth="1"/>
    <col min="14339" max="14339" width="15" style="108" customWidth="1"/>
    <col min="14340" max="14340" width="15.7109375" style="108" customWidth="1"/>
    <col min="14341" max="14341" width="14.85546875" style="108" customWidth="1"/>
    <col min="14342" max="14342" width="16.28515625" style="108" customWidth="1"/>
    <col min="14343" max="14590" width="9.140625" style="108" customWidth="1"/>
    <col min="14591" max="14591" width="11.28515625" style="108"/>
    <col min="14592" max="14592" width="43.5703125" style="108" customWidth="1"/>
    <col min="14593" max="14593" width="15.5703125" style="108" customWidth="1"/>
    <col min="14594" max="14594" width="22.28515625" style="108" bestFit="1" customWidth="1"/>
    <col min="14595" max="14595" width="15" style="108" customWidth="1"/>
    <col min="14596" max="14596" width="15.7109375" style="108" customWidth="1"/>
    <col min="14597" max="14597" width="14.85546875" style="108" customWidth="1"/>
    <col min="14598" max="14598" width="16.28515625" style="108" customWidth="1"/>
    <col min="14599" max="14846" width="9.140625" style="108" customWidth="1"/>
    <col min="14847" max="14847" width="11.28515625" style="108"/>
    <col min="14848" max="14848" width="43.5703125" style="108" customWidth="1"/>
    <col min="14849" max="14849" width="15.5703125" style="108" customWidth="1"/>
    <col min="14850" max="14850" width="22.28515625" style="108" bestFit="1" customWidth="1"/>
    <col min="14851" max="14851" width="15" style="108" customWidth="1"/>
    <col min="14852" max="14852" width="15.7109375" style="108" customWidth="1"/>
    <col min="14853" max="14853" width="14.85546875" style="108" customWidth="1"/>
    <col min="14854" max="14854" width="16.28515625" style="108" customWidth="1"/>
    <col min="14855" max="15102" width="9.140625" style="108" customWidth="1"/>
    <col min="15103" max="15103" width="11.28515625" style="108"/>
    <col min="15104" max="15104" width="43.5703125" style="108" customWidth="1"/>
    <col min="15105" max="15105" width="15.5703125" style="108" customWidth="1"/>
    <col min="15106" max="15106" width="22.28515625" style="108" bestFit="1" customWidth="1"/>
    <col min="15107" max="15107" width="15" style="108" customWidth="1"/>
    <col min="15108" max="15108" width="15.7109375" style="108" customWidth="1"/>
    <col min="15109" max="15109" width="14.85546875" style="108" customWidth="1"/>
    <col min="15110" max="15110" width="16.28515625" style="108" customWidth="1"/>
    <col min="15111" max="15358" width="9.140625" style="108" customWidth="1"/>
    <col min="15359" max="15359" width="11.28515625" style="108"/>
    <col min="15360" max="15360" width="43.5703125" style="108" customWidth="1"/>
    <col min="15361" max="15361" width="15.5703125" style="108" customWidth="1"/>
    <col min="15362" max="15362" width="22.28515625" style="108" bestFit="1" customWidth="1"/>
    <col min="15363" max="15363" width="15" style="108" customWidth="1"/>
    <col min="15364" max="15364" width="15.7109375" style="108" customWidth="1"/>
    <col min="15365" max="15365" width="14.85546875" style="108" customWidth="1"/>
    <col min="15366" max="15366" width="16.28515625" style="108" customWidth="1"/>
    <col min="15367" max="15614" width="9.140625" style="108" customWidth="1"/>
    <col min="15615" max="15615" width="11.28515625" style="108"/>
    <col min="15616" max="15616" width="43.5703125" style="108" customWidth="1"/>
    <col min="15617" max="15617" width="15.5703125" style="108" customWidth="1"/>
    <col min="15618" max="15618" width="22.28515625" style="108" bestFit="1" customWidth="1"/>
    <col min="15619" max="15619" width="15" style="108" customWidth="1"/>
    <col min="15620" max="15620" width="15.7109375" style="108" customWidth="1"/>
    <col min="15621" max="15621" width="14.85546875" style="108" customWidth="1"/>
    <col min="15622" max="15622" width="16.28515625" style="108" customWidth="1"/>
    <col min="15623" max="15870" width="9.140625" style="108" customWidth="1"/>
    <col min="15871" max="15871" width="11.28515625" style="108"/>
    <col min="15872" max="15872" width="43.5703125" style="108" customWidth="1"/>
    <col min="15873" max="15873" width="15.5703125" style="108" customWidth="1"/>
    <col min="15874" max="15874" width="22.28515625" style="108" bestFit="1" customWidth="1"/>
    <col min="15875" max="15875" width="15" style="108" customWidth="1"/>
    <col min="15876" max="15876" width="15.7109375" style="108" customWidth="1"/>
    <col min="15877" max="15877" width="14.85546875" style="108" customWidth="1"/>
    <col min="15878" max="15878" width="16.28515625" style="108" customWidth="1"/>
    <col min="15879" max="16126" width="9.140625" style="108" customWidth="1"/>
    <col min="16127" max="16127" width="11.28515625" style="108"/>
    <col min="16128" max="16128" width="43.5703125" style="108" customWidth="1"/>
    <col min="16129" max="16129" width="15.5703125" style="108" customWidth="1"/>
    <col min="16130" max="16130" width="22.28515625" style="108" bestFit="1" customWidth="1"/>
    <col min="16131" max="16131" width="15" style="108" customWidth="1"/>
    <col min="16132" max="16132" width="15.7109375" style="108" customWidth="1"/>
    <col min="16133" max="16133" width="14.85546875" style="108" customWidth="1"/>
    <col min="16134" max="16134" width="16.28515625" style="108" customWidth="1"/>
    <col min="16135" max="16382" width="9.140625" style="108" customWidth="1"/>
    <col min="16383" max="16384" width="11.28515625" style="108"/>
  </cols>
  <sheetData>
    <row r="1" spans="1:7" ht="57.75" customHeight="1">
      <c r="A1" s="175" t="s">
        <v>190</v>
      </c>
      <c r="B1" s="175"/>
      <c r="C1" s="175"/>
      <c r="D1" s="175"/>
      <c r="E1" s="107"/>
      <c r="F1" s="107"/>
      <c r="G1" s="107"/>
    </row>
    <row r="2" spans="1:7" ht="17.25">
      <c r="A2" s="109"/>
      <c r="B2" s="109"/>
      <c r="C2" s="109"/>
      <c r="D2" s="109"/>
      <c r="E2" s="109"/>
      <c r="F2" s="109"/>
    </row>
    <row r="3" spans="1:7" ht="75" customHeight="1">
      <c r="A3" s="176" t="s">
        <v>191</v>
      </c>
      <c r="B3" s="176"/>
      <c r="C3" s="176"/>
      <c r="D3" s="176"/>
      <c r="E3" s="110"/>
      <c r="F3" s="110"/>
    </row>
    <row r="4" spans="1:7" ht="17.25">
      <c r="A4" s="111"/>
      <c r="B4" s="109"/>
      <c r="C4" s="177" t="s">
        <v>186</v>
      </c>
      <c r="D4" s="177"/>
    </row>
    <row r="5" spans="1:7" ht="73.5" customHeight="1">
      <c r="A5" s="178" t="s">
        <v>187</v>
      </c>
      <c r="B5" s="180" t="s">
        <v>202</v>
      </c>
      <c r="C5" s="181"/>
      <c r="D5" s="182"/>
    </row>
    <row r="6" spans="1:7" ht="40.5">
      <c r="A6" s="179"/>
      <c r="B6" s="132" t="s">
        <v>188</v>
      </c>
      <c r="C6" s="132" t="s">
        <v>189</v>
      </c>
      <c r="D6" s="133" t="s">
        <v>4</v>
      </c>
    </row>
    <row r="7" spans="1:7" ht="20.25">
      <c r="A7" s="134" t="s">
        <v>192</v>
      </c>
      <c r="B7" s="135">
        <f>+B9</f>
        <v>408529.9</v>
      </c>
      <c r="C7" s="135">
        <f>+C9</f>
        <v>311747.60000000009</v>
      </c>
      <c r="D7" s="135">
        <f>+D9</f>
        <v>0</v>
      </c>
    </row>
    <row r="8" spans="1:7" ht="20.25">
      <c r="A8" s="136" t="s">
        <v>193</v>
      </c>
      <c r="B8" s="137"/>
      <c r="C8" s="137"/>
      <c r="D8" s="137"/>
    </row>
    <row r="9" spans="1:7" ht="40.5">
      <c r="A9" s="138" t="s">
        <v>194</v>
      </c>
      <c r="B9" s="135">
        <f>+B11</f>
        <v>408529.9</v>
      </c>
      <c r="C9" s="135">
        <f>+C11</f>
        <v>311747.60000000009</v>
      </c>
      <c r="D9" s="135">
        <f>+D11</f>
        <v>0</v>
      </c>
    </row>
    <row r="10" spans="1:7" ht="20.25">
      <c r="A10" s="136" t="s">
        <v>193</v>
      </c>
      <c r="B10" s="137"/>
      <c r="C10" s="137"/>
      <c r="D10" s="137"/>
    </row>
    <row r="11" spans="1:7" ht="40.5">
      <c r="A11" s="138" t="s">
        <v>195</v>
      </c>
      <c r="B11" s="139">
        <f t="shared" ref="B11:D12" si="0">+B12</f>
        <v>408529.9</v>
      </c>
      <c r="C11" s="139">
        <f t="shared" si="0"/>
        <v>311747.60000000009</v>
      </c>
      <c r="D11" s="139">
        <f t="shared" si="0"/>
        <v>0</v>
      </c>
    </row>
    <row r="12" spans="1:7" ht="20.25">
      <c r="A12" s="138" t="s">
        <v>196</v>
      </c>
      <c r="B12" s="139">
        <f t="shared" si="0"/>
        <v>408529.9</v>
      </c>
      <c r="C12" s="139">
        <f>+C13</f>
        <v>311747.60000000009</v>
      </c>
      <c r="D12" s="139">
        <f>+D13</f>
        <v>0</v>
      </c>
    </row>
    <row r="13" spans="1:7" ht="40.5">
      <c r="A13" s="140" t="s">
        <v>197</v>
      </c>
      <c r="B13" s="141">
        <v>408529.9</v>
      </c>
      <c r="C13" s="141">
        <v>311747.60000000009</v>
      </c>
      <c r="D13" s="141">
        <v>0</v>
      </c>
    </row>
  </sheetData>
  <mergeCells count="5">
    <mergeCell ref="A1:D1"/>
    <mergeCell ref="A3:D3"/>
    <mergeCell ref="C4:D4"/>
    <mergeCell ref="A5:A6"/>
    <mergeCell ref="B5:D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6"/>
  <sheetViews>
    <sheetView workbookViewId="0">
      <selection activeCell="C114" sqref="C114"/>
    </sheetView>
  </sheetViews>
  <sheetFormatPr defaultRowHeight="15"/>
  <cols>
    <col min="2" max="2" width="12.28515625" customWidth="1"/>
    <col min="3" max="3" width="81.42578125" customWidth="1"/>
    <col min="4" max="4" width="18.28515625" customWidth="1"/>
    <col min="5" max="5" width="16.28515625" customWidth="1"/>
    <col min="6" max="6" width="21.28515625" customWidth="1"/>
    <col min="7" max="7" width="15.140625" bestFit="1" customWidth="1"/>
    <col min="8" max="10" width="15.5703125" customWidth="1"/>
  </cols>
  <sheetData>
    <row r="1" spans="1:11" ht="17.25">
      <c r="D1" s="189" t="s">
        <v>54</v>
      </c>
      <c r="E1" s="189"/>
      <c r="F1" s="189"/>
      <c r="G1" s="62"/>
    </row>
    <row r="2" spans="1:11" s="13" customFormat="1" ht="25.15" customHeight="1">
      <c r="D2" s="189" t="s">
        <v>101</v>
      </c>
      <c r="E2" s="189"/>
      <c r="F2" s="189"/>
    </row>
    <row r="3" spans="1:11" s="13" customFormat="1" ht="22.15" customHeight="1">
      <c r="D3" s="189" t="s">
        <v>55</v>
      </c>
      <c r="E3" s="189"/>
      <c r="F3" s="189"/>
      <c r="G3" s="63"/>
    </row>
    <row r="4" spans="1:11" s="13" customFormat="1" ht="17.25">
      <c r="D4" s="63"/>
      <c r="E4" s="63"/>
      <c r="F4" s="63"/>
      <c r="G4" s="63"/>
    </row>
    <row r="5" spans="1:11" s="13" customFormat="1" ht="59.45" customHeight="1">
      <c r="A5" s="190" t="s">
        <v>99</v>
      </c>
      <c r="B5" s="190"/>
      <c r="C5" s="190"/>
      <c r="D5" s="190"/>
      <c r="E5" s="190"/>
      <c r="F5" s="190"/>
      <c r="G5" s="62"/>
      <c r="H5" s="62"/>
      <c r="I5" s="62"/>
      <c r="J5" s="62"/>
      <c r="K5" s="62"/>
    </row>
    <row r="6" spans="1:11" s="13" customFormat="1" ht="17.25">
      <c r="A6" s="64"/>
      <c r="B6" s="64"/>
      <c r="C6" s="64"/>
      <c r="D6" s="64"/>
      <c r="E6" s="64"/>
      <c r="F6" s="65" t="s">
        <v>19</v>
      </c>
    </row>
    <row r="7" spans="1:11" s="13" customFormat="1" ht="69" customHeight="1">
      <c r="A7" s="191" t="s">
        <v>20</v>
      </c>
      <c r="B7" s="191"/>
      <c r="C7" s="191" t="s">
        <v>21</v>
      </c>
      <c r="D7" s="193" t="s">
        <v>53</v>
      </c>
      <c r="E7" s="194"/>
      <c r="F7" s="195"/>
    </row>
    <row r="8" spans="1:11" s="13" customFormat="1" ht="18.600000000000001" customHeight="1">
      <c r="A8" s="191"/>
      <c r="B8" s="191"/>
      <c r="C8" s="191"/>
      <c r="D8" s="191" t="s">
        <v>22</v>
      </c>
      <c r="E8" s="191" t="s">
        <v>23</v>
      </c>
      <c r="F8" s="191" t="s">
        <v>24</v>
      </c>
    </row>
    <row r="9" spans="1:11" s="13" customFormat="1" ht="17.25">
      <c r="A9" s="66" t="s">
        <v>25</v>
      </c>
      <c r="B9" s="66" t="s">
        <v>26</v>
      </c>
      <c r="C9" s="191"/>
      <c r="D9" s="191"/>
      <c r="E9" s="191"/>
      <c r="F9" s="191"/>
    </row>
    <row r="10" spans="1:11" s="13" customFormat="1" ht="22.5">
      <c r="A10" s="183"/>
      <c r="B10" s="183"/>
      <c r="C10" s="11" t="s">
        <v>27</v>
      </c>
      <c r="D10" s="130">
        <f t="shared" ref="D10:F10" si="0">+D11</f>
        <v>408529.9</v>
      </c>
      <c r="E10" s="130">
        <f t="shared" si="0"/>
        <v>311747.60000000009</v>
      </c>
      <c r="F10" s="130">
        <f t="shared" si="0"/>
        <v>0</v>
      </c>
    </row>
    <row r="11" spans="1:11" s="13" customFormat="1" ht="26.25" customHeight="1">
      <c r="A11" s="185"/>
      <c r="B11" s="185"/>
      <c r="C11" s="12" t="s">
        <v>10</v>
      </c>
      <c r="D11" s="131">
        <f>+D12+D50+D63+D75</f>
        <v>408529.9</v>
      </c>
      <c r="E11" s="131">
        <f t="shared" ref="E11" si="1">+E12+E50+E63+E75</f>
        <v>311747.60000000009</v>
      </c>
      <c r="F11" s="131">
        <f>+F12+F50+F63+F75+F37</f>
        <v>0</v>
      </c>
    </row>
    <row r="12" spans="1:11" s="13" customFormat="1" ht="17.25">
      <c r="A12" s="183">
        <v>1022</v>
      </c>
      <c r="B12" s="183"/>
      <c r="C12" s="61" t="s">
        <v>11</v>
      </c>
      <c r="D12" s="186">
        <f>D19+D25+D31</f>
        <v>-71282</v>
      </c>
      <c r="E12" s="186">
        <f t="shared" ref="E12:F12" si="2">E19+E25+E31</f>
        <v>-160051.20000000001</v>
      </c>
      <c r="F12" s="186">
        <f t="shared" si="2"/>
        <v>-565072</v>
      </c>
    </row>
    <row r="13" spans="1:11" s="13" customFormat="1" ht="17.25">
      <c r="A13" s="184"/>
      <c r="B13" s="184"/>
      <c r="C13" s="11" t="s">
        <v>106</v>
      </c>
      <c r="D13" s="187"/>
      <c r="E13" s="187"/>
      <c r="F13" s="187"/>
    </row>
    <row r="14" spans="1:11" s="13" customFormat="1" ht="17.25">
      <c r="A14" s="184"/>
      <c r="B14" s="184"/>
      <c r="C14" s="61" t="s">
        <v>12</v>
      </c>
      <c r="D14" s="187"/>
      <c r="E14" s="187"/>
      <c r="F14" s="187"/>
    </row>
    <row r="15" spans="1:11" s="13" customFormat="1" ht="34.5">
      <c r="A15" s="184"/>
      <c r="B15" s="184"/>
      <c r="C15" s="11" t="s">
        <v>107</v>
      </c>
      <c r="D15" s="187"/>
      <c r="E15" s="187"/>
      <c r="F15" s="187"/>
    </row>
    <row r="16" spans="1:11" s="13" customFormat="1" ht="17.25">
      <c r="A16" s="184"/>
      <c r="B16" s="184"/>
      <c r="C16" s="61" t="s">
        <v>13</v>
      </c>
      <c r="D16" s="187"/>
      <c r="E16" s="187"/>
      <c r="F16" s="187"/>
    </row>
    <row r="17" spans="1:9" s="13" customFormat="1" ht="51.75">
      <c r="A17" s="185"/>
      <c r="B17" s="185"/>
      <c r="C17" s="11" t="s">
        <v>108</v>
      </c>
      <c r="D17" s="188"/>
      <c r="E17" s="188"/>
      <c r="F17" s="188"/>
    </row>
    <row r="18" spans="1:9" s="13" customFormat="1" ht="17.25">
      <c r="A18" s="192" t="s">
        <v>14</v>
      </c>
      <c r="B18" s="192"/>
      <c r="C18" s="192"/>
      <c r="D18" s="192"/>
      <c r="E18" s="192"/>
      <c r="F18" s="192"/>
    </row>
    <row r="19" spans="1:9" s="13" customFormat="1" ht="17.25">
      <c r="A19" s="192"/>
      <c r="B19" s="183">
        <v>11002</v>
      </c>
      <c r="C19" s="61" t="s">
        <v>15</v>
      </c>
      <c r="D19" s="196">
        <f>+'Հավելված 3'!G23</f>
        <v>-6282</v>
      </c>
      <c r="E19" s="196">
        <f>+'Հավելված 3'!H23</f>
        <v>-10051.200000000001</v>
      </c>
      <c r="F19" s="196">
        <f>+'Հավելված 3'!I23</f>
        <v>-15072</v>
      </c>
    </row>
    <row r="20" spans="1:9" s="13" customFormat="1" ht="33">
      <c r="A20" s="192"/>
      <c r="B20" s="184"/>
      <c r="C20" s="79" t="s">
        <v>167</v>
      </c>
      <c r="D20" s="197"/>
      <c r="E20" s="197"/>
      <c r="F20" s="197"/>
      <c r="G20" s="127"/>
      <c r="H20" s="127"/>
      <c r="I20" s="127"/>
    </row>
    <row r="21" spans="1:9" s="13" customFormat="1" ht="17.25">
      <c r="A21" s="192"/>
      <c r="B21" s="184"/>
      <c r="C21" s="61" t="s">
        <v>16</v>
      </c>
      <c r="D21" s="197"/>
      <c r="E21" s="197"/>
      <c r="F21" s="197"/>
    </row>
    <row r="22" spans="1:9" s="13" customFormat="1" ht="33">
      <c r="A22" s="192"/>
      <c r="B22" s="184"/>
      <c r="C22" s="101" t="s">
        <v>203</v>
      </c>
      <c r="D22" s="197"/>
      <c r="E22" s="197"/>
      <c r="F22" s="197"/>
      <c r="G22" s="127"/>
      <c r="H22" s="127"/>
      <c r="I22" s="127"/>
    </row>
    <row r="23" spans="1:9" s="13" customFormat="1" ht="17.25">
      <c r="A23" s="192"/>
      <c r="B23" s="184"/>
      <c r="C23" s="61" t="s">
        <v>17</v>
      </c>
      <c r="D23" s="197"/>
      <c r="E23" s="197"/>
      <c r="F23" s="197"/>
    </row>
    <row r="24" spans="1:9" s="13" customFormat="1" ht="17.25">
      <c r="A24" s="192"/>
      <c r="B24" s="185"/>
      <c r="C24" s="11" t="s">
        <v>18</v>
      </c>
      <c r="D24" s="198"/>
      <c r="E24" s="198"/>
      <c r="F24" s="198"/>
      <c r="G24" s="128"/>
      <c r="H24" s="128"/>
      <c r="I24" s="128"/>
    </row>
    <row r="25" spans="1:9" s="13" customFormat="1" ht="17.25">
      <c r="A25" s="192"/>
      <c r="B25" s="183">
        <v>11004</v>
      </c>
      <c r="C25" s="61" t="s">
        <v>15</v>
      </c>
      <c r="D25" s="186">
        <v>-30000</v>
      </c>
      <c r="E25" s="186">
        <v>-100000</v>
      </c>
      <c r="F25" s="186">
        <v>-500000</v>
      </c>
    </row>
    <row r="26" spans="1:9" s="13" customFormat="1" ht="17.25">
      <c r="A26" s="192"/>
      <c r="B26" s="184"/>
      <c r="C26" s="11" t="s">
        <v>109</v>
      </c>
      <c r="D26" s="187"/>
      <c r="E26" s="187"/>
      <c r="F26" s="187"/>
    </row>
    <row r="27" spans="1:9" s="13" customFormat="1" ht="17.25">
      <c r="A27" s="192"/>
      <c r="B27" s="184"/>
      <c r="C27" s="61" t="s">
        <v>16</v>
      </c>
      <c r="D27" s="187"/>
      <c r="E27" s="187"/>
      <c r="F27" s="187"/>
      <c r="G27" s="129"/>
      <c r="H27" s="129"/>
      <c r="I27" s="129"/>
    </row>
    <row r="28" spans="1:9" s="13" customFormat="1" ht="51.75">
      <c r="A28" s="192"/>
      <c r="B28" s="184"/>
      <c r="C28" s="11" t="s">
        <v>110</v>
      </c>
      <c r="D28" s="187"/>
      <c r="E28" s="187"/>
      <c r="F28" s="187"/>
    </row>
    <row r="29" spans="1:9" s="13" customFormat="1" ht="17.25">
      <c r="A29" s="192"/>
      <c r="B29" s="184"/>
      <c r="C29" s="61" t="s">
        <v>17</v>
      </c>
      <c r="D29" s="187"/>
      <c r="E29" s="187"/>
      <c r="F29" s="187"/>
    </row>
    <row r="30" spans="1:9" s="13" customFormat="1" ht="17.25">
      <c r="A30" s="192"/>
      <c r="B30" s="185"/>
      <c r="C30" s="11" t="s">
        <v>18</v>
      </c>
      <c r="D30" s="188"/>
      <c r="E30" s="188"/>
      <c r="F30" s="188"/>
    </row>
    <row r="31" spans="1:9" s="13" customFormat="1" ht="17.25">
      <c r="A31" s="192"/>
      <c r="B31" s="183">
        <v>32001</v>
      </c>
      <c r="C31" s="61" t="s">
        <v>15</v>
      </c>
      <c r="D31" s="186">
        <v>-35000</v>
      </c>
      <c r="E31" s="186">
        <v>-50000</v>
      </c>
      <c r="F31" s="186">
        <v>-50000</v>
      </c>
    </row>
    <row r="32" spans="1:9" s="13" customFormat="1" ht="17.25">
      <c r="A32" s="192"/>
      <c r="B32" s="184"/>
      <c r="C32" s="11" t="s">
        <v>111</v>
      </c>
      <c r="D32" s="187"/>
      <c r="E32" s="187"/>
      <c r="F32" s="187"/>
    </row>
    <row r="33" spans="1:6" s="13" customFormat="1" ht="17.25">
      <c r="A33" s="192"/>
      <c r="B33" s="184"/>
      <c r="C33" s="61" t="s">
        <v>16</v>
      </c>
      <c r="D33" s="187"/>
      <c r="E33" s="187"/>
      <c r="F33" s="187"/>
    </row>
    <row r="34" spans="1:6" s="13" customFormat="1" ht="34.5">
      <c r="A34" s="192"/>
      <c r="B34" s="184"/>
      <c r="C34" s="11" t="s">
        <v>112</v>
      </c>
      <c r="D34" s="187"/>
      <c r="E34" s="187"/>
      <c r="F34" s="187"/>
    </row>
    <row r="35" spans="1:6" s="13" customFormat="1" ht="17.25">
      <c r="A35" s="192"/>
      <c r="B35" s="184"/>
      <c r="C35" s="61" t="s">
        <v>17</v>
      </c>
      <c r="D35" s="187"/>
      <c r="E35" s="187"/>
      <c r="F35" s="187"/>
    </row>
    <row r="36" spans="1:6" s="13" customFormat="1" ht="34.5">
      <c r="A36" s="192"/>
      <c r="B36" s="185"/>
      <c r="C36" s="11" t="s">
        <v>113</v>
      </c>
      <c r="D36" s="188"/>
      <c r="E36" s="188"/>
      <c r="F36" s="188"/>
    </row>
    <row r="37" spans="1:6" s="14" customFormat="1" ht="20.25" customHeight="1">
      <c r="A37" s="199">
        <v>1104</v>
      </c>
      <c r="B37" s="201"/>
      <c r="C37" s="142" t="s">
        <v>11</v>
      </c>
      <c r="D37" s="204">
        <f>+D44</f>
        <v>0</v>
      </c>
      <c r="E37" s="204">
        <f>+E44</f>
        <v>0</v>
      </c>
      <c r="F37" s="204">
        <f>+F44</f>
        <v>233273.2</v>
      </c>
    </row>
    <row r="38" spans="1:6" s="14" customFormat="1" ht="40.5" customHeight="1">
      <c r="A38" s="200"/>
      <c r="B38" s="202"/>
      <c r="C38" s="101" t="s">
        <v>204</v>
      </c>
      <c r="D38" s="205"/>
      <c r="E38" s="205"/>
      <c r="F38" s="205"/>
    </row>
    <row r="39" spans="1:6" s="14" customFormat="1" ht="20.25" customHeight="1">
      <c r="A39" s="200"/>
      <c r="B39" s="202"/>
      <c r="C39" s="142" t="s">
        <v>12</v>
      </c>
      <c r="D39" s="205"/>
      <c r="E39" s="205"/>
      <c r="F39" s="205"/>
    </row>
    <row r="40" spans="1:6" s="14" customFormat="1" ht="54.75" customHeight="1">
      <c r="A40" s="200"/>
      <c r="B40" s="202"/>
      <c r="C40" s="101" t="s">
        <v>205</v>
      </c>
      <c r="D40" s="205"/>
      <c r="E40" s="205"/>
      <c r="F40" s="205"/>
    </row>
    <row r="41" spans="1:6" s="14" customFormat="1" ht="27" customHeight="1">
      <c r="A41" s="200"/>
      <c r="B41" s="202"/>
      <c r="C41" s="142" t="s">
        <v>13</v>
      </c>
      <c r="D41" s="205"/>
      <c r="E41" s="205"/>
      <c r="F41" s="205"/>
    </row>
    <row r="42" spans="1:6" s="14" customFormat="1" ht="37.5" customHeight="1">
      <c r="A42" s="200"/>
      <c r="B42" s="203"/>
      <c r="C42" s="101" t="s">
        <v>206</v>
      </c>
      <c r="D42" s="206"/>
      <c r="E42" s="206"/>
      <c r="F42" s="206"/>
    </row>
    <row r="43" spans="1:6" s="14" customFormat="1" ht="17.25">
      <c r="A43" s="200"/>
      <c r="B43" s="207" t="s">
        <v>207</v>
      </c>
      <c r="C43" s="208"/>
      <c r="D43" s="208"/>
      <c r="E43" s="208"/>
      <c r="F43" s="208"/>
    </row>
    <row r="44" spans="1:6" s="14" customFormat="1" ht="20.25" customHeight="1">
      <c r="A44" s="200"/>
      <c r="B44" s="209">
        <v>11002</v>
      </c>
      <c r="C44" s="30" t="s">
        <v>15</v>
      </c>
      <c r="D44" s="204">
        <v>0</v>
      </c>
      <c r="E44" s="204">
        <v>0</v>
      </c>
      <c r="F44" s="204">
        <v>233273.2</v>
      </c>
    </row>
    <row r="45" spans="1:6" s="14" customFormat="1" ht="39" customHeight="1">
      <c r="A45" s="200"/>
      <c r="B45" s="210"/>
      <c r="C45" s="101" t="s">
        <v>208</v>
      </c>
      <c r="D45" s="205"/>
      <c r="E45" s="205"/>
      <c r="F45" s="205"/>
    </row>
    <row r="46" spans="1:6" s="14" customFormat="1" ht="19.5" customHeight="1">
      <c r="A46" s="200"/>
      <c r="B46" s="210"/>
      <c r="C46" s="142" t="s">
        <v>16</v>
      </c>
      <c r="D46" s="205"/>
      <c r="E46" s="205"/>
      <c r="F46" s="205"/>
    </row>
    <row r="47" spans="1:6" s="14" customFormat="1" ht="54" customHeight="1">
      <c r="A47" s="200"/>
      <c r="B47" s="210"/>
      <c r="C47" s="101" t="s">
        <v>209</v>
      </c>
      <c r="D47" s="205"/>
      <c r="E47" s="205"/>
      <c r="F47" s="205"/>
    </row>
    <row r="48" spans="1:6" s="14" customFormat="1" ht="24" customHeight="1">
      <c r="A48" s="200"/>
      <c r="B48" s="210"/>
      <c r="C48" s="142" t="s">
        <v>17</v>
      </c>
      <c r="D48" s="205"/>
      <c r="E48" s="205"/>
      <c r="F48" s="205"/>
    </row>
    <row r="49" spans="1:10" s="14" customFormat="1" ht="31.5" customHeight="1">
      <c r="A49" s="200"/>
      <c r="B49" s="211"/>
      <c r="C49" s="143" t="s">
        <v>18</v>
      </c>
      <c r="D49" s="206"/>
      <c r="E49" s="206"/>
      <c r="F49" s="206"/>
    </row>
    <row r="50" spans="1:10" s="13" customFormat="1" ht="17.25">
      <c r="A50" s="183">
        <v>1116</v>
      </c>
      <c r="B50" s="183"/>
      <c r="C50" s="61" t="s">
        <v>11</v>
      </c>
      <c r="D50" s="186">
        <f>+D57</f>
        <v>1019811.9</v>
      </c>
      <c r="E50" s="186">
        <f t="shared" ref="E50:F50" si="3">+E57</f>
        <v>1131798.8</v>
      </c>
      <c r="F50" s="186">
        <f t="shared" si="3"/>
        <v>1131798.8</v>
      </c>
    </row>
    <row r="51" spans="1:10" s="13" customFormat="1" ht="17.25">
      <c r="A51" s="184"/>
      <c r="B51" s="184"/>
      <c r="C51" s="11" t="s">
        <v>83</v>
      </c>
      <c r="D51" s="187"/>
      <c r="E51" s="187"/>
      <c r="F51" s="187"/>
    </row>
    <row r="52" spans="1:10" s="13" customFormat="1" ht="17.25">
      <c r="A52" s="184"/>
      <c r="B52" s="184"/>
      <c r="C52" s="61" t="s">
        <v>12</v>
      </c>
      <c r="D52" s="187"/>
      <c r="E52" s="187"/>
      <c r="F52" s="187"/>
    </row>
    <row r="53" spans="1:10" s="13" customFormat="1" ht="17.25">
      <c r="A53" s="184"/>
      <c r="B53" s="184"/>
      <c r="C53" s="11" t="s">
        <v>84</v>
      </c>
      <c r="D53" s="187"/>
      <c r="E53" s="187"/>
      <c r="F53" s="187"/>
    </row>
    <row r="54" spans="1:10" s="13" customFormat="1" ht="17.25">
      <c r="A54" s="184"/>
      <c r="B54" s="184"/>
      <c r="C54" s="61" t="s">
        <v>13</v>
      </c>
      <c r="D54" s="187"/>
      <c r="E54" s="187"/>
      <c r="F54" s="187"/>
    </row>
    <row r="55" spans="1:10" s="13" customFormat="1" ht="17.25">
      <c r="A55" s="185"/>
      <c r="B55" s="185"/>
      <c r="C55" s="11" t="s">
        <v>85</v>
      </c>
      <c r="D55" s="188"/>
      <c r="E55" s="188"/>
      <c r="F55" s="188"/>
    </row>
    <row r="56" spans="1:10" s="13" customFormat="1" ht="17.25">
      <c r="A56" s="192" t="s">
        <v>14</v>
      </c>
      <c r="B56" s="192"/>
      <c r="C56" s="192"/>
      <c r="D56" s="192"/>
      <c r="E56" s="192"/>
      <c r="F56" s="192"/>
    </row>
    <row r="57" spans="1:10" s="13" customFormat="1" ht="17.25">
      <c r="A57" s="184"/>
      <c r="B57" s="183">
        <v>11001</v>
      </c>
      <c r="C57" s="61" t="s">
        <v>15</v>
      </c>
      <c r="D57" s="186">
        <f>+'Հավելված 3'!G52</f>
        <v>1019811.9</v>
      </c>
      <c r="E57" s="186">
        <f>+'Հավելված 3'!H52</f>
        <v>1131798.8</v>
      </c>
      <c r="F57" s="186">
        <f>+'Հավելված 3'!I52</f>
        <v>1131798.8</v>
      </c>
    </row>
    <row r="58" spans="1:10" s="13" customFormat="1" ht="17.25">
      <c r="A58" s="184"/>
      <c r="B58" s="184"/>
      <c r="C58" s="11" t="s">
        <v>81</v>
      </c>
      <c r="D58" s="187"/>
      <c r="E58" s="187"/>
      <c r="F58" s="187"/>
    </row>
    <row r="59" spans="1:10" s="13" customFormat="1" ht="17.25">
      <c r="A59" s="184"/>
      <c r="B59" s="184"/>
      <c r="C59" s="61" t="s">
        <v>16</v>
      </c>
      <c r="D59" s="187"/>
      <c r="E59" s="187"/>
      <c r="F59" s="187"/>
    </row>
    <row r="60" spans="1:10" s="13" customFormat="1" ht="69">
      <c r="A60" s="184"/>
      <c r="B60" s="184"/>
      <c r="C60" s="11" t="s">
        <v>82</v>
      </c>
      <c r="D60" s="187"/>
      <c r="E60" s="187"/>
      <c r="F60" s="187"/>
      <c r="G60" s="96"/>
    </row>
    <row r="61" spans="1:10" s="13" customFormat="1" ht="17.25">
      <c r="A61" s="184"/>
      <c r="B61" s="184"/>
      <c r="C61" s="61" t="s">
        <v>17</v>
      </c>
      <c r="D61" s="187"/>
      <c r="E61" s="187"/>
      <c r="F61" s="187"/>
      <c r="G61" s="92"/>
      <c r="H61" s="92"/>
      <c r="I61" s="92"/>
      <c r="J61" s="92"/>
    </row>
    <row r="62" spans="1:10" s="13" customFormat="1" ht="17.25">
      <c r="A62" s="184"/>
      <c r="B62" s="185"/>
      <c r="C62" s="11" t="s">
        <v>18</v>
      </c>
      <c r="D62" s="188"/>
      <c r="E62" s="188"/>
      <c r="F62" s="188"/>
    </row>
    <row r="63" spans="1:10" s="13" customFormat="1" ht="17.25">
      <c r="A63" s="183">
        <v>1165</v>
      </c>
      <c r="B63" s="183"/>
      <c r="C63" s="61" t="s">
        <v>11</v>
      </c>
      <c r="D63" s="186">
        <f>+D69</f>
        <v>-240000</v>
      </c>
      <c r="E63" s="186">
        <f t="shared" ref="E63:F63" si="4">+E69</f>
        <v>-360000</v>
      </c>
      <c r="F63" s="186">
        <f t="shared" si="4"/>
        <v>-500000</v>
      </c>
    </row>
    <row r="64" spans="1:10" s="13" customFormat="1" ht="17.25">
      <c r="A64" s="184"/>
      <c r="B64" s="184"/>
      <c r="C64" s="11" t="s">
        <v>162</v>
      </c>
      <c r="D64" s="187"/>
      <c r="E64" s="187"/>
      <c r="F64" s="187"/>
    </row>
    <row r="65" spans="1:6" s="13" customFormat="1" ht="17.25">
      <c r="A65" s="184"/>
      <c r="B65" s="184"/>
      <c r="C65" s="61" t="s">
        <v>12</v>
      </c>
      <c r="D65" s="187"/>
      <c r="E65" s="187"/>
      <c r="F65" s="187"/>
    </row>
    <row r="66" spans="1:6" s="13" customFormat="1" ht="17.25">
      <c r="A66" s="184"/>
      <c r="B66" s="184"/>
      <c r="C66" s="11" t="s">
        <v>163</v>
      </c>
      <c r="D66" s="187"/>
      <c r="E66" s="187"/>
      <c r="F66" s="187"/>
    </row>
    <row r="67" spans="1:6" s="13" customFormat="1" ht="17.25">
      <c r="A67" s="184"/>
      <c r="B67" s="184"/>
      <c r="C67" s="61" t="s">
        <v>13</v>
      </c>
      <c r="D67" s="187"/>
      <c r="E67" s="187"/>
      <c r="F67" s="187"/>
    </row>
    <row r="68" spans="1:6" s="13" customFormat="1" ht="35.25" customHeight="1">
      <c r="A68" s="185"/>
      <c r="B68" s="185"/>
      <c r="C68" s="11" t="s">
        <v>164</v>
      </c>
      <c r="D68" s="188"/>
      <c r="E68" s="188"/>
      <c r="F68" s="188"/>
    </row>
    <row r="69" spans="1:6" s="13" customFormat="1" ht="17.25">
      <c r="A69" s="184"/>
      <c r="B69" s="183">
        <v>11007</v>
      </c>
      <c r="C69" s="61" t="s">
        <v>15</v>
      </c>
      <c r="D69" s="186">
        <v>-240000</v>
      </c>
      <c r="E69" s="186">
        <v>-360000</v>
      </c>
      <c r="F69" s="186">
        <v>-500000</v>
      </c>
    </row>
    <row r="70" spans="1:6" s="13" customFormat="1" ht="38.25" customHeight="1">
      <c r="A70" s="184"/>
      <c r="B70" s="184"/>
      <c r="C70" s="11" t="s">
        <v>165</v>
      </c>
      <c r="D70" s="187"/>
      <c r="E70" s="187"/>
      <c r="F70" s="187"/>
    </row>
    <row r="71" spans="1:6" s="13" customFormat="1" ht="17.25">
      <c r="A71" s="184"/>
      <c r="B71" s="184"/>
      <c r="C71" s="61" t="s">
        <v>16</v>
      </c>
      <c r="D71" s="187"/>
      <c r="E71" s="187"/>
      <c r="F71" s="187"/>
    </row>
    <row r="72" spans="1:6" s="13" customFormat="1" ht="39" customHeight="1">
      <c r="A72" s="184"/>
      <c r="B72" s="184"/>
      <c r="C72" s="11" t="s">
        <v>166</v>
      </c>
      <c r="D72" s="187"/>
      <c r="E72" s="187"/>
      <c r="F72" s="187"/>
    </row>
    <row r="73" spans="1:6" s="13" customFormat="1" ht="17.25">
      <c r="A73" s="184"/>
      <c r="B73" s="184"/>
      <c r="C73" s="61" t="s">
        <v>17</v>
      </c>
      <c r="D73" s="187"/>
      <c r="E73" s="187"/>
      <c r="F73" s="187"/>
    </row>
    <row r="74" spans="1:6" s="13" customFormat="1" ht="21.75" customHeight="1">
      <c r="A74" s="184"/>
      <c r="B74" s="185"/>
      <c r="C74" s="11" t="s">
        <v>18</v>
      </c>
      <c r="D74" s="188"/>
      <c r="E74" s="188"/>
      <c r="F74" s="188"/>
    </row>
    <row r="75" spans="1:6" s="13" customFormat="1" ht="17.25">
      <c r="A75" s="183">
        <v>1187</v>
      </c>
      <c r="B75" s="183"/>
      <c r="C75" s="61" t="s">
        <v>11</v>
      </c>
      <c r="D75" s="186">
        <f>+D81</f>
        <v>-300000</v>
      </c>
      <c r="E75" s="186">
        <f t="shared" ref="E75:F75" si="5">+E81</f>
        <v>-300000</v>
      </c>
      <c r="F75" s="186">
        <f t="shared" si="5"/>
        <v>-300000</v>
      </c>
    </row>
    <row r="76" spans="1:6" s="13" customFormat="1" ht="17.25">
      <c r="A76" s="184"/>
      <c r="B76" s="184"/>
      <c r="C76" s="11" t="s">
        <v>114</v>
      </c>
      <c r="D76" s="187"/>
      <c r="E76" s="187"/>
      <c r="F76" s="187"/>
    </row>
    <row r="77" spans="1:6" s="13" customFormat="1" ht="17.25">
      <c r="A77" s="184"/>
      <c r="B77" s="184"/>
      <c r="C77" s="61" t="s">
        <v>12</v>
      </c>
      <c r="D77" s="187"/>
      <c r="E77" s="187"/>
      <c r="F77" s="187"/>
    </row>
    <row r="78" spans="1:6" s="13" customFormat="1" ht="51.75">
      <c r="A78" s="184"/>
      <c r="B78" s="184"/>
      <c r="C78" s="11" t="s">
        <v>115</v>
      </c>
      <c r="D78" s="187"/>
      <c r="E78" s="187"/>
      <c r="F78" s="187"/>
    </row>
    <row r="79" spans="1:6" s="13" customFormat="1" ht="17.25">
      <c r="A79" s="184"/>
      <c r="B79" s="184"/>
      <c r="C79" s="61" t="s">
        <v>13</v>
      </c>
      <c r="D79" s="187"/>
      <c r="E79" s="187"/>
      <c r="F79" s="187"/>
    </row>
    <row r="80" spans="1:6" s="13" customFormat="1" ht="34.5">
      <c r="A80" s="185"/>
      <c r="B80" s="185"/>
      <c r="C80" s="11" t="s">
        <v>116</v>
      </c>
      <c r="D80" s="188"/>
      <c r="E80" s="188"/>
      <c r="F80" s="188"/>
    </row>
    <row r="81" spans="1:6" s="13" customFormat="1" ht="17.25">
      <c r="A81" s="192"/>
      <c r="B81" s="183">
        <v>12017</v>
      </c>
      <c r="C81" s="61" t="s">
        <v>15</v>
      </c>
      <c r="D81" s="186">
        <v>-300000</v>
      </c>
      <c r="E81" s="186">
        <v>-300000</v>
      </c>
      <c r="F81" s="186">
        <v>-300000</v>
      </c>
    </row>
    <row r="82" spans="1:6" s="13" customFormat="1" ht="38.25" customHeight="1">
      <c r="A82" s="192"/>
      <c r="B82" s="184"/>
      <c r="C82" s="11" t="s">
        <v>117</v>
      </c>
      <c r="D82" s="187"/>
      <c r="E82" s="187"/>
      <c r="F82" s="187"/>
    </row>
    <row r="83" spans="1:6" s="13" customFormat="1" ht="17.25">
      <c r="A83" s="192"/>
      <c r="B83" s="184"/>
      <c r="C83" s="61" t="s">
        <v>16</v>
      </c>
      <c r="D83" s="187"/>
      <c r="E83" s="187"/>
      <c r="F83" s="187"/>
    </row>
    <row r="84" spans="1:6" s="13" customFormat="1" ht="57.75" customHeight="1">
      <c r="A84" s="192"/>
      <c r="B84" s="184"/>
      <c r="C84" s="11" t="s">
        <v>118</v>
      </c>
      <c r="D84" s="187"/>
      <c r="E84" s="187"/>
      <c r="F84" s="187"/>
    </row>
    <row r="85" spans="1:6" s="13" customFormat="1" ht="17.25">
      <c r="A85" s="192"/>
      <c r="B85" s="184"/>
      <c r="C85" s="61" t="s">
        <v>17</v>
      </c>
      <c r="D85" s="187"/>
      <c r="E85" s="187"/>
      <c r="F85" s="187"/>
    </row>
    <row r="86" spans="1:6" s="13" customFormat="1" ht="21.75" customHeight="1">
      <c r="A86" s="192"/>
      <c r="B86" s="185"/>
      <c r="C86" s="11" t="s">
        <v>119</v>
      </c>
      <c r="D86" s="188"/>
      <c r="E86" s="188"/>
      <c r="F86" s="188"/>
    </row>
  </sheetData>
  <mergeCells count="74">
    <mergeCell ref="A37:A49"/>
    <mergeCell ref="B37:B42"/>
    <mergeCell ref="D37:D42"/>
    <mergeCell ref="E37:E42"/>
    <mergeCell ref="F37:F42"/>
    <mergeCell ref="B43:F43"/>
    <mergeCell ref="B44:B49"/>
    <mergeCell ref="D44:D49"/>
    <mergeCell ref="E44:E49"/>
    <mergeCell ref="F44:F49"/>
    <mergeCell ref="F81:F86"/>
    <mergeCell ref="A81:A86"/>
    <mergeCell ref="B81:B86"/>
    <mergeCell ref="D81:D86"/>
    <mergeCell ref="E81:E86"/>
    <mergeCell ref="E50:E55"/>
    <mergeCell ref="D25:D30"/>
    <mergeCell ref="D19:D24"/>
    <mergeCell ref="F75:F80"/>
    <mergeCell ref="A31:A36"/>
    <mergeCell ref="B31:B36"/>
    <mergeCell ref="D31:D36"/>
    <mergeCell ref="E31:E36"/>
    <mergeCell ref="F50:F55"/>
    <mergeCell ref="A56:F56"/>
    <mergeCell ref="A57:A62"/>
    <mergeCell ref="B57:B62"/>
    <mergeCell ref="A75:A80"/>
    <mergeCell ref="B75:B80"/>
    <mergeCell ref="D75:D80"/>
    <mergeCell ref="E75:E80"/>
    <mergeCell ref="E25:E30"/>
    <mergeCell ref="F25:F30"/>
    <mergeCell ref="F31:F36"/>
    <mergeCell ref="E19:E24"/>
    <mergeCell ref="F19:F24"/>
    <mergeCell ref="A25:A30"/>
    <mergeCell ref="B12:B17"/>
    <mergeCell ref="A10:A11"/>
    <mergeCell ref="A19:A24"/>
    <mergeCell ref="B19:B24"/>
    <mergeCell ref="B25:B30"/>
    <mergeCell ref="B10:B11"/>
    <mergeCell ref="D1:F1"/>
    <mergeCell ref="A5:F5"/>
    <mergeCell ref="D8:D9"/>
    <mergeCell ref="E8:E9"/>
    <mergeCell ref="A18:F18"/>
    <mergeCell ref="F8:F9"/>
    <mergeCell ref="A7:B8"/>
    <mergeCell ref="C7:C9"/>
    <mergeCell ref="D12:D17"/>
    <mergeCell ref="A12:A17"/>
    <mergeCell ref="E12:E17"/>
    <mergeCell ref="F12:F17"/>
    <mergeCell ref="D7:F7"/>
    <mergeCell ref="D2:F2"/>
    <mergeCell ref="D3:F3"/>
    <mergeCell ref="A50:A55"/>
    <mergeCell ref="B50:B55"/>
    <mergeCell ref="F63:F68"/>
    <mergeCell ref="A69:A74"/>
    <mergeCell ref="B69:B74"/>
    <mergeCell ref="D69:D74"/>
    <mergeCell ref="E69:E74"/>
    <mergeCell ref="F69:F74"/>
    <mergeCell ref="A63:A68"/>
    <mergeCell ref="B63:B68"/>
    <mergeCell ref="D63:D68"/>
    <mergeCell ref="E63:E68"/>
    <mergeCell ref="D57:D62"/>
    <mergeCell ref="E57:E62"/>
    <mergeCell ref="F57:F62"/>
    <mergeCell ref="D50:D55"/>
  </mergeCells>
  <pageMargins left="0.7" right="0.7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00"/>
  <sheetViews>
    <sheetView topLeftCell="A91" zoomScale="115" zoomScaleNormal="115" zoomScaleSheetLayoutView="112" workbookViewId="0">
      <selection activeCell="J40" sqref="J40"/>
    </sheetView>
  </sheetViews>
  <sheetFormatPr defaultRowHeight="15"/>
  <cols>
    <col min="4" max="4" width="10" customWidth="1"/>
    <col min="5" max="5" width="15.28515625" customWidth="1"/>
    <col min="6" max="6" width="56.5703125" customWidth="1"/>
    <col min="7" max="7" width="20.85546875" style="75" customWidth="1"/>
    <col min="8" max="8" width="21.7109375" style="75" customWidth="1"/>
    <col min="9" max="9" width="18.140625" style="75" customWidth="1"/>
    <col min="10" max="11" width="16.140625" bestFit="1" customWidth="1"/>
  </cols>
  <sheetData>
    <row r="1" spans="1:9" ht="17.25">
      <c r="G1" s="189" t="s">
        <v>56</v>
      </c>
      <c r="H1" s="189"/>
      <c r="I1" s="189"/>
    </row>
    <row r="2" spans="1:9" ht="17.25">
      <c r="G2" s="189" t="s">
        <v>101</v>
      </c>
      <c r="H2" s="189"/>
      <c r="I2" s="189"/>
    </row>
    <row r="3" spans="1:9" ht="17.25">
      <c r="G3" s="189" t="s">
        <v>55</v>
      </c>
      <c r="H3" s="189"/>
      <c r="I3" s="189"/>
    </row>
    <row r="4" spans="1:9" ht="18" customHeight="1">
      <c r="A4" s="13"/>
      <c r="B4" s="13"/>
      <c r="C4" s="13"/>
      <c r="D4" s="13"/>
      <c r="E4" s="13"/>
      <c r="F4" s="13"/>
      <c r="G4" s="189"/>
      <c r="H4" s="189"/>
      <c r="I4" s="189"/>
    </row>
    <row r="5" spans="1:9" ht="17.25">
      <c r="A5" s="13"/>
      <c r="B5" s="13"/>
      <c r="C5" s="13"/>
      <c r="D5" s="13"/>
      <c r="E5" s="13"/>
      <c r="F5" s="13"/>
      <c r="G5" s="71"/>
      <c r="H5" s="71"/>
      <c r="I5" s="71"/>
    </row>
    <row r="6" spans="1:9" ht="43.15" customHeight="1">
      <c r="A6" s="190" t="s">
        <v>102</v>
      </c>
      <c r="B6" s="190"/>
      <c r="C6" s="190"/>
      <c r="D6" s="190"/>
      <c r="E6" s="190"/>
      <c r="F6" s="190"/>
      <c r="G6" s="190"/>
      <c r="H6" s="190"/>
      <c r="I6" s="190"/>
    </row>
    <row r="7" spans="1:9">
      <c r="A7" s="14"/>
      <c r="B7" s="14"/>
      <c r="C7" s="14"/>
      <c r="D7" s="14"/>
      <c r="E7" s="14"/>
      <c r="F7" s="14"/>
      <c r="G7" s="72"/>
      <c r="H7" s="72"/>
      <c r="I7" s="65" t="s">
        <v>19</v>
      </c>
    </row>
    <row r="8" spans="1:9" ht="56.25" customHeight="1">
      <c r="A8" s="192" t="s">
        <v>44</v>
      </c>
      <c r="B8" s="192"/>
      <c r="C8" s="192"/>
      <c r="D8" s="192" t="s">
        <v>20</v>
      </c>
      <c r="E8" s="192"/>
      <c r="F8" s="191" t="s">
        <v>45</v>
      </c>
      <c r="G8" s="216" t="s">
        <v>53</v>
      </c>
      <c r="H8" s="217"/>
      <c r="I8" s="218"/>
    </row>
    <row r="9" spans="1:9" ht="15" customHeight="1">
      <c r="A9" s="192"/>
      <c r="B9" s="192"/>
      <c r="C9" s="192"/>
      <c r="D9" s="192"/>
      <c r="E9" s="192"/>
      <c r="F9" s="191"/>
      <c r="G9" s="191" t="s">
        <v>22</v>
      </c>
      <c r="H9" s="191" t="s">
        <v>23</v>
      </c>
      <c r="I9" s="191" t="s">
        <v>24</v>
      </c>
    </row>
    <row r="10" spans="1:9" ht="38.450000000000003" customHeight="1">
      <c r="A10" s="18" t="s">
        <v>46</v>
      </c>
      <c r="B10" s="18" t="s">
        <v>47</v>
      </c>
      <c r="C10" s="18" t="s">
        <v>48</v>
      </c>
      <c r="D10" s="18" t="s">
        <v>25</v>
      </c>
      <c r="E10" s="18" t="s">
        <v>26</v>
      </c>
      <c r="F10" s="191"/>
      <c r="G10" s="191"/>
      <c r="H10" s="191"/>
      <c r="I10" s="191"/>
    </row>
    <row r="11" spans="1:9" ht="17.25">
      <c r="A11" s="192"/>
      <c r="B11" s="192"/>
      <c r="C11" s="192"/>
      <c r="D11" s="192"/>
      <c r="E11" s="192"/>
      <c r="F11" s="12" t="s">
        <v>43</v>
      </c>
      <c r="G11" s="24">
        <f t="shared" ref="G11:I11" si="0">+G13</f>
        <v>408529.9</v>
      </c>
      <c r="H11" s="24">
        <f t="shared" si="0"/>
        <v>311747.60000000009</v>
      </c>
      <c r="I11" s="24">
        <f t="shared" si="0"/>
        <v>0</v>
      </c>
    </row>
    <row r="12" spans="1:9" ht="17.25">
      <c r="A12" s="192"/>
      <c r="B12" s="192"/>
      <c r="C12" s="192"/>
      <c r="D12" s="192"/>
      <c r="E12" s="192"/>
      <c r="F12" s="12" t="s">
        <v>42</v>
      </c>
      <c r="G12" s="18"/>
      <c r="H12" s="18"/>
      <c r="I12" s="18"/>
    </row>
    <row r="13" spans="1:9" ht="17.25">
      <c r="A13" s="192"/>
      <c r="B13" s="192"/>
      <c r="C13" s="192"/>
      <c r="D13" s="192"/>
      <c r="E13" s="192"/>
      <c r="F13" s="12" t="s">
        <v>154</v>
      </c>
      <c r="G13" s="23">
        <f>+G15</f>
        <v>408529.9</v>
      </c>
      <c r="H13" s="23">
        <f t="shared" ref="H13:I13" si="1">+H15</f>
        <v>311747.60000000009</v>
      </c>
      <c r="I13" s="23">
        <f t="shared" si="1"/>
        <v>0</v>
      </c>
    </row>
    <row r="14" spans="1:9" ht="17.25">
      <c r="A14" s="192"/>
      <c r="B14" s="192"/>
      <c r="C14" s="192"/>
      <c r="D14" s="192"/>
      <c r="E14" s="192"/>
      <c r="F14" s="12" t="s">
        <v>42</v>
      </c>
      <c r="G14" s="18"/>
      <c r="H14" s="18"/>
      <c r="I14" s="18"/>
    </row>
    <row r="15" spans="1:9" ht="17.25">
      <c r="A15" s="213" t="s">
        <v>60</v>
      </c>
      <c r="B15" s="192"/>
      <c r="C15" s="192"/>
      <c r="D15" s="192"/>
      <c r="E15" s="192"/>
      <c r="F15" s="21" t="s">
        <v>59</v>
      </c>
      <c r="G15" s="23">
        <f>+G17+G75</f>
        <v>408529.9</v>
      </c>
      <c r="H15" s="23">
        <f t="shared" ref="H15:I15" si="2">+H17+H75</f>
        <v>311747.60000000009</v>
      </c>
      <c r="I15" s="23">
        <f t="shared" si="2"/>
        <v>0</v>
      </c>
    </row>
    <row r="16" spans="1:9" ht="17.25">
      <c r="A16" s="213"/>
      <c r="B16" s="192"/>
      <c r="C16" s="192"/>
      <c r="D16" s="192"/>
      <c r="E16" s="192"/>
      <c r="F16" s="22" t="s">
        <v>42</v>
      </c>
      <c r="G16" s="18"/>
      <c r="H16" s="18"/>
      <c r="I16" s="18"/>
    </row>
    <row r="17" spans="1:11" ht="39" customHeight="1">
      <c r="A17" s="213"/>
      <c r="B17" s="212" t="s">
        <v>49</v>
      </c>
      <c r="C17" s="192"/>
      <c r="D17" s="192"/>
      <c r="E17" s="192"/>
      <c r="F17" s="12" t="s">
        <v>50</v>
      </c>
      <c r="G17" s="24">
        <f>+G19</f>
        <v>648529.9</v>
      </c>
      <c r="H17" s="24">
        <f t="shared" ref="H17" si="3">+H19</f>
        <v>671747.60000000009</v>
      </c>
      <c r="I17" s="24">
        <f t="shared" ref="I17" si="4">+I19</f>
        <v>266726.80000000005</v>
      </c>
    </row>
    <row r="18" spans="1:11" ht="17.25">
      <c r="A18" s="213"/>
      <c r="B18" s="212"/>
      <c r="C18" s="192"/>
      <c r="D18" s="192"/>
      <c r="E18" s="192"/>
      <c r="F18" s="11" t="s">
        <v>42</v>
      </c>
      <c r="G18" s="18"/>
      <c r="H18" s="18"/>
      <c r="I18" s="18"/>
    </row>
    <row r="19" spans="1:11" ht="17.25">
      <c r="A19" s="213"/>
      <c r="B19" s="212"/>
      <c r="C19" s="212" t="s">
        <v>51</v>
      </c>
      <c r="D19" s="192"/>
      <c r="E19" s="192"/>
      <c r="F19" s="12" t="s">
        <v>52</v>
      </c>
      <c r="G19" s="24">
        <f>+G21+G50+G64</f>
        <v>648529.9</v>
      </c>
      <c r="H19" s="24">
        <f t="shared" ref="H19:I19" si="5">+H21+H50+H64</f>
        <v>671747.60000000009</v>
      </c>
      <c r="I19" s="24">
        <f t="shared" si="5"/>
        <v>266726.80000000005</v>
      </c>
    </row>
    <row r="20" spans="1:11" ht="17.25">
      <c r="A20" s="213"/>
      <c r="B20" s="212"/>
      <c r="C20" s="212"/>
      <c r="D20" s="192"/>
      <c r="E20" s="192"/>
      <c r="F20" s="11" t="s">
        <v>42</v>
      </c>
      <c r="G20" s="18"/>
      <c r="H20" s="18"/>
      <c r="I20" s="18"/>
    </row>
    <row r="21" spans="1:11" ht="17.25">
      <c r="A21" s="213"/>
      <c r="B21" s="212"/>
      <c r="C21" s="212"/>
      <c r="D21" s="215">
        <v>1022</v>
      </c>
      <c r="E21" s="192"/>
      <c r="F21" s="80" t="s">
        <v>106</v>
      </c>
      <c r="G21" s="24">
        <f>G23+G32+G41</f>
        <v>-71282</v>
      </c>
      <c r="H21" s="24">
        <f t="shared" ref="H21:I21" si="6">H23+H32+H41</f>
        <v>-160051.20000000001</v>
      </c>
      <c r="I21" s="24">
        <f t="shared" si="6"/>
        <v>-565072</v>
      </c>
    </row>
    <row r="22" spans="1:11" ht="17.25">
      <c r="A22" s="213"/>
      <c r="B22" s="212"/>
      <c r="C22" s="212"/>
      <c r="D22" s="215"/>
      <c r="E22" s="192"/>
      <c r="F22" s="11" t="s">
        <v>42</v>
      </c>
      <c r="G22" s="18"/>
      <c r="H22" s="18"/>
      <c r="I22" s="18"/>
    </row>
    <row r="23" spans="1:11" ht="49.5">
      <c r="A23" s="213"/>
      <c r="B23" s="212"/>
      <c r="C23" s="212"/>
      <c r="D23" s="215"/>
      <c r="E23" s="192">
        <v>11002</v>
      </c>
      <c r="F23" s="79" t="s">
        <v>167</v>
      </c>
      <c r="G23" s="73">
        <f t="shared" ref="G23:I23" si="7">+G25</f>
        <v>-6282</v>
      </c>
      <c r="H23" s="73">
        <f t="shared" si="7"/>
        <v>-10051.200000000001</v>
      </c>
      <c r="I23" s="73">
        <f t="shared" si="7"/>
        <v>-15072</v>
      </c>
    </row>
    <row r="24" spans="1:11" ht="32.25" customHeight="1">
      <c r="A24" s="213"/>
      <c r="B24" s="212"/>
      <c r="C24" s="212"/>
      <c r="D24" s="215"/>
      <c r="E24" s="192"/>
      <c r="F24" s="11" t="s">
        <v>61</v>
      </c>
      <c r="G24" s="73"/>
      <c r="H24" s="73"/>
      <c r="I24" s="73"/>
    </row>
    <row r="25" spans="1:11" ht="17.25">
      <c r="A25" s="213"/>
      <c r="B25" s="212"/>
      <c r="C25" s="212"/>
      <c r="D25" s="215"/>
      <c r="E25" s="192"/>
      <c r="F25" s="11" t="s">
        <v>10</v>
      </c>
      <c r="G25" s="73">
        <f>+G27</f>
        <v>-6282</v>
      </c>
      <c r="H25" s="73">
        <f>+H27</f>
        <v>-10051.200000000001</v>
      </c>
      <c r="I25" s="73">
        <f>+I27</f>
        <v>-15072</v>
      </c>
    </row>
    <row r="26" spans="1:11" ht="38.25" customHeight="1">
      <c r="A26" s="213"/>
      <c r="B26" s="212"/>
      <c r="C26" s="212"/>
      <c r="D26" s="215"/>
      <c r="E26" s="192"/>
      <c r="F26" s="11" t="s">
        <v>62</v>
      </c>
      <c r="G26" s="73"/>
      <c r="H26" s="73"/>
      <c r="I26" s="73"/>
    </row>
    <row r="27" spans="1:11" ht="17.25">
      <c r="A27" s="213"/>
      <c r="B27" s="212"/>
      <c r="C27" s="212"/>
      <c r="D27" s="215"/>
      <c r="E27" s="192"/>
      <c r="F27" s="11" t="s">
        <v>43</v>
      </c>
      <c r="G27" s="73">
        <f>+G28</f>
        <v>-6282</v>
      </c>
      <c r="H27" s="73">
        <f>+H28</f>
        <v>-10051.200000000001</v>
      </c>
      <c r="I27" s="73">
        <f>+I28</f>
        <v>-15072</v>
      </c>
    </row>
    <row r="28" spans="1:11" ht="17.25">
      <c r="A28" s="213"/>
      <c r="B28" s="212"/>
      <c r="C28" s="212"/>
      <c r="D28" s="215"/>
      <c r="E28" s="192"/>
      <c r="F28" s="11" t="s">
        <v>63</v>
      </c>
      <c r="G28" s="73">
        <f t="shared" ref="G28:I28" si="8">+G29</f>
        <v>-6282</v>
      </c>
      <c r="H28" s="73">
        <f t="shared" si="8"/>
        <v>-10051.200000000001</v>
      </c>
      <c r="I28" s="73">
        <f t="shared" si="8"/>
        <v>-15072</v>
      </c>
    </row>
    <row r="29" spans="1:11" ht="17.25">
      <c r="A29" s="213"/>
      <c r="B29" s="212"/>
      <c r="C29" s="212"/>
      <c r="D29" s="215"/>
      <c r="E29" s="192"/>
      <c r="F29" s="11" t="s">
        <v>64</v>
      </c>
      <c r="G29" s="73">
        <f t="shared" ref="G29:I30" si="9">+G30</f>
        <v>-6282</v>
      </c>
      <c r="H29" s="73">
        <f t="shared" si="9"/>
        <v>-10051.200000000001</v>
      </c>
      <c r="I29" s="73">
        <f t="shared" si="9"/>
        <v>-15072</v>
      </c>
    </row>
    <row r="30" spans="1:11" ht="34.5">
      <c r="A30" s="213"/>
      <c r="B30" s="212"/>
      <c r="C30" s="212"/>
      <c r="D30" s="215"/>
      <c r="E30" s="192"/>
      <c r="F30" s="11" t="s">
        <v>65</v>
      </c>
      <c r="G30" s="73">
        <f t="shared" si="9"/>
        <v>-6282</v>
      </c>
      <c r="H30" s="73">
        <f t="shared" si="9"/>
        <v>-10051.200000000001</v>
      </c>
      <c r="I30" s="73">
        <f t="shared" si="9"/>
        <v>-15072</v>
      </c>
    </row>
    <row r="31" spans="1:11" ht="66.75" customHeight="1">
      <c r="A31" s="213"/>
      <c r="B31" s="212"/>
      <c r="C31" s="212"/>
      <c r="D31" s="215"/>
      <c r="E31" s="192"/>
      <c r="F31" s="11" t="s">
        <v>66</v>
      </c>
      <c r="G31" s="74">
        <v>-6282</v>
      </c>
      <c r="H31" s="74">
        <v>-10051.200000000001</v>
      </c>
      <c r="I31" s="74">
        <v>-15072</v>
      </c>
      <c r="J31" s="70"/>
      <c r="K31" s="70"/>
    </row>
    <row r="32" spans="1:11" ht="33">
      <c r="A32" s="213"/>
      <c r="B32" s="212"/>
      <c r="C32" s="212"/>
      <c r="D32" s="215"/>
      <c r="E32" s="192">
        <v>11004</v>
      </c>
      <c r="F32" s="79" t="s">
        <v>109</v>
      </c>
      <c r="G32" s="73">
        <f t="shared" ref="G32:I32" si="10">+G34</f>
        <v>-30000</v>
      </c>
      <c r="H32" s="73">
        <f t="shared" si="10"/>
        <v>-100000</v>
      </c>
      <c r="I32" s="73">
        <f t="shared" si="10"/>
        <v>-500000</v>
      </c>
    </row>
    <row r="33" spans="1:9" ht="17.25">
      <c r="A33" s="213"/>
      <c r="B33" s="212"/>
      <c r="C33" s="212"/>
      <c r="D33" s="215"/>
      <c r="E33" s="192"/>
      <c r="F33" s="11" t="s">
        <v>61</v>
      </c>
      <c r="G33" s="73"/>
      <c r="H33" s="73"/>
      <c r="I33" s="73"/>
    </row>
    <row r="34" spans="1:9" ht="17.25">
      <c r="A34" s="213"/>
      <c r="B34" s="212"/>
      <c r="C34" s="212"/>
      <c r="D34" s="215"/>
      <c r="E34" s="192"/>
      <c r="F34" s="11" t="s">
        <v>10</v>
      </c>
      <c r="G34" s="73">
        <f>+G36</f>
        <v>-30000</v>
      </c>
      <c r="H34" s="73">
        <f>+H36</f>
        <v>-100000</v>
      </c>
      <c r="I34" s="73">
        <f>+I36</f>
        <v>-500000</v>
      </c>
    </row>
    <row r="35" spans="1:9" ht="38.25" customHeight="1">
      <c r="A35" s="213"/>
      <c r="B35" s="212"/>
      <c r="C35" s="212"/>
      <c r="D35" s="215"/>
      <c r="E35" s="192"/>
      <c r="F35" s="11" t="s">
        <v>62</v>
      </c>
      <c r="G35" s="73"/>
      <c r="H35" s="73"/>
      <c r="I35" s="73"/>
    </row>
    <row r="36" spans="1:9" ht="17.25">
      <c r="A36" s="213"/>
      <c r="B36" s="212"/>
      <c r="C36" s="212"/>
      <c r="D36" s="215"/>
      <c r="E36" s="192"/>
      <c r="F36" s="11" t="s">
        <v>43</v>
      </c>
      <c r="G36" s="73">
        <f>+G37</f>
        <v>-30000</v>
      </c>
      <c r="H36" s="73">
        <f>+H37</f>
        <v>-100000</v>
      </c>
      <c r="I36" s="73">
        <f>+I37</f>
        <v>-500000</v>
      </c>
    </row>
    <row r="37" spans="1:9" ht="17.25">
      <c r="A37" s="213"/>
      <c r="B37" s="212"/>
      <c r="C37" s="212"/>
      <c r="D37" s="215"/>
      <c r="E37" s="192"/>
      <c r="F37" s="11" t="s">
        <v>63</v>
      </c>
      <c r="G37" s="73">
        <f t="shared" ref="G37:I37" si="11">+G38</f>
        <v>-30000</v>
      </c>
      <c r="H37" s="73">
        <f t="shared" si="11"/>
        <v>-100000</v>
      </c>
      <c r="I37" s="73">
        <f t="shared" si="11"/>
        <v>-500000</v>
      </c>
    </row>
    <row r="38" spans="1:9" ht="17.25">
      <c r="A38" s="213"/>
      <c r="B38" s="212"/>
      <c r="C38" s="212"/>
      <c r="D38" s="215"/>
      <c r="E38" s="192"/>
      <c r="F38" s="11" t="s">
        <v>64</v>
      </c>
      <c r="G38" s="73">
        <f t="shared" ref="G38:I39" si="12">+G39</f>
        <v>-30000</v>
      </c>
      <c r="H38" s="73">
        <f t="shared" si="12"/>
        <v>-100000</v>
      </c>
      <c r="I38" s="73">
        <f t="shared" si="12"/>
        <v>-500000</v>
      </c>
    </row>
    <row r="39" spans="1:9" ht="34.5">
      <c r="A39" s="213"/>
      <c r="B39" s="212"/>
      <c r="C39" s="212"/>
      <c r="D39" s="215"/>
      <c r="E39" s="192"/>
      <c r="F39" s="11" t="s">
        <v>65</v>
      </c>
      <c r="G39" s="73">
        <f t="shared" si="12"/>
        <v>-30000</v>
      </c>
      <c r="H39" s="73">
        <f t="shared" si="12"/>
        <v>-100000</v>
      </c>
      <c r="I39" s="73">
        <f t="shared" si="12"/>
        <v>-500000</v>
      </c>
    </row>
    <row r="40" spans="1:9" ht="51.75">
      <c r="A40" s="213"/>
      <c r="B40" s="212"/>
      <c r="C40" s="212"/>
      <c r="D40" s="215"/>
      <c r="E40" s="192"/>
      <c r="F40" s="11" t="s">
        <v>66</v>
      </c>
      <c r="G40" s="74">
        <f>+Հավելված2!D25</f>
        <v>-30000</v>
      </c>
      <c r="H40" s="74">
        <f>+Հավելված2!E25</f>
        <v>-100000</v>
      </c>
      <c r="I40" s="74">
        <f>+Հավելված2!F25</f>
        <v>-500000</v>
      </c>
    </row>
    <row r="41" spans="1:9" ht="17.25">
      <c r="A41" s="213"/>
      <c r="B41" s="212"/>
      <c r="C41" s="212"/>
      <c r="D41" s="215"/>
      <c r="E41" s="192">
        <v>32001</v>
      </c>
      <c r="F41" s="79" t="s">
        <v>111</v>
      </c>
      <c r="G41" s="73">
        <f t="shared" ref="G41:I41" si="13">+G43</f>
        <v>-35000</v>
      </c>
      <c r="H41" s="73">
        <f t="shared" si="13"/>
        <v>-50000</v>
      </c>
      <c r="I41" s="73">
        <f t="shared" si="13"/>
        <v>-50000</v>
      </c>
    </row>
    <row r="42" spans="1:9" ht="17.25">
      <c r="A42" s="213"/>
      <c r="B42" s="212"/>
      <c r="C42" s="212"/>
      <c r="D42" s="215"/>
      <c r="E42" s="192"/>
      <c r="F42" s="11" t="s">
        <v>61</v>
      </c>
      <c r="G42" s="73"/>
      <c r="H42" s="73"/>
      <c r="I42" s="73"/>
    </row>
    <row r="43" spans="1:9" ht="17.25">
      <c r="A43" s="213"/>
      <c r="B43" s="212"/>
      <c r="C43" s="212"/>
      <c r="D43" s="215"/>
      <c r="E43" s="192"/>
      <c r="F43" s="11" t="s">
        <v>10</v>
      </c>
      <c r="G43" s="73">
        <f>+G45</f>
        <v>-35000</v>
      </c>
      <c r="H43" s="73">
        <f>+H45</f>
        <v>-50000</v>
      </c>
      <c r="I43" s="73">
        <f>+I45</f>
        <v>-50000</v>
      </c>
    </row>
    <row r="44" spans="1:9" ht="38.25" customHeight="1">
      <c r="A44" s="213"/>
      <c r="B44" s="212"/>
      <c r="C44" s="212"/>
      <c r="D44" s="215"/>
      <c r="E44" s="192"/>
      <c r="F44" s="11" t="s">
        <v>62</v>
      </c>
      <c r="G44" s="73"/>
      <c r="H44" s="73"/>
      <c r="I44" s="73"/>
    </row>
    <row r="45" spans="1:9" ht="17.25">
      <c r="A45" s="213"/>
      <c r="B45" s="212"/>
      <c r="C45" s="212"/>
      <c r="D45" s="215"/>
      <c r="E45" s="192"/>
      <c r="F45" s="11" t="s">
        <v>43</v>
      </c>
      <c r="G45" s="73">
        <f>+G46</f>
        <v>-35000</v>
      </c>
      <c r="H45" s="73">
        <f>+H46</f>
        <v>-50000</v>
      </c>
      <c r="I45" s="73">
        <f>+I46</f>
        <v>-50000</v>
      </c>
    </row>
    <row r="46" spans="1:9" ht="17.25">
      <c r="A46" s="213"/>
      <c r="B46" s="212"/>
      <c r="C46" s="212"/>
      <c r="D46" s="215"/>
      <c r="E46" s="192"/>
      <c r="F46" s="11" t="s">
        <v>63</v>
      </c>
      <c r="G46" s="73">
        <f t="shared" ref="G46:I46" si="14">+G47</f>
        <v>-35000</v>
      </c>
      <c r="H46" s="73">
        <f t="shared" si="14"/>
        <v>-50000</v>
      </c>
      <c r="I46" s="73">
        <f t="shared" si="14"/>
        <v>-50000</v>
      </c>
    </row>
    <row r="47" spans="1:9" ht="17.25">
      <c r="A47" s="213"/>
      <c r="B47" s="212"/>
      <c r="C47" s="212"/>
      <c r="D47" s="215"/>
      <c r="E47" s="192"/>
      <c r="F47" s="11" t="s">
        <v>64</v>
      </c>
      <c r="G47" s="73">
        <f t="shared" ref="G47:I48" si="15">+G48</f>
        <v>-35000</v>
      </c>
      <c r="H47" s="73">
        <f t="shared" si="15"/>
        <v>-50000</v>
      </c>
      <c r="I47" s="73">
        <f t="shared" si="15"/>
        <v>-50000</v>
      </c>
    </row>
    <row r="48" spans="1:9" ht="34.5" customHeight="1">
      <c r="A48" s="213"/>
      <c r="B48" s="212"/>
      <c r="C48" s="212"/>
      <c r="D48" s="215"/>
      <c r="E48" s="192"/>
      <c r="F48" s="11" t="s">
        <v>120</v>
      </c>
      <c r="G48" s="73">
        <f t="shared" si="15"/>
        <v>-35000</v>
      </c>
      <c r="H48" s="73">
        <f t="shared" si="15"/>
        <v>-50000</v>
      </c>
      <c r="I48" s="73">
        <f t="shared" si="15"/>
        <v>-50000</v>
      </c>
    </row>
    <row r="49" spans="1:9" ht="51.75">
      <c r="A49" s="213"/>
      <c r="B49" s="212"/>
      <c r="C49" s="212"/>
      <c r="D49" s="215"/>
      <c r="E49" s="192"/>
      <c r="F49" s="11" t="s">
        <v>121</v>
      </c>
      <c r="G49" s="74">
        <f>+Հավելված2!D31</f>
        <v>-35000</v>
      </c>
      <c r="H49" s="74">
        <f>+Հավելված2!E31</f>
        <v>-50000</v>
      </c>
      <c r="I49" s="74">
        <f>+Հավելված2!F31</f>
        <v>-50000</v>
      </c>
    </row>
    <row r="50" spans="1:9" ht="21.75" customHeight="1">
      <c r="A50" s="213"/>
      <c r="B50" s="212"/>
      <c r="C50" s="212"/>
      <c r="D50" s="215">
        <v>1116</v>
      </c>
      <c r="E50" s="192"/>
      <c r="F50" s="32" t="s">
        <v>83</v>
      </c>
      <c r="G50" s="24">
        <f>+G52</f>
        <v>1019811.9</v>
      </c>
      <c r="H50" s="24">
        <f>+H52</f>
        <v>1131798.8</v>
      </c>
      <c r="I50" s="24">
        <f>+I52</f>
        <v>1131798.8</v>
      </c>
    </row>
    <row r="51" spans="1:9" ht="17.25">
      <c r="A51" s="213"/>
      <c r="B51" s="212"/>
      <c r="C51" s="212"/>
      <c r="D51" s="215"/>
      <c r="E51" s="192"/>
      <c r="F51" s="11" t="s">
        <v>42</v>
      </c>
      <c r="G51" s="18"/>
      <c r="H51" s="18"/>
      <c r="I51" s="18"/>
    </row>
    <row r="52" spans="1:9" ht="34.5" customHeight="1">
      <c r="A52" s="213"/>
      <c r="B52" s="212"/>
      <c r="C52" s="212"/>
      <c r="D52" s="215"/>
      <c r="E52" s="192">
        <v>11001</v>
      </c>
      <c r="F52" s="11" t="s">
        <v>81</v>
      </c>
      <c r="G52" s="73">
        <f t="shared" ref="G52:H52" si="16">+G54</f>
        <v>1019811.9</v>
      </c>
      <c r="H52" s="73">
        <f t="shared" si="16"/>
        <v>1131798.8</v>
      </c>
      <c r="I52" s="73">
        <f t="shared" ref="I52" si="17">+I54</f>
        <v>1131798.8</v>
      </c>
    </row>
    <row r="53" spans="1:9" ht="17.25">
      <c r="A53" s="213"/>
      <c r="B53" s="212"/>
      <c r="C53" s="212"/>
      <c r="D53" s="215"/>
      <c r="E53" s="192"/>
      <c r="F53" s="11" t="s">
        <v>61</v>
      </c>
      <c r="G53" s="73"/>
      <c r="H53" s="73"/>
      <c r="I53" s="73"/>
    </row>
    <row r="54" spans="1:9" ht="17.25">
      <c r="A54" s="213"/>
      <c r="B54" s="212"/>
      <c r="C54" s="212"/>
      <c r="D54" s="215"/>
      <c r="E54" s="192"/>
      <c r="F54" s="11" t="s">
        <v>10</v>
      </c>
      <c r="G54" s="73">
        <f>+G56</f>
        <v>1019811.9</v>
      </c>
      <c r="H54" s="73">
        <f>+H56</f>
        <v>1131798.8</v>
      </c>
      <c r="I54" s="73">
        <f>+I56</f>
        <v>1131798.8</v>
      </c>
    </row>
    <row r="55" spans="1:9" ht="38.25" customHeight="1">
      <c r="A55" s="213"/>
      <c r="B55" s="212"/>
      <c r="C55" s="212"/>
      <c r="D55" s="215"/>
      <c r="E55" s="192"/>
      <c r="F55" s="11" t="s">
        <v>62</v>
      </c>
      <c r="G55" s="73"/>
      <c r="H55" s="73"/>
      <c r="I55" s="73"/>
    </row>
    <row r="56" spans="1:9" ht="17.25">
      <c r="A56" s="213"/>
      <c r="B56" s="212"/>
      <c r="C56" s="212"/>
      <c r="D56" s="215"/>
      <c r="E56" s="192"/>
      <c r="F56" s="11" t="s">
        <v>43</v>
      </c>
      <c r="G56" s="73">
        <f>+G57</f>
        <v>1019811.9</v>
      </c>
      <c r="H56" s="73">
        <f>+H57</f>
        <v>1131798.8</v>
      </c>
      <c r="I56" s="73">
        <f>+I57</f>
        <v>1131798.8</v>
      </c>
    </row>
    <row r="57" spans="1:9" ht="17.25">
      <c r="A57" s="213"/>
      <c r="B57" s="212"/>
      <c r="C57" s="212"/>
      <c r="D57" s="215"/>
      <c r="E57" s="192"/>
      <c r="F57" s="11" t="s">
        <v>63</v>
      </c>
      <c r="G57" s="73">
        <f>+G58+G61</f>
        <v>1019811.9</v>
      </c>
      <c r="H57" s="73">
        <f>+H58+H61</f>
        <v>1131798.8</v>
      </c>
      <c r="I57" s="73">
        <f>+I58+I61</f>
        <v>1131798.8</v>
      </c>
    </row>
    <row r="58" spans="1:9" ht="32.25" customHeight="1">
      <c r="A58" s="213"/>
      <c r="B58" s="212"/>
      <c r="C58" s="212"/>
      <c r="D58" s="215"/>
      <c r="E58" s="192"/>
      <c r="F58" s="11" t="s">
        <v>86</v>
      </c>
      <c r="G58" s="73">
        <f>+G59</f>
        <v>968328.9</v>
      </c>
      <c r="H58" s="73">
        <f>+H59</f>
        <v>968328.9</v>
      </c>
      <c r="I58" s="73">
        <f>+I59</f>
        <v>968328.9</v>
      </c>
    </row>
    <row r="59" spans="1:9" ht="17.25">
      <c r="A59" s="213"/>
      <c r="B59" s="212"/>
      <c r="C59" s="212"/>
      <c r="D59" s="215"/>
      <c r="E59" s="192"/>
      <c r="F59" s="11" t="s">
        <v>87</v>
      </c>
      <c r="G59" s="73">
        <f t="shared" ref="G59:I62" si="18">+G60</f>
        <v>968328.9</v>
      </c>
      <c r="H59" s="73">
        <f t="shared" si="18"/>
        <v>968328.9</v>
      </c>
      <c r="I59" s="73">
        <f t="shared" si="18"/>
        <v>968328.9</v>
      </c>
    </row>
    <row r="60" spans="1:9" ht="17.25">
      <c r="A60" s="213"/>
      <c r="B60" s="212"/>
      <c r="C60" s="212"/>
      <c r="D60" s="215"/>
      <c r="E60" s="192"/>
      <c r="F60" s="11" t="s">
        <v>88</v>
      </c>
      <c r="G60" s="73">
        <v>968328.9</v>
      </c>
      <c r="H60" s="73">
        <v>968328.9</v>
      </c>
      <c r="I60" s="73">
        <v>968328.9</v>
      </c>
    </row>
    <row r="61" spans="1:9" ht="17.25">
      <c r="A61" s="213"/>
      <c r="B61" s="212"/>
      <c r="C61" s="212"/>
      <c r="D61" s="215"/>
      <c r="E61" s="192"/>
      <c r="F61" s="11" t="s">
        <v>64</v>
      </c>
      <c r="G61" s="73">
        <f t="shared" si="18"/>
        <v>51483</v>
      </c>
      <c r="H61" s="73">
        <f t="shared" si="18"/>
        <v>163469.90000000002</v>
      </c>
      <c r="I61" s="73">
        <f t="shared" si="18"/>
        <v>163469.90000000002</v>
      </c>
    </row>
    <row r="62" spans="1:9" ht="34.5">
      <c r="A62" s="213"/>
      <c r="B62" s="212"/>
      <c r="C62" s="212"/>
      <c r="D62" s="215"/>
      <c r="E62" s="192"/>
      <c r="F62" s="11" t="s">
        <v>65</v>
      </c>
      <c r="G62" s="73">
        <f>+G63</f>
        <v>51483</v>
      </c>
      <c r="H62" s="73">
        <f t="shared" si="18"/>
        <v>163469.90000000002</v>
      </c>
      <c r="I62" s="73">
        <f t="shared" si="18"/>
        <v>163469.90000000002</v>
      </c>
    </row>
    <row r="63" spans="1:9" ht="61.5" customHeight="1">
      <c r="A63" s="213"/>
      <c r="B63" s="212"/>
      <c r="C63" s="212"/>
      <c r="D63" s="215"/>
      <c r="E63" s="192"/>
      <c r="F63" s="11" t="s">
        <v>66</v>
      </c>
      <c r="G63" s="74">
        <v>51483</v>
      </c>
      <c r="H63" s="74">
        <v>163469.90000000002</v>
      </c>
      <c r="I63" s="74">
        <v>163469.90000000002</v>
      </c>
    </row>
    <row r="64" spans="1:9" ht="22.5" customHeight="1">
      <c r="A64" s="213"/>
      <c r="B64" s="212"/>
      <c r="C64" s="212"/>
      <c r="D64" s="215">
        <v>1187</v>
      </c>
      <c r="E64" s="192"/>
      <c r="F64" s="80" t="s">
        <v>114</v>
      </c>
      <c r="G64" s="24">
        <f>+G66</f>
        <v>-300000</v>
      </c>
      <c r="H64" s="24">
        <f>+H66</f>
        <v>-300000</v>
      </c>
      <c r="I64" s="24">
        <f>+I66</f>
        <v>-300000</v>
      </c>
    </row>
    <row r="65" spans="1:9" ht="17.25">
      <c r="A65" s="213"/>
      <c r="B65" s="212"/>
      <c r="C65" s="212"/>
      <c r="D65" s="215"/>
      <c r="E65" s="192"/>
      <c r="F65" s="11" t="s">
        <v>42</v>
      </c>
      <c r="G65" s="18"/>
      <c r="H65" s="18"/>
      <c r="I65" s="18"/>
    </row>
    <row r="66" spans="1:9" ht="69">
      <c r="A66" s="213"/>
      <c r="B66" s="212"/>
      <c r="C66" s="212"/>
      <c r="D66" s="215"/>
      <c r="E66" s="192">
        <v>12017</v>
      </c>
      <c r="F66" s="11" t="s">
        <v>117</v>
      </c>
      <c r="G66" s="73">
        <f t="shared" ref="G66:I66" si="19">+G68</f>
        <v>-300000</v>
      </c>
      <c r="H66" s="73">
        <f t="shared" si="19"/>
        <v>-300000</v>
      </c>
      <c r="I66" s="73">
        <f t="shared" si="19"/>
        <v>-300000</v>
      </c>
    </row>
    <row r="67" spans="1:9" ht="17.25">
      <c r="A67" s="213"/>
      <c r="B67" s="212"/>
      <c r="C67" s="212"/>
      <c r="D67" s="215"/>
      <c r="E67" s="192"/>
      <c r="F67" s="11" t="s">
        <v>61</v>
      </c>
      <c r="G67" s="73"/>
      <c r="H67" s="73"/>
      <c r="I67" s="73"/>
    </row>
    <row r="68" spans="1:9" ht="17.25">
      <c r="A68" s="213"/>
      <c r="B68" s="212"/>
      <c r="C68" s="212"/>
      <c r="D68" s="215"/>
      <c r="E68" s="192"/>
      <c r="F68" s="11" t="s">
        <v>10</v>
      </c>
      <c r="G68" s="73">
        <f>+G70</f>
        <v>-300000</v>
      </c>
      <c r="H68" s="73">
        <f>+H70</f>
        <v>-300000</v>
      </c>
      <c r="I68" s="73">
        <f>+I70</f>
        <v>-300000</v>
      </c>
    </row>
    <row r="69" spans="1:9" ht="38.25" customHeight="1">
      <c r="A69" s="213"/>
      <c r="B69" s="212"/>
      <c r="C69" s="212"/>
      <c r="D69" s="215"/>
      <c r="E69" s="192"/>
      <c r="F69" s="11" t="s">
        <v>62</v>
      </c>
      <c r="G69" s="73"/>
      <c r="H69" s="73"/>
      <c r="I69" s="73"/>
    </row>
    <row r="70" spans="1:9" ht="17.25">
      <c r="A70" s="213"/>
      <c r="B70" s="212"/>
      <c r="C70" s="212"/>
      <c r="D70" s="215"/>
      <c r="E70" s="192"/>
      <c r="F70" s="11" t="s">
        <v>43</v>
      </c>
      <c r="G70" s="73">
        <f>+G71</f>
        <v>-300000</v>
      </c>
      <c r="H70" s="73">
        <f>+H71</f>
        <v>-300000</v>
      </c>
      <c r="I70" s="73">
        <f>+I71</f>
        <v>-300000</v>
      </c>
    </row>
    <row r="71" spans="1:9" ht="17.25">
      <c r="A71" s="213"/>
      <c r="B71" s="212"/>
      <c r="C71" s="212"/>
      <c r="D71" s="215"/>
      <c r="E71" s="192"/>
      <c r="F71" s="11" t="s">
        <v>63</v>
      </c>
      <c r="G71" s="73">
        <f t="shared" ref="G71" si="20">+G72</f>
        <v>-300000</v>
      </c>
      <c r="H71" s="73">
        <f t="shared" ref="H71" si="21">+H72</f>
        <v>-300000</v>
      </c>
      <c r="I71" s="73">
        <f t="shared" ref="I71" si="22">+I72</f>
        <v>-300000</v>
      </c>
    </row>
    <row r="72" spans="1:9" ht="17.25">
      <c r="A72" s="213"/>
      <c r="B72" s="212"/>
      <c r="C72" s="212"/>
      <c r="D72" s="215"/>
      <c r="E72" s="192"/>
      <c r="F72" s="11" t="s">
        <v>122</v>
      </c>
      <c r="G72" s="73">
        <f t="shared" ref="G72:I73" si="23">+G73</f>
        <v>-300000</v>
      </c>
      <c r="H72" s="73">
        <f t="shared" si="23"/>
        <v>-300000</v>
      </c>
      <c r="I72" s="73">
        <f t="shared" si="23"/>
        <v>-300000</v>
      </c>
    </row>
    <row r="73" spans="1:9" ht="34.5">
      <c r="A73" s="213"/>
      <c r="B73" s="212"/>
      <c r="C73" s="212"/>
      <c r="D73" s="215"/>
      <c r="E73" s="192"/>
      <c r="F73" s="11" t="s">
        <v>123</v>
      </c>
      <c r="G73" s="73">
        <f t="shared" si="23"/>
        <v>-300000</v>
      </c>
      <c r="H73" s="73">
        <f t="shared" si="23"/>
        <v>-300000</v>
      </c>
      <c r="I73" s="73">
        <f t="shared" si="23"/>
        <v>-300000</v>
      </c>
    </row>
    <row r="74" spans="1:9" ht="42" customHeight="1">
      <c r="A74" s="213"/>
      <c r="B74" s="212"/>
      <c r="C74" s="212"/>
      <c r="D74" s="215"/>
      <c r="E74" s="192"/>
      <c r="F74" s="11" t="s">
        <v>124</v>
      </c>
      <c r="G74" s="74">
        <f>+Հավելված2!D81</f>
        <v>-300000</v>
      </c>
      <c r="H74" s="74">
        <f>+Հավելված2!E81</f>
        <v>-300000</v>
      </c>
      <c r="I74" s="74">
        <f>+Հավելված2!F81</f>
        <v>-300000</v>
      </c>
    </row>
    <row r="75" spans="1:9" ht="42" customHeight="1">
      <c r="A75" s="213"/>
      <c r="B75" s="214" t="s">
        <v>185</v>
      </c>
      <c r="C75" s="212"/>
      <c r="D75" s="215"/>
      <c r="E75" s="183"/>
      <c r="F75" s="102" t="s">
        <v>169</v>
      </c>
      <c r="G75" s="93">
        <f>G76</f>
        <v>-240000</v>
      </c>
      <c r="H75" s="93">
        <f t="shared" ref="H75:I75" si="24">H76</f>
        <v>-360000</v>
      </c>
      <c r="I75" s="93">
        <f t="shared" si="24"/>
        <v>-266726.8</v>
      </c>
    </row>
    <row r="76" spans="1:9" ht="31.5" customHeight="1">
      <c r="A76" s="213"/>
      <c r="B76" s="212"/>
      <c r="C76" s="212"/>
      <c r="D76" s="215"/>
      <c r="E76" s="184"/>
      <c r="F76" s="101" t="s">
        <v>42</v>
      </c>
      <c r="G76" s="74">
        <f>+G77</f>
        <v>-240000</v>
      </c>
      <c r="H76" s="74">
        <f>+H77</f>
        <v>-360000</v>
      </c>
      <c r="I76" s="74">
        <f t="shared" ref="I76" si="25">+I77</f>
        <v>-266726.8</v>
      </c>
    </row>
    <row r="77" spans="1:9" ht="33">
      <c r="A77" s="213"/>
      <c r="B77" s="212"/>
      <c r="C77" s="212" t="s">
        <v>168</v>
      </c>
      <c r="D77" s="215"/>
      <c r="E77" s="184"/>
      <c r="F77" s="102" t="s">
        <v>170</v>
      </c>
      <c r="G77" s="24">
        <f>G90+G79</f>
        <v>-240000</v>
      </c>
      <c r="H77" s="24">
        <f t="shared" ref="H77:I77" si="26">H90+H79</f>
        <v>-360000</v>
      </c>
      <c r="I77" s="24">
        <f t="shared" si="26"/>
        <v>-266726.8</v>
      </c>
    </row>
    <row r="78" spans="1:9" ht="17.25">
      <c r="A78" s="213"/>
      <c r="B78" s="212"/>
      <c r="C78" s="212"/>
      <c r="D78" s="215"/>
      <c r="E78" s="184"/>
      <c r="F78" s="11" t="s">
        <v>42</v>
      </c>
      <c r="G78" s="18"/>
      <c r="H78" s="18"/>
      <c r="I78" s="18"/>
    </row>
    <row r="79" spans="1:9" s="146" customFormat="1" ht="34.5" customHeight="1">
      <c r="A79" s="213"/>
      <c r="B79" s="212"/>
      <c r="C79" s="212"/>
      <c r="D79" s="219">
        <v>1104</v>
      </c>
      <c r="E79" s="126"/>
      <c r="F79" s="144" t="s">
        <v>204</v>
      </c>
      <c r="G79" s="145">
        <f>+G81</f>
        <v>0</v>
      </c>
      <c r="H79" s="145">
        <f>+H81</f>
        <v>0</v>
      </c>
      <c r="I79" s="145">
        <f>+I81</f>
        <v>233273.2</v>
      </c>
    </row>
    <row r="80" spans="1:9" s="146" customFormat="1" ht="17.25">
      <c r="A80" s="213"/>
      <c r="B80" s="212"/>
      <c r="C80" s="212"/>
      <c r="D80" s="219"/>
      <c r="E80" s="126"/>
      <c r="F80" s="22" t="s">
        <v>42</v>
      </c>
      <c r="G80" s="147"/>
      <c r="H80" s="148"/>
      <c r="I80" s="148"/>
    </row>
    <row r="81" spans="1:9" s="149" customFormat="1" ht="61.5" customHeight="1">
      <c r="A81" s="213"/>
      <c r="B81" s="212"/>
      <c r="C81" s="212"/>
      <c r="D81" s="220"/>
      <c r="E81" s="183">
        <v>11002</v>
      </c>
      <c r="F81" s="79" t="s">
        <v>208</v>
      </c>
      <c r="G81" s="49">
        <f>+G83</f>
        <v>0</v>
      </c>
      <c r="H81" s="49">
        <f>+H83</f>
        <v>0</v>
      </c>
      <c r="I81" s="49">
        <f>+I83</f>
        <v>233273.2</v>
      </c>
    </row>
    <row r="82" spans="1:9" s="149" customFormat="1" ht="19.5" customHeight="1">
      <c r="A82" s="213"/>
      <c r="B82" s="212"/>
      <c r="C82" s="212"/>
      <c r="D82" s="220"/>
      <c r="E82" s="184"/>
      <c r="F82" s="22" t="s">
        <v>61</v>
      </c>
      <c r="G82" s="49"/>
      <c r="H82" s="49"/>
      <c r="I82" s="49"/>
    </row>
    <row r="83" spans="1:9" s="149" customFormat="1" ht="18" customHeight="1">
      <c r="A83" s="213"/>
      <c r="B83" s="212"/>
      <c r="C83" s="212"/>
      <c r="D83" s="220"/>
      <c r="E83" s="184"/>
      <c r="F83" s="30" t="s">
        <v>10</v>
      </c>
      <c r="G83" s="49">
        <f>+G85</f>
        <v>0</v>
      </c>
      <c r="H83" s="49">
        <f>+H85</f>
        <v>0</v>
      </c>
      <c r="I83" s="49">
        <f>+I85</f>
        <v>233273.2</v>
      </c>
    </row>
    <row r="84" spans="1:9" s="149" customFormat="1" ht="39" customHeight="1">
      <c r="A84" s="213"/>
      <c r="B84" s="212"/>
      <c r="C84" s="212"/>
      <c r="D84" s="220"/>
      <c r="E84" s="184"/>
      <c r="F84" s="22" t="s">
        <v>62</v>
      </c>
      <c r="G84" s="49"/>
      <c r="H84" s="49"/>
      <c r="I84" s="49"/>
    </row>
    <row r="85" spans="1:9" s="149" customFormat="1" ht="20.25" customHeight="1">
      <c r="A85" s="213"/>
      <c r="B85" s="212"/>
      <c r="C85" s="212"/>
      <c r="D85" s="220"/>
      <c r="E85" s="184"/>
      <c r="F85" s="22" t="s">
        <v>43</v>
      </c>
      <c r="G85" s="49">
        <f t="shared" ref="G85:I88" si="27">+G86</f>
        <v>0</v>
      </c>
      <c r="H85" s="49">
        <f t="shared" si="27"/>
        <v>0</v>
      </c>
      <c r="I85" s="49">
        <f t="shared" si="27"/>
        <v>233273.2</v>
      </c>
    </row>
    <row r="86" spans="1:9" s="149" customFormat="1" ht="20.25" customHeight="1">
      <c r="A86" s="213"/>
      <c r="B86" s="212"/>
      <c r="C86" s="212"/>
      <c r="D86" s="220"/>
      <c r="E86" s="184"/>
      <c r="F86" s="22" t="s">
        <v>63</v>
      </c>
      <c r="G86" s="49">
        <f t="shared" si="27"/>
        <v>0</v>
      </c>
      <c r="H86" s="49">
        <f t="shared" si="27"/>
        <v>0</v>
      </c>
      <c r="I86" s="49">
        <f t="shared" si="27"/>
        <v>233273.2</v>
      </c>
    </row>
    <row r="87" spans="1:9" s="149" customFormat="1" ht="20.25" customHeight="1">
      <c r="A87" s="213"/>
      <c r="B87" s="212"/>
      <c r="C87" s="212"/>
      <c r="D87" s="220"/>
      <c r="E87" s="184"/>
      <c r="F87" s="22" t="s">
        <v>64</v>
      </c>
      <c r="G87" s="49">
        <f t="shared" si="27"/>
        <v>0</v>
      </c>
      <c r="H87" s="49">
        <f t="shared" si="27"/>
        <v>0</v>
      </c>
      <c r="I87" s="49">
        <f t="shared" si="27"/>
        <v>233273.2</v>
      </c>
    </row>
    <row r="88" spans="1:9" s="149" customFormat="1" ht="37.5" customHeight="1">
      <c r="A88" s="213"/>
      <c r="B88" s="212"/>
      <c r="C88" s="212"/>
      <c r="D88" s="220"/>
      <c r="E88" s="184"/>
      <c r="F88" s="22" t="s">
        <v>65</v>
      </c>
      <c r="G88" s="49">
        <f>+G89</f>
        <v>0</v>
      </c>
      <c r="H88" s="49">
        <f t="shared" si="27"/>
        <v>0</v>
      </c>
      <c r="I88" s="49">
        <f t="shared" si="27"/>
        <v>233273.2</v>
      </c>
    </row>
    <row r="89" spans="1:9" s="149" customFormat="1" ht="60.75" customHeight="1">
      <c r="A89" s="213"/>
      <c r="B89" s="212"/>
      <c r="C89" s="212"/>
      <c r="D89" s="220"/>
      <c r="E89" s="185"/>
      <c r="F89" s="22" t="s">
        <v>66</v>
      </c>
      <c r="G89" s="49">
        <f>+Հավելված2!D44</f>
        <v>0</v>
      </c>
      <c r="H89" s="49">
        <f>+Հավելված2!E44</f>
        <v>0</v>
      </c>
      <c r="I89" s="49">
        <f>+Հավելված2!F44</f>
        <v>233273.2</v>
      </c>
    </row>
    <row r="90" spans="1:9" ht="21.75" customHeight="1">
      <c r="A90" s="213"/>
      <c r="B90" s="212"/>
      <c r="C90" s="212"/>
      <c r="D90" s="215">
        <v>1165</v>
      </c>
      <c r="E90" s="183"/>
      <c r="F90" s="80" t="s">
        <v>162</v>
      </c>
      <c r="G90" s="24">
        <f>G92</f>
        <v>-240000</v>
      </c>
      <c r="H90" s="24">
        <f t="shared" ref="H90:I90" si="28">H92</f>
        <v>-360000</v>
      </c>
      <c r="I90" s="24">
        <f t="shared" si="28"/>
        <v>-500000</v>
      </c>
    </row>
    <row r="91" spans="1:9" ht="17.25">
      <c r="A91" s="213"/>
      <c r="B91" s="212"/>
      <c r="C91" s="212"/>
      <c r="D91" s="215"/>
      <c r="E91" s="185"/>
      <c r="F91" s="79" t="s">
        <v>42</v>
      </c>
      <c r="G91" s="18"/>
      <c r="H91" s="18"/>
      <c r="I91" s="18"/>
    </row>
    <row r="92" spans="1:9" ht="49.5">
      <c r="A92" s="213"/>
      <c r="B92" s="212"/>
      <c r="C92" s="212"/>
      <c r="D92" s="215"/>
      <c r="E92" s="192">
        <v>11007</v>
      </c>
      <c r="F92" s="79" t="s">
        <v>165</v>
      </c>
      <c r="G92" s="73">
        <f t="shared" ref="G92:I92" si="29">+G94</f>
        <v>-240000</v>
      </c>
      <c r="H92" s="73">
        <f t="shared" si="29"/>
        <v>-360000</v>
      </c>
      <c r="I92" s="73">
        <f t="shared" si="29"/>
        <v>-500000</v>
      </c>
    </row>
    <row r="93" spans="1:9" ht="32.25" customHeight="1">
      <c r="A93" s="213"/>
      <c r="B93" s="212"/>
      <c r="C93" s="212"/>
      <c r="D93" s="215"/>
      <c r="E93" s="192"/>
      <c r="F93" s="11" t="s">
        <v>61</v>
      </c>
      <c r="G93" s="73"/>
      <c r="H93" s="73"/>
      <c r="I93" s="73"/>
    </row>
    <row r="94" spans="1:9" ht="17.25">
      <c r="A94" s="213"/>
      <c r="B94" s="212"/>
      <c r="C94" s="212"/>
      <c r="D94" s="215"/>
      <c r="E94" s="192"/>
      <c r="F94" s="11" t="s">
        <v>10</v>
      </c>
      <c r="G94" s="73">
        <f>+G96</f>
        <v>-240000</v>
      </c>
      <c r="H94" s="73">
        <f>+H96</f>
        <v>-360000</v>
      </c>
      <c r="I94" s="73">
        <f>+I96</f>
        <v>-500000</v>
      </c>
    </row>
    <row r="95" spans="1:9" ht="38.25" customHeight="1">
      <c r="A95" s="213"/>
      <c r="B95" s="212"/>
      <c r="C95" s="212"/>
      <c r="D95" s="215"/>
      <c r="E95" s="192"/>
      <c r="F95" s="11" t="s">
        <v>62</v>
      </c>
      <c r="G95" s="73"/>
      <c r="H95" s="73"/>
      <c r="I95" s="73"/>
    </row>
    <row r="96" spans="1:9" ht="17.25">
      <c r="A96" s="213"/>
      <c r="B96" s="212"/>
      <c r="C96" s="212"/>
      <c r="D96" s="215"/>
      <c r="E96" s="192"/>
      <c r="F96" s="11" t="s">
        <v>43</v>
      </c>
      <c r="G96" s="73">
        <f>+G97</f>
        <v>-240000</v>
      </c>
      <c r="H96" s="73">
        <f>+H97</f>
        <v>-360000</v>
      </c>
      <c r="I96" s="73">
        <f>+I97</f>
        <v>-500000</v>
      </c>
    </row>
    <row r="97" spans="1:9" ht="17.25">
      <c r="A97" s="213"/>
      <c r="B97" s="212"/>
      <c r="C97" s="212"/>
      <c r="D97" s="215"/>
      <c r="E97" s="192"/>
      <c r="F97" s="11" t="s">
        <v>63</v>
      </c>
      <c r="G97" s="73">
        <f t="shared" ref="G97:I97" si="30">+G98</f>
        <v>-240000</v>
      </c>
      <c r="H97" s="73">
        <f t="shared" si="30"/>
        <v>-360000</v>
      </c>
      <c r="I97" s="73">
        <f t="shared" si="30"/>
        <v>-500000</v>
      </c>
    </row>
    <row r="98" spans="1:9" ht="17.25">
      <c r="A98" s="213"/>
      <c r="B98" s="212"/>
      <c r="C98" s="212"/>
      <c r="D98" s="215"/>
      <c r="E98" s="192"/>
      <c r="F98" s="11" t="s">
        <v>64</v>
      </c>
      <c r="G98" s="73">
        <f t="shared" ref="G98:I99" si="31">+G99</f>
        <v>-240000</v>
      </c>
      <c r="H98" s="73">
        <f t="shared" si="31"/>
        <v>-360000</v>
      </c>
      <c r="I98" s="73">
        <f t="shared" si="31"/>
        <v>-500000</v>
      </c>
    </row>
    <row r="99" spans="1:9" ht="34.5">
      <c r="A99" s="213"/>
      <c r="B99" s="212"/>
      <c r="C99" s="212"/>
      <c r="D99" s="215"/>
      <c r="E99" s="192"/>
      <c r="F99" s="11" t="s">
        <v>65</v>
      </c>
      <c r="G99" s="73">
        <f t="shared" si="31"/>
        <v>-240000</v>
      </c>
      <c r="H99" s="73">
        <f t="shared" si="31"/>
        <v>-360000</v>
      </c>
      <c r="I99" s="73">
        <f t="shared" si="31"/>
        <v>-500000</v>
      </c>
    </row>
    <row r="100" spans="1:9" ht="35.25" customHeight="1">
      <c r="A100" s="213"/>
      <c r="B100" s="212"/>
      <c r="C100" s="212"/>
      <c r="D100" s="215"/>
      <c r="E100" s="192"/>
      <c r="F100" s="11" t="s">
        <v>171</v>
      </c>
      <c r="G100" s="74">
        <v>-240000</v>
      </c>
      <c r="H100" s="74">
        <v>-360000</v>
      </c>
      <c r="I100" s="74">
        <v>-500000</v>
      </c>
    </row>
  </sheetData>
  <mergeCells count="43">
    <mergeCell ref="D92:D100"/>
    <mergeCell ref="D75:D78"/>
    <mergeCell ref="D79:D80"/>
    <mergeCell ref="D81:D89"/>
    <mergeCell ref="E81:E89"/>
    <mergeCell ref="E32:E40"/>
    <mergeCell ref="E64:E65"/>
    <mergeCell ref="E66:E74"/>
    <mergeCell ref="E92:E100"/>
    <mergeCell ref="E75:E78"/>
    <mergeCell ref="E90:E91"/>
    <mergeCell ref="D8:E9"/>
    <mergeCell ref="G9:G10"/>
    <mergeCell ref="A8:C9"/>
    <mergeCell ref="G8:I8"/>
    <mergeCell ref="E52:E63"/>
    <mergeCell ref="E23:E31"/>
    <mergeCell ref="E41:E49"/>
    <mergeCell ref="B17:B74"/>
    <mergeCell ref="C19:C74"/>
    <mergeCell ref="D64:D74"/>
    <mergeCell ref="D11:D20"/>
    <mergeCell ref="D21:D49"/>
    <mergeCell ref="E11:E20"/>
    <mergeCell ref="D50:D63"/>
    <mergeCell ref="E50:E51"/>
    <mergeCell ref="E21:E22"/>
    <mergeCell ref="G1:I1"/>
    <mergeCell ref="G2:I2"/>
    <mergeCell ref="C75:C76"/>
    <mergeCell ref="A15:A100"/>
    <mergeCell ref="B75:B100"/>
    <mergeCell ref="C77:C100"/>
    <mergeCell ref="D90:D91"/>
    <mergeCell ref="B11:B16"/>
    <mergeCell ref="C11:C18"/>
    <mergeCell ref="A11:A14"/>
    <mergeCell ref="G3:I3"/>
    <mergeCell ref="G4:I4"/>
    <mergeCell ref="F8:F10"/>
    <mergeCell ref="A6:I6"/>
    <mergeCell ref="H9:H10"/>
    <mergeCell ref="I9:I10"/>
  </mergeCells>
  <pageMargins left="0.7" right="0.7" top="0.75" bottom="0.75" header="0.3" footer="0.3"/>
  <pageSetup scale="53" fitToHeight="0" orientation="portrait" r:id="rId1"/>
  <ignoredErrors>
    <ignoredError sqref="G57:I5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O27"/>
  <sheetViews>
    <sheetView topLeftCell="B28" workbookViewId="0">
      <selection activeCell="H14" sqref="H14"/>
    </sheetView>
  </sheetViews>
  <sheetFormatPr defaultColWidth="9.140625" defaultRowHeight="17.25"/>
  <cols>
    <col min="1" max="1" width="0.140625" style="1" customWidth="1"/>
    <col min="2" max="2" width="13.7109375" style="2" customWidth="1"/>
    <col min="3" max="3" width="25.28515625" style="2" customWidth="1"/>
    <col min="4" max="4" width="21.42578125" style="3" customWidth="1"/>
    <col min="5" max="5" width="16.42578125" style="3" customWidth="1"/>
    <col min="6" max="6" width="15.85546875" style="3" customWidth="1"/>
    <col min="7" max="7" width="45" style="2" customWidth="1"/>
    <col min="8" max="8" width="37.28515625" style="36" customWidth="1"/>
    <col min="9" max="16384" width="9.140625" style="1"/>
  </cols>
  <sheetData>
    <row r="1" spans="2:15">
      <c r="F1" s="17"/>
      <c r="G1" s="248" t="s">
        <v>57</v>
      </c>
      <c r="H1" s="248"/>
      <c r="I1" s="15"/>
      <c r="J1" s="15"/>
    </row>
    <row r="2" spans="2:15">
      <c r="F2" s="248" t="s">
        <v>101</v>
      </c>
      <c r="G2" s="248"/>
      <c r="H2" s="248"/>
      <c r="I2" s="15"/>
      <c r="J2" s="15"/>
    </row>
    <row r="3" spans="2:15">
      <c r="F3" s="17"/>
      <c r="G3" s="248" t="s">
        <v>55</v>
      </c>
      <c r="H3" s="248"/>
      <c r="I3" s="15"/>
      <c r="J3" s="15"/>
    </row>
    <row r="5" spans="2:15" ht="50.45" customHeight="1">
      <c r="B5" s="249" t="s">
        <v>103</v>
      </c>
      <c r="C5" s="249"/>
      <c r="D5" s="249"/>
      <c r="E5" s="249"/>
      <c r="F5" s="249"/>
      <c r="G5" s="249"/>
      <c r="H5" s="249"/>
      <c r="I5" s="17"/>
      <c r="J5" s="16"/>
      <c r="K5" s="17"/>
      <c r="L5" s="17"/>
      <c r="M5" s="17"/>
      <c r="N5" s="9"/>
      <c r="O5" s="9"/>
    </row>
    <row r="6" spans="2:15" ht="16.5" customHeight="1">
      <c r="H6" s="33" t="s">
        <v>0</v>
      </c>
      <c r="I6" s="17"/>
      <c r="J6" s="17"/>
      <c r="K6" s="17"/>
      <c r="L6" s="17"/>
      <c r="M6" s="17"/>
      <c r="N6"/>
      <c r="O6"/>
    </row>
    <row r="7" spans="2:15" ht="34.5" customHeight="1">
      <c r="B7" s="245" t="s">
        <v>1</v>
      </c>
      <c r="C7" s="246"/>
      <c r="D7" s="224" t="s">
        <v>2</v>
      </c>
      <c r="E7" s="224"/>
      <c r="F7" s="224"/>
      <c r="G7" s="224" t="s">
        <v>3</v>
      </c>
      <c r="H7" s="34" t="s">
        <v>4</v>
      </c>
      <c r="I7" s="235"/>
      <c r="J7" s="235"/>
      <c r="K7" s="235"/>
      <c r="L7" s="235"/>
      <c r="M7" s="235"/>
      <c r="N7" s="235"/>
      <c r="O7" s="235"/>
    </row>
    <row r="8" spans="2:15" ht="112.5" customHeight="1">
      <c r="B8" s="5" t="s">
        <v>5</v>
      </c>
      <c r="C8" s="5" t="s">
        <v>6</v>
      </c>
      <c r="D8" s="224"/>
      <c r="E8" s="224"/>
      <c r="F8" s="224"/>
      <c r="G8" s="224"/>
      <c r="H8" s="34" t="s">
        <v>53</v>
      </c>
    </row>
    <row r="9" spans="2:15" ht="12.75" customHeight="1">
      <c r="B9" s="6">
        <v>1</v>
      </c>
      <c r="C9" s="6">
        <v>2</v>
      </c>
      <c r="D9" s="247">
        <v>3</v>
      </c>
      <c r="E9" s="247"/>
      <c r="F9" s="247"/>
      <c r="G9" s="6">
        <v>4</v>
      </c>
      <c r="H9" s="35">
        <v>5</v>
      </c>
    </row>
    <row r="10" spans="2:15" ht="30.6" customHeight="1">
      <c r="B10" s="242" t="s">
        <v>7</v>
      </c>
      <c r="C10" s="243"/>
      <c r="D10" s="243"/>
      <c r="E10" s="243"/>
      <c r="F10" s="243"/>
      <c r="G10" s="244"/>
      <c r="H10" s="86">
        <f>+H11</f>
        <v>-668328.89999999991</v>
      </c>
    </row>
    <row r="11" spans="2:15" ht="33" customHeight="1">
      <c r="B11" s="236" t="s">
        <v>8</v>
      </c>
      <c r="C11" s="237"/>
      <c r="D11" s="237"/>
      <c r="E11" s="237"/>
      <c r="F11" s="237"/>
      <c r="G11" s="238"/>
      <c r="H11" s="86">
        <f>+H12+H22+H25+H19</f>
        <v>-668328.89999999991</v>
      </c>
    </row>
    <row r="12" spans="2:15" s="7" customFormat="1" ht="36" customHeight="1">
      <c r="B12" s="81">
        <v>1022</v>
      </c>
      <c r="C12" s="221" t="s">
        <v>125</v>
      </c>
      <c r="D12" s="222"/>
      <c r="E12" s="222"/>
      <c r="F12" s="223"/>
      <c r="G12" s="82"/>
      <c r="H12" s="167">
        <f>H13+H15+H17</f>
        <v>-565072</v>
      </c>
    </row>
    <row r="13" spans="2:15" s="83" customFormat="1" ht="63.75" customHeight="1">
      <c r="B13" s="224"/>
      <c r="C13" s="84">
        <v>11002</v>
      </c>
      <c r="D13" s="226" t="s">
        <v>184</v>
      </c>
      <c r="E13" s="227"/>
      <c r="F13" s="228"/>
      <c r="G13" s="85" t="s">
        <v>8</v>
      </c>
      <c r="H13" s="86">
        <f>H14</f>
        <v>-15072</v>
      </c>
    </row>
    <row r="14" spans="2:15" ht="31.15" customHeight="1">
      <c r="B14" s="224"/>
      <c r="C14" s="4"/>
      <c r="D14" s="229"/>
      <c r="E14" s="230"/>
      <c r="F14" s="231"/>
      <c r="G14" s="8" t="s">
        <v>9</v>
      </c>
      <c r="H14" s="168">
        <v>-15072</v>
      </c>
    </row>
    <row r="15" spans="2:15" s="83" customFormat="1" ht="36" customHeight="1">
      <c r="B15" s="224"/>
      <c r="C15" s="84">
        <v>11004</v>
      </c>
      <c r="D15" s="226" t="s">
        <v>126</v>
      </c>
      <c r="E15" s="227" t="s">
        <v>109</v>
      </c>
      <c r="F15" s="228" t="s">
        <v>109</v>
      </c>
      <c r="G15" s="85" t="s">
        <v>8</v>
      </c>
      <c r="H15" s="86">
        <f>H16</f>
        <v>-500000</v>
      </c>
    </row>
    <row r="16" spans="2:15" ht="31.15" customHeight="1">
      <c r="B16" s="224"/>
      <c r="C16" s="4"/>
      <c r="D16" s="229"/>
      <c r="E16" s="230"/>
      <c r="F16" s="231"/>
      <c r="G16" s="8" t="s">
        <v>9</v>
      </c>
      <c r="H16" s="90">
        <f>+Հավելված2!F25</f>
        <v>-500000</v>
      </c>
    </row>
    <row r="17" spans="2:8" s="83" customFormat="1" ht="31.15" customHeight="1">
      <c r="B17" s="224"/>
      <c r="C17" s="84">
        <v>32001</v>
      </c>
      <c r="D17" s="226" t="s">
        <v>127</v>
      </c>
      <c r="E17" s="227" t="s">
        <v>111</v>
      </c>
      <c r="F17" s="228" t="s">
        <v>111</v>
      </c>
      <c r="G17" s="85" t="s">
        <v>8</v>
      </c>
      <c r="H17" s="86">
        <f>H18</f>
        <v>-50000</v>
      </c>
    </row>
    <row r="18" spans="2:8" ht="31.15" customHeight="1">
      <c r="B18" s="224"/>
      <c r="C18" s="4"/>
      <c r="D18" s="229"/>
      <c r="E18" s="230"/>
      <c r="F18" s="231"/>
      <c r="G18" s="8" t="s">
        <v>9</v>
      </c>
      <c r="H18" s="90">
        <f>+Հավելված2!F31</f>
        <v>-50000</v>
      </c>
    </row>
    <row r="19" spans="2:8" ht="51.75" customHeight="1">
      <c r="B19" s="81">
        <v>1104</v>
      </c>
      <c r="C19" s="221" t="s">
        <v>204</v>
      </c>
      <c r="D19" s="222"/>
      <c r="E19" s="222"/>
      <c r="F19" s="223"/>
      <c r="G19" s="82"/>
      <c r="H19" s="150">
        <f>SUM(H20)</f>
        <v>233273.2</v>
      </c>
    </row>
    <row r="20" spans="2:8" ht="51.75" customHeight="1">
      <c r="B20" s="151"/>
      <c r="C20" s="84">
        <v>11002</v>
      </c>
      <c r="D20" s="225" t="s">
        <v>208</v>
      </c>
      <c r="E20" s="225"/>
      <c r="F20" s="225"/>
      <c r="G20" s="85" t="s">
        <v>8</v>
      </c>
      <c r="H20" s="152">
        <f>H21</f>
        <v>233273.2</v>
      </c>
    </row>
    <row r="21" spans="2:8" ht="31.15" customHeight="1">
      <c r="B21" s="153"/>
      <c r="C21" s="84"/>
      <c r="D21" s="221"/>
      <c r="E21" s="222"/>
      <c r="F21" s="223"/>
      <c r="G21" s="154" t="s">
        <v>210</v>
      </c>
      <c r="H21" s="155">
        <f>+Հավելված2!F44</f>
        <v>233273.2</v>
      </c>
    </row>
    <row r="22" spans="2:8" s="7" customFormat="1" ht="36" customHeight="1">
      <c r="B22" s="81">
        <v>1116</v>
      </c>
      <c r="C22" s="221" t="s">
        <v>83</v>
      </c>
      <c r="D22" s="222"/>
      <c r="E22" s="222"/>
      <c r="F22" s="223"/>
      <c r="G22" s="10"/>
      <c r="H22" s="87">
        <f>+H23</f>
        <v>163469.90000000002</v>
      </c>
    </row>
    <row r="23" spans="2:8" ht="40.9" customHeight="1">
      <c r="B23" s="224"/>
      <c r="C23" s="97">
        <v>11001</v>
      </c>
      <c r="D23" s="239" t="s">
        <v>79</v>
      </c>
      <c r="E23" s="240"/>
      <c r="F23" s="241"/>
      <c r="G23" s="85" t="s">
        <v>8</v>
      </c>
      <c r="H23" s="88">
        <f>+H24</f>
        <v>163469.90000000002</v>
      </c>
    </row>
    <row r="24" spans="2:8" ht="31.15" customHeight="1">
      <c r="B24" s="224"/>
      <c r="C24" s="4"/>
      <c r="D24" s="229"/>
      <c r="E24" s="230"/>
      <c r="F24" s="231"/>
      <c r="G24" s="8" t="s">
        <v>9</v>
      </c>
      <c r="H24" s="89">
        <f>+'Հավելված 3'!I63</f>
        <v>163469.90000000002</v>
      </c>
    </row>
    <row r="25" spans="2:8" s="7" customFormat="1" ht="36" customHeight="1">
      <c r="B25" s="81">
        <v>1165</v>
      </c>
      <c r="C25" s="221" t="s">
        <v>172</v>
      </c>
      <c r="D25" s="222"/>
      <c r="E25" s="222"/>
      <c r="F25" s="223"/>
      <c r="G25" s="10"/>
      <c r="H25" s="105">
        <f>+H26</f>
        <v>-500000</v>
      </c>
    </row>
    <row r="26" spans="2:8" ht="58.5" customHeight="1">
      <c r="B26" s="224"/>
      <c r="C26" s="82">
        <v>11007</v>
      </c>
      <c r="D26" s="225" t="s">
        <v>173</v>
      </c>
      <c r="E26" s="225"/>
      <c r="F26" s="225"/>
      <c r="G26" s="85" t="s">
        <v>8</v>
      </c>
      <c r="H26" s="86">
        <f>+H27</f>
        <v>-500000</v>
      </c>
    </row>
    <row r="27" spans="2:8" ht="31.15" customHeight="1">
      <c r="B27" s="224"/>
      <c r="C27" s="103"/>
      <c r="D27" s="232"/>
      <c r="E27" s="233"/>
      <c r="F27" s="234"/>
      <c r="G27" s="104" t="s">
        <v>174</v>
      </c>
      <c r="H27" s="90">
        <v>-500000</v>
      </c>
    </row>
  </sheetData>
  <mergeCells count="32">
    <mergeCell ref="G1:H1"/>
    <mergeCell ref="F2:H2"/>
    <mergeCell ref="G3:H3"/>
    <mergeCell ref="D24:F24"/>
    <mergeCell ref="B5:H5"/>
    <mergeCell ref="C12:F12"/>
    <mergeCell ref="B15:B16"/>
    <mergeCell ref="D15:F15"/>
    <mergeCell ref="D16:F16"/>
    <mergeCell ref="B17:B18"/>
    <mergeCell ref="D17:F17"/>
    <mergeCell ref="D18:F18"/>
    <mergeCell ref="C19:F19"/>
    <mergeCell ref="D20:F20"/>
    <mergeCell ref="D21:F21"/>
    <mergeCell ref="I7:O7"/>
    <mergeCell ref="B11:G11"/>
    <mergeCell ref="C22:F22"/>
    <mergeCell ref="B23:B24"/>
    <mergeCell ref="D23:F23"/>
    <mergeCell ref="B10:G10"/>
    <mergeCell ref="B7:C7"/>
    <mergeCell ref="D7:F8"/>
    <mergeCell ref="G7:G8"/>
    <mergeCell ref="D9:F9"/>
    <mergeCell ref="C25:F25"/>
    <mergeCell ref="B26:B27"/>
    <mergeCell ref="D26:F26"/>
    <mergeCell ref="B13:B14"/>
    <mergeCell ref="D13:F13"/>
    <mergeCell ref="D14:F14"/>
    <mergeCell ref="D27:F27"/>
  </mergeCells>
  <pageMargins left="0.7" right="0.7" top="0.75" bottom="0.75" header="0.3" footer="0.3"/>
  <pageSetup paperSize="9" scale="4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17"/>
  <sheetViews>
    <sheetView tabSelected="1" zoomScaleNormal="100" workbookViewId="0">
      <selection activeCell="J60" sqref="J60"/>
    </sheetView>
  </sheetViews>
  <sheetFormatPr defaultColWidth="9.140625" defaultRowHeight="17.25"/>
  <cols>
    <col min="1" max="1" width="27" style="26" customWidth="1"/>
    <col min="2" max="2" width="68.42578125" style="26" customWidth="1"/>
    <col min="3" max="3" width="19.5703125" style="26" customWidth="1"/>
    <col min="4" max="4" width="25" style="26" customWidth="1"/>
    <col min="5" max="5" width="26.140625" style="26" customWidth="1"/>
    <col min="6" max="6" width="9.140625" style="54"/>
    <col min="7" max="8" width="9.140625" style="26"/>
    <col min="9" max="9" width="27.7109375" style="26" customWidth="1"/>
    <col min="10" max="16384" width="9.140625" style="26"/>
  </cols>
  <sheetData>
    <row r="1" spans="1:8">
      <c r="C1" s="17"/>
      <c r="D1" s="248" t="s">
        <v>58</v>
      </c>
      <c r="E1" s="248"/>
    </row>
    <row r="2" spans="1:8">
      <c r="A2" s="25"/>
      <c r="B2" s="25"/>
      <c r="C2" s="248" t="s">
        <v>101</v>
      </c>
      <c r="D2" s="248"/>
      <c r="E2" s="248"/>
      <c r="F2" s="169"/>
    </row>
    <row r="3" spans="1:8" ht="24" customHeight="1">
      <c r="A3" s="25"/>
      <c r="B3" s="25"/>
      <c r="C3" s="17"/>
      <c r="D3" s="248" t="s">
        <v>55</v>
      </c>
      <c r="E3" s="248"/>
      <c r="F3" s="169"/>
    </row>
    <row r="4" spans="1:8">
      <c r="A4" s="25"/>
      <c r="B4" s="25"/>
      <c r="E4" s="20"/>
      <c r="F4" s="169"/>
    </row>
    <row r="5" spans="1:8">
      <c r="A5" s="25"/>
      <c r="B5" s="25"/>
      <c r="D5" s="17"/>
      <c r="E5" s="19"/>
      <c r="F5" s="169"/>
    </row>
    <row r="6" spans="1:8" ht="39.75" customHeight="1">
      <c r="A6" s="253" t="s">
        <v>198</v>
      </c>
      <c r="B6" s="253"/>
      <c r="C6" s="253"/>
      <c r="D6" s="253"/>
      <c r="E6" s="253"/>
      <c r="F6" s="170"/>
    </row>
    <row r="7" spans="1:8">
      <c r="A7" s="25"/>
      <c r="B7" s="25"/>
      <c r="C7" s="25"/>
      <c r="D7" s="25"/>
      <c r="E7" s="25"/>
      <c r="F7" s="171"/>
      <c r="G7" s="17"/>
    </row>
    <row r="8" spans="1:8">
      <c r="A8" s="267" t="s">
        <v>28</v>
      </c>
      <c r="B8" s="267"/>
      <c r="C8" s="267"/>
      <c r="D8" s="267"/>
      <c r="E8" s="267"/>
      <c r="F8" s="170"/>
      <c r="G8" s="17"/>
      <c r="H8" s="17"/>
    </row>
    <row r="9" spans="1:8" ht="26.45" customHeight="1">
      <c r="A9" s="268" t="s">
        <v>199</v>
      </c>
      <c r="B9" s="268"/>
      <c r="C9" s="268"/>
      <c r="D9" s="268"/>
      <c r="E9" s="268"/>
      <c r="F9" s="169"/>
      <c r="G9" s="17"/>
      <c r="H9" s="17"/>
    </row>
    <row r="10" spans="1:8">
      <c r="A10" s="25"/>
      <c r="B10" s="25"/>
      <c r="C10" s="25"/>
      <c r="D10" s="25"/>
      <c r="E10" s="25"/>
      <c r="F10" s="253"/>
      <c r="G10" s="253"/>
      <c r="H10" s="253"/>
    </row>
    <row r="11" spans="1:8" ht="27" customHeight="1">
      <c r="A11" s="27" t="s">
        <v>29</v>
      </c>
      <c r="B11" s="268" t="s">
        <v>30</v>
      </c>
      <c r="C11" s="268"/>
      <c r="D11" s="268"/>
      <c r="E11" s="268"/>
    </row>
    <row r="12" spans="1:8" ht="36" customHeight="1">
      <c r="A12" s="30">
        <v>1022</v>
      </c>
      <c r="B12" s="266" t="s">
        <v>128</v>
      </c>
      <c r="C12" s="266"/>
      <c r="D12" s="266"/>
      <c r="E12" s="266"/>
    </row>
    <row r="13" spans="1:8">
      <c r="A13" s="25"/>
      <c r="B13" s="25"/>
      <c r="C13" s="25"/>
      <c r="D13" s="25"/>
      <c r="E13" s="25"/>
    </row>
    <row r="14" spans="1:8">
      <c r="A14" s="254" t="s">
        <v>31</v>
      </c>
      <c r="B14" s="254"/>
      <c r="C14" s="254"/>
      <c r="D14" s="254"/>
      <c r="E14" s="254"/>
    </row>
    <row r="15" spans="1:8" ht="54.75" customHeight="1">
      <c r="A15" s="28" t="s">
        <v>32</v>
      </c>
      <c r="B15" s="30" t="s">
        <v>129</v>
      </c>
      <c r="C15" s="250" t="s">
        <v>80</v>
      </c>
      <c r="D15" s="251"/>
      <c r="E15" s="252"/>
    </row>
    <row r="16" spans="1:8" ht="34.5">
      <c r="A16" s="28" t="s">
        <v>33</v>
      </c>
      <c r="B16" s="55">
        <v>11002</v>
      </c>
      <c r="C16" s="29" t="s">
        <v>22</v>
      </c>
      <c r="D16" s="29" t="s">
        <v>23</v>
      </c>
      <c r="E16" s="29" t="s">
        <v>24</v>
      </c>
    </row>
    <row r="17" spans="1:5" ht="34.5">
      <c r="A17" s="28" t="s">
        <v>34</v>
      </c>
      <c r="B17" s="61" t="s">
        <v>175</v>
      </c>
      <c r="C17" s="28"/>
      <c r="D17" s="28"/>
      <c r="E17" s="28"/>
    </row>
    <row r="18" spans="1:5" ht="74.25" customHeight="1">
      <c r="A18" s="28" t="s">
        <v>35</v>
      </c>
      <c r="B18" s="61" t="s">
        <v>176</v>
      </c>
      <c r="C18" s="28"/>
      <c r="D18" s="28"/>
      <c r="E18" s="28"/>
    </row>
    <row r="19" spans="1:5" ht="24" customHeight="1">
      <c r="A19" s="28" t="s">
        <v>36</v>
      </c>
      <c r="B19" s="61" t="s">
        <v>39</v>
      </c>
      <c r="C19" s="28"/>
      <c r="D19" s="28"/>
      <c r="E19" s="28"/>
    </row>
    <row r="20" spans="1:5" ht="51.75">
      <c r="A20" s="28" t="s">
        <v>40</v>
      </c>
      <c r="B20" s="61" t="s">
        <v>41</v>
      </c>
      <c r="C20" s="28"/>
      <c r="D20" s="28"/>
      <c r="E20" s="28"/>
    </row>
    <row r="21" spans="1:5">
      <c r="A21" s="255" t="s">
        <v>37</v>
      </c>
      <c r="B21" s="255"/>
      <c r="C21" s="28"/>
      <c r="D21" s="28"/>
      <c r="E21" s="28"/>
    </row>
    <row r="22" spans="1:5" s="54" customFormat="1" ht="22.5" customHeight="1">
      <c r="A22" s="271"/>
      <c r="B22" s="272"/>
      <c r="C22" s="77"/>
      <c r="D22" s="77"/>
      <c r="E22" s="77"/>
    </row>
    <row r="23" spans="1:5">
      <c r="A23" s="256" t="s">
        <v>38</v>
      </c>
      <c r="B23" s="256"/>
      <c r="C23" s="106">
        <f>+Հավելված2!D19</f>
        <v>-6282</v>
      </c>
      <c r="D23" s="106">
        <f>+Հավելված2!E19</f>
        <v>-10051.200000000001</v>
      </c>
      <c r="E23" s="106">
        <f>+Հավելված2!F19</f>
        <v>-15072</v>
      </c>
    </row>
    <row r="24" spans="1:5">
      <c r="A24" s="56"/>
      <c r="B24" s="56"/>
      <c r="C24" s="164"/>
      <c r="D24" s="164"/>
      <c r="E24" s="164"/>
    </row>
    <row r="25" spans="1:5" ht="54.75" customHeight="1">
      <c r="A25" s="28" t="s">
        <v>32</v>
      </c>
      <c r="B25" s="30" t="s">
        <v>129</v>
      </c>
      <c r="C25" s="250" t="s">
        <v>80</v>
      </c>
      <c r="D25" s="251"/>
      <c r="E25" s="252"/>
    </row>
    <row r="26" spans="1:5" ht="34.5">
      <c r="A26" s="28" t="s">
        <v>33</v>
      </c>
      <c r="B26" s="55" t="s">
        <v>130</v>
      </c>
      <c r="C26" s="29" t="s">
        <v>22</v>
      </c>
      <c r="D26" s="29" t="s">
        <v>23</v>
      </c>
      <c r="E26" s="29" t="s">
        <v>24</v>
      </c>
    </row>
    <row r="27" spans="1:5" ht="34.5">
      <c r="A27" s="28" t="s">
        <v>34</v>
      </c>
      <c r="B27" s="30" t="s">
        <v>131</v>
      </c>
      <c r="C27" s="28"/>
      <c r="D27" s="28"/>
      <c r="E27" s="28"/>
    </row>
    <row r="28" spans="1:5" ht="74.25" customHeight="1">
      <c r="A28" s="28" t="s">
        <v>35</v>
      </c>
      <c r="B28" s="30" t="s">
        <v>132</v>
      </c>
      <c r="C28" s="28"/>
      <c r="D28" s="28"/>
      <c r="E28" s="28"/>
    </row>
    <row r="29" spans="1:5" ht="24" customHeight="1">
      <c r="A29" s="28" t="s">
        <v>36</v>
      </c>
      <c r="B29" s="30" t="s">
        <v>39</v>
      </c>
      <c r="C29" s="28"/>
      <c r="D29" s="28"/>
      <c r="E29" s="28"/>
    </row>
    <row r="30" spans="1:5" ht="51.75">
      <c r="A30" s="28" t="s">
        <v>40</v>
      </c>
      <c r="B30" s="30" t="s">
        <v>41</v>
      </c>
      <c r="C30" s="28"/>
      <c r="D30" s="28"/>
      <c r="E30" s="28"/>
    </row>
    <row r="31" spans="1:5">
      <c r="A31" s="255" t="s">
        <v>37</v>
      </c>
      <c r="B31" s="255"/>
      <c r="C31" s="28"/>
      <c r="D31" s="28"/>
      <c r="E31" s="28"/>
    </row>
    <row r="32" spans="1:5" ht="39.75" customHeight="1">
      <c r="A32" s="258" t="s">
        <v>133</v>
      </c>
      <c r="B32" s="258"/>
      <c r="C32" s="77">
        <v>-48</v>
      </c>
      <c r="D32" s="58"/>
      <c r="E32" s="77">
        <v>-80</v>
      </c>
    </row>
    <row r="33" spans="1:6" s="54" customFormat="1" ht="45" customHeight="1">
      <c r="A33" s="271" t="s">
        <v>134</v>
      </c>
      <c r="B33" s="272"/>
      <c r="C33" s="77">
        <v>-450</v>
      </c>
      <c r="D33" s="77"/>
      <c r="E33" s="77">
        <v>-1125</v>
      </c>
    </row>
    <row r="34" spans="1:6">
      <c r="A34" s="256" t="s">
        <v>38</v>
      </c>
      <c r="B34" s="256"/>
      <c r="C34" s="31">
        <v>-30000</v>
      </c>
      <c r="D34" s="31">
        <v>-100000</v>
      </c>
      <c r="E34" s="31">
        <v>-500000</v>
      </c>
    </row>
    <row r="35" spans="1:6">
      <c r="A35" s="56"/>
      <c r="B35" s="56"/>
      <c r="C35" s="57"/>
      <c r="D35" s="57"/>
      <c r="E35" s="57"/>
    </row>
    <row r="36" spans="1:6" ht="54.75" customHeight="1">
      <c r="A36" s="28" t="s">
        <v>32</v>
      </c>
      <c r="B36" s="30" t="s">
        <v>129</v>
      </c>
      <c r="C36" s="250" t="s">
        <v>80</v>
      </c>
      <c r="D36" s="251"/>
      <c r="E36" s="252"/>
    </row>
    <row r="37" spans="1:6" ht="34.5">
      <c r="A37" s="28" t="s">
        <v>33</v>
      </c>
      <c r="B37" s="55" t="s">
        <v>135</v>
      </c>
      <c r="C37" s="29" t="s">
        <v>22</v>
      </c>
      <c r="D37" s="29" t="s">
        <v>23</v>
      </c>
      <c r="E37" s="29" t="s">
        <v>24</v>
      </c>
    </row>
    <row r="38" spans="1:6" ht="34.5">
      <c r="A38" s="28" t="s">
        <v>34</v>
      </c>
      <c r="B38" s="30" t="s">
        <v>136</v>
      </c>
      <c r="C38" s="28"/>
      <c r="D38" s="28"/>
      <c r="E38" s="28"/>
    </row>
    <row r="39" spans="1:6" ht="74.25" customHeight="1">
      <c r="A39" s="28" t="s">
        <v>35</v>
      </c>
      <c r="B39" s="30" t="s">
        <v>137</v>
      </c>
      <c r="C39" s="28"/>
      <c r="D39" s="28"/>
      <c r="E39" s="28"/>
    </row>
    <row r="40" spans="1:6" ht="60" customHeight="1">
      <c r="A40" s="28" t="s">
        <v>36</v>
      </c>
      <c r="B40" s="30" t="s">
        <v>138</v>
      </c>
      <c r="C40" s="28"/>
      <c r="D40" s="28"/>
      <c r="E40" s="28"/>
    </row>
    <row r="41" spans="1:6" ht="51.75">
      <c r="A41" s="28" t="s">
        <v>40</v>
      </c>
      <c r="B41" s="30" t="s">
        <v>41</v>
      </c>
      <c r="C41" s="28"/>
      <c r="D41" s="28"/>
      <c r="E41" s="28"/>
    </row>
    <row r="42" spans="1:6">
      <c r="A42" s="255" t="s">
        <v>37</v>
      </c>
      <c r="B42" s="255"/>
      <c r="C42" s="28"/>
      <c r="D42" s="28"/>
      <c r="E42" s="28"/>
    </row>
    <row r="43" spans="1:6" ht="39.75" customHeight="1">
      <c r="A43" s="258" t="s">
        <v>139</v>
      </c>
      <c r="B43" s="258"/>
      <c r="C43" s="77">
        <v>-7</v>
      </c>
      <c r="D43" s="58"/>
      <c r="E43" s="77">
        <v>-10</v>
      </c>
    </row>
    <row r="44" spans="1:6">
      <c r="A44" s="256" t="s">
        <v>38</v>
      </c>
      <c r="B44" s="256"/>
      <c r="C44" s="31">
        <f>+Հավելված2!D31</f>
        <v>-35000</v>
      </c>
      <c r="D44" s="31">
        <f>+Հավելված2!E31</f>
        <v>-50000</v>
      </c>
      <c r="E44" s="166">
        <f>+Հավելված2!F31</f>
        <v>-50000</v>
      </c>
    </row>
    <row r="45" spans="1:6">
      <c r="A45" s="25"/>
      <c r="B45" s="25"/>
      <c r="C45" s="25"/>
      <c r="D45" s="25"/>
      <c r="E45" s="25"/>
    </row>
    <row r="46" spans="1:6">
      <c r="A46" s="21" t="s">
        <v>29</v>
      </c>
      <c r="B46" s="115" t="s">
        <v>30</v>
      </c>
      <c r="C46" s="21"/>
      <c r="D46" s="115"/>
      <c r="E46" s="21"/>
      <c r="F46" s="172"/>
    </row>
    <row r="47" spans="1:6" s="1" customFormat="1" ht="43.5" customHeight="1">
      <c r="A47" s="30" t="s">
        <v>216</v>
      </c>
      <c r="B47" s="116" t="s">
        <v>217</v>
      </c>
      <c r="C47" s="30"/>
      <c r="D47" s="116"/>
      <c r="E47" s="30"/>
      <c r="F47" s="173"/>
    </row>
    <row r="48" spans="1:6" s="1" customFormat="1" ht="15" customHeight="1">
      <c r="A48" s="165"/>
      <c r="B48" s="165"/>
      <c r="C48" s="165"/>
      <c r="D48" s="165"/>
      <c r="E48" s="165"/>
      <c r="F48" s="174"/>
    </row>
    <row r="49" spans="1:9" s="1" customFormat="1" ht="21" customHeight="1">
      <c r="A49" s="274" t="s">
        <v>211</v>
      </c>
      <c r="B49" s="275"/>
      <c r="C49" s="275"/>
      <c r="D49" s="275"/>
      <c r="E49" s="275"/>
      <c r="F49" s="7"/>
    </row>
    <row r="50" spans="1:9" s="1" customFormat="1" ht="18" customHeight="1">
      <c r="A50" s="112"/>
      <c r="B50" s="112"/>
      <c r="C50" s="26"/>
      <c r="D50" s="26"/>
      <c r="E50" s="26"/>
      <c r="F50" s="7"/>
    </row>
    <row r="51" spans="1:9" s="1" customFormat="1" ht="32.25" customHeight="1">
      <c r="A51" s="156" t="s">
        <v>32</v>
      </c>
      <c r="B51" s="157">
        <v>1104</v>
      </c>
      <c r="C51" s="276" t="s">
        <v>212</v>
      </c>
      <c r="D51" s="276"/>
      <c r="E51" s="276"/>
      <c r="F51" s="7"/>
    </row>
    <row r="52" spans="1:9" s="1" customFormat="1" ht="34.5">
      <c r="A52" s="28" t="s">
        <v>33</v>
      </c>
      <c r="B52" s="21">
        <v>11002</v>
      </c>
      <c r="C52" s="29" t="s">
        <v>22</v>
      </c>
      <c r="D52" s="29" t="s">
        <v>23</v>
      </c>
      <c r="E52" s="29" t="s">
        <v>24</v>
      </c>
      <c r="F52" s="7"/>
    </row>
    <row r="53" spans="1:9" s="1" customFormat="1" ht="39" customHeight="1">
      <c r="A53" s="32" t="s">
        <v>34</v>
      </c>
      <c r="B53" s="79" t="s">
        <v>208</v>
      </c>
      <c r="C53" s="158"/>
      <c r="D53" s="158"/>
      <c r="E53" s="158"/>
      <c r="F53" s="7"/>
    </row>
    <row r="54" spans="1:9" s="1" customFormat="1" ht="75" customHeight="1">
      <c r="A54" s="28" t="s">
        <v>35</v>
      </c>
      <c r="B54" s="79" t="s">
        <v>213</v>
      </c>
      <c r="C54" s="158"/>
      <c r="D54" s="158"/>
      <c r="E54" s="158"/>
      <c r="F54" s="7"/>
    </row>
    <row r="55" spans="1:9" s="1" customFormat="1" ht="24" customHeight="1">
      <c r="A55" s="28" t="s">
        <v>36</v>
      </c>
      <c r="B55" s="159" t="s">
        <v>39</v>
      </c>
      <c r="C55" s="158"/>
      <c r="D55" s="158"/>
      <c r="E55" s="158"/>
      <c r="F55" s="7"/>
    </row>
    <row r="56" spans="1:9" s="1" customFormat="1" ht="51" customHeight="1">
      <c r="A56" s="28" t="s">
        <v>40</v>
      </c>
      <c r="B56" s="159" t="s">
        <v>214</v>
      </c>
      <c r="C56" s="158"/>
      <c r="D56" s="158"/>
      <c r="E56" s="158"/>
      <c r="F56" s="7"/>
    </row>
    <row r="57" spans="1:9" s="1" customFormat="1" ht="23.25" customHeight="1">
      <c r="A57" s="259" t="s">
        <v>37</v>
      </c>
      <c r="B57" s="260"/>
      <c r="C57" s="158"/>
      <c r="D57" s="160"/>
      <c r="E57" s="160"/>
      <c r="F57" s="7"/>
    </row>
    <row r="58" spans="1:9" s="1" customFormat="1" ht="46.5" customHeight="1">
      <c r="A58" s="261" t="s">
        <v>215</v>
      </c>
      <c r="B58" s="262"/>
      <c r="C58" s="158"/>
      <c r="D58" s="29"/>
      <c r="E58" s="29">
        <v>109</v>
      </c>
      <c r="F58" s="7"/>
      <c r="I58" s="299"/>
    </row>
    <row r="59" spans="1:9" s="1" customFormat="1" ht="19.5" customHeight="1">
      <c r="A59" s="263" t="s">
        <v>38</v>
      </c>
      <c r="B59" s="264"/>
      <c r="C59" s="161">
        <f>+Հավելված2!D44</f>
        <v>0</v>
      </c>
      <c r="D59" s="161">
        <f>+Հավելված2!E44</f>
        <v>0</v>
      </c>
      <c r="E59" s="161">
        <f>+Հավելված2!F44</f>
        <v>233273.2</v>
      </c>
      <c r="F59" s="7"/>
      <c r="H59" s="113"/>
    </row>
    <row r="60" spans="1:9" s="1" customFormat="1" ht="19.5" customHeight="1">
      <c r="A60" s="112"/>
      <c r="B60" s="112"/>
      <c r="C60" s="114"/>
      <c r="D60" s="114"/>
      <c r="E60" s="114"/>
      <c r="F60" s="7"/>
      <c r="H60" s="113"/>
    </row>
    <row r="61" spans="1:9" s="1" customFormat="1" ht="19.5" customHeight="1">
      <c r="A61" s="112"/>
      <c r="B61" s="112"/>
      <c r="C61" s="114"/>
      <c r="D61" s="114"/>
      <c r="E61" s="114"/>
      <c r="F61" s="7"/>
      <c r="G61" s="113"/>
    </row>
    <row r="62" spans="1:9">
      <c r="A62" s="21" t="s">
        <v>29</v>
      </c>
      <c r="B62" s="115" t="s">
        <v>30</v>
      </c>
      <c r="C62" s="117"/>
      <c r="D62" s="117"/>
      <c r="E62" s="117"/>
    </row>
    <row r="63" spans="1:9">
      <c r="A63" s="30">
        <v>1116</v>
      </c>
      <c r="B63" s="116" t="s">
        <v>89</v>
      </c>
      <c r="C63" s="118"/>
      <c r="D63" s="118"/>
      <c r="E63" s="118"/>
    </row>
    <row r="64" spans="1:9">
      <c r="A64" s="25"/>
      <c r="B64" s="25"/>
      <c r="C64" s="25"/>
      <c r="D64" s="25"/>
      <c r="E64" s="25"/>
    </row>
    <row r="65" spans="1:5">
      <c r="A65" s="254" t="s">
        <v>31</v>
      </c>
      <c r="B65" s="254"/>
      <c r="C65" s="254"/>
      <c r="D65" s="254"/>
      <c r="E65" s="254"/>
    </row>
    <row r="66" spans="1:5" ht="54.75" customHeight="1">
      <c r="A66" s="28" t="s">
        <v>32</v>
      </c>
      <c r="B66" s="30" t="s">
        <v>90</v>
      </c>
      <c r="C66" s="250" t="s">
        <v>67</v>
      </c>
      <c r="D66" s="251"/>
      <c r="E66" s="252"/>
    </row>
    <row r="67" spans="1:5" ht="34.5">
      <c r="A67" s="28" t="s">
        <v>33</v>
      </c>
      <c r="B67" s="55" t="s">
        <v>91</v>
      </c>
      <c r="C67" s="29" t="s">
        <v>22</v>
      </c>
      <c r="D67" s="29" t="s">
        <v>23</v>
      </c>
      <c r="E67" s="29" t="s">
        <v>24</v>
      </c>
    </row>
    <row r="68" spans="1:5" ht="34.5">
      <c r="A68" s="28" t="s">
        <v>34</v>
      </c>
      <c r="B68" s="30" t="s">
        <v>92</v>
      </c>
      <c r="C68" s="28"/>
      <c r="D68" s="28"/>
      <c r="E68" s="28"/>
    </row>
    <row r="69" spans="1:5" ht="74.25" customHeight="1">
      <c r="A69" s="28" t="s">
        <v>35</v>
      </c>
      <c r="B69" s="30" t="s">
        <v>93</v>
      </c>
      <c r="C69" s="28"/>
      <c r="D69" s="28"/>
      <c r="E69" s="28"/>
    </row>
    <row r="70" spans="1:5" ht="24" customHeight="1">
      <c r="A70" s="28" t="s">
        <v>36</v>
      </c>
      <c r="B70" s="30" t="s">
        <v>39</v>
      </c>
      <c r="C70" s="28"/>
      <c r="D70" s="28"/>
      <c r="E70" s="28"/>
    </row>
    <row r="71" spans="1:5" ht="51.75">
      <c r="A71" s="28" t="s">
        <v>40</v>
      </c>
      <c r="B71" s="30" t="s">
        <v>218</v>
      </c>
      <c r="C71" s="28"/>
      <c r="D71" s="28"/>
      <c r="E71" s="28"/>
    </row>
    <row r="72" spans="1:5">
      <c r="A72" s="255" t="s">
        <v>37</v>
      </c>
      <c r="B72" s="255"/>
      <c r="C72" s="28"/>
      <c r="D72" s="28"/>
      <c r="E72" s="28"/>
    </row>
    <row r="73" spans="1:5" ht="39.75" customHeight="1">
      <c r="A73" s="258" t="s">
        <v>94</v>
      </c>
      <c r="B73" s="258"/>
      <c r="C73" s="58">
        <f>+C74+C75</f>
        <v>172358</v>
      </c>
      <c r="D73" s="58"/>
      <c r="E73" s="58">
        <f t="shared" ref="E73" si="0">+E74+E75</f>
        <v>819011</v>
      </c>
    </row>
    <row r="74" spans="1:5">
      <c r="A74" s="265" t="s">
        <v>95</v>
      </c>
      <c r="B74" s="265"/>
      <c r="C74" s="76"/>
      <c r="D74" s="76"/>
      <c r="E74" s="76">
        <v>474295</v>
      </c>
    </row>
    <row r="75" spans="1:5">
      <c r="A75" s="265" t="s">
        <v>96</v>
      </c>
      <c r="B75" s="265"/>
      <c r="C75" s="76">
        <v>172358</v>
      </c>
      <c r="D75" s="76"/>
      <c r="E75" s="76">
        <v>344716</v>
      </c>
    </row>
    <row r="76" spans="1:5" ht="38.25" customHeight="1">
      <c r="A76" s="273" t="s">
        <v>158</v>
      </c>
      <c r="B76" s="273"/>
      <c r="C76" s="76"/>
      <c r="D76" s="76"/>
      <c r="E76" s="76"/>
    </row>
    <row r="77" spans="1:5" ht="18.75" customHeight="1">
      <c r="A77" s="258" t="s">
        <v>159</v>
      </c>
      <c r="B77" s="258"/>
      <c r="C77" s="99">
        <v>25.9</v>
      </c>
      <c r="D77" s="76"/>
      <c r="E77" s="99">
        <v>25.9</v>
      </c>
    </row>
    <row r="78" spans="1:5">
      <c r="A78" s="265" t="s">
        <v>160</v>
      </c>
      <c r="B78" s="265"/>
      <c r="C78" s="99">
        <v>90.9</v>
      </c>
      <c r="D78" s="76"/>
      <c r="E78" s="99">
        <v>90.9</v>
      </c>
    </row>
    <row r="79" spans="1:5" ht="35.25" customHeight="1">
      <c r="A79" s="269" t="s">
        <v>98</v>
      </c>
      <c r="B79" s="270"/>
      <c r="C79" s="67"/>
      <c r="D79" s="67"/>
      <c r="E79" s="67"/>
    </row>
    <row r="80" spans="1:5" ht="23.25" customHeight="1">
      <c r="A80" s="269" t="s">
        <v>161</v>
      </c>
      <c r="B80" s="270"/>
      <c r="C80" s="100">
        <v>1</v>
      </c>
      <c r="D80" s="67"/>
      <c r="E80" s="67"/>
    </row>
    <row r="81" spans="1:8" s="54" customFormat="1">
      <c r="A81" s="271" t="s">
        <v>97</v>
      </c>
      <c r="B81" s="272"/>
      <c r="C81" s="77">
        <v>1</v>
      </c>
      <c r="D81" s="77"/>
      <c r="E81" s="77">
        <v>1</v>
      </c>
    </row>
    <row r="82" spans="1:8">
      <c r="A82" s="256" t="s">
        <v>38</v>
      </c>
      <c r="B82" s="256"/>
      <c r="C82" s="125">
        <v>1019811.9</v>
      </c>
      <c r="D82" s="125">
        <v>1131798.8</v>
      </c>
      <c r="E82" s="125">
        <v>1131798.8</v>
      </c>
    </row>
    <row r="83" spans="1:8">
      <c r="A83" s="25"/>
      <c r="B83" s="25"/>
      <c r="C83" s="25"/>
      <c r="D83" s="25"/>
      <c r="E83" s="25"/>
    </row>
    <row r="84" spans="1:8">
      <c r="A84" s="27" t="s">
        <v>29</v>
      </c>
      <c r="B84" s="257" t="s">
        <v>30</v>
      </c>
      <c r="C84" s="257"/>
      <c r="D84" s="257"/>
      <c r="E84" s="257"/>
    </row>
    <row r="85" spans="1:8">
      <c r="A85" s="30">
        <v>1165</v>
      </c>
      <c r="B85" s="258" t="s">
        <v>177</v>
      </c>
      <c r="C85" s="258"/>
      <c r="D85" s="258"/>
      <c r="E85" s="258"/>
    </row>
    <row r="86" spans="1:8">
      <c r="A86" s="56"/>
      <c r="B86" s="56"/>
      <c r="C86" s="57"/>
      <c r="D86" s="57"/>
      <c r="E86" s="57"/>
    </row>
    <row r="87" spans="1:8">
      <c r="A87" s="25"/>
      <c r="B87" s="25"/>
      <c r="C87" s="25"/>
      <c r="D87" s="25"/>
      <c r="E87" s="25"/>
      <c r="F87" s="253"/>
      <c r="G87" s="253"/>
      <c r="H87" s="253"/>
    </row>
    <row r="88" spans="1:8">
      <c r="A88" s="254" t="s">
        <v>31</v>
      </c>
      <c r="B88" s="254"/>
      <c r="C88" s="254"/>
      <c r="D88" s="254"/>
      <c r="E88" s="254"/>
    </row>
    <row r="89" spans="1:8" ht="54.75" customHeight="1">
      <c r="A89" s="28" t="s">
        <v>32</v>
      </c>
      <c r="B89" s="61" t="s">
        <v>178</v>
      </c>
      <c r="C89" s="216" t="s">
        <v>80</v>
      </c>
      <c r="D89" s="217"/>
      <c r="E89" s="218"/>
    </row>
    <row r="90" spans="1:8" ht="34.5">
      <c r="A90" s="28" t="s">
        <v>33</v>
      </c>
      <c r="B90" s="61" t="s">
        <v>179</v>
      </c>
      <c r="C90" s="29" t="s">
        <v>22</v>
      </c>
      <c r="D90" s="29" t="s">
        <v>23</v>
      </c>
      <c r="E90" s="29" t="s">
        <v>24</v>
      </c>
    </row>
    <row r="91" spans="1:8" ht="51.75">
      <c r="A91" s="28" t="s">
        <v>34</v>
      </c>
      <c r="B91" s="61" t="s">
        <v>180</v>
      </c>
      <c r="C91" s="28"/>
      <c r="D91" s="28"/>
      <c r="E91" s="28"/>
    </row>
    <row r="92" spans="1:8" ht="74.25" customHeight="1">
      <c r="A92" s="28" t="s">
        <v>35</v>
      </c>
      <c r="B92" s="61" t="s">
        <v>181</v>
      </c>
      <c r="C92" s="28"/>
      <c r="D92" s="28"/>
      <c r="E92" s="28"/>
    </row>
    <row r="93" spans="1:8" ht="60" customHeight="1">
      <c r="A93" s="28" t="s">
        <v>36</v>
      </c>
      <c r="B93" s="61" t="s">
        <v>39</v>
      </c>
      <c r="C93" s="28"/>
      <c r="D93" s="28"/>
      <c r="E93" s="28"/>
    </row>
    <row r="94" spans="1:8" ht="51.75">
      <c r="A94" s="28" t="s">
        <v>40</v>
      </c>
      <c r="B94" s="61" t="s">
        <v>182</v>
      </c>
      <c r="C94" s="28"/>
      <c r="D94" s="28"/>
      <c r="E94" s="28"/>
    </row>
    <row r="95" spans="1:8">
      <c r="A95" s="255" t="s">
        <v>37</v>
      </c>
      <c r="B95" s="255"/>
      <c r="C95" s="28"/>
      <c r="D95" s="28"/>
      <c r="E95" s="28"/>
    </row>
    <row r="96" spans="1:8">
      <c r="A96" s="265"/>
      <c r="B96" s="265"/>
      <c r="C96" s="98"/>
      <c r="D96" s="98"/>
      <c r="E96" s="98"/>
    </row>
    <row r="97" spans="1:8" ht="17.25" customHeight="1">
      <c r="A97" s="258" t="s">
        <v>183</v>
      </c>
      <c r="B97" s="258"/>
      <c r="C97" s="98">
        <v>-2</v>
      </c>
      <c r="D97" s="98" t="s">
        <v>68</v>
      </c>
      <c r="E97" s="98">
        <v>-4</v>
      </c>
    </row>
    <row r="98" spans="1:8" ht="17.25" customHeight="1">
      <c r="A98" s="265"/>
      <c r="B98" s="265"/>
      <c r="C98" s="98"/>
      <c r="D98" s="98"/>
      <c r="E98" s="98"/>
    </row>
    <row r="99" spans="1:8">
      <c r="A99" s="256" t="s">
        <v>38</v>
      </c>
      <c r="B99" s="256"/>
      <c r="C99" s="31">
        <v>-240000</v>
      </c>
      <c r="D99" s="31">
        <v>-360000</v>
      </c>
      <c r="E99" s="31">
        <v>-500000</v>
      </c>
    </row>
    <row r="100" spans="1:8">
      <c r="A100" s="25"/>
      <c r="B100" s="25"/>
      <c r="C100" s="25"/>
      <c r="D100" s="25"/>
      <c r="E100" s="25"/>
    </row>
    <row r="101" spans="1:8">
      <c r="A101" s="27" t="s">
        <v>29</v>
      </c>
      <c r="B101" s="268" t="s">
        <v>30</v>
      </c>
      <c r="C101" s="268"/>
      <c r="D101" s="268"/>
      <c r="E101" s="268"/>
    </row>
    <row r="102" spans="1:8">
      <c r="A102" s="30">
        <v>1187</v>
      </c>
      <c r="B102" s="266" t="s">
        <v>140</v>
      </c>
      <c r="C102" s="266"/>
      <c r="D102" s="266"/>
      <c r="E102" s="266"/>
    </row>
    <row r="103" spans="1:8">
      <c r="A103" s="56"/>
      <c r="B103" s="56"/>
      <c r="C103" s="57"/>
      <c r="D103" s="57"/>
      <c r="E103" s="57"/>
    </row>
    <row r="104" spans="1:8">
      <c r="A104" s="25"/>
      <c r="B104" s="25"/>
      <c r="C104" s="25"/>
      <c r="D104" s="25"/>
      <c r="E104" s="25"/>
      <c r="F104" s="253"/>
      <c r="G104" s="253"/>
      <c r="H104" s="253"/>
    </row>
    <row r="105" spans="1:8">
      <c r="A105" s="254" t="s">
        <v>31</v>
      </c>
      <c r="B105" s="254"/>
      <c r="C105" s="254"/>
      <c r="D105" s="254"/>
      <c r="E105" s="254"/>
    </row>
    <row r="106" spans="1:8" ht="54.75" customHeight="1">
      <c r="A106" s="28" t="s">
        <v>32</v>
      </c>
      <c r="B106" s="30" t="s">
        <v>141</v>
      </c>
      <c r="C106" s="250" t="s">
        <v>80</v>
      </c>
      <c r="D106" s="251"/>
      <c r="E106" s="252"/>
    </row>
    <row r="107" spans="1:8" ht="34.5">
      <c r="A107" s="28" t="s">
        <v>33</v>
      </c>
      <c r="B107" s="55" t="s">
        <v>142</v>
      </c>
      <c r="C107" s="29" t="s">
        <v>22</v>
      </c>
      <c r="D107" s="29" t="s">
        <v>23</v>
      </c>
      <c r="E107" s="29" t="s">
        <v>24</v>
      </c>
    </row>
    <row r="108" spans="1:8" ht="51.75">
      <c r="A108" s="28" t="s">
        <v>34</v>
      </c>
      <c r="B108" s="30" t="s">
        <v>143</v>
      </c>
      <c r="C108" s="28"/>
      <c r="D108" s="28"/>
      <c r="E108" s="28"/>
    </row>
    <row r="109" spans="1:8" ht="74.25" customHeight="1">
      <c r="A109" s="28" t="s">
        <v>35</v>
      </c>
      <c r="B109" s="30" t="s">
        <v>144</v>
      </c>
      <c r="C109" s="28"/>
      <c r="D109" s="28"/>
      <c r="E109" s="28"/>
    </row>
    <row r="110" spans="1:8" ht="60" customHeight="1">
      <c r="A110" s="28" t="s">
        <v>36</v>
      </c>
      <c r="B110" s="30" t="s">
        <v>145</v>
      </c>
      <c r="C110" s="28"/>
      <c r="D110" s="28"/>
      <c r="E110" s="28"/>
    </row>
    <row r="111" spans="1:8" ht="86.25">
      <c r="A111" s="28" t="s">
        <v>40</v>
      </c>
      <c r="B111" s="30" t="s">
        <v>146</v>
      </c>
      <c r="C111" s="28"/>
      <c r="D111" s="28"/>
      <c r="E111" s="28"/>
    </row>
    <row r="112" spans="1:8">
      <c r="A112" s="255" t="s">
        <v>37</v>
      </c>
      <c r="B112" s="255"/>
      <c r="C112" s="28"/>
      <c r="D112" s="28"/>
      <c r="E112" s="28"/>
    </row>
    <row r="113" spans="1:5">
      <c r="A113" s="265" t="s">
        <v>155</v>
      </c>
      <c r="B113" s="265"/>
      <c r="C113" s="98">
        <v>-800</v>
      </c>
      <c r="D113" s="98" t="s">
        <v>68</v>
      </c>
      <c r="E113" s="98">
        <v>-1760</v>
      </c>
    </row>
    <row r="114" spans="1:5" ht="17.25" customHeight="1">
      <c r="A114" s="265" t="s">
        <v>156</v>
      </c>
      <c r="B114" s="265"/>
      <c r="C114" s="98">
        <v>-1500</v>
      </c>
      <c r="D114" s="98" t="s">
        <v>68</v>
      </c>
      <c r="E114" s="98">
        <v>-3282</v>
      </c>
    </row>
    <row r="115" spans="1:5" ht="17.25" customHeight="1">
      <c r="A115" s="265" t="s">
        <v>157</v>
      </c>
      <c r="B115" s="265"/>
      <c r="C115" s="98">
        <v>-300</v>
      </c>
      <c r="D115" s="98" t="s">
        <v>68</v>
      </c>
      <c r="E115" s="98">
        <v>-743.5</v>
      </c>
    </row>
    <row r="116" spans="1:5">
      <c r="A116" s="256" t="s">
        <v>38</v>
      </c>
      <c r="B116" s="256"/>
      <c r="C116" s="31">
        <f>+Հավելված2!D81</f>
        <v>-300000</v>
      </c>
      <c r="D116" s="31">
        <f>+Հավելված2!E81</f>
        <v>-300000</v>
      </c>
      <c r="E116" s="31">
        <f>+Հավելված2!F81</f>
        <v>-300000</v>
      </c>
    </row>
    <row r="117" spans="1:5">
      <c r="A117" s="25"/>
      <c r="B117" s="25"/>
      <c r="C117" s="25"/>
      <c r="D117" s="25"/>
      <c r="E117" s="25"/>
    </row>
  </sheetData>
  <mergeCells count="61">
    <mergeCell ref="F104:H104"/>
    <mergeCell ref="A105:E105"/>
    <mergeCell ref="A23:B23"/>
    <mergeCell ref="A42:B42"/>
    <mergeCell ref="A76:B76"/>
    <mergeCell ref="A77:B77"/>
    <mergeCell ref="A78:B78"/>
    <mergeCell ref="A80:B80"/>
    <mergeCell ref="A31:B31"/>
    <mergeCell ref="B101:E101"/>
    <mergeCell ref="A49:E49"/>
    <mergeCell ref="C51:E51"/>
    <mergeCell ref="A98:B98"/>
    <mergeCell ref="A99:B99"/>
    <mergeCell ref="F87:H87"/>
    <mergeCell ref="A88:E88"/>
    <mergeCell ref="F10:H10"/>
    <mergeCell ref="A82:B82"/>
    <mergeCell ref="A72:B72"/>
    <mergeCell ref="A8:E8"/>
    <mergeCell ref="A9:E9"/>
    <mergeCell ref="A65:E65"/>
    <mergeCell ref="A73:B73"/>
    <mergeCell ref="A74:B74"/>
    <mergeCell ref="A75:B75"/>
    <mergeCell ref="A79:B79"/>
    <mergeCell ref="A81:B81"/>
    <mergeCell ref="A32:B32"/>
    <mergeCell ref="A33:B33"/>
    <mergeCell ref="A22:B22"/>
    <mergeCell ref="B11:E11"/>
    <mergeCell ref="B12:E12"/>
    <mergeCell ref="A112:B112"/>
    <mergeCell ref="A116:B116"/>
    <mergeCell ref="B102:E102"/>
    <mergeCell ref="A113:B113"/>
    <mergeCell ref="A114:B114"/>
    <mergeCell ref="A115:B115"/>
    <mergeCell ref="C106:E106"/>
    <mergeCell ref="A95:B95"/>
    <mergeCell ref="A96:B96"/>
    <mergeCell ref="C66:E66"/>
    <mergeCell ref="C89:E89"/>
    <mergeCell ref="A97:B97"/>
    <mergeCell ref="B84:E84"/>
    <mergeCell ref="B85:E85"/>
    <mergeCell ref="A43:B43"/>
    <mergeCell ref="A44:B44"/>
    <mergeCell ref="A57:B57"/>
    <mergeCell ref="A58:B58"/>
    <mergeCell ref="A59:B59"/>
    <mergeCell ref="D1:E1"/>
    <mergeCell ref="C2:E2"/>
    <mergeCell ref="D3:E3"/>
    <mergeCell ref="C25:E25"/>
    <mergeCell ref="C36:E36"/>
    <mergeCell ref="A6:E6"/>
    <mergeCell ref="A14:E14"/>
    <mergeCell ref="A21:B21"/>
    <mergeCell ref="C15:E15"/>
    <mergeCell ref="A34:B34"/>
  </mergeCells>
  <phoneticPr fontId="84" type="noConversion"/>
  <pageMargins left="0.2" right="0.2" top="0.75" bottom="0.75" header="0.3" footer="0.3"/>
  <pageSetup paperSize="9" scale="86" fitToHeight="0" orientation="landscape" r:id="rId1"/>
  <rowBreaks count="3" manualBreakCount="3">
    <brk id="20" max="5" man="1"/>
    <brk id="61" max="5" man="1"/>
    <brk id="100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3"/>
  <sheetViews>
    <sheetView topLeftCell="A4" zoomScaleNormal="100" workbookViewId="0">
      <selection activeCell="K23" sqref="K23"/>
    </sheetView>
  </sheetViews>
  <sheetFormatPr defaultColWidth="8.85546875" defaultRowHeight="12.75"/>
  <cols>
    <col min="1" max="1" width="18.28515625" style="37" customWidth="1"/>
    <col min="2" max="2" width="24.5703125" style="37" customWidth="1"/>
    <col min="3" max="3" width="13.7109375" style="37" customWidth="1"/>
    <col min="4" max="4" width="14.140625" style="37" customWidth="1"/>
    <col min="5" max="5" width="15.85546875" style="37" customWidth="1"/>
    <col min="6" max="6" width="12.85546875" style="37" customWidth="1"/>
    <col min="7" max="8" width="16.42578125" style="37" customWidth="1"/>
    <col min="9" max="9" width="26.7109375" style="37" customWidth="1"/>
    <col min="10" max="10" width="24.7109375" style="37" customWidth="1"/>
    <col min="11" max="11" width="10.7109375" style="37" bestFit="1" customWidth="1"/>
    <col min="12" max="12" width="10.28515625" style="37" bestFit="1" customWidth="1"/>
    <col min="13" max="13" width="15" style="37" bestFit="1" customWidth="1"/>
    <col min="14" max="14" width="8.85546875" style="37"/>
    <col min="15" max="15" width="12.7109375" style="37" bestFit="1" customWidth="1"/>
    <col min="16" max="16384" width="8.85546875" style="37"/>
  </cols>
  <sheetData>
    <row r="1" spans="1:11" s="9" customFormat="1" ht="17.25">
      <c r="A1" s="17"/>
      <c r="B1" s="16"/>
      <c r="C1" s="50"/>
      <c r="D1" s="50"/>
      <c r="E1" s="15"/>
      <c r="F1" s="15"/>
      <c r="G1" s="278" t="s">
        <v>153</v>
      </c>
      <c r="H1" s="278"/>
      <c r="I1" s="278"/>
    </row>
    <row r="2" spans="1:11" s="9" customFormat="1" ht="19.5" customHeight="1">
      <c r="A2" s="17"/>
      <c r="B2" s="16"/>
      <c r="C2" s="248"/>
      <c r="D2" s="248"/>
      <c r="E2" s="248"/>
      <c r="F2" s="15"/>
      <c r="G2" s="278" t="s">
        <v>101</v>
      </c>
      <c r="H2" s="278"/>
      <c r="I2" s="278"/>
    </row>
    <row r="3" spans="1:11" s="9" customFormat="1" ht="17.25">
      <c r="A3" s="17"/>
      <c r="B3" s="16"/>
      <c r="C3" s="20"/>
      <c r="D3" s="248"/>
      <c r="E3" s="248"/>
      <c r="F3" s="15" t="s">
        <v>68</v>
      </c>
      <c r="G3" s="278" t="s">
        <v>55</v>
      </c>
      <c r="H3" s="278"/>
      <c r="I3" s="278"/>
    </row>
    <row r="4" spans="1:11" s="52" customFormat="1" ht="15">
      <c r="A4" s="51"/>
      <c r="B4" s="51"/>
      <c r="C4" s="51"/>
      <c r="D4" s="51"/>
      <c r="E4" s="51"/>
      <c r="F4" s="51"/>
      <c r="G4" s="51"/>
      <c r="H4" s="51"/>
      <c r="I4" s="51"/>
    </row>
    <row r="5" spans="1:11" s="53" customFormat="1" ht="54.75" customHeight="1">
      <c r="A5" s="277" t="s">
        <v>104</v>
      </c>
      <c r="B5" s="277"/>
      <c r="C5" s="277"/>
      <c r="D5" s="277"/>
      <c r="E5" s="277"/>
      <c r="F5" s="277"/>
      <c r="G5" s="277"/>
      <c r="H5" s="277"/>
      <c r="I5" s="277"/>
    </row>
    <row r="6" spans="1:11" s="53" customFormat="1" ht="25.5" customHeight="1">
      <c r="A6" s="279" t="s">
        <v>8</v>
      </c>
      <c r="B6" s="279"/>
      <c r="C6" s="279"/>
      <c r="D6" s="279"/>
      <c r="E6" s="279"/>
      <c r="F6" s="279"/>
      <c r="G6" s="279"/>
      <c r="H6" s="279"/>
      <c r="I6" s="279"/>
    </row>
    <row r="7" spans="1:11" s="39" customFormat="1" ht="24" customHeight="1">
      <c r="A7" s="280"/>
      <c r="B7" s="280"/>
      <c r="C7" s="280"/>
      <c r="D7" s="280"/>
      <c r="E7" s="280"/>
      <c r="F7" s="280"/>
      <c r="G7" s="280"/>
      <c r="H7" s="280"/>
      <c r="I7" s="280"/>
      <c r="J7" s="38"/>
    </row>
    <row r="8" spans="1:11" s="39" customFormat="1" ht="17.25">
      <c r="A8" s="40"/>
      <c r="B8" s="40"/>
      <c r="C8" s="40"/>
      <c r="D8" s="38"/>
      <c r="E8" s="38"/>
      <c r="F8" s="38"/>
      <c r="G8" s="38"/>
      <c r="H8" s="281"/>
      <c r="I8" s="281"/>
      <c r="J8" s="41"/>
    </row>
    <row r="9" spans="1:11" s="39" customFormat="1" ht="54.75" customHeight="1">
      <c r="A9" s="282" t="s">
        <v>69</v>
      </c>
      <c r="B9" s="282"/>
      <c r="C9" s="282"/>
      <c r="D9" s="282"/>
      <c r="E9" s="283" t="s">
        <v>70</v>
      </c>
      <c r="F9" s="283" t="s">
        <v>71</v>
      </c>
      <c r="G9" s="285" t="s">
        <v>105</v>
      </c>
      <c r="H9" s="286"/>
      <c r="I9" s="287"/>
      <c r="J9" s="38"/>
    </row>
    <row r="10" spans="1:11" s="39" customFormat="1" ht="92.25" customHeight="1">
      <c r="A10" s="42" t="s">
        <v>72</v>
      </c>
      <c r="B10" s="282" t="s">
        <v>73</v>
      </c>
      <c r="C10" s="282"/>
      <c r="D10" s="282"/>
      <c r="E10" s="284"/>
      <c r="F10" s="284"/>
      <c r="G10" s="42" t="s">
        <v>74</v>
      </c>
      <c r="H10" s="42" t="s">
        <v>75</v>
      </c>
      <c r="I10" s="42" t="s">
        <v>76</v>
      </c>
      <c r="J10" s="38"/>
    </row>
    <row r="11" spans="1:11" s="39" customFormat="1" ht="19.5" customHeight="1">
      <c r="A11" s="42">
        <v>1</v>
      </c>
      <c r="B11" s="285">
        <v>2</v>
      </c>
      <c r="C11" s="286"/>
      <c r="D11" s="287"/>
      <c r="E11" s="42">
        <v>3</v>
      </c>
      <c r="F11" s="42">
        <v>4</v>
      </c>
      <c r="G11" s="42">
        <v>5</v>
      </c>
      <c r="H11" s="42">
        <v>6</v>
      </c>
      <c r="I11" s="42">
        <v>7</v>
      </c>
      <c r="J11" s="38"/>
    </row>
    <row r="12" spans="1:11" s="39" customFormat="1" ht="22.5" customHeight="1">
      <c r="A12" s="292" t="s">
        <v>8</v>
      </c>
      <c r="B12" s="293"/>
      <c r="C12" s="293"/>
      <c r="D12" s="293"/>
      <c r="E12" s="293"/>
      <c r="F12" s="293"/>
      <c r="G12" s="293"/>
      <c r="H12" s="294"/>
      <c r="I12" s="43">
        <f>+I13</f>
        <v>968328.87794999999</v>
      </c>
      <c r="J12" s="38"/>
    </row>
    <row r="13" spans="1:11" s="39" customFormat="1" ht="27.75" customHeight="1">
      <c r="A13" s="44" t="s">
        <v>77</v>
      </c>
      <c r="B13" s="44" t="s">
        <v>147</v>
      </c>
      <c r="C13" s="44" t="s">
        <v>78</v>
      </c>
      <c r="D13" s="295" t="s">
        <v>148</v>
      </c>
      <c r="E13" s="296"/>
      <c r="F13" s="296"/>
      <c r="G13" s="296"/>
      <c r="H13" s="297"/>
      <c r="I13" s="43">
        <f>+I14</f>
        <v>968328.87794999999</v>
      </c>
      <c r="J13" s="38"/>
      <c r="K13" s="45"/>
    </row>
    <row r="14" spans="1:11" s="39" customFormat="1" ht="36.75" customHeight="1">
      <c r="A14" s="46" t="s">
        <v>149</v>
      </c>
      <c r="B14" s="292" t="s">
        <v>79</v>
      </c>
      <c r="C14" s="293"/>
      <c r="D14" s="293"/>
      <c r="E14" s="293"/>
      <c r="F14" s="293"/>
      <c r="G14" s="293"/>
      <c r="H14" s="294"/>
      <c r="I14" s="43">
        <f>+I15</f>
        <v>968328.87794999999</v>
      </c>
      <c r="J14" s="38"/>
    </row>
    <row r="15" spans="1:11" s="39" customFormat="1" ht="21" customHeight="1">
      <c r="A15" s="47"/>
      <c r="B15" s="295" t="s">
        <v>150</v>
      </c>
      <c r="C15" s="296"/>
      <c r="D15" s="296"/>
      <c r="E15" s="44"/>
      <c r="F15" s="44"/>
      <c r="G15" s="44"/>
      <c r="H15" s="44"/>
      <c r="I15" s="48">
        <f>+I19+I16+I17+I18</f>
        <v>968328.87794999999</v>
      </c>
      <c r="J15" s="38"/>
    </row>
    <row r="16" spans="1:11" s="59" customFormat="1" ht="34.5" customHeight="1">
      <c r="A16" s="78" t="s">
        <v>201</v>
      </c>
      <c r="B16" s="288" t="s">
        <v>151</v>
      </c>
      <c r="C16" s="288"/>
      <c r="D16" s="288"/>
      <c r="E16" s="60" t="s">
        <v>100</v>
      </c>
      <c r="F16" s="60" t="s">
        <v>152</v>
      </c>
      <c r="G16" s="68">
        <v>111.3</v>
      </c>
      <c r="H16" s="68">
        <f>-1640528.5</f>
        <v>-1640528.5</v>
      </c>
      <c r="I16" s="69">
        <f>G16*H16/1000</f>
        <v>-182590.82204999999</v>
      </c>
    </row>
    <row r="17" spans="1:11" s="124" customFormat="1" ht="36.75" customHeight="1">
      <c r="A17" s="95" t="s">
        <v>200</v>
      </c>
      <c r="B17" s="298" t="s">
        <v>151</v>
      </c>
      <c r="C17" s="298"/>
      <c r="D17" s="298"/>
      <c r="E17" s="120" t="s">
        <v>100</v>
      </c>
      <c r="F17" s="120" t="s">
        <v>152</v>
      </c>
      <c r="G17" s="121">
        <v>320.5</v>
      </c>
      <c r="H17" s="68">
        <v>1832200</v>
      </c>
      <c r="I17" s="122">
        <f>+G17*H17/1000</f>
        <v>587220.1</v>
      </c>
      <c r="J17" s="123"/>
    </row>
    <row r="18" spans="1:11" s="59" customFormat="1" ht="36.75" customHeight="1">
      <c r="A18" s="78">
        <v>33651257</v>
      </c>
      <c r="B18" s="288" t="s">
        <v>151</v>
      </c>
      <c r="C18" s="288"/>
      <c r="D18" s="288"/>
      <c r="E18" s="60" t="s">
        <v>100</v>
      </c>
      <c r="F18" s="60" t="s">
        <v>152</v>
      </c>
      <c r="G18" s="68">
        <v>320.5</v>
      </c>
      <c r="H18" s="68">
        <v>1736100</v>
      </c>
      <c r="I18" s="69">
        <f>+G18*H18/1000</f>
        <v>556420.05000000005</v>
      </c>
      <c r="J18" s="123"/>
    </row>
    <row r="19" spans="1:11" s="59" customFormat="1" ht="33" customHeight="1">
      <c r="A19" s="95">
        <v>33651257</v>
      </c>
      <c r="B19" s="289" t="s">
        <v>151</v>
      </c>
      <c r="C19" s="290"/>
      <c r="D19" s="291"/>
      <c r="E19" s="60" t="s">
        <v>100</v>
      </c>
      <c r="F19" s="60" t="s">
        <v>152</v>
      </c>
      <c r="G19" s="49">
        <v>20.5</v>
      </c>
      <c r="H19" s="49">
        <v>355100</v>
      </c>
      <c r="I19" s="91">
        <f>+G19*H19/1000</f>
        <v>7279.55</v>
      </c>
      <c r="J19" s="94"/>
    </row>
    <row r="22" spans="1:11" ht="15">
      <c r="G22" s="59"/>
      <c r="H22" s="119"/>
      <c r="I22" s="162"/>
      <c r="J22" s="59"/>
      <c r="K22" s="59"/>
    </row>
    <row r="23" spans="1:11">
      <c r="I23" s="163"/>
    </row>
  </sheetData>
  <mergeCells count="23">
    <mergeCell ref="B16:D16"/>
    <mergeCell ref="B19:D19"/>
    <mergeCell ref="B11:D11"/>
    <mergeCell ref="A12:H12"/>
    <mergeCell ref="D13:H13"/>
    <mergeCell ref="B14:H14"/>
    <mergeCell ref="B15:D15"/>
    <mergeCell ref="B17:D17"/>
    <mergeCell ref="B18:D18"/>
    <mergeCell ref="A6:I6"/>
    <mergeCell ref="A7:I7"/>
    <mergeCell ref="H8:I8"/>
    <mergeCell ref="A9:D9"/>
    <mergeCell ref="E9:E10"/>
    <mergeCell ref="F9:F10"/>
    <mergeCell ref="G9:I9"/>
    <mergeCell ref="B10:D10"/>
    <mergeCell ref="A5:I5"/>
    <mergeCell ref="G1:I1"/>
    <mergeCell ref="C2:E2"/>
    <mergeCell ref="G2:I2"/>
    <mergeCell ref="D3:E3"/>
    <mergeCell ref="G3:I3"/>
  </mergeCells>
  <printOptions horizontalCentered="1"/>
  <pageMargins left="0.7" right="0.7" top="0" bottom="0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Հավելված 1</vt:lpstr>
      <vt:lpstr>Հավելված2</vt:lpstr>
      <vt:lpstr>Հավելված 3</vt:lpstr>
      <vt:lpstr>Հավելված 4</vt:lpstr>
      <vt:lpstr>Հավելված 5</vt:lpstr>
      <vt:lpstr>Հավելված 6</vt:lpstr>
      <vt:lpstr>'Հավելված 3'!Print_Area</vt:lpstr>
      <vt:lpstr>'Հավելված 5'!Print_Area</vt:lpstr>
      <vt:lpstr>'Հավելված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Alisa H. Melkumyan</cp:lastModifiedBy>
  <cp:lastPrinted>2024-04-11T11:22:58Z</cp:lastPrinted>
  <dcterms:created xsi:type="dcterms:W3CDTF">2023-03-09T21:03:30Z</dcterms:created>
  <dcterms:modified xsi:type="dcterms:W3CDTF">2024-04-17T10:02:22Z</dcterms:modified>
</cp:coreProperties>
</file>