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E:\HTZH voroshum seysmik\"/>
    </mc:Choice>
  </mc:AlternateContent>
  <xr:revisionPtr revIDLastSave="0" documentId="13_ncr:1_{19D06BDB-8E55-477E-A8C3-81FBAAE1847F}" xr6:coauthVersionLast="47" xr6:coauthVersionMax="47" xr10:uidLastSave="{00000000-0000-0000-0000-000000000000}"/>
  <bookViews>
    <workbookView xWindow="-108" yWindow="-108" windowWidth="23256" windowHeight="12456" tabRatio="801" activeTab="4" xr2:uid="{00000000-000D-0000-FFFF-FFFF00000000}"/>
  </bookViews>
  <sheets>
    <sheet name="Հավելված N 1 " sheetId="70" r:id="rId1"/>
    <sheet name="Հավելված N 2" sheetId="65" r:id="rId2"/>
    <sheet name="Հավելված N 3" sheetId="32" r:id="rId3"/>
    <sheet name="Հավելված N 4" sheetId="55" r:id="rId4"/>
    <sheet name="Հավելված N 5" sheetId="56" r:id="rId5"/>
    <sheet name="Հավելված N 6" sheetId="71" r:id="rId6"/>
    <sheet name="Հավելված N 7" sheetId="29" r:id="rId7"/>
    <sheet name="Հավելված N 8" sheetId="64" r:id="rId8"/>
  </sheets>
  <definedNames>
    <definedName name="a" localSheetId="0">#REF!</definedName>
    <definedName name="a" localSheetId="1">#REF!</definedName>
    <definedName name="a" localSheetId="5">#REF!</definedName>
    <definedName name="a" localSheetId="7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7">#REF!</definedName>
    <definedName name="AgencyCode">#REF!</definedName>
    <definedName name="AgencyName" localSheetId="0">#REF!</definedName>
    <definedName name="AgencyName" localSheetId="2">#REF!</definedName>
    <definedName name="AgencyName" localSheetId="7">#REF!</definedName>
    <definedName name="AgencyName">#REF!</definedName>
    <definedName name="davit" localSheetId="0">#REF!</definedName>
    <definedName name="davit" localSheetId="7">#REF!</definedName>
    <definedName name="davit">#REF!</definedName>
    <definedName name="Functional1" localSheetId="0">#REF!</definedName>
    <definedName name="Functional1" localSheetId="2">#REF!</definedName>
    <definedName name="Functional1" localSheetId="7">#REF!</definedName>
    <definedName name="Functional1">#REF!</definedName>
    <definedName name="ggg" localSheetId="0">#REF!</definedName>
    <definedName name="ggg" localSheetId="7">#REF!</definedName>
    <definedName name="ggg">#REF!</definedName>
    <definedName name="PANature" localSheetId="0">#REF!</definedName>
    <definedName name="PANature" localSheetId="2">#REF!</definedName>
    <definedName name="PANature" localSheetId="7">#REF!</definedName>
    <definedName name="PANature">#REF!</definedName>
    <definedName name="PAType" localSheetId="0">#REF!</definedName>
    <definedName name="PAType" localSheetId="2">#REF!</definedName>
    <definedName name="PAType" localSheetId="7">#REF!</definedName>
    <definedName name="PAType">#REF!</definedName>
    <definedName name="Performance2" localSheetId="0">#REF!</definedName>
    <definedName name="Performance2" localSheetId="2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7">#REF!</definedName>
    <definedName name="PerformanceType">#REF!</definedName>
    <definedName name="Հավելված" localSheetId="0">#REF!</definedName>
    <definedName name="Հավելված" localSheetId="7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 localSheetId="0">#REF!</definedName>
    <definedName name="Մաս" localSheetId="7">#REF!</definedName>
    <definedName name="Մաս">#REF!</definedName>
    <definedName name="շախմատիստ" localSheetId="0">#REF!</definedName>
    <definedName name="շախմատիստ" localSheetId="7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8" i="64" l="1"/>
  <c r="F108" i="64"/>
  <c r="G108" i="64"/>
  <c r="D108" i="64"/>
  <c r="E85" i="64"/>
  <c r="F85" i="64"/>
  <c r="G85" i="64"/>
  <c r="D85" i="64"/>
  <c r="E70" i="64"/>
  <c r="F70" i="64"/>
  <c r="G70" i="64"/>
  <c r="D70" i="64"/>
  <c r="E25" i="64"/>
  <c r="F25" i="64"/>
  <c r="G25" i="64"/>
  <c r="D25" i="64"/>
  <c r="E24" i="29" l="1"/>
  <c r="F24" i="29"/>
  <c r="G24" i="29"/>
  <c r="D24" i="29"/>
  <c r="E16" i="65"/>
  <c r="F16" i="65"/>
  <c r="G16" i="65"/>
  <c r="D16" i="65"/>
  <c r="E23" i="65"/>
  <c r="F23" i="65"/>
  <c r="G23" i="65"/>
  <c r="D23" i="65"/>
  <c r="H82" i="32"/>
  <c r="I82" i="32"/>
  <c r="J82" i="32"/>
  <c r="G82" i="32"/>
  <c r="J84" i="32"/>
  <c r="I84" i="32"/>
  <c r="H84" i="32"/>
  <c r="G84" i="32"/>
  <c r="H67" i="32"/>
  <c r="I67" i="32"/>
  <c r="J67" i="32"/>
  <c r="G67" i="32"/>
  <c r="H58" i="32"/>
  <c r="I58" i="32"/>
  <c r="I57" i="32" s="1"/>
  <c r="I56" i="32" s="1"/>
  <c r="I55" i="32" s="1"/>
  <c r="I54" i="32" s="1"/>
  <c r="I52" i="32" s="1"/>
  <c r="J58" i="32"/>
  <c r="J57" i="32" s="1"/>
  <c r="J56" i="32" s="1"/>
  <c r="J55" i="32" s="1"/>
  <c r="J54" i="32" s="1"/>
  <c r="J52" i="32" s="1"/>
  <c r="G58" i="32"/>
  <c r="G57" i="32" s="1"/>
  <c r="G56" i="32" s="1"/>
  <c r="G55" i="32" s="1"/>
  <c r="G54" i="32" s="1"/>
  <c r="G52" i="32" s="1"/>
  <c r="H57" i="32"/>
  <c r="H56" i="32" s="1"/>
  <c r="H55" i="32" s="1"/>
  <c r="H54" i="32" s="1"/>
  <c r="H52" i="32" s="1"/>
  <c r="I34" i="32"/>
  <c r="J34" i="32"/>
  <c r="G34" i="32"/>
  <c r="I28" i="71"/>
  <c r="I27" i="71" s="1"/>
  <c r="E27" i="71"/>
  <c r="E26" i="71" s="1"/>
  <c r="M28" i="71"/>
  <c r="J28" i="71"/>
  <c r="G28" i="71"/>
  <c r="D28" i="71"/>
  <c r="O27" i="71"/>
  <c r="O26" i="71" s="1"/>
  <c r="O25" i="71" s="1"/>
  <c r="O24" i="71" s="1"/>
  <c r="O22" i="71" s="1"/>
  <c r="O20" i="71" s="1"/>
  <c r="O18" i="71" s="1"/>
  <c r="O16" i="71" s="1"/>
  <c r="O15" i="71" s="1"/>
  <c r="O13" i="71" s="1"/>
  <c r="N27" i="71"/>
  <c r="N26" i="71" s="1"/>
  <c r="L27" i="71"/>
  <c r="J27" i="71" s="1"/>
  <c r="K27" i="71"/>
  <c r="K26" i="71" s="1"/>
  <c r="K25" i="71" s="1"/>
  <c r="K24" i="71" s="1"/>
  <c r="K22" i="71" s="1"/>
  <c r="K20" i="71" s="1"/>
  <c r="K18" i="71" s="1"/>
  <c r="K16" i="71" s="1"/>
  <c r="K15" i="71" s="1"/>
  <c r="K13" i="71" s="1"/>
  <c r="H27" i="71"/>
  <c r="H26" i="71" s="1"/>
  <c r="F27" i="71"/>
  <c r="F26" i="71" s="1"/>
  <c r="F25" i="71" s="1"/>
  <c r="I26" i="71" l="1"/>
  <c r="I25" i="71" s="1"/>
  <c r="I24" i="71" s="1"/>
  <c r="I22" i="71" s="1"/>
  <c r="I20" i="71" s="1"/>
  <c r="I18" i="71" s="1"/>
  <c r="I16" i="71" s="1"/>
  <c r="I15" i="71" s="1"/>
  <c r="I13" i="71" s="1"/>
  <c r="G27" i="71"/>
  <c r="G26" i="71"/>
  <c r="D26" i="71"/>
  <c r="E25" i="71"/>
  <c r="E24" i="71" s="1"/>
  <c r="E22" i="71" s="1"/>
  <c r="E20" i="71" s="1"/>
  <c r="E18" i="71" s="1"/>
  <c r="E16" i="71" s="1"/>
  <c r="E15" i="71" s="1"/>
  <c r="E13" i="71" s="1"/>
  <c r="N25" i="71"/>
  <c r="M26" i="71"/>
  <c r="F24" i="71"/>
  <c r="D27" i="71"/>
  <c r="M27" i="71"/>
  <c r="H25" i="71"/>
  <c r="L26" i="71"/>
  <c r="D25" i="71" l="1"/>
  <c r="N24" i="71"/>
  <c r="M25" i="71"/>
  <c r="G25" i="71"/>
  <c r="H24" i="71"/>
  <c r="F22" i="71"/>
  <c r="D24" i="71"/>
  <c r="J26" i="71"/>
  <c r="L25" i="71"/>
  <c r="M24" i="71" l="1"/>
  <c r="N22" i="71"/>
  <c r="L24" i="71"/>
  <c r="J25" i="71"/>
  <c r="F20" i="71"/>
  <c r="D22" i="71"/>
  <c r="G24" i="71"/>
  <c r="H22" i="71"/>
  <c r="F18" i="71" l="1"/>
  <c r="D20" i="71"/>
  <c r="G22" i="71"/>
  <c r="H20" i="71"/>
  <c r="J24" i="71"/>
  <c r="L22" i="71"/>
  <c r="N20" i="71"/>
  <c r="M22" i="71"/>
  <c r="F16" i="71" l="1"/>
  <c r="D18" i="71"/>
  <c r="M20" i="71"/>
  <c r="N18" i="71"/>
  <c r="J22" i="71"/>
  <c r="L20" i="71"/>
  <c r="G20" i="71"/>
  <c r="H18" i="71"/>
  <c r="F15" i="71" l="1"/>
  <c r="D16" i="71"/>
  <c r="G18" i="71"/>
  <c r="H16" i="71"/>
  <c r="J20" i="71"/>
  <c r="L18" i="71"/>
  <c r="N16" i="71"/>
  <c r="M18" i="71"/>
  <c r="J18" i="71" l="1"/>
  <c r="L16" i="71"/>
  <c r="M16" i="71"/>
  <c r="N15" i="71"/>
  <c r="G16" i="71"/>
  <c r="H15" i="71"/>
  <c r="F13" i="71"/>
  <c r="D13" i="71" s="1"/>
  <c r="D15" i="71"/>
  <c r="H13" i="71" l="1"/>
  <c r="G13" i="71" s="1"/>
  <c r="G15" i="71"/>
  <c r="N13" i="71"/>
  <c r="M13" i="71" s="1"/>
  <c r="M15" i="71"/>
  <c r="J16" i="71"/>
  <c r="L15" i="71"/>
  <c r="J15" i="71" l="1"/>
  <c r="L13" i="71"/>
  <c r="J13" i="71" s="1"/>
  <c r="F13" i="55" l="1"/>
  <c r="G13" i="55"/>
  <c r="H13" i="55"/>
  <c r="E13" i="55"/>
  <c r="E15" i="55"/>
  <c r="H43" i="56"/>
  <c r="D23" i="55"/>
  <c r="H22" i="55"/>
  <c r="G22" i="55"/>
  <c r="F22" i="55"/>
  <c r="E22" i="55"/>
  <c r="D22" i="55"/>
  <c r="H34" i="56"/>
  <c r="D21" i="55"/>
  <c r="H20" i="55"/>
  <c r="G20" i="55"/>
  <c r="F20" i="55"/>
  <c r="E20" i="55"/>
  <c r="D20" i="55"/>
  <c r="H29" i="56"/>
  <c r="H48" i="56"/>
  <c r="E51" i="56"/>
  <c r="E61" i="56"/>
  <c r="E59" i="56"/>
  <c r="E55" i="56"/>
  <c r="E53" i="56"/>
  <c r="G13" i="56"/>
  <c r="H13" i="56"/>
  <c r="E13" i="56"/>
  <c r="E28" i="56" l="1"/>
  <c r="E26" i="56"/>
  <c r="E20" i="56"/>
  <c r="G61" i="56"/>
  <c r="H61" i="56"/>
  <c r="H59" i="56"/>
  <c r="H55" i="56"/>
  <c r="G53" i="56"/>
  <c r="H53" i="56"/>
  <c r="G44" i="56"/>
  <c r="H44" i="56"/>
  <c r="G39" i="56"/>
  <c r="G35" i="56"/>
  <c r="H35" i="56"/>
  <c r="G30" i="56"/>
  <c r="H30" i="56"/>
  <c r="G28" i="56"/>
  <c r="H28" i="56"/>
  <c r="G26" i="56"/>
  <c r="H26" i="56"/>
  <c r="H20" i="56"/>
  <c r="F44" i="56"/>
  <c r="F39" i="56"/>
  <c r="F35" i="56"/>
  <c r="F30" i="56"/>
  <c r="F28" i="56"/>
  <c r="F26" i="56"/>
  <c r="F61" i="56"/>
  <c r="F53" i="56"/>
  <c r="E44" i="56"/>
  <c r="E39" i="56"/>
  <c r="G20" i="56"/>
  <c r="F20" i="56"/>
  <c r="H39" i="56" l="1"/>
  <c r="H18" i="56" s="1"/>
  <c r="F18" i="56"/>
  <c r="H51" i="56"/>
  <c r="H49" i="56" s="1"/>
  <c r="G18" i="56"/>
  <c r="G16" i="56" l="1"/>
  <c r="G11" i="56" s="1"/>
  <c r="I51" i="32"/>
  <c r="F16" i="56"/>
  <c r="F15" i="56" s="1"/>
  <c r="H51" i="32"/>
  <c r="H16" i="56"/>
  <c r="H11" i="56" s="1"/>
  <c r="J51" i="32"/>
  <c r="E35" i="56"/>
  <c r="E30" i="56"/>
  <c r="E18" i="56" s="1"/>
  <c r="E16" i="56" l="1"/>
  <c r="G51" i="32"/>
  <c r="F13" i="56"/>
  <c r="F11" i="56" s="1"/>
  <c r="H34" i="32"/>
  <c r="F55" i="56" l="1"/>
  <c r="G59" i="56" l="1"/>
  <c r="F59" i="56"/>
  <c r="F51" i="56" s="1"/>
  <c r="F49" i="56" s="1"/>
  <c r="G55" i="56"/>
  <c r="G51" i="56" l="1"/>
  <c r="G49" i="56" s="1"/>
  <c r="E49" i="56" l="1"/>
  <c r="E11" i="56" s="1"/>
  <c r="J66" i="32" l="1"/>
  <c r="J65" i="32" s="1"/>
  <c r="J64" i="32" s="1"/>
  <c r="J63" i="32" s="1"/>
  <c r="J61" i="32" s="1"/>
  <c r="H66" i="32"/>
  <c r="H65" i="32" s="1"/>
  <c r="H64" i="32" s="1"/>
  <c r="H63" i="32" s="1"/>
  <c r="H61" i="32" s="1"/>
  <c r="H50" i="32"/>
  <c r="H49" i="32" s="1"/>
  <c r="H48" i="32" s="1"/>
  <c r="I66" i="32"/>
  <c r="I65" i="32" s="1"/>
  <c r="I64" i="32" s="1"/>
  <c r="I63" i="32" s="1"/>
  <c r="I61" i="32" s="1"/>
  <c r="G66" i="32"/>
  <c r="G65" i="32" s="1"/>
  <c r="G64" i="32" s="1"/>
  <c r="G63" i="32" s="1"/>
  <c r="G61" i="32" s="1"/>
  <c r="G59" i="32" s="1"/>
  <c r="I59" i="32" l="1"/>
  <c r="H59" i="32"/>
  <c r="J59" i="32"/>
  <c r="G48" i="65"/>
  <c r="G72" i="29" s="1"/>
  <c r="E48" i="65"/>
  <c r="E72" i="29" s="1"/>
  <c r="I50" i="32"/>
  <c r="I49" i="32" s="1"/>
  <c r="I48" i="32" s="1"/>
  <c r="J50" i="32"/>
  <c r="J49" i="32" s="1"/>
  <c r="J48" i="32" s="1"/>
  <c r="F48" i="65"/>
  <c r="F72" i="29" s="1"/>
  <c r="D48" i="65"/>
  <c r="D72" i="29" s="1"/>
  <c r="G50" i="32"/>
  <c r="G49" i="32" s="1"/>
  <c r="H83" i="32" l="1"/>
  <c r="I83" i="32"/>
  <c r="G83" i="32"/>
  <c r="H33" i="32"/>
  <c r="H32" i="32" s="1"/>
  <c r="H31" i="32" s="1"/>
  <c r="H30" i="32" s="1"/>
  <c r="H28" i="32" s="1"/>
  <c r="I33" i="32"/>
  <c r="I32" i="32" s="1"/>
  <c r="I31" i="32" s="1"/>
  <c r="I30" i="32" s="1"/>
  <c r="I28" i="32" s="1"/>
  <c r="G33" i="32"/>
  <c r="G32" i="32" s="1"/>
  <c r="G31" i="32" s="1"/>
  <c r="G30" i="32" s="1"/>
  <c r="G28" i="32" s="1"/>
  <c r="D38" i="64" l="1"/>
  <c r="G26" i="32"/>
  <c r="G24" i="32" s="1"/>
  <c r="E38" i="64"/>
  <c r="H26" i="32"/>
  <c r="H24" i="32" s="1"/>
  <c r="F38" i="64"/>
  <c r="I26" i="32"/>
  <c r="I24" i="32" s="1"/>
  <c r="I81" i="32"/>
  <c r="I80" i="32" s="1"/>
  <c r="I78" i="32" s="1"/>
  <c r="G81" i="32"/>
  <c r="G80" i="32" s="1"/>
  <c r="G78" i="32" s="1"/>
  <c r="H81" i="32"/>
  <c r="H80" i="32" s="1"/>
  <c r="H78" i="32" s="1"/>
  <c r="H76" i="32" s="1"/>
  <c r="J33" i="32"/>
  <c r="J32" i="32" s="1"/>
  <c r="J31" i="32" s="1"/>
  <c r="J30" i="32" s="1"/>
  <c r="J28" i="32" s="1"/>
  <c r="G38" i="64" l="1"/>
  <c r="J26" i="32"/>
  <c r="J24" i="32" s="1"/>
  <c r="G76" i="32"/>
  <c r="I76" i="32"/>
  <c r="H74" i="32"/>
  <c r="H72" i="32" s="1"/>
  <c r="G74" i="32" l="1"/>
  <c r="G72" i="32" s="1"/>
  <c r="G70" i="32" s="1"/>
  <c r="G68" i="32" s="1"/>
  <c r="I74" i="32"/>
  <c r="I72" i="32" s="1"/>
  <c r="H70" i="32"/>
  <c r="H68" i="32" s="1"/>
  <c r="G48" i="32" l="1"/>
  <c r="G47" i="32" s="1"/>
  <c r="G45" i="32" s="1"/>
  <c r="G43" i="32" s="1"/>
  <c r="H47" i="32"/>
  <c r="H45" i="32" s="1"/>
  <c r="D36" i="65"/>
  <c r="I70" i="32"/>
  <c r="I68" i="32" s="1"/>
  <c r="D37" i="29" l="1"/>
  <c r="H43" i="32"/>
  <c r="H41" i="32" s="1"/>
  <c r="I22" i="32"/>
  <c r="I47" i="32"/>
  <c r="I45" i="32" s="1"/>
  <c r="H22" i="32"/>
  <c r="G22" i="32"/>
  <c r="E36" i="65"/>
  <c r="F36" i="65"/>
  <c r="E37" i="29" l="1"/>
  <c r="F37" i="29"/>
  <c r="I43" i="32"/>
  <c r="E42" i="65"/>
  <c r="E57" i="29" s="1"/>
  <c r="H39" i="32"/>
  <c r="H37" i="32" s="1"/>
  <c r="H35" i="32" s="1"/>
  <c r="E29" i="65" l="1"/>
  <c r="E14" i="65" s="1"/>
  <c r="E12" i="65" s="1"/>
  <c r="C18" i="70" s="1"/>
  <c r="F42" i="65"/>
  <c r="F57" i="29" s="1"/>
  <c r="I41" i="32"/>
  <c r="I39" i="32" s="1"/>
  <c r="I37" i="32" s="1"/>
  <c r="I35" i="32" s="1"/>
  <c r="C16" i="70" l="1"/>
  <c r="C14" i="70" s="1"/>
  <c r="C12" i="70" s="1"/>
  <c r="C10" i="70" s="1"/>
  <c r="F29" i="65"/>
  <c r="F14" i="65" s="1"/>
  <c r="F12" i="65" s="1"/>
  <c r="D18" i="70" s="1"/>
  <c r="D16" i="70" l="1"/>
  <c r="D14" i="70" s="1"/>
  <c r="D12" i="70" s="1"/>
  <c r="D10" i="70" s="1"/>
  <c r="F18" i="55" l="1"/>
  <c r="F15" i="55" s="1"/>
  <c r="G18" i="55"/>
  <c r="G15" i="55" s="1"/>
  <c r="H18" i="55"/>
  <c r="E18" i="55"/>
  <c r="J83" i="32" l="1"/>
  <c r="J81" i="32" s="1"/>
  <c r="J80" i="32" s="1"/>
  <c r="J78" i="32" s="1"/>
  <c r="J76" i="32" s="1"/>
  <c r="D19" i="55"/>
  <c r="D18" i="55"/>
  <c r="J74" i="32" l="1"/>
  <c r="J72" i="32" l="1"/>
  <c r="J70" i="32" s="1"/>
  <c r="J68" i="32" s="1"/>
  <c r="J47" i="32" l="1"/>
  <c r="J45" i="32" s="1"/>
  <c r="J43" i="32" l="1"/>
  <c r="G42" i="65" l="1"/>
  <c r="G57" i="29" s="1"/>
  <c r="J41" i="32"/>
  <c r="J39" i="32" s="1"/>
  <c r="J37" i="32" s="1"/>
  <c r="J35" i="32" s="1"/>
  <c r="H15" i="55" l="1"/>
  <c r="G20" i="32" l="1"/>
  <c r="G18" i="32" s="1"/>
  <c r="D17" i="55" l="1"/>
  <c r="D15" i="55"/>
  <c r="H20" i="32" l="1"/>
  <c r="H18" i="32" s="1"/>
  <c r="I20" i="32"/>
  <c r="I18" i="32" s="1"/>
  <c r="I16" i="32" l="1"/>
  <c r="I15" i="32" s="1"/>
  <c r="I13" i="32" s="1"/>
  <c r="H16" i="32"/>
  <c r="H15" i="32" s="1"/>
  <c r="H13" i="32" s="1"/>
  <c r="G11" i="55"/>
  <c r="H11" i="55"/>
  <c r="F11" i="55"/>
  <c r="G36" i="65" l="1"/>
  <c r="G29" i="65" s="1"/>
  <c r="G14" i="65" s="1"/>
  <c r="G12" i="65" s="1"/>
  <c r="E18" i="70" s="1"/>
  <c r="J22" i="32"/>
  <c r="D13" i="55"/>
  <c r="E11" i="55"/>
  <c r="D11" i="55" s="1"/>
  <c r="E16" i="70" l="1"/>
  <c r="E14" i="70" s="1"/>
  <c r="E12" i="70" s="1"/>
  <c r="E10" i="70" s="1"/>
  <c r="G37" i="29"/>
  <c r="J20" i="32" l="1"/>
  <c r="J18" i="32" s="1"/>
  <c r="J16" i="32" l="1"/>
  <c r="J15" i="32" s="1"/>
  <c r="J13" i="32" s="1"/>
  <c r="D42" i="65" l="1"/>
  <c r="G41" i="32"/>
  <c r="G39" i="32" s="1"/>
  <c r="G37" i="32" s="1"/>
  <c r="G35" i="32" s="1"/>
  <c r="G16" i="32" s="1"/>
  <c r="G15" i="32" s="1"/>
  <c r="G13" i="32" s="1"/>
  <c r="D29" i="65" l="1"/>
  <c r="D14" i="65" s="1"/>
  <c r="D12" i="65" s="1"/>
  <c r="B18" i="70" s="1"/>
  <c r="B16" i="70" s="1"/>
  <c r="B14" i="70" s="1"/>
  <c r="B12" i="70" s="1"/>
  <c r="B10" i="70" s="1"/>
  <c r="D57" i="29"/>
</calcChain>
</file>

<file path=xl/sharedStrings.xml><?xml version="1.0" encoding="utf-8"?>
<sst xmlns="http://schemas.openxmlformats.org/spreadsheetml/2006/main" count="546" uniqueCount="218">
  <si>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</si>
  <si>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</si>
  <si>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</si>
  <si>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</si>
  <si>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</si>
  <si>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</si>
  <si>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</si>
  <si>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</si>
  <si>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</si>
  <si>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</si>
  <si>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</si>
  <si>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</si>
  <si>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</si>
  <si>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</si>
  <si>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</si>
  <si>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</si>
  <si>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</si>
  <si>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</si>
  <si>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</si>
  <si>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</si>
  <si>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</si>
  <si>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</si>
  <si>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</si>
  <si>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</si>
  <si>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</si>
  <si>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</si>
  <si>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</si>
  <si>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</si>
  <si>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</si>
  <si>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</si>
  <si>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</si>
  <si>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</si>
  <si>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</si>
  <si>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</si>
  <si>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</si>
  <si>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</si>
  <si>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</si>
  <si>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</si>
  <si>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</si>
  <si>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</si>
  <si>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</si>
  <si>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</si>
  <si>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</si>
  <si>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</si>
  <si>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</si>
  <si>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</si>
  <si>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</si>
  <si>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</si>
  <si>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</si>
  <si>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</si>
  <si>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</si>
  <si>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</si>
  <si>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Աղյուսակ 9․1.58</t>
  </si>
  <si>
    <t>Առաջին կիսամյակ</t>
  </si>
  <si>
    <t>Առաջին եռամսյակ</t>
  </si>
  <si>
    <t xml:space="preserve"> - Շենքերի և շինությունների շինարարություն</t>
  </si>
  <si>
    <t>ՀՀ Արմավիրի մարզ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</si>
  <si>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</si>
  <si>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</si>
  <si>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</si>
  <si>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</si>
  <si>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Աղյուսակ 9․1.13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</si>
  <si>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</si>
  <si>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</si>
  <si>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</si>
  <si>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</si>
  <si>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ՀՀ Արագածոտնի մարզ</t>
  </si>
  <si>
    <t xml:space="preserve">ՀՀ կառավարության  2024 թվականի </t>
  </si>
  <si>
    <t>ՀՀ կառավարության  2024 թվականի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</si>
  <si>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</si>
  <si>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</si>
  <si>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</si>
  <si>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</si>
  <si>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</si>
  <si>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</si>
  <si>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</si>
  <si>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</si>
  <si>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</si>
  <si>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</si>
  <si>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Ակտիվն օգտագործող կազմակերպությունների անվանումները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</si>
  <si>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</si>
  <si>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</si>
  <si>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</si>
  <si>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</si>
  <si>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</si>
  <si>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</si>
  <si>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</si>
  <si>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</si>
  <si>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</si>
  <si>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</si>
  <si>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</si>
  <si>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</si>
  <si>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</si>
  <si>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</si>
  <si>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</si>
  <si>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Մանկապարտեզների շենքերի վերակառուցում, հիմնանորոգում</t>
  </si>
  <si>
    <t>Մանկապարտեզների շենքերի վերակառուցում, հիմնանորոգում</t>
  </si>
  <si>
    <t>ՀՀ տարածքային կառավարման և ենթակառուցվածքների նախարարություն</t>
  </si>
  <si>
    <t xml:space="preserve"> Նախադպրոցական կրթություն</t>
  </si>
  <si>
    <t xml:space="preserve"> Նախադպրոցական և տարրական ընդհանուր կրթություն</t>
  </si>
  <si>
    <t xml:space="preserve"> - Շենքերի և շինությունների կապիտալ վերանորոգում</t>
  </si>
  <si>
    <t xml:space="preserve">ՀՀ տարածքային կառավարման և ենթակառուցվածքների նախարարություն </t>
  </si>
  <si>
    <t xml:space="preserve"> ՇԵՆՔԵՐ ԵՎ ՇԻՆՈՒԹՅՈՒՆՆԵՐ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</si>
  <si>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</si>
  <si>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Միջոցառումն իրականացնողի անվանումը՛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</si>
  <si>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</si>
  <si>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</si>
  <si>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Նախադպրոցական կրթությույն իրականացնող ուսումնական հաստատություններ </t>
  </si>
  <si>
    <t xml:space="preserve"> ՈՉ ՖԻՆԱՆՍԱԿԱՆ ԱԿՏԻՎՆԵՐԻ ԳԾՈՎ ԾԱԽՍԵՐ</t>
  </si>
  <si>
    <t xml:space="preserve"> ՀԻՄՆԱԿԱՆ ՄԻՋՈՑՆԵՐ</t>
  </si>
  <si>
    <t>Աղյուսակ 9․1.7</t>
  </si>
  <si>
    <t>Հավելված N 5</t>
  </si>
  <si>
    <t>Հավելված N 8</t>
  </si>
  <si>
    <t>Հանրակրթական դպրոցների նոր շենքերի կառուցում</t>
  </si>
  <si>
    <t>Կրթահամալիրների կառուցում</t>
  </si>
  <si>
    <t>02</t>
  </si>
  <si>
    <t xml:space="preserve"> Միջնակարգ ընդհանուր կրթություն</t>
  </si>
  <si>
    <t xml:space="preserve"> Հիմնական ընդհանուր կրթություն</t>
  </si>
  <si>
    <t xml:space="preserve"> Հանրակրթական դպրոցների նոր շենքերի կառուցում</t>
  </si>
  <si>
    <t xml:space="preserve"> Կրթահամալիրների կառուցում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</si>
  <si>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</si>
  <si>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</si>
  <si>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</si>
  <si>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 </t>
  </si>
  <si>
    <t xml:space="preserve"> Հանրակրթական դպրոցներ </t>
  </si>
  <si>
    <t xml:space="preserve"> Կրթահամալիրների կառուցում </t>
  </si>
  <si>
    <t xml:space="preserve"> Ստեղծվող կրթահամալիրներ </t>
  </si>
  <si>
    <t>ՀՀ Գեղարքունիքի մարզ</t>
  </si>
  <si>
    <t>գ. Ծովինարի Արծրուն Խաչատրյանի անվ. միջնակարգ դպրոց</t>
  </si>
  <si>
    <t>ՀՀ Լոռու մարզ</t>
  </si>
  <si>
    <t>գ. Աքորու միջնակարգ դպրոց</t>
  </si>
  <si>
    <t>գ. Մեծավանի թիվ 2 միջնակարգ դպրոց</t>
  </si>
  <si>
    <t>գ. Դսեղի Հ.Թումանյանի անվան միջնակարգ դպրոց</t>
  </si>
  <si>
    <t>գ. Թթուջուրի կրթահամալիր</t>
  </si>
  <si>
    <t>գ. Մարտունու կրթահամալիր</t>
  </si>
  <si>
    <t>գ. Մադինայի  կրթահամալիր</t>
  </si>
  <si>
    <t>ՀՀ Կոտայքի մարզ</t>
  </si>
  <si>
    <t>գ. Արտավազի կրթահամալիր</t>
  </si>
  <si>
    <t>Գեղադիր բնակավայրի միջնակարգ դպրոց</t>
  </si>
  <si>
    <t>Արագյուղ բնակավայրի միջնակարգ դպրոց</t>
  </si>
  <si>
    <t>Արամուս բնակավայրի միջնակարգ դպրոց</t>
  </si>
  <si>
    <t>ՀՀ Տավուշի մարզ</t>
  </si>
  <si>
    <t>գ. Ոսկևանի կրթահամալիր</t>
  </si>
  <si>
    <t>Երևան քաղաք</t>
  </si>
  <si>
    <t xml:space="preserve"> Գեղարքունիքի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</si>
  <si>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Լոռու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</si>
  <si>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Կոտայքի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</si>
  <si>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Կոտայքի մարզում կրթական որակյալ ծառայությունների հասանելիության ապահովման ծրագրի շրջանակներում կառուցվող դպրոցների թիվը, հատ </t>
  </si>
  <si>
    <t xml:space="preserve"> Գեղարքունիքի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</si>
  <si>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 Կոտայքի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</si>
  <si>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 Տավուշի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</si>
  <si>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 Համայնքների թիվ, որտեղ ընթացիկ տարում ՀՀ-ում կրթական որակյալ ծառայությունների հասանելիության ապահովման ծրագրի շրջանակներում ընթացել են կրթական կենտրոնների կառուցման աշխատանքները </t>
  </si>
  <si>
    <t>Երևանի թիվ 187 միջնակարգ դպրոց</t>
  </si>
  <si>
    <t>Երևանի թիվ 107 հիմնական դպրոց</t>
  </si>
  <si>
    <t>գ. Օշականի Մ.Մաշտոցի անվ. միջնակարգ դպրոց</t>
  </si>
  <si>
    <t>ք. Վաղարշապատի Վ.Ռշտունու անվ. թիվ 11 հիմնական դպրոց</t>
  </si>
  <si>
    <t>ք. Սևանի Վ.Կարապետյանի անվ. թիվ 3 հիմնական դպրոց</t>
  </si>
  <si>
    <t xml:space="preserve">ք. Գավառի Գեորգի Մնացականյանի թիվ 7 միջնակարգ դպրոց     </t>
  </si>
  <si>
    <t>ք. Գավառի թիվ 5 հիմնական դպրոց</t>
  </si>
  <si>
    <t>Կապուտան բնակավայրի միջնակարգ դպրոց</t>
  </si>
  <si>
    <t>գ. Կոթիի միջնակարգ դպրոց</t>
  </si>
  <si>
    <t>գ. Կողբի Ջ.Կարախանյանի անվ. թիվ 1 միջնակարգ դպրոց</t>
  </si>
  <si>
    <t>գ. Սևքարի միջնակարգ դպրոց</t>
  </si>
  <si>
    <t>գ. Նոր Արտագերսի կրթահամալիր</t>
  </si>
  <si>
    <t>գ. Պտղավանի կրթահամալիր</t>
  </si>
  <si>
    <t>Երևան Երևանի թիվ 124 հիմնական դպրոց (նախկին «Երևանի թիվ 201 հիմնական դպրոց» ՊՈԱԿ–ի տեղակայման վայրում)</t>
  </si>
  <si>
    <t>Երևանի թիվ 64 հիմնական դպրոց</t>
  </si>
  <si>
    <t>Երևանի Ս. Շահմուրադյանի անվան թիվ 85 հիմնական դպրոց</t>
  </si>
  <si>
    <t>ՀԱՅԱՍՏԱՆԻ ՀԱՆՐԱՊԵՏՈՒԹՅԱՆ ԿԱՌԱՎԱՐՈՒԹՅԱՆ 2023 ԹՎԱԿԱՆԻ ԴԵԿՏԵՄԲԵՐԻ 28-Ի N 2323-Ն ՈՐՈՇՄԱՆ N 5 ՀԱՎԵԼՎԱԾԻ N 2 ԱՂՅՈՒՍԱԿՈՒՄ ԿԱՏԱՐՎՈՂ ՓՈՓՈԽՈՒԹՅՈՒՆՆԵՐԸ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</si>
  <si>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</t>
  </si>
  <si>
    <t>ՀՀ կառավարության 2024 թվականի</t>
  </si>
  <si>
    <t>«ՀԱՅԱՍՏԱՆԻ ՀԱՆՐԱՊԵՏՈՒԹՅԱՆ 2024 ԹՎԱԿԱՆԻ ՊԵՏԱԿԱՆ ԲՅՈՒՋԵԻ ՄԱՍԻՆ» ՕՐԵՆՔԻ 3-ՐԴ ՀՈԴՎԱԾԻ, N 3 ՀԱՎԵԼՎԱԾԻ N 1 ԱՂՅՈՒՍԱԿՈՒՄ ԵՎ ՀԱՅԱՍՏԱՆԻ ՀԱՆՐԱՊԵՏՈՒԹՅԱՆ ԿԱՌԱՎԱՐՈՒԹՅԱՆ 2023 ԹՎԱԿԱՆԻ ԴԵԿՏԵՄԲԵՐԻ 28-Ի N 2323-Ն ՈՐՈՇՄԱՆ N 1 ՀԱՎԵԼՎԱԾԻ N 1 ԱՂՅՈՒՍԱԿՈՒՄ ԿԱՏԱՐՎՈՂ ՓՈՓՈԽՈՒԹՅՈՒՆՆԵՐԸ</t>
  </si>
  <si>
    <t>հազ. դրամ</t>
  </si>
  <si>
    <t>Պետական բյուջեի դեֆիցիտի ֆինանսավորման աղբյուրներն ու դրանց տարրերի անվանումները</t>
  </si>
  <si>
    <t>այդ թվում՝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</si>
  <si>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</si>
  <si>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</si>
  <si>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</si>
  <si>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</si>
  <si>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</si>
  <si>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 xml:space="preserve">Առաջին եռամսյակ
</t>
  </si>
  <si>
    <t xml:space="preserve">Կիսամյակ
</t>
  </si>
  <si>
    <t xml:space="preserve">Ինն ամիս
</t>
  </si>
  <si>
    <t xml:space="preserve">Տարի
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</si>
  <si>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</si>
  <si>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</si>
  <si>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</si>
  <si>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</si>
  <si>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1189</t>
  </si>
  <si>
    <t xml:space="preserve"> Դպրոցների սեյսմիկ անվտանգության մակարդակի բարձրացման ծրագիր</t>
  </si>
  <si>
    <t xml:space="preserve"> 12003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</si>
  <si>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</si>
  <si>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</si>
  <si>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</si>
  <si>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>«ՀԱՅԱՍՏԱՆԻ ՀԱՆՐԱՊԵՏՈՒԹՅԱՆ 2024 ԹՎԱԿԱՆԻ ՊԵՏԱԿԱՆ ԲՅՈՒՋԵԻ ՄԱՍԻՆ» ՕՐԵՆՔԻ N 1 ՀԱՎԵԼՎԱԾԻ N 4 ԱՂՅՈՒՍԱԿՈՒՄ ԵՎ ՀԱՅԱՍՏԱՆԻ ՀԱՆՐԱՊԵՏՈՒԹՅԱՆ ԿԱՌԱՎԱՐՈՒԹՅԱՆ 2023 ԹՎԱԿԱՆԻ ԴԵԿՏԵՄԲԵՐԻ 28-Ի N 2323-Ն ՈՐՈՇՄԱՆ N 5 ՀԱՎԵԼՎԱԾԻ N 3 ԱՂՅՈՒՍԱԿՈՒՄ ԿԱՏԱՐՎՈՂ ԼՐԱՑՈՒՄՆԵՐԸ</t>
  </si>
  <si>
    <t>Դպրոցների սեյսմիկ անվտանգության մակարդակի բարձրացման ծրագիր</t>
  </si>
  <si>
    <t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</si>
  <si>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</si>
  <si>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</si>
  <si>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</t>
  </si>
  <si>
    <t xml:space="preserve"> Տրանսֆերտների տրամադրում</t>
  </si>
  <si>
    <t xml:space="preserve">Ցուցանիշների փոփոխությունը
(ավելացումները նշված են դրական նշանով) </t>
  </si>
  <si>
    <t>Հավելված N 7</t>
  </si>
  <si>
    <t xml:space="preserve">ՀԱՅԱՍՏԱՆԻ ՀԱՆՐԱՊԵՏՈՒԹՅԱՆ ԿԱՌԱՎԱՐՈՒԹՅԱՆ 2023 ԹՎԱԿԱՆԻ ԴԵԿՏԵՄԲԵՐԻ 28-Ի N 2323-Ն ՈՐՈՇՄԱՆ N 9 ՀԱՎԵԼՎԱԾԻ NN 9.13 ԱՂՅՈՒՍԱԿՈՒՄ ԿԱՏԱՐՎՈՂ ՓՈՓՈԽՈՒԹՅՈՒՆՆԵՐԸ ԵՎ ԼՐԱՑՈՒՄՆԵՐԸ </t>
  </si>
  <si>
    <t xml:space="preserve"> Դպրոցների սեյսմիկ անվտանգության մակարդակի բարձրացման ծրագիր 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</si>
  <si>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 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</si>
  <si>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</si>
  <si>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 xml:space="preserve"> Տրանսֆերտների տրամադրում </t>
  </si>
  <si>
    <t xml:space="preserve">  Մասնագիտացված միավոր </t>
  </si>
  <si>
    <t xml:space="preserve">Ցուցանիշների փոփոխությունը (նվազեցումները՝ նշված են փակագծերում)  </t>
  </si>
  <si>
    <t xml:space="preserve"> Արմավիրի մարզում կրթական որակյալ ծառայությունների հասանելիության ապահովման ծրագրի շրջանակներում կառուցվող դպրոցների թիվը, հատ </t>
  </si>
  <si>
    <t xml:space="preserve"> Գեղարքունիքի մարզում կրթական որակյալ ծառայությունների հասանելիության ապահովման ծրագրի շրջանակներում կառուցվող դպրոցների թիվը, հատ </t>
  </si>
  <si>
    <t xml:space="preserve"> Տավուշիի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</si>
  <si>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Տավուշի մարզում կրթական որակյալ ծառայությունների հասանելիության ապահովման ծրագրի շրջանակներում կառուցվող դպրոցների թիվը, հատ </t>
  </si>
  <si>
    <t xml:space="preserve"> Երևան քաղաքում կրթական որակյալ ծառայությունների հասանելիության ապահովման ծրագրի շրջանակներում կառուցվող դպրոցների թիվը, հատ </t>
  </si>
  <si>
    <t xml:space="preserve"> Արագածոտնի մարզում կրթական որակյալ ծառայությունների հասանելիության ապահովման ծրագրի շրջանակներում կառուցվող՛ կլաստերների կենտրոն-դպրոցների թիվը, հատ </t>
  </si>
  <si>
    <t xml:space="preserve"> Արմավիրի մարզում ՀՀ-ում կրթական որակյալ ծառայությունների հասանելիության ապահովման ծրագրի շրջանակներում կառուցվող կրթահամալիրների (կրթական կենտրոնների) քանակ, հատ </t>
  </si>
  <si>
    <t xml:space="preserve">ՀԱՅԱՍՏԱՆԻ ՀԱՆՐԱՊԵՏՈՒԹՅԱՆ ԿԱՌԱՎԱՐՈՒԹՅԱՆ 2023 ԹՎԱԿԱՆԻ ԴԵԿՏԵՄԲԵՐԻ 28-Ի N 2323-Ն ՈՐՈՇՄԱՆ N 9.1 ՀԱՎԵԼՎԱԾԻ  NN 9.1.7, 9.1.13 ԵՎ 9.1.58 ԱՂՅՈՒՍԱԿՆԵՐՈՒՄ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</si>
</sst>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_(* #,##0_);_(* \(#,##0\);_(* &quot;-&quot;??_);_(@_)"/>
    <numFmt numFmtId="175" formatCode="_(* #,##0.000_);_(* \(#,##0.000\);_(* &quot;-&quot;??_);_(@_)"/>
  </numFmts>
  <fonts count="10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2"/>
      <name val="GHEA Grapalat"/>
      <family val="3"/>
    </font>
    <font>
      <b/>
      <i/>
      <sz val="12"/>
      <name val="GHEA Grapalat"/>
    </font>
    <font>
      <sz val="12"/>
      <name val="GHEA Grapalat"/>
    </font>
    <font>
      <b/>
      <sz val="12"/>
      <name val="GHEA Grapalat"/>
    </font>
    <font>
      <b/>
      <u/>
      <sz val="12"/>
      <name val="GHEA Grapalat"/>
    </font>
    <font>
      <i/>
      <sz val="12"/>
      <name val="GHEA Grapalat"/>
    </font>
    <font>
      <sz val="11"/>
      <name val="GHEA Grapalat"/>
    </font>
    <font>
      <b/>
      <sz val="11"/>
      <name val="GHEA Grapalat"/>
      <family val="3"/>
    </font>
    <font>
      <b/>
      <sz val="8"/>
      <name val="GHEA Grapalat"/>
      <family val="2"/>
    </font>
    <font>
      <i/>
      <sz val="8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119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8" fillId="0" borderId="12" applyNumberFormat="0" applyFill="0" applyAlignment="0" applyProtection="0"/>
    <xf numFmtId="0" fontId="29" fillId="8" borderId="13" applyNumberFormat="0" applyAlignment="0" applyProtection="0"/>
    <xf numFmtId="0" fontId="30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4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7" applyNumberFormat="0" applyFill="0" applyAlignment="0" applyProtection="0"/>
    <xf numFmtId="0" fontId="35" fillId="25" borderId="0" applyNumberFormat="0" applyBorder="0" applyAlignment="0" applyProtection="0"/>
    <xf numFmtId="0" fontId="43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2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0" applyNumberFormat="0" applyAlignment="0" applyProtection="0"/>
    <xf numFmtId="0" fontId="40" fillId="3" borderId="0" applyNumberFormat="0" applyBorder="0" applyAlignment="0" applyProtection="0"/>
    <xf numFmtId="0" fontId="47" fillId="7" borderId="11" applyNumberFormat="0" applyAlignment="0" applyProtection="0"/>
    <xf numFmtId="0" fontId="44" fillId="6" borderId="10" applyNumberFormat="0" applyAlignment="0" applyProtection="0"/>
    <xf numFmtId="0" fontId="42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3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5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6" applyNumberFormat="0" applyAlignment="0" applyProtection="0"/>
    <xf numFmtId="0" fontId="57" fillId="53" borderId="17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6" applyNumberFormat="0" applyAlignment="0" applyProtection="0"/>
    <xf numFmtId="0" fontId="64" fillId="0" borderId="21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0">
      <protection locked="0"/>
    </xf>
    <xf numFmtId="171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6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4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7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6" applyNumberFormat="0" applyAlignment="0" applyProtection="0"/>
    <xf numFmtId="0" fontId="9" fillId="0" borderId="0"/>
    <xf numFmtId="0" fontId="63" fillId="42" borderId="16" applyNumberFormat="0" applyAlignment="0" applyProtection="0"/>
    <xf numFmtId="43" fontId="16" fillId="0" borderId="0" applyFont="0" applyFill="0" applyBorder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56" fillId="5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1" fillId="9" borderId="14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9" applyNumberFormat="0" applyFont="0" applyAlignment="0" applyProtection="0"/>
    <xf numFmtId="0" fontId="68" fillId="0" borderId="24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9" applyNumberFormat="0" applyFont="0" applyAlignment="0" applyProtection="0"/>
    <xf numFmtId="0" fontId="1" fillId="0" borderId="0"/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" fillId="0" borderId="0"/>
    <xf numFmtId="0" fontId="1" fillId="0" borderId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51" fillId="55" borderId="29" applyNumberFormat="0" applyFon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51" fillId="55" borderId="29" applyNumberFormat="0" applyFon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51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56" fillId="52" borderId="16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3" fillId="42" borderId="16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16" fillId="55" borderId="29" applyNumberFormat="0" applyFon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16" fillId="55" borderId="29" applyNumberFormat="0" applyFont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6" fillId="52" borderId="23" applyNumberFormat="0" applyAlignment="0" applyProtection="0"/>
    <xf numFmtId="0" fontId="56" fillId="52" borderId="16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56" fillId="52" borderId="16" applyNumberFormat="0" applyAlignment="0" applyProtection="0"/>
    <xf numFmtId="0" fontId="68" fillId="0" borderId="24" applyNumberFormat="0" applyFill="0" applyAlignment="0" applyProtection="0"/>
    <xf numFmtId="0" fontId="66" fillId="52" borderId="23" applyNumberFormat="0" applyAlignment="0" applyProtection="0"/>
    <xf numFmtId="0" fontId="16" fillId="55" borderId="29" applyNumberFormat="0" applyFont="0" applyAlignment="0" applyProtection="0"/>
    <xf numFmtId="0" fontId="63" fillId="42" borderId="16" applyNumberFormat="0" applyAlignment="0" applyProtection="0"/>
    <xf numFmtId="0" fontId="56" fillId="52" borderId="16" applyNumberFormat="0" applyAlignment="0" applyProtection="0"/>
    <xf numFmtId="0" fontId="66" fillId="52" borderId="23" applyNumberFormat="0" applyAlignment="0" applyProtection="0"/>
    <xf numFmtId="0" fontId="63" fillId="42" borderId="16" applyNumberFormat="0" applyAlignment="0" applyProtection="0"/>
    <xf numFmtId="0" fontId="16" fillId="0" borderId="0"/>
    <xf numFmtId="165" fontId="106" fillId="0" borderId="0" applyFill="0" applyBorder="0" applyProtection="0">
      <alignment horizontal="right" vertical="top"/>
    </xf>
    <xf numFmtId="165" fontId="107" fillId="0" borderId="0" applyFill="0" applyBorder="0" applyProtection="0">
      <alignment horizontal="right" vertical="top"/>
    </xf>
  </cellStyleXfs>
  <cellXfs count="344">
    <xf numFmtId="0" fontId="0" fillId="0" borderId="0" xfId="0"/>
    <xf numFmtId="0" fontId="74" fillId="2" borderId="0" xfId="0" applyFont="1" applyFill="1"/>
    <xf numFmtId="169" fontId="17" fillId="2" borderId="25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5" xfId="0" applyFont="1" applyFill="1" applyBorder="1" applyAlignment="1">
      <alignment horizontal="left" vertical="top" wrapText="1"/>
    </xf>
    <xf numFmtId="166" fontId="73" fillId="2" borderId="25" xfId="7" applyNumberFormat="1" applyFont="1" applyFill="1" applyBorder="1" applyAlignment="1">
      <alignment horizontal="center" vertical="center" wrapText="1"/>
    </xf>
    <xf numFmtId="169" fontId="73" fillId="2" borderId="25" xfId="7" applyNumberFormat="1" applyFont="1" applyFill="1" applyBorder="1" applyAlignment="1">
      <alignment horizontal="center" vertical="center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5" xfId="7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5" xfId="7" applyFont="1" applyFill="1" applyBorder="1" applyAlignment="1">
      <alignment horizontal="center" vertical="center" wrapText="1"/>
    </xf>
    <xf numFmtId="169" fontId="17" fillId="2" borderId="25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5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horizontal="left" vertical="center" wrapText="1"/>
    </xf>
    <xf numFmtId="169" fontId="73" fillId="2" borderId="34" xfId="7" applyNumberFormat="1" applyFont="1" applyFill="1" applyBorder="1" applyAlignment="1">
      <alignment horizontal="right" vertical="center" wrapText="1"/>
    </xf>
    <xf numFmtId="0" fontId="86" fillId="2" borderId="34" xfId="0" applyFont="1" applyFill="1" applyBorder="1" applyAlignment="1">
      <alignment horizontal="left" vertical="top" wrapText="1"/>
    </xf>
    <xf numFmtId="0" fontId="73" fillId="2" borderId="34" xfId="0" applyFont="1" applyFill="1" applyBorder="1"/>
    <xf numFmtId="0" fontId="17" fillId="2" borderId="34" xfId="0" applyFont="1" applyFill="1" applyBorder="1" applyAlignment="1">
      <alignment vertical="top" wrapText="1"/>
    </xf>
    <xf numFmtId="0" fontId="73" fillId="2" borderId="35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vertical="center" wrapText="1"/>
    </xf>
    <xf numFmtId="0" fontId="87" fillId="2" borderId="34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5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4" fillId="2" borderId="0" xfId="299" applyFont="1" applyFill="1"/>
    <xf numFmtId="172" fontId="74" fillId="2" borderId="0" xfId="299" applyNumberFormat="1" applyFont="1" applyFill="1"/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4" xfId="96" applyNumberFormat="1" applyFont="1" applyFill="1" applyBorder="1" applyAlignment="1">
      <alignment horizontal="center" vertical="center" textRotation="90" wrapText="1"/>
    </xf>
    <xf numFmtId="168" fontId="17" fillId="2" borderId="34" xfId="96" applyNumberFormat="1" applyFont="1" applyFill="1" applyBorder="1" applyAlignment="1">
      <alignment horizontal="center" vertical="center" wrapText="1"/>
    </xf>
    <xf numFmtId="0" fontId="17" fillId="2" borderId="34" xfId="96" applyFont="1" applyFill="1" applyBorder="1" applyAlignment="1">
      <alignment horizontal="center" vertical="center" wrapText="1"/>
    </xf>
    <xf numFmtId="169" fontId="17" fillId="2" borderId="34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34" xfId="96" applyFont="1" applyFill="1" applyBorder="1" applyAlignment="1">
      <alignment horizontal="center" vertical="center" wrapText="1"/>
    </xf>
    <xf numFmtId="0" fontId="90" fillId="2" borderId="34" xfId="96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0" borderId="34" xfId="96" applyFont="1" applyBorder="1" applyAlignment="1">
      <alignment horizontal="left" vertical="center" wrapText="1"/>
    </xf>
    <xf numFmtId="0" fontId="73" fillId="2" borderId="26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166" fontId="73" fillId="2" borderId="34" xfId="7" applyNumberFormat="1" applyFont="1" applyFill="1" applyBorder="1" applyAlignment="1">
      <alignment horizontal="right" vertical="center" wrapText="1"/>
    </xf>
    <xf numFmtId="0" fontId="73" fillId="2" borderId="34" xfId="0" applyFont="1" applyFill="1" applyBorder="1" applyAlignment="1">
      <alignment wrapText="1"/>
    </xf>
    <xf numFmtId="0" fontId="91" fillId="2" borderId="37" xfId="96" applyFont="1" applyFill="1" applyBorder="1" applyAlignment="1">
      <alignment horizontal="left" vertical="center" wrapText="1"/>
    </xf>
    <xf numFmtId="0" fontId="74" fillId="0" borderId="37" xfId="0" applyFont="1" applyBorder="1" applyAlignment="1">
      <alignment horizontal="left" vertical="top" wrapText="1"/>
    </xf>
    <xf numFmtId="0" fontId="17" fillId="2" borderId="26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169" fontId="86" fillId="2" borderId="25" xfId="7" applyNumberFormat="1" applyFont="1" applyFill="1" applyBorder="1" applyAlignment="1">
      <alignment horizontal="right" vertical="center" wrapText="1"/>
    </xf>
    <xf numFmtId="169" fontId="73" fillId="2" borderId="25" xfId="7" applyNumberFormat="1" applyFont="1" applyFill="1" applyBorder="1" applyAlignment="1">
      <alignment horizontal="right" vertical="center" wrapText="1"/>
    </xf>
    <xf numFmtId="0" fontId="17" fillId="2" borderId="0" xfId="0" applyFont="1" applyFill="1" applyAlignment="1">
      <alignment horizontal="center" wrapText="1"/>
    </xf>
    <xf numFmtId="169" fontId="73" fillId="0" borderId="34" xfId="208" applyNumberFormat="1" applyFont="1" applyBorder="1"/>
    <xf numFmtId="0" fontId="73" fillId="2" borderId="34" xfId="208" applyFont="1" applyFill="1" applyBorder="1"/>
    <xf numFmtId="169" fontId="91" fillId="2" borderId="34" xfId="2030" applyNumberFormat="1" applyFont="1" applyFill="1" applyBorder="1" applyAlignment="1">
      <alignment vertical="center"/>
    </xf>
    <xf numFmtId="166" fontId="91" fillId="2" borderId="34" xfId="2030" applyNumberFormat="1" applyFont="1" applyFill="1" applyBorder="1" applyAlignment="1">
      <alignment vertical="center"/>
    </xf>
    <xf numFmtId="0" fontId="92" fillId="2" borderId="0" xfId="208" applyFont="1" applyFill="1"/>
    <xf numFmtId="0" fontId="86" fillId="2" borderId="37" xfId="208" applyFont="1" applyFill="1" applyBorder="1" applyAlignment="1">
      <alignment vertical="center" wrapText="1"/>
    </xf>
    <xf numFmtId="169" fontId="86" fillId="2" borderId="34" xfId="2030" applyNumberFormat="1" applyFont="1" applyFill="1" applyBorder="1" applyAlignment="1">
      <alignment vertical="center"/>
    </xf>
    <xf numFmtId="166" fontId="86" fillId="2" borderId="34" xfId="2030" applyNumberFormat="1" applyFont="1" applyFill="1" applyBorder="1" applyAlignment="1">
      <alignment vertical="center"/>
    </xf>
    <xf numFmtId="0" fontId="86" fillId="2" borderId="34" xfId="208" applyFont="1" applyFill="1" applyBorder="1" applyAlignment="1">
      <alignment vertical="center"/>
    </xf>
    <xf numFmtId="0" fontId="92" fillId="2" borderId="0" xfId="208" applyFont="1" applyFill="1" applyAlignment="1">
      <alignment vertical="center"/>
    </xf>
    <xf numFmtId="166" fontId="73" fillId="2" borderId="1" xfId="7" applyNumberFormat="1" applyFont="1" applyFill="1" applyBorder="1" applyAlignment="1">
      <alignment horizontal="right" vertical="center"/>
    </xf>
    <xf numFmtId="0" fontId="73" fillId="2" borderId="39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left" vertical="top" wrapText="1"/>
    </xf>
    <xf numFmtId="169" fontId="17" fillId="2" borderId="39" xfId="7" applyNumberFormat="1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vertical="top" wrapText="1"/>
    </xf>
    <xf numFmtId="0" fontId="73" fillId="2" borderId="41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left" vertical="top" wrapText="1"/>
    </xf>
    <xf numFmtId="169" fontId="17" fillId="2" borderId="39" xfId="7" applyNumberFormat="1" applyFont="1" applyFill="1" applyBorder="1" applyAlignment="1">
      <alignment horizontal="center" vertical="top" wrapText="1"/>
    </xf>
    <xf numFmtId="167" fontId="73" fillId="2" borderId="39" xfId="0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vertical="top" wrapText="1"/>
    </xf>
    <xf numFmtId="0" fontId="17" fillId="2" borderId="41" xfId="0" applyFont="1" applyFill="1" applyBorder="1" applyAlignment="1">
      <alignment vertical="top" wrapText="1"/>
    </xf>
    <xf numFmtId="39" fontId="17" fillId="2" borderId="39" xfId="7" applyNumberFormat="1" applyFont="1" applyFill="1" applyBorder="1" applyAlignment="1">
      <alignment horizontal="center" vertical="center" wrapText="1"/>
    </xf>
    <xf numFmtId="0" fontId="86" fillId="2" borderId="39" xfId="0" applyFont="1" applyFill="1" applyBorder="1" applyAlignment="1">
      <alignment horizontal="left" vertical="top" wrapText="1"/>
    </xf>
    <xf numFmtId="0" fontId="17" fillId="2" borderId="39" xfId="0" applyFont="1" applyFill="1" applyBorder="1" applyAlignment="1">
      <alignment horizontal="left" vertical="center" wrapText="1"/>
    </xf>
    <xf numFmtId="169" fontId="17" fillId="2" borderId="39" xfId="7" applyNumberFormat="1" applyFont="1" applyFill="1" applyBorder="1" applyAlignment="1">
      <alignment horizontal="right" vertical="center" wrapText="1"/>
    </xf>
    <xf numFmtId="0" fontId="73" fillId="2" borderId="39" xfId="0" applyFont="1" applyFill="1" applyBorder="1"/>
    <xf numFmtId="0" fontId="86" fillId="0" borderId="39" xfId="0" applyFont="1" applyBorder="1" applyAlignment="1">
      <alignment horizontal="left" vertical="top" wrapText="1"/>
    </xf>
    <xf numFmtId="0" fontId="73" fillId="0" borderId="39" xfId="8" applyFont="1" applyBorder="1">
      <alignment horizontal="left" vertical="top" wrapText="1"/>
    </xf>
    <xf numFmtId="0" fontId="73" fillId="2" borderId="39" xfId="8" applyFont="1" applyFill="1" applyBorder="1">
      <alignment horizontal="left" vertical="top" wrapText="1"/>
    </xf>
    <xf numFmtId="165" fontId="73" fillId="2" borderId="39" xfId="0" applyNumberFormat="1" applyFont="1" applyFill="1" applyBorder="1"/>
    <xf numFmtId="165" fontId="73" fillId="2" borderId="0" xfId="0" applyNumberFormat="1" applyFont="1" applyFill="1"/>
    <xf numFmtId="0" fontId="17" fillId="2" borderId="39" xfId="0" applyFont="1" applyFill="1" applyBorder="1"/>
    <xf numFmtId="0" fontId="73" fillId="2" borderId="39" xfId="0" applyFont="1" applyFill="1" applyBorder="1" applyAlignment="1">
      <alignment horizontal="center" vertical="top"/>
    </xf>
    <xf numFmtId="165" fontId="73" fillId="2" borderId="39" xfId="6" applyFont="1" applyFill="1" applyBorder="1">
      <alignment horizontal="right" vertical="top"/>
    </xf>
    <xf numFmtId="0" fontId="17" fillId="0" borderId="39" xfId="0" applyFont="1" applyBorder="1" applyAlignment="1">
      <alignment horizontal="left" vertical="top" wrapText="1"/>
    </xf>
    <xf numFmtId="0" fontId="73" fillId="2" borderId="39" xfId="208" applyFont="1" applyFill="1" applyBorder="1"/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0" borderId="34" xfId="96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169" fontId="17" fillId="0" borderId="34" xfId="96" applyNumberFormat="1" applyFont="1" applyBorder="1" applyAlignment="1">
      <alignment horizontal="center" vertical="center" wrapText="1"/>
    </xf>
    <xf numFmtId="165" fontId="17" fillId="0" borderId="34" xfId="6" applyFont="1" applyFill="1" applyBorder="1" applyAlignment="1">
      <alignment horizontal="center" vertical="center"/>
    </xf>
    <xf numFmtId="0" fontId="73" fillId="0" borderId="0" xfId="299" applyFont="1"/>
    <xf numFmtId="0" fontId="73" fillId="0" borderId="34" xfId="208" applyFont="1" applyBorder="1" applyAlignment="1">
      <alignment horizontal="center"/>
    </xf>
    <xf numFmtId="0" fontId="73" fillId="0" borderId="34" xfId="208" applyFont="1" applyBorder="1" applyAlignment="1">
      <alignment horizontal="left"/>
    </xf>
    <xf numFmtId="43" fontId="73" fillId="0" borderId="34" xfId="217" applyFont="1" applyFill="1" applyBorder="1"/>
    <xf numFmtId="0" fontId="73" fillId="0" borderId="34" xfId="208" applyFont="1" applyBorder="1"/>
    <xf numFmtId="0" fontId="93" fillId="0" borderId="0" xfId="208" applyFont="1"/>
    <xf numFmtId="0" fontId="91" fillId="0" borderId="37" xfId="96" applyFont="1" applyBorder="1" applyAlignment="1">
      <alignment horizontal="left" vertical="center" wrapText="1"/>
    </xf>
    <xf numFmtId="169" fontId="91" fillId="0" borderId="34" xfId="2030" applyNumberFormat="1" applyFont="1" applyFill="1" applyBorder="1" applyAlignment="1">
      <alignment vertical="center"/>
    </xf>
    <xf numFmtId="166" fontId="91" fillId="0" borderId="34" xfId="2030" applyNumberFormat="1" applyFont="1" applyFill="1" applyBorder="1" applyAlignment="1">
      <alignment vertical="center"/>
    </xf>
    <xf numFmtId="0" fontId="92" fillId="0" borderId="0" xfId="208" applyFont="1"/>
    <xf numFmtId="39" fontId="17" fillId="2" borderId="34" xfId="96" applyNumberFormat="1" applyFont="1" applyFill="1" applyBorder="1" applyAlignment="1">
      <alignment horizontal="center" vertical="center" wrapText="1"/>
    </xf>
    <xf numFmtId="49" fontId="98" fillId="2" borderId="3" xfId="0" applyNumberFormat="1" applyFont="1" applyFill="1" applyBorder="1" applyAlignment="1">
      <alignment horizontal="center" vertical="top" wrapText="1"/>
    </xf>
    <xf numFmtId="166" fontId="73" fillId="2" borderId="43" xfId="7" applyNumberFormat="1" applyFont="1" applyFill="1" applyBorder="1" applyAlignment="1">
      <alignment horizontal="right" vertical="center" wrapText="1"/>
    </xf>
    <xf numFmtId="49" fontId="17" fillId="2" borderId="2" xfId="0" applyNumberFormat="1" applyFont="1" applyFill="1" applyBorder="1" applyAlignment="1">
      <alignment vertical="top" wrapText="1"/>
    </xf>
    <xf numFmtId="0" fontId="17" fillId="2" borderId="2" xfId="0" applyFont="1" applyFill="1" applyBorder="1" applyAlignment="1">
      <alignment vertical="top" wrapText="1"/>
    </xf>
    <xf numFmtId="0" fontId="17" fillId="2" borderId="43" xfId="0" applyFont="1" applyFill="1" applyBorder="1" applyAlignment="1">
      <alignment horizontal="left" vertical="top" wrapText="1"/>
    </xf>
    <xf numFmtId="169" fontId="73" fillId="2" borderId="43" xfId="7" applyNumberFormat="1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 wrapText="1"/>
    </xf>
    <xf numFmtId="169" fontId="17" fillId="2" borderId="43" xfId="7" applyNumberFormat="1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/>
    </xf>
    <xf numFmtId="0" fontId="17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left" vertical="center" wrapText="1"/>
    </xf>
    <xf numFmtId="169" fontId="17" fillId="2" borderId="43" xfId="7" applyNumberFormat="1" applyFont="1" applyFill="1" applyBorder="1" applyAlignment="1">
      <alignment horizontal="right" vertical="center" wrapText="1"/>
    </xf>
    <xf numFmtId="0" fontId="86" fillId="2" borderId="43" xfId="165" applyFont="1" applyFill="1" applyBorder="1">
      <alignment horizontal="left" vertical="top" wrapText="1"/>
    </xf>
    <xf numFmtId="169" fontId="86" fillId="2" borderId="43" xfId="7" applyNumberFormat="1" applyFont="1" applyFill="1" applyBorder="1" applyAlignment="1">
      <alignment horizontal="right" vertical="center" wrapText="1"/>
    </xf>
    <xf numFmtId="166" fontId="73" fillId="2" borderId="43" xfId="7" applyNumberFormat="1" applyFont="1" applyFill="1" applyBorder="1" applyAlignment="1">
      <alignment horizontal="center" vertical="center" wrapText="1"/>
    </xf>
    <xf numFmtId="169" fontId="73" fillId="2" borderId="43" xfId="7" applyNumberFormat="1" applyFont="1" applyFill="1" applyBorder="1" applyAlignment="1">
      <alignment horizontal="right" vertical="center" wrapText="1"/>
    </xf>
    <xf numFmtId="0" fontId="73" fillId="2" borderId="43" xfId="0" applyFont="1" applyFill="1" applyBorder="1" applyAlignment="1">
      <alignment horizontal="center" vertical="top" wrapText="1"/>
    </xf>
    <xf numFmtId="0" fontId="86" fillId="0" borderId="43" xfId="0" applyFont="1" applyBorder="1" applyAlignment="1">
      <alignment horizontal="left" vertical="top" wrapText="1"/>
    </xf>
    <xf numFmtId="165" fontId="73" fillId="2" borderId="43" xfId="6" applyFont="1" applyFill="1" applyBorder="1">
      <alignment horizontal="right" vertical="top"/>
    </xf>
    <xf numFmtId="0" fontId="17" fillId="0" borderId="43" xfId="0" applyFont="1" applyBorder="1" applyAlignment="1">
      <alignment horizontal="left" vertical="top" wrapText="1"/>
    </xf>
    <xf numFmtId="0" fontId="73" fillId="0" borderId="43" xfId="8" applyFont="1" applyBorder="1">
      <alignment horizontal="left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vertical="top" wrapText="1"/>
    </xf>
    <xf numFmtId="0" fontId="73" fillId="2" borderId="43" xfId="0" applyFont="1" applyFill="1" applyBorder="1" applyAlignment="1">
      <alignment horizontal="center" vertical="center" wrapText="1"/>
    </xf>
    <xf numFmtId="0" fontId="73" fillId="0" borderId="37" xfId="0" applyFont="1" applyBorder="1" applyAlignment="1">
      <alignment horizontal="left" vertical="top" wrapText="1"/>
    </xf>
    <xf numFmtId="174" fontId="86" fillId="2" borderId="3" xfId="7" applyNumberFormat="1" applyFont="1" applyFill="1" applyBorder="1" applyAlignment="1">
      <alignment horizontal="right" vertical="top" wrapText="1"/>
    </xf>
    <xf numFmtId="169" fontId="17" fillId="2" borderId="43" xfId="7" applyNumberFormat="1" applyFont="1" applyFill="1" applyBorder="1" applyAlignment="1">
      <alignment horizontal="center" vertical="top" wrapText="1"/>
    </xf>
    <xf numFmtId="0" fontId="86" fillId="2" borderId="43" xfId="0" applyFont="1" applyFill="1" applyBorder="1" applyAlignment="1">
      <alignment horizontal="left" vertical="top" wrapText="1"/>
    </xf>
    <xf numFmtId="166" fontId="99" fillId="2" borderId="34" xfId="96" applyNumberFormat="1" applyFont="1" applyFill="1" applyBorder="1" applyAlignment="1">
      <alignment horizontal="center" vertical="center" wrapText="1"/>
    </xf>
    <xf numFmtId="0" fontId="100" fillId="2" borderId="0" xfId="253" applyFont="1" applyFill="1" applyAlignment="1">
      <alignment vertical="top"/>
    </xf>
    <xf numFmtId="0" fontId="100" fillId="2" borderId="0" xfId="253" applyFont="1" applyFill="1"/>
    <xf numFmtId="0" fontId="100" fillId="2" borderId="0" xfId="253" applyFont="1" applyFill="1" applyAlignment="1">
      <alignment wrapText="1"/>
    </xf>
    <xf numFmtId="166" fontId="100" fillId="2" borderId="0" xfId="253" applyNumberFormat="1" applyFont="1" applyFill="1" applyAlignment="1">
      <alignment wrapText="1"/>
    </xf>
    <xf numFmtId="166" fontId="100" fillId="2" borderId="0" xfId="253" applyNumberFormat="1" applyFont="1" applyFill="1" applyAlignment="1">
      <alignment horizontal="center"/>
    </xf>
    <xf numFmtId="49" fontId="101" fillId="2" borderId="34" xfId="96" applyNumberFormat="1" applyFont="1" applyFill="1" applyBorder="1" applyAlignment="1">
      <alignment horizontal="center" vertical="center" textRotation="90" wrapText="1"/>
    </xf>
    <xf numFmtId="166" fontId="101" fillId="2" borderId="34" xfId="165" applyNumberFormat="1" applyFont="1" applyFill="1" applyBorder="1" applyAlignment="1">
      <alignment horizontal="center" vertical="center" wrapText="1"/>
    </xf>
    <xf numFmtId="0" fontId="102" fillId="2" borderId="34" xfId="253" applyFont="1" applyFill="1" applyBorder="1" applyAlignment="1">
      <alignment horizontal="center" vertical="center" wrapText="1"/>
    </xf>
    <xf numFmtId="169" fontId="101" fillId="2" borderId="34" xfId="96" applyNumberFormat="1" applyFont="1" applyFill="1" applyBorder="1" applyAlignment="1">
      <alignment horizontal="center" vertical="center" wrapText="1"/>
    </xf>
    <xf numFmtId="0" fontId="103" fillId="2" borderId="34" xfId="253" applyFont="1" applyFill="1" applyBorder="1" applyAlignment="1">
      <alignment horizontal="center" vertical="center" wrapText="1"/>
    </xf>
    <xf numFmtId="166" fontId="101" fillId="2" borderId="34" xfId="96" applyNumberFormat="1" applyFont="1" applyFill="1" applyBorder="1" applyAlignment="1">
      <alignment horizontal="center" vertical="center" wrapText="1"/>
    </xf>
    <xf numFmtId="0" fontId="101" fillId="2" borderId="34" xfId="96" applyFont="1" applyFill="1" applyBorder="1" applyAlignment="1">
      <alignment horizontal="center" vertical="center" wrapText="1"/>
    </xf>
    <xf numFmtId="0" fontId="101" fillId="2" borderId="34" xfId="96" applyFont="1" applyFill="1" applyBorder="1" applyAlignment="1">
      <alignment horizontal="left" vertical="center" wrapText="1"/>
    </xf>
    <xf numFmtId="0" fontId="104" fillId="2" borderId="2" xfId="0" applyFont="1" applyFill="1" applyBorder="1"/>
    <xf numFmtId="0" fontId="100" fillId="2" borderId="34" xfId="299" applyFont="1" applyFill="1" applyBorder="1" applyAlignment="1">
      <alignment horizontal="center"/>
    </xf>
    <xf numFmtId="166" fontId="100" fillId="2" borderId="34" xfId="96" applyNumberFormat="1" applyFont="1" applyFill="1" applyBorder="1" applyAlignment="1">
      <alignment vertical="center" wrapText="1"/>
    </xf>
    <xf numFmtId="0" fontId="104" fillId="2" borderId="34" xfId="0" applyFont="1" applyFill="1" applyBorder="1"/>
    <xf numFmtId="0" fontId="99" fillId="2" borderId="37" xfId="96" applyFont="1" applyFill="1" applyBorder="1" applyAlignment="1">
      <alignment horizontal="center" vertical="center" wrapText="1"/>
    </xf>
    <xf numFmtId="166" fontId="99" fillId="2" borderId="34" xfId="6" applyNumberFormat="1" applyFont="1" applyFill="1" applyBorder="1" applyAlignment="1">
      <alignment horizontal="center" vertical="center"/>
    </xf>
    <xf numFmtId="0" fontId="100" fillId="2" borderId="34" xfId="0" applyFont="1" applyFill="1" applyBorder="1" applyAlignment="1">
      <alignment horizontal="center"/>
    </xf>
    <xf numFmtId="166" fontId="100" fillId="2" borderId="34" xfId="253" applyNumberFormat="1" applyFont="1" applyFill="1" applyBorder="1"/>
    <xf numFmtId="0" fontId="99" fillId="2" borderId="37" xfId="96" applyFont="1" applyFill="1" applyBorder="1" applyAlignment="1">
      <alignment horizontal="left" vertical="center" wrapText="1"/>
    </xf>
    <xf numFmtId="166" fontId="101" fillId="2" borderId="34" xfId="253" applyNumberFormat="1" applyFont="1" applyFill="1" applyBorder="1" applyAlignment="1">
      <alignment vertical="center"/>
    </xf>
    <xf numFmtId="0" fontId="104" fillId="2" borderId="43" xfId="0" applyFont="1" applyFill="1" applyBorder="1"/>
    <xf numFmtId="0" fontId="103" fillId="2" borderId="43" xfId="0" applyFont="1" applyFill="1" applyBorder="1" applyAlignment="1">
      <alignment vertical="center" wrapText="1"/>
    </xf>
    <xf numFmtId="43" fontId="100" fillId="2" borderId="43" xfId="7" applyFont="1" applyFill="1" applyBorder="1" applyAlignment="1">
      <alignment vertical="center"/>
    </xf>
    <xf numFmtId="0" fontId="103" fillId="2" borderId="37" xfId="0" applyFont="1" applyFill="1" applyBorder="1" applyAlignment="1">
      <alignment vertical="center" wrapText="1"/>
    </xf>
    <xf numFmtId="0" fontId="103" fillId="2" borderId="34" xfId="0" applyFont="1" applyFill="1" applyBorder="1" applyAlignment="1">
      <alignment vertical="center" wrapText="1"/>
    </xf>
    <xf numFmtId="166" fontId="100" fillId="2" borderId="34" xfId="7" applyNumberFormat="1" applyFont="1" applyFill="1" applyBorder="1" applyAlignment="1">
      <alignment vertical="center"/>
    </xf>
    <xf numFmtId="0" fontId="100" fillId="2" borderId="2" xfId="253" applyFont="1" applyFill="1" applyBorder="1" applyAlignment="1">
      <alignment horizontal="center"/>
    </xf>
    <xf numFmtId="166" fontId="101" fillId="2" borderId="43" xfId="253" applyNumberFormat="1" applyFont="1" applyFill="1" applyBorder="1" applyAlignment="1">
      <alignment vertical="center"/>
    </xf>
    <xf numFmtId="0" fontId="100" fillId="2" borderId="3" xfId="253" applyFont="1" applyFill="1" applyBorder="1" applyAlignment="1">
      <alignment horizontal="center"/>
    </xf>
    <xf numFmtId="0" fontId="103" fillId="2" borderId="27" xfId="0" applyFont="1" applyFill="1" applyBorder="1" applyAlignment="1">
      <alignment vertical="center" wrapText="1"/>
    </xf>
    <xf numFmtId="0" fontId="100" fillId="2" borderId="43" xfId="253" applyFont="1" applyFill="1" applyBorder="1"/>
    <xf numFmtId="0" fontId="104" fillId="2" borderId="43" xfId="0" applyFont="1" applyFill="1" applyBorder="1" applyAlignment="1">
      <alignment horizontal="center"/>
    </xf>
    <xf numFmtId="166" fontId="100" fillId="2" borderId="0" xfId="253" applyNumberFormat="1" applyFont="1" applyFill="1"/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6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43" xfId="2022" applyFont="1" applyFill="1" applyBorder="1" applyAlignment="1">
      <alignment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43" xfId="2022" applyFont="1" applyFill="1" applyBorder="1" applyAlignment="1">
      <alignment vertical="center" wrapText="1"/>
    </xf>
    <xf numFmtId="166" fontId="73" fillId="2" borderId="43" xfId="2022" applyNumberFormat="1" applyFont="1" applyFill="1" applyBorder="1" applyAlignment="1">
      <alignment horizontal="center" vertical="center"/>
    </xf>
    <xf numFmtId="43" fontId="17" fillId="2" borderId="43" xfId="2022" applyFont="1" applyFill="1" applyBorder="1" applyAlignment="1">
      <alignment vertical="center" wrapText="1"/>
    </xf>
    <xf numFmtId="166" fontId="17" fillId="2" borderId="43" xfId="2022" applyNumberFormat="1" applyFont="1" applyFill="1" applyBorder="1" applyAlignment="1">
      <alignment horizontal="left" vertical="center"/>
    </xf>
    <xf numFmtId="43" fontId="17" fillId="2" borderId="0" xfId="2022" applyFont="1" applyFill="1" applyBorder="1"/>
    <xf numFmtId="43" fontId="17" fillId="2" borderId="0" xfId="2022" applyFont="1" applyFill="1"/>
    <xf numFmtId="166" fontId="73" fillId="2" borderId="43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6" fillId="2" borderId="43" xfId="2022" applyFont="1" applyFill="1" applyBorder="1" applyAlignment="1">
      <alignment vertical="center" wrapText="1"/>
    </xf>
    <xf numFmtId="166" fontId="86" fillId="2" borderId="43" xfId="2022" applyNumberFormat="1" applyFont="1" applyFill="1" applyBorder="1" applyAlignment="1">
      <alignment horizontal="left" vertical="center"/>
    </xf>
    <xf numFmtId="43" fontId="86" fillId="2" borderId="0" xfId="2022" applyFont="1" applyFill="1"/>
    <xf numFmtId="0" fontId="74" fillId="2" borderId="0" xfId="2025" applyFont="1" applyFill="1"/>
    <xf numFmtId="169" fontId="73" fillId="2" borderId="0" xfId="0" applyNumberFormat="1" applyFont="1" applyFill="1" applyAlignment="1">
      <alignment horizontal="left" vertical="top" wrapText="1"/>
    </xf>
    <xf numFmtId="0" fontId="94" fillId="2" borderId="43" xfId="0" applyFont="1" applyFill="1" applyBorder="1" applyAlignment="1">
      <alignment horizontal="center" vertical="top" wrapText="1"/>
    </xf>
    <xf numFmtId="0" fontId="105" fillId="2" borderId="43" xfId="0" applyFont="1" applyFill="1" applyBorder="1" applyAlignment="1">
      <alignment horizontal="center" vertical="top" wrapText="1"/>
    </xf>
    <xf numFmtId="167" fontId="17" fillId="2" borderId="43" xfId="6" applyNumberFormat="1" applyFont="1" applyFill="1" applyBorder="1" applyAlignment="1">
      <alignment horizontal="center" vertical="top"/>
    </xf>
    <xf numFmtId="165" fontId="105" fillId="2" borderId="43" xfId="3117" applyFont="1" applyFill="1" applyBorder="1" applyAlignment="1">
      <alignment horizontal="center" vertical="top"/>
    </xf>
    <xf numFmtId="0" fontId="94" fillId="2" borderId="0" xfId="0" applyFont="1" applyFill="1" applyAlignment="1">
      <alignment horizontal="center" vertical="top" wrapText="1"/>
    </xf>
    <xf numFmtId="0" fontId="94" fillId="2" borderId="43" xfId="0" applyFont="1" applyFill="1" applyBorder="1" applyAlignment="1">
      <alignment horizontal="left" vertical="top" wrapText="1"/>
    </xf>
    <xf numFmtId="0" fontId="94" fillId="2" borderId="0" xfId="0" applyFont="1" applyFill="1" applyAlignment="1">
      <alignment horizontal="left" vertical="top" wrapText="1"/>
    </xf>
    <xf numFmtId="0" fontId="105" fillId="2" borderId="43" xfId="0" applyFont="1" applyFill="1" applyBorder="1" applyAlignment="1">
      <alignment horizontal="left" vertical="top" wrapText="1"/>
    </xf>
    <xf numFmtId="167" fontId="17" fillId="2" borderId="43" xfId="6" applyNumberFormat="1" applyFont="1" applyFill="1" applyBorder="1">
      <alignment horizontal="right" vertical="top"/>
    </xf>
    <xf numFmtId="165" fontId="105" fillId="2" borderId="43" xfId="3117" applyFont="1" applyFill="1" applyBorder="1">
      <alignment horizontal="right" vertical="top"/>
    </xf>
    <xf numFmtId="165" fontId="17" fillId="2" borderId="43" xfId="6" applyFont="1" applyFill="1" applyBorder="1">
      <alignment horizontal="right" vertical="top"/>
    </xf>
    <xf numFmtId="0" fontId="17" fillId="2" borderId="0" xfId="0" applyFont="1" applyFill="1" applyAlignment="1">
      <alignment horizontal="left" vertical="top" wrapText="1"/>
    </xf>
    <xf numFmtId="167" fontId="73" fillId="2" borderId="43" xfId="6" applyNumberFormat="1" applyFont="1" applyFill="1" applyBorder="1" applyAlignment="1">
      <alignment horizontal="center" vertical="top"/>
    </xf>
    <xf numFmtId="165" fontId="73" fillId="2" borderId="43" xfId="6" applyFont="1" applyFill="1" applyBorder="1" applyAlignment="1">
      <alignment horizontal="center" vertical="top"/>
    </xf>
    <xf numFmtId="0" fontId="73" fillId="2" borderId="0" xfId="0" applyFont="1" applyFill="1" applyAlignment="1">
      <alignment horizontal="center" vertical="top" wrapText="1"/>
    </xf>
    <xf numFmtId="167" fontId="86" fillId="2" borderId="43" xfId="6" applyNumberFormat="1" applyFont="1" applyFill="1" applyBorder="1">
      <alignment horizontal="right" vertical="top"/>
    </xf>
    <xf numFmtId="165" fontId="86" fillId="2" borderId="43" xfId="3118" applyFont="1" applyFill="1" applyBorder="1">
      <alignment horizontal="right" vertical="top"/>
    </xf>
    <xf numFmtId="166" fontId="17" fillId="2" borderId="43" xfId="7" applyNumberFormat="1" applyFont="1" applyFill="1" applyBorder="1" applyAlignment="1">
      <alignment horizontal="center" vertical="top"/>
    </xf>
    <xf numFmtId="166" fontId="105" fillId="2" borderId="43" xfId="7" applyNumberFormat="1" applyFont="1" applyFill="1" applyBorder="1" applyAlignment="1">
      <alignment horizontal="center" vertical="top"/>
    </xf>
    <xf numFmtId="166" fontId="94" fillId="2" borderId="43" xfId="7" applyNumberFormat="1" applyFont="1" applyFill="1" applyBorder="1" applyAlignment="1">
      <alignment horizontal="left" vertical="top" wrapText="1"/>
    </xf>
    <xf numFmtId="166" fontId="17" fillId="2" borderId="43" xfId="7" applyNumberFormat="1" applyFont="1" applyFill="1" applyBorder="1" applyAlignment="1">
      <alignment horizontal="right" vertical="top"/>
    </xf>
    <xf numFmtId="166" fontId="105" fillId="2" borderId="43" xfId="7" applyNumberFormat="1" applyFont="1" applyFill="1" applyBorder="1" applyAlignment="1">
      <alignment horizontal="right" vertical="top"/>
    </xf>
    <xf numFmtId="0" fontId="87" fillId="2" borderId="34" xfId="0" applyFont="1" applyFill="1" applyBorder="1" applyAlignment="1">
      <alignment horizontal="left" vertical="center" wrapText="1"/>
    </xf>
    <xf numFmtId="0" fontId="104" fillId="2" borderId="26" xfId="0" applyFont="1" applyFill="1" applyBorder="1"/>
    <xf numFmtId="0" fontId="104" fillId="2" borderId="3" xfId="0" applyFont="1" applyFill="1" applyBorder="1"/>
    <xf numFmtId="0" fontId="104" fillId="2" borderId="26" xfId="0" applyFont="1" applyFill="1" applyBorder="1" applyAlignment="1">
      <alignment horizontal="center"/>
    </xf>
    <xf numFmtId="0" fontId="74" fillId="2" borderId="0" xfId="0" applyFont="1" applyFill="1" applyAlignment="1">
      <alignment horizontal="center" wrapText="1"/>
    </xf>
    <xf numFmtId="43" fontId="73" fillId="2" borderId="26" xfId="2022" applyFont="1" applyFill="1" applyBorder="1" applyAlignment="1">
      <alignment horizontal="center" vertical="center" wrapText="1"/>
    </xf>
    <xf numFmtId="43" fontId="73" fillId="2" borderId="3" xfId="2022" applyFont="1" applyFill="1" applyBorder="1" applyAlignment="1">
      <alignment horizontal="center" vertical="center" wrapText="1"/>
    </xf>
    <xf numFmtId="43" fontId="73" fillId="2" borderId="40" xfId="2022" applyFont="1" applyFill="1" applyBorder="1" applyAlignment="1">
      <alignment horizontal="center" vertical="center" wrapText="1"/>
    </xf>
    <xf numFmtId="43" fontId="73" fillId="2" borderId="41" xfId="2022" applyFont="1" applyFill="1" applyBorder="1" applyAlignment="1">
      <alignment horizontal="center" vertical="center" wrapText="1"/>
    </xf>
    <xf numFmtId="43" fontId="73" fillId="2" borderId="37" xfId="2022" applyFont="1" applyFill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1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top" wrapText="1"/>
    </xf>
    <xf numFmtId="0" fontId="17" fillId="0" borderId="39" xfId="0" applyFont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49" fontId="98" fillId="2" borderId="26" xfId="0" applyNumberFormat="1" applyFont="1" applyFill="1" applyBorder="1" applyAlignment="1">
      <alignment horizontal="center" vertical="top" wrapText="1"/>
    </xf>
    <xf numFmtId="49" fontId="98" fillId="2" borderId="2" xfId="0" applyNumberFormat="1" applyFont="1" applyFill="1" applyBorder="1" applyAlignment="1">
      <alignment horizontal="center" vertical="top" wrapText="1"/>
    </xf>
    <xf numFmtId="49" fontId="98" fillId="2" borderId="3" xfId="0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43" xfId="0" applyFont="1" applyFill="1" applyBorder="1" applyAlignment="1">
      <alignment horizontal="center" vertical="top" wrapText="1"/>
    </xf>
    <xf numFmtId="49" fontId="17" fillId="2" borderId="43" xfId="0" applyNumberFormat="1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43" xfId="0" applyFont="1" applyFill="1" applyBorder="1" applyAlignment="1">
      <alignment horizontal="center"/>
    </xf>
    <xf numFmtId="0" fontId="17" fillId="2" borderId="26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5" xfId="96" applyNumberFormat="1" applyFont="1" applyFill="1" applyBorder="1" applyAlignment="1">
      <alignment horizontal="center" vertical="center" wrapText="1"/>
    </xf>
    <xf numFmtId="168" fontId="73" fillId="2" borderId="36" xfId="96" applyNumberFormat="1" applyFont="1" applyFill="1" applyBorder="1" applyAlignment="1">
      <alignment horizontal="center" vertical="center" wrapText="1"/>
    </xf>
    <xf numFmtId="168" fontId="73" fillId="2" borderId="37" xfId="96" applyNumberFormat="1" applyFont="1" applyFill="1" applyBorder="1" applyAlignment="1">
      <alignment horizontal="center"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49" fontId="17" fillId="2" borderId="37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8" xfId="2028" applyFont="1" applyFill="1" applyBorder="1" applyAlignment="1">
      <alignment horizontal="right"/>
    </xf>
    <xf numFmtId="0" fontId="100" fillId="2" borderId="26" xfId="253" applyFont="1" applyFill="1" applyBorder="1" applyAlignment="1">
      <alignment horizontal="center"/>
    </xf>
    <xf numFmtId="0" fontId="100" fillId="2" borderId="2" xfId="253" applyFont="1" applyFill="1" applyBorder="1" applyAlignment="1">
      <alignment horizontal="center"/>
    </xf>
    <xf numFmtId="0" fontId="100" fillId="2" borderId="3" xfId="253" applyFont="1" applyFill="1" applyBorder="1" applyAlignment="1">
      <alignment horizontal="center"/>
    </xf>
    <xf numFmtId="166" fontId="100" fillId="2" borderId="0" xfId="253" applyNumberFormat="1" applyFont="1" applyFill="1" applyAlignment="1">
      <alignment horizontal="right" vertical="top" wrapText="1"/>
    </xf>
    <xf numFmtId="166" fontId="100" fillId="2" borderId="0" xfId="253" applyNumberFormat="1" applyFont="1" applyFill="1" applyAlignment="1">
      <alignment horizontal="right" wrapText="1"/>
    </xf>
    <xf numFmtId="0" fontId="101" fillId="2" borderId="0" xfId="299" applyFont="1" applyFill="1" applyAlignment="1">
      <alignment horizontal="center" vertical="center" wrapText="1"/>
    </xf>
    <xf numFmtId="49" fontId="101" fillId="2" borderId="35" xfId="96" applyNumberFormat="1" applyFont="1" applyFill="1" applyBorder="1" applyAlignment="1">
      <alignment horizontal="center" vertical="center" wrapText="1"/>
    </xf>
    <xf numFmtId="49" fontId="101" fillId="2" borderId="37" xfId="96" applyNumberFormat="1" applyFont="1" applyFill="1" applyBorder="1" applyAlignment="1">
      <alignment horizontal="center" vertical="center" wrapText="1"/>
    </xf>
    <xf numFmtId="0" fontId="101" fillId="2" borderId="26" xfId="96" applyFont="1" applyFill="1" applyBorder="1" applyAlignment="1">
      <alignment horizontal="center" vertical="center" wrapText="1"/>
    </xf>
    <xf numFmtId="0" fontId="101" fillId="2" borderId="3" xfId="96" applyFont="1" applyFill="1" applyBorder="1" applyAlignment="1">
      <alignment horizontal="center" vertical="center" wrapText="1"/>
    </xf>
    <xf numFmtId="166" fontId="100" fillId="2" borderId="35" xfId="96" applyNumberFormat="1" applyFont="1" applyFill="1" applyBorder="1" applyAlignment="1">
      <alignment horizontal="center" vertical="center" wrapText="1"/>
    </xf>
    <xf numFmtId="166" fontId="100" fillId="2" borderId="36" xfId="96" applyNumberFormat="1" applyFont="1" applyFill="1" applyBorder="1" applyAlignment="1">
      <alignment horizontal="center" vertical="center" wrapText="1"/>
    </xf>
    <xf numFmtId="166" fontId="100" fillId="2" borderId="37" xfId="96" applyNumberFormat="1" applyFont="1" applyFill="1" applyBorder="1" applyAlignment="1">
      <alignment horizontal="center" vertical="center" wrapText="1"/>
    </xf>
    <xf numFmtId="0" fontId="73" fillId="2" borderId="47" xfId="0" applyFont="1" applyFill="1" applyBorder="1" applyAlignment="1">
      <alignment horizontal="center" vertical="top" wrapText="1"/>
    </xf>
    <xf numFmtId="0" fontId="73" fillId="2" borderId="44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top" wrapText="1"/>
    </xf>
    <xf numFmtId="0" fontId="73" fillId="2" borderId="45" xfId="0" applyFont="1" applyFill="1" applyBorder="1" applyAlignment="1">
      <alignment horizontal="center" vertical="top" wrapText="1"/>
    </xf>
    <xf numFmtId="0" fontId="73" fillId="2" borderId="6" xfId="0" applyFont="1" applyFill="1" applyBorder="1" applyAlignment="1">
      <alignment horizontal="center" vertical="top" wrapText="1"/>
    </xf>
    <xf numFmtId="0" fontId="73" fillId="2" borderId="46" xfId="0" applyFont="1" applyFill="1" applyBorder="1" applyAlignment="1">
      <alignment horizontal="center" vertical="top" wrapText="1"/>
    </xf>
    <xf numFmtId="175" fontId="73" fillId="2" borderId="40" xfId="0" applyNumberFormat="1" applyFont="1" applyFill="1" applyBorder="1" applyAlignment="1">
      <alignment horizontal="center" vertical="top" wrapText="1"/>
    </xf>
    <xf numFmtId="175" fontId="73" fillId="2" borderId="41" xfId="0" applyNumberFormat="1" applyFont="1" applyFill="1" applyBorder="1" applyAlignment="1">
      <alignment horizontal="center" vertical="top" wrapText="1"/>
    </xf>
    <xf numFmtId="175" fontId="73" fillId="2" borderId="37" xfId="0" applyNumberFormat="1" applyFont="1" applyFill="1" applyBorder="1" applyAlignment="1">
      <alignment horizontal="center" vertical="top" wrapText="1"/>
    </xf>
    <xf numFmtId="0" fontId="73" fillId="2" borderId="40" xfId="0" applyFont="1" applyFill="1" applyBorder="1" applyAlignment="1">
      <alignment horizontal="center" vertical="top" wrapText="1"/>
    </xf>
    <xf numFmtId="0" fontId="73" fillId="2" borderId="37" xfId="0" applyFont="1" applyFill="1" applyBorder="1" applyAlignment="1">
      <alignment horizontal="center" vertical="top" wrapText="1"/>
    </xf>
    <xf numFmtId="0" fontId="17" fillId="2" borderId="0" xfId="299" applyFont="1" applyFill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86" fillId="2" borderId="40" xfId="0" applyFont="1" applyFill="1" applyBorder="1" applyAlignment="1">
      <alignment horizontal="left" vertical="top" wrapText="1"/>
    </xf>
    <xf numFmtId="0" fontId="86" fillId="2" borderId="37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6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8" fillId="2" borderId="0" xfId="0" applyFont="1" applyFill="1" applyAlignment="1">
      <alignment horizontal="right" vertical="top" wrapText="1"/>
    </xf>
    <xf numFmtId="0" fontId="14" fillId="2" borderId="0" xfId="0" applyFont="1" applyFill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top" wrapText="1"/>
    </xf>
    <xf numFmtId="0" fontId="14" fillId="2" borderId="34" xfId="0" applyFont="1" applyFill="1" applyBorder="1" applyAlignment="1">
      <alignment horizontal="center" vertical="center" wrapText="1"/>
    </xf>
  </cellXfs>
  <cellStyles count="3119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1" xfId="164" xr:uid="{00000000-0005-0000-0000-000036060000}"/>
    <cellStyle name="Normal 11 2" xfId="186" xr:uid="{00000000-0005-0000-0000-000037060000}"/>
    <cellStyle name="Normal 11 2 2" xfId="2147" xr:uid="{00000000-0005-0000-0000-000038060000}"/>
    <cellStyle name="Normal 11 3" xfId="209" xr:uid="{00000000-0005-0000-0000-000039060000}"/>
    <cellStyle name="Normal 11 3 2" xfId="2170" xr:uid="{00000000-0005-0000-0000-00003A060000}"/>
    <cellStyle name="Normal 11 3 3" xfId="2059" xr:uid="{00000000-0005-0000-0000-00003B060000}"/>
    <cellStyle name="Normal 11 4" xfId="2127" xr:uid="{00000000-0005-0000-0000-00003C060000}"/>
    <cellStyle name="Normal 12" xfId="165" xr:uid="{00000000-0005-0000-0000-00003D060000}"/>
    <cellStyle name="Normal 12 2" xfId="241" xr:uid="{00000000-0005-0000-0000-00003E060000}"/>
    <cellStyle name="Normal 12 3" xfId="2024" xr:uid="{00000000-0005-0000-0000-00003F060000}"/>
    <cellStyle name="Normal 13" xfId="242" xr:uid="{00000000-0005-0000-0000-000040060000}"/>
    <cellStyle name="Normal 14" xfId="243" xr:uid="{00000000-0005-0000-0000-000041060000}"/>
    <cellStyle name="Normal 14 2" xfId="244" xr:uid="{00000000-0005-0000-0000-000042060000}"/>
    <cellStyle name="Normal 14 3" xfId="2174" xr:uid="{00000000-0005-0000-0000-000043060000}"/>
    <cellStyle name="Normal 14 4" xfId="2056" xr:uid="{00000000-0005-0000-0000-000044060000}"/>
    <cellStyle name="Normal 15" xfId="245" xr:uid="{00000000-0005-0000-0000-000045060000}"/>
    <cellStyle name="Normal 16" xfId="246" xr:uid="{00000000-0005-0000-0000-000046060000}"/>
    <cellStyle name="Normal 17" xfId="247" xr:uid="{00000000-0005-0000-0000-000047060000}"/>
    <cellStyle name="Normal 18" xfId="299" xr:uid="{00000000-0005-0000-0000-000048060000}"/>
    <cellStyle name="Normal 2" xfId="1" xr:uid="{00000000-0005-0000-0000-000049060000}"/>
    <cellStyle name="Normal 2 2" xfId="146" xr:uid="{00000000-0005-0000-0000-00004A060000}"/>
    <cellStyle name="Normal 2 2 2" xfId="163" xr:uid="{00000000-0005-0000-0000-00004B060000}"/>
    <cellStyle name="Normal 2 2 3" xfId="248" xr:uid="{00000000-0005-0000-0000-00004C060000}"/>
    <cellStyle name="Normal 2 3" xfId="147" xr:uid="{00000000-0005-0000-0000-00004D060000}"/>
    <cellStyle name="Normal 2 3 2" xfId="249" xr:uid="{00000000-0005-0000-0000-00004E060000}"/>
    <cellStyle name="Normal 2 3 3" xfId="250" xr:uid="{00000000-0005-0000-0000-00004F060000}"/>
    <cellStyle name="Normal 2 4" xfId="96" xr:uid="{00000000-0005-0000-0000-000050060000}"/>
    <cellStyle name="Normal 2 4 2" xfId="251" xr:uid="{00000000-0005-0000-0000-000051060000}"/>
    <cellStyle name="Normal 2 5" xfId="252" xr:uid="{00000000-0005-0000-0000-000052060000}"/>
    <cellStyle name="Normal 2 6" xfId="253" xr:uid="{00000000-0005-0000-0000-000053060000}"/>
    <cellStyle name="Normal 2 7" xfId="2078" xr:uid="{00000000-0005-0000-0000-000054060000}"/>
    <cellStyle name="Normal 2 8" xfId="2033" xr:uid="{00000000-0005-0000-0000-000055060000}"/>
    <cellStyle name="Normal 3" xfId="3" xr:uid="{00000000-0005-0000-0000-000056060000}"/>
    <cellStyle name="Normal 3 2" xfId="104" xr:uid="{00000000-0005-0000-0000-000057060000}"/>
    <cellStyle name="Normal 3 2 2" xfId="148" xr:uid="{00000000-0005-0000-0000-000058060000}"/>
    <cellStyle name="Normal 3 2 3" xfId="254" xr:uid="{00000000-0005-0000-0000-000059060000}"/>
    <cellStyle name="Normal 3 3" xfId="98" xr:uid="{00000000-0005-0000-0000-00005A060000}"/>
    <cellStyle name="Normal 3 4" xfId="255" xr:uid="{00000000-0005-0000-0000-00005B060000}"/>
    <cellStyle name="Normal 3 5" xfId="256" xr:uid="{00000000-0005-0000-0000-00005C060000}"/>
    <cellStyle name="Normal 3_HavelvacN2axjusakN3" xfId="106" xr:uid="{00000000-0005-0000-0000-00005D060000}"/>
    <cellStyle name="Normal 4" xfId="5" xr:uid="{00000000-0005-0000-0000-00005E060000}"/>
    <cellStyle name="Normal 4 2" xfId="9" xr:uid="{00000000-0005-0000-0000-00005F060000}"/>
    <cellStyle name="Normal 4 3" xfId="101" xr:uid="{00000000-0005-0000-0000-000060060000}"/>
    <cellStyle name="Normal 5" xfId="107" xr:uid="{00000000-0005-0000-0000-000061060000}"/>
    <cellStyle name="Normal 5 2" xfId="149" xr:uid="{00000000-0005-0000-0000-000062060000}"/>
    <cellStyle name="Normal 5 2 2" xfId="189" xr:uid="{00000000-0005-0000-0000-000063060000}"/>
    <cellStyle name="Normal 5 2 2 2" xfId="212" xr:uid="{00000000-0005-0000-0000-000064060000}"/>
    <cellStyle name="Normal 5 2 2 2 2" xfId="2173" xr:uid="{00000000-0005-0000-0000-000065060000}"/>
    <cellStyle name="Normal 5 2 2 3" xfId="2150" xr:uid="{00000000-0005-0000-0000-000066060000}"/>
    <cellStyle name="Normal 5 2 3" xfId="182" xr:uid="{00000000-0005-0000-0000-000067060000}"/>
    <cellStyle name="Normal 5 2 3 2" xfId="2144" xr:uid="{00000000-0005-0000-0000-000068060000}"/>
    <cellStyle name="Normal 5 2 4" xfId="206" xr:uid="{00000000-0005-0000-0000-000069060000}"/>
    <cellStyle name="Normal 5 2 4 2" xfId="2167" xr:uid="{00000000-0005-0000-0000-00006A060000}"/>
    <cellStyle name="Normal 5 2 5" xfId="2125" xr:uid="{00000000-0005-0000-0000-00006B060000}"/>
    <cellStyle name="Normal 5 3" xfId="257" xr:uid="{00000000-0005-0000-0000-00006C060000}"/>
    <cellStyle name="Normal 5 3 7" xfId="2058" xr:uid="{00000000-0005-0000-0000-00006D060000}"/>
    <cellStyle name="Normal 6" xfId="150" xr:uid="{00000000-0005-0000-0000-00006E060000}"/>
    <cellStyle name="Normal 6 2" xfId="213" xr:uid="{00000000-0005-0000-0000-00006F060000}"/>
    <cellStyle name="Normal 6 3" xfId="258" xr:uid="{00000000-0005-0000-0000-000070060000}"/>
    <cellStyle name="Normal 7" xfId="151" xr:uid="{00000000-0005-0000-0000-000071060000}"/>
    <cellStyle name="Normal 7 2" xfId="259" xr:uid="{00000000-0005-0000-0000-000072060000}"/>
    <cellStyle name="Normal 8" xfId="8" xr:uid="{00000000-0005-0000-0000-000073060000}"/>
    <cellStyle name="Normal 8 2" xfId="162" xr:uid="{00000000-0005-0000-0000-000074060000}"/>
    <cellStyle name="Normal 8 3" xfId="179" xr:uid="{00000000-0005-0000-0000-000075060000}"/>
    <cellStyle name="Normal 8 3 2" xfId="2141" xr:uid="{00000000-0005-0000-0000-000076060000}"/>
    <cellStyle name="Normal 8 4" xfId="203" xr:uid="{00000000-0005-0000-0000-000077060000}"/>
    <cellStyle name="Normal 8 4 2" xfId="2164" xr:uid="{00000000-0005-0000-0000-000078060000}"/>
    <cellStyle name="Normal 9" xfId="94" xr:uid="{00000000-0005-0000-0000-000079060000}"/>
    <cellStyle name="Normal 9 2" xfId="184" xr:uid="{00000000-0005-0000-0000-00007A060000}"/>
    <cellStyle name="Normal 9 2 2" xfId="2145" xr:uid="{00000000-0005-0000-0000-00007B060000}"/>
    <cellStyle name="Normal 9 3" xfId="207" xr:uid="{00000000-0005-0000-0000-00007C060000}"/>
    <cellStyle name="Normal 9 3 2" xfId="2168" xr:uid="{00000000-0005-0000-0000-00007D060000}"/>
    <cellStyle name="Normal 9 4" xfId="2120" xr:uid="{00000000-0005-0000-0000-00007E060000}"/>
    <cellStyle name="Normal_General 17.02.04" xfId="3116" xr:uid="{16FBDECA-D01C-45F9-8518-99660D03F139}"/>
    <cellStyle name="Note" xfId="25" builtinId="10" customBuiltin="1"/>
    <cellStyle name="Note 2" xfId="54" xr:uid="{00000000-0005-0000-0000-000080060000}"/>
    <cellStyle name="Note 2 2" xfId="152" xr:uid="{00000000-0005-0000-0000-000081060000}"/>
    <cellStyle name="Note 2 2 10" xfId="995" xr:uid="{00000000-0005-0000-0000-000082060000}"/>
    <cellStyle name="Note 2 2 10 2" xfId="2838" xr:uid="{00000000-0005-0000-0000-000083060000}"/>
    <cellStyle name="Note 2 2 10 3" xfId="2633" xr:uid="{00000000-0005-0000-0000-000084060000}"/>
    <cellStyle name="Note 2 2 10 4" xfId="3077" xr:uid="{00000000-0005-0000-0000-000085060000}"/>
    <cellStyle name="Note 2 2 10 5" xfId="2597" xr:uid="{00000000-0005-0000-0000-000086060000}"/>
    <cellStyle name="Note 2 2 11" xfId="996" xr:uid="{00000000-0005-0000-0000-000087060000}"/>
    <cellStyle name="Note 2 2 11 2" xfId="2839" xr:uid="{00000000-0005-0000-0000-000088060000}"/>
    <cellStyle name="Note 2 2 11 3" xfId="2096" xr:uid="{00000000-0005-0000-0000-000089060000}"/>
    <cellStyle name="Note 2 2 11 4" xfId="3081" xr:uid="{00000000-0005-0000-0000-00008A060000}"/>
    <cellStyle name="Note 2 2 11 5" xfId="2598" xr:uid="{00000000-0005-0000-0000-00008B060000}"/>
    <cellStyle name="Note 2 2 12" xfId="997" xr:uid="{00000000-0005-0000-0000-00008C060000}"/>
    <cellStyle name="Note 2 2 12 2" xfId="2840" xr:uid="{00000000-0005-0000-0000-00008D060000}"/>
    <cellStyle name="Note 2 2 12 3" xfId="2708" xr:uid="{00000000-0005-0000-0000-00008E060000}"/>
    <cellStyle name="Note 2 2 12 4" xfId="3017" xr:uid="{00000000-0005-0000-0000-00008F060000}"/>
    <cellStyle name="Note 2 2 12 5" xfId="2599" xr:uid="{00000000-0005-0000-0000-000090060000}"/>
    <cellStyle name="Note 2 2 13" xfId="998" xr:uid="{00000000-0005-0000-0000-000091060000}"/>
    <cellStyle name="Note 2 2 13 2" xfId="2841" xr:uid="{00000000-0005-0000-0000-000092060000}"/>
    <cellStyle name="Note 2 2 13 3" xfId="2697" xr:uid="{00000000-0005-0000-0000-000093060000}"/>
    <cellStyle name="Note 2 2 13 4" xfId="3024" xr:uid="{00000000-0005-0000-0000-000094060000}"/>
    <cellStyle name="Note 2 2 13 5" xfId="2600" xr:uid="{00000000-0005-0000-0000-000095060000}"/>
    <cellStyle name="Note 2 2 14" xfId="999" xr:uid="{00000000-0005-0000-0000-000096060000}"/>
    <cellStyle name="Note 2 2 14 2" xfId="2842" xr:uid="{00000000-0005-0000-0000-000097060000}"/>
    <cellStyle name="Note 2 2 14 3" xfId="2647" xr:uid="{00000000-0005-0000-0000-000098060000}"/>
    <cellStyle name="Note 2 2 14 4" xfId="3063" xr:uid="{00000000-0005-0000-0000-000099060000}"/>
    <cellStyle name="Note 2 2 14 5" xfId="2601" xr:uid="{00000000-0005-0000-0000-00009A060000}"/>
    <cellStyle name="Note 2 2 15" xfId="1000" xr:uid="{00000000-0005-0000-0000-00009B060000}"/>
    <cellStyle name="Note 2 2 15 2" xfId="2843" xr:uid="{00000000-0005-0000-0000-00009C060000}"/>
    <cellStyle name="Note 2 2 15 3" xfId="2704" xr:uid="{00000000-0005-0000-0000-00009D060000}"/>
    <cellStyle name="Note 2 2 15 4" xfId="3019" xr:uid="{00000000-0005-0000-0000-00009E060000}"/>
    <cellStyle name="Note 2 2 15 5" xfId="2602" xr:uid="{00000000-0005-0000-0000-00009F060000}"/>
    <cellStyle name="Note 2 2 16" xfId="1001" xr:uid="{00000000-0005-0000-0000-0000A0060000}"/>
    <cellStyle name="Note 2 2 16 2" xfId="2844" xr:uid="{00000000-0005-0000-0000-0000A1060000}"/>
    <cellStyle name="Note 2 2 16 3" xfId="2692" xr:uid="{00000000-0005-0000-0000-0000A2060000}"/>
    <cellStyle name="Note 2 2 16 4" xfId="3027" xr:uid="{00000000-0005-0000-0000-0000A3060000}"/>
    <cellStyle name="Note 2 2 16 5" xfId="2603" xr:uid="{00000000-0005-0000-0000-0000A4060000}"/>
    <cellStyle name="Note 2 2 17" xfId="1002" xr:uid="{00000000-0005-0000-0000-0000A5060000}"/>
    <cellStyle name="Note 2 2 17 2" xfId="2845" xr:uid="{00000000-0005-0000-0000-0000A6060000}"/>
    <cellStyle name="Note 2 2 17 3" xfId="2687" xr:uid="{00000000-0005-0000-0000-0000A7060000}"/>
    <cellStyle name="Note 2 2 17 4" xfId="3032" xr:uid="{00000000-0005-0000-0000-0000A8060000}"/>
    <cellStyle name="Note 2 2 17 5" xfId="2604" xr:uid="{00000000-0005-0000-0000-0000A9060000}"/>
    <cellStyle name="Note 2 2 18" xfId="1003" xr:uid="{00000000-0005-0000-0000-0000AA060000}"/>
    <cellStyle name="Note 2 2 18 2" xfId="2846" xr:uid="{00000000-0005-0000-0000-0000AB060000}"/>
    <cellStyle name="Note 2 2 18 3" xfId="2089" xr:uid="{00000000-0005-0000-0000-0000AC060000}"/>
    <cellStyle name="Note 2 2 18 4" xfId="3093" xr:uid="{00000000-0005-0000-0000-0000AD060000}"/>
    <cellStyle name="Note 2 2 18 5" xfId="2605" xr:uid="{00000000-0005-0000-0000-0000AE060000}"/>
    <cellStyle name="Note 2 2 19" xfId="1004" xr:uid="{00000000-0005-0000-0000-0000AF060000}"/>
    <cellStyle name="Note 2 2 19 2" xfId="2847" xr:uid="{00000000-0005-0000-0000-0000B0060000}"/>
    <cellStyle name="Note 2 2 19 3" xfId="2758" xr:uid="{00000000-0005-0000-0000-0000B1060000}"/>
    <cellStyle name="Note 2 2 19 4" xfId="2982" xr:uid="{00000000-0005-0000-0000-0000B2060000}"/>
    <cellStyle name="Note 2 2 19 5" xfId="2606" xr:uid="{00000000-0005-0000-0000-0000B3060000}"/>
    <cellStyle name="Note 2 2 2" xfId="1005" xr:uid="{00000000-0005-0000-0000-0000B4060000}"/>
    <cellStyle name="Note 2 2 2 2" xfId="2848" xr:uid="{00000000-0005-0000-0000-0000B5060000}"/>
    <cellStyle name="Note 2 2 2 3" xfId="2678" xr:uid="{00000000-0005-0000-0000-0000B6060000}"/>
    <cellStyle name="Note 2 2 2 4" xfId="3041" xr:uid="{00000000-0005-0000-0000-0000B7060000}"/>
    <cellStyle name="Note 2 2 2 5" xfId="2607" xr:uid="{00000000-0005-0000-0000-0000B8060000}"/>
    <cellStyle name="Note 2 2 20" xfId="1006" xr:uid="{00000000-0005-0000-0000-0000B9060000}"/>
    <cellStyle name="Note 2 2 20 2" xfId="2849" xr:uid="{00000000-0005-0000-0000-0000BA060000}"/>
    <cellStyle name="Note 2 2 20 3" xfId="2757" xr:uid="{00000000-0005-0000-0000-0000BB060000}"/>
    <cellStyle name="Note 2 2 20 4" xfId="2983" xr:uid="{00000000-0005-0000-0000-0000BC060000}"/>
    <cellStyle name="Note 2 2 20 5" xfId="2608" xr:uid="{00000000-0005-0000-0000-0000BD060000}"/>
    <cellStyle name="Note 2 2 21" xfId="1007" xr:uid="{00000000-0005-0000-0000-0000BE060000}"/>
    <cellStyle name="Note 2 2 21 2" xfId="2850" xr:uid="{00000000-0005-0000-0000-0000BF060000}"/>
    <cellStyle name="Note 2 2 21 3" xfId="2714" xr:uid="{00000000-0005-0000-0000-0000C0060000}"/>
    <cellStyle name="Note 2 2 21 4" xfId="3013" xr:uid="{00000000-0005-0000-0000-0000C1060000}"/>
    <cellStyle name="Note 2 2 21 5" xfId="2609" xr:uid="{00000000-0005-0000-0000-0000C2060000}"/>
    <cellStyle name="Note 2 2 22" xfId="1008" xr:uid="{00000000-0005-0000-0000-0000C3060000}"/>
    <cellStyle name="Note 2 2 22 2" xfId="2851" xr:uid="{00000000-0005-0000-0000-0000C4060000}"/>
    <cellStyle name="Note 2 2 22 3" xfId="2677" xr:uid="{00000000-0005-0000-0000-0000C5060000}"/>
    <cellStyle name="Note 2 2 22 4" xfId="3042" xr:uid="{00000000-0005-0000-0000-0000C6060000}"/>
    <cellStyle name="Note 2 2 22 5" xfId="2610" xr:uid="{00000000-0005-0000-0000-0000C7060000}"/>
    <cellStyle name="Note 2 2 23" xfId="1009" xr:uid="{00000000-0005-0000-0000-0000C8060000}"/>
    <cellStyle name="Note 2 2 23 2" xfId="2852" xr:uid="{00000000-0005-0000-0000-0000C9060000}"/>
    <cellStyle name="Note 2 2 23 3" xfId="2756" xr:uid="{00000000-0005-0000-0000-0000CA060000}"/>
    <cellStyle name="Note 2 2 23 4" xfId="2984" xr:uid="{00000000-0005-0000-0000-0000CB060000}"/>
    <cellStyle name="Note 2 2 23 5" xfId="2611" xr:uid="{00000000-0005-0000-0000-0000CC060000}"/>
    <cellStyle name="Note 2 2 24" xfId="1010" xr:uid="{00000000-0005-0000-0000-0000CD060000}"/>
    <cellStyle name="Note 2 2 24 2" xfId="2853" xr:uid="{00000000-0005-0000-0000-0000CE060000}"/>
    <cellStyle name="Note 2 2 24 3" xfId="2707" xr:uid="{00000000-0005-0000-0000-0000CF060000}"/>
    <cellStyle name="Note 2 2 24 4" xfId="3018" xr:uid="{00000000-0005-0000-0000-0000D0060000}"/>
    <cellStyle name="Note 2 2 24 5" xfId="2612" xr:uid="{00000000-0005-0000-0000-0000D1060000}"/>
    <cellStyle name="Note 2 2 25" xfId="1011" xr:uid="{00000000-0005-0000-0000-0000D2060000}"/>
    <cellStyle name="Note 2 2 25 2" xfId="2854" xr:uid="{00000000-0005-0000-0000-0000D3060000}"/>
    <cellStyle name="Note 2 2 25 3" xfId="2695" xr:uid="{00000000-0005-0000-0000-0000D4060000}"/>
    <cellStyle name="Note 2 2 25 4" xfId="3026" xr:uid="{00000000-0005-0000-0000-0000D5060000}"/>
    <cellStyle name="Note 2 2 25 5" xfId="2613" xr:uid="{00000000-0005-0000-0000-0000D6060000}"/>
    <cellStyle name="Note 2 2 26" xfId="1012" xr:uid="{00000000-0005-0000-0000-0000D7060000}"/>
    <cellStyle name="Note 2 2 26 2" xfId="2855" xr:uid="{00000000-0005-0000-0000-0000D8060000}"/>
    <cellStyle name="Note 2 2 26 3" xfId="2713" xr:uid="{00000000-0005-0000-0000-0000D9060000}"/>
    <cellStyle name="Note 2 2 26 4" xfId="3014" xr:uid="{00000000-0005-0000-0000-0000DA060000}"/>
    <cellStyle name="Note 2 2 26 5" xfId="2614" xr:uid="{00000000-0005-0000-0000-0000DB060000}"/>
    <cellStyle name="Note 2 2 27" xfId="1013" xr:uid="{00000000-0005-0000-0000-0000DC060000}"/>
    <cellStyle name="Note 2 2 27 2" xfId="2856" xr:uid="{00000000-0005-0000-0000-0000DD060000}"/>
    <cellStyle name="Note 2 2 27 3" xfId="2702" xr:uid="{00000000-0005-0000-0000-0000DE060000}"/>
    <cellStyle name="Note 2 2 27 4" xfId="3021" xr:uid="{00000000-0005-0000-0000-0000DF060000}"/>
    <cellStyle name="Note 2 2 27 5" xfId="2615" xr:uid="{00000000-0005-0000-0000-0000E0060000}"/>
    <cellStyle name="Note 2 2 28" xfId="1014" xr:uid="{00000000-0005-0000-0000-0000E1060000}"/>
    <cellStyle name="Note 2 2 28 2" xfId="2857" xr:uid="{00000000-0005-0000-0000-0000E2060000}"/>
    <cellStyle name="Note 2 2 28 3" xfId="2676" xr:uid="{00000000-0005-0000-0000-0000E3060000}"/>
    <cellStyle name="Note 2 2 28 4" xfId="3043" xr:uid="{00000000-0005-0000-0000-0000E4060000}"/>
    <cellStyle name="Note 2 2 28 5" xfId="2616" xr:uid="{00000000-0005-0000-0000-0000E5060000}"/>
    <cellStyle name="Note 2 2 29" xfId="1015" xr:uid="{00000000-0005-0000-0000-0000E6060000}"/>
    <cellStyle name="Note 2 2 29 2" xfId="2858" xr:uid="{00000000-0005-0000-0000-0000E7060000}"/>
    <cellStyle name="Note 2 2 29 3" xfId="2660" xr:uid="{00000000-0005-0000-0000-0000E8060000}"/>
    <cellStyle name="Note 2 2 29 4" xfId="3056" xr:uid="{00000000-0005-0000-0000-0000E9060000}"/>
    <cellStyle name="Note 2 2 29 5" xfId="2617" xr:uid="{00000000-0005-0000-0000-0000EA060000}"/>
    <cellStyle name="Note 2 2 3" xfId="1016" xr:uid="{00000000-0005-0000-0000-0000EB060000}"/>
    <cellStyle name="Note 2 2 3 2" xfId="2859" xr:uid="{00000000-0005-0000-0000-0000EC060000}"/>
    <cellStyle name="Note 2 2 3 3" xfId="2654" xr:uid="{00000000-0005-0000-0000-0000ED060000}"/>
    <cellStyle name="Note 2 2 3 4" xfId="3060" xr:uid="{00000000-0005-0000-0000-0000EE060000}"/>
    <cellStyle name="Note 2 2 3 5" xfId="2618" xr:uid="{00000000-0005-0000-0000-0000EF060000}"/>
    <cellStyle name="Note 2 2 30" xfId="1017" xr:uid="{00000000-0005-0000-0000-0000F0060000}"/>
    <cellStyle name="Note 2 2 30 2" xfId="2860" xr:uid="{00000000-0005-0000-0000-0000F1060000}"/>
    <cellStyle name="Note 2 2 30 3" xfId="2086" xr:uid="{00000000-0005-0000-0000-0000F2060000}"/>
    <cellStyle name="Note 2 2 30 4" xfId="3092" xr:uid="{00000000-0005-0000-0000-0000F3060000}"/>
    <cellStyle name="Note 2 2 30 5" xfId="2619" xr:uid="{00000000-0005-0000-0000-0000F4060000}"/>
    <cellStyle name="Note 2 2 31" xfId="1018" xr:uid="{00000000-0005-0000-0000-0000F5060000}"/>
    <cellStyle name="Note 2 2 31 2" xfId="2861" xr:uid="{00000000-0005-0000-0000-0000F6060000}"/>
    <cellStyle name="Note 2 2 31 3" xfId="2122" xr:uid="{00000000-0005-0000-0000-0000F7060000}"/>
    <cellStyle name="Note 2 2 31 4" xfId="3095" xr:uid="{00000000-0005-0000-0000-0000F8060000}"/>
    <cellStyle name="Note 2 2 31 5" xfId="2620" xr:uid="{00000000-0005-0000-0000-0000F9060000}"/>
    <cellStyle name="Note 2 2 32" xfId="1019" xr:uid="{00000000-0005-0000-0000-0000FA060000}"/>
    <cellStyle name="Note 2 2 32 2" xfId="2862" xr:uid="{00000000-0005-0000-0000-0000FB060000}"/>
    <cellStyle name="Note 2 2 32 3" xfId="2659" xr:uid="{00000000-0005-0000-0000-0000FC060000}"/>
    <cellStyle name="Note 2 2 32 4" xfId="3057" xr:uid="{00000000-0005-0000-0000-0000FD060000}"/>
    <cellStyle name="Note 2 2 32 5" xfId="2621" xr:uid="{00000000-0005-0000-0000-0000FE060000}"/>
    <cellStyle name="Note 2 2 33" xfId="1020" xr:uid="{00000000-0005-0000-0000-0000FF060000}"/>
    <cellStyle name="Note 2 2 33 2" xfId="2863" xr:uid="{00000000-0005-0000-0000-000000070000}"/>
    <cellStyle name="Note 2 2 33 3" xfId="2755" xr:uid="{00000000-0005-0000-0000-000001070000}"/>
    <cellStyle name="Note 2 2 33 4" xfId="2985" xr:uid="{00000000-0005-0000-0000-000002070000}"/>
    <cellStyle name="Note 2 2 33 5" xfId="2622" xr:uid="{00000000-0005-0000-0000-000003070000}"/>
    <cellStyle name="Note 2 2 34" xfId="1021" xr:uid="{00000000-0005-0000-0000-000004070000}"/>
    <cellStyle name="Note 2 2 34 2" xfId="2864" xr:uid="{00000000-0005-0000-0000-000005070000}"/>
    <cellStyle name="Note 2 2 34 3" xfId="2754" xr:uid="{00000000-0005-0000-0000-000006070000}"/>
    <cellStyle name="Note 2 2 34 4" xfId="2986" xr:uid="{00000000-0005-0000-0000-000007070000}"/>
    <cellStyle name="Note 2 2 34 5" xfId="2623" xr:uid="{00000000-0005-0000-0000-000008070000}"/>
    <cellStyle name="Note 2 2 35" xfId="2679" xr:uid="{00000000-0005-0000-0000-000009070000}"/>
    <cellStyle name="Note 2 2 36" xfId="3040" xr:uid="{00000000-0005-0000-0000-00000A070000}"/>
    <cellStyle name="Note 2 2 37" xfId="3111" xr:uid="{00000000-0005-0000-0000-00000B070000}"/>
    <cellStyle name="Note 2 2 38" xfId="2126" xr:uid="{00000000-0005-0000-0000-00000C070000}"/>
    <cellStyle name="Note 2 2 4" xfId="1022" xr:uid="{00000000-0005-0000-0000-00000D070000}"/>
    <cellStyle name="Note 2 2 4 2" xfId="2865" xr:uid="{00000000-0005-0000-0000-00000E070000}"/>
    <cellStyle name="Note 2 2 4 3" xfId="2651" xr:uid="{00000000-0005-0000-0000-00000F070000}"/>
    <cellStyle name="Note 2 2 4 4" xfId="2715" xr:uid="{00000000-0005-0000-0000-000010070000}"/>
    <cellStyle name="Note 2 2 4 5" xfId="2624" xr:uid="{00000000-0005-0000-0000-000011070000}"/>
    <cellStyle name="Note 2 2 5" xfId="1023" xr:uid="{00000000-0005-0000-0000-000012070000}"/>
    <cellStyle name="Note 2 2 5 2" xfId="2866" xr:uid="{00000000-0005-0000-0000-000013070000}"/>
    <cellStyle name="Note 2 2 5 3" xfId="2753" xr:uid="{00000000-0005-0000-0000-000014070000}"/>
    <cellStyle name="Note 2 2 5 4" xfId="2987" xr:uid="{00000000-0005-0000-0000-000015070000}"/>
    <cellStyle name="Note 2 2 5 5" xfId="2625" xr:uid="{00000000-0005-0000-0000-000016070000}"/>
    <cellStyle name="Note 2 2 6" xfId="1024" xr:uid="{00000000-0005-0000-0000-000017070000}"/>
    <cellStyle name="Note 2 2 6 2" xfId="2867" xr:uid="{00000000-0005-0000-0000-000018070000}"/>
    <cellStyle name="Note 2 2 6 3" xfId="2675" xr:uid="{00000000-0005-0000-0000-000019070000}"/>
    <cellStyle name="Note 2 2 6 4" xfId="3044" xr:uid="{00000000-0005-0000-0000-00001A070000}"/>
    <cellStyle name="Note 2 2 6 5" xfId="2626" xr:uid="{00000000-0005-0000-0000-00001B070000}"/>
    <cellStyle name="Note 2 2 7" xfId="1025" xr:uid="{00000000-0005-0000-0000-00001C070000}"/>
    <cellStyle name="Note 2 2 7 2" xfId="2868" xr:uid="{00000000-0005-0000-0000-00001D070000}"/>
    <cellStyle name="Note 2 2 7 3" xfId="2657" xr:uid="{00000000-0005-0000-0000-00001E070000}"/>
    <cellStyle name="Note 2 2 7 4" xfId="3059" xr:uid="{00000000-0005-0000-0000-00001F070000}"/>
    <cellStyle name="Note 2 2 7 5" xfId="2627" xr:uid="{00000000-0005-0000-0000-000020070000}"/>
    <cellStyle name="Note 2 2 8" xfId="1026" xr:uid="{00000000-0005-0000-0000-000021070000}"/>
    <cellStyle name="Note 2 2 8 2" xfId="2869" xr:uid="{00000000-0005-0000-0000-000022070000}"/>
    <cellStyle name="Note 2 2 8 3" xfId="2087" xr:uid="{00000000-0005-0000-0000-000023070000}"/>
    <cellStyle name="Note 2 2 8 4" xfId="3097" xr:uid="{00000000-0005-0000-0000-000024070000}"/>
    <cellStyle name="Note 2 2 8 5" xfId="2628" xr:uid="{00000000-0005-0000-0000-000025070000}"/>
    <cellStyle name="Note 2 2 9" xfId="1027" xr:uid="{00000000-0005-0000-0000-000026070000}"/>
    <cellStyle name="Note 2 2 9 2" xfId="2870" xr:uid="{00000000-0005-0000-0000-000027070000}"/>
    <cellStyle name="Note 2 2 9 3" xfId="2752" xr:uid="{00000000-0005-0000-0000-000028070000}"/>
    <cellStyle name="Note 2 2 9 4" xfId="2988" xr:uid="{00000000-0005-0000-0000-000029070000}"/>
    <cellStyle name="Note 2 2 9 5" xfId="2629" xr:uid="{00000000-0005-0000-0000-00002A070000}"/>
    <cellStyle name="Note 2 3" xfId="260" xr:uid="{00000000-0005-0000-0000-00002B070000}"/>
    <cellStyle name="Note 2 3 2" xfId="2759" xr:uid="{00000000-0005-0000-0000-00002C070000}"/>
    <cellStyle name="Note 2 3 3" xfId="2981" xr:uid="{00000000-0005-0000-0000-00002D070000}"/>
    <cellStyle name="Note 2 3 4" xfId="2773" xr:uid="{00000000-0005-0000-0000-00002E070000}"/>
    <cellStyle name="Note 2 4" xfId="2100" xr:uid="{00000000-0005-0000-0000-00002F070000}"/>
    <cellStyle name="Note 2 5" xfId="2035" xr:uid="{00000000-0005-0000-0000-000030070000}"/>
    <cellStyle name="Note 3" xfId="166" xr:uid="{00000000-0005-0000-0000-000031070000}"/>
    <cellStyle name="Note 3 2" xfId="2128" xr:uid="{00000000-0005-0000-0000-000032070000}"/>
    <cellStyle name="Note 4" xfId="190" xr:uid="{00000000-0005-0000-0000-000033070000}"/>
    <cellStyle name="Note 4 2" xfId="2151" xr:uid="{00000000-0005-0000-0000-000034070000}"/>
    <cellStyle name="Output" xfId="20" builtinId="21" customBuiltin="1"/>
    <cellStyle name="Output 2" xfId="81" xr:uid="{00000000-0005-0000-0000-000036070000}"/>
    <cellStyle name="Output 2 2" xfId="153" xr:uid="{00000000-0005-0000-0000-000037070000}"/>
    <cellStyle name="Output 2 2 10" xfId="1028" xr:uid="{00000000-0005-0000-0000-000038070000}"/>
    <cellStyle name="Output 2 2 10 2" xfId="2871" xr:uid="{00000000-0005-0000-0000-000039070000}"/>
    <cellStyle name="Output 2 2 10 3" xfId="2751" xr:uid="{00000000-0005-0000-0000-00003A070000}"/>
    <cellStyle name="Output 2 2 10 4" xfId="2989" xr:uid="{00000000-0005-0000-0000-00003B070000}"/>
    <cellStyle name="Output 2 2 11" xfId="1029" xr:uid="{00000000-0005-0000-0000-00003C070000}"/>
    <cellStyle name="Output 2 2 11 2" xfId="2872" xr:uid="{00000000-0005-0000-0000-00003D070000}"/>
    <cellStyle name="Output 2 2 11 3" xfId="2750" xr:uid="{00000000-0005-0000-0000-00003E070000}"/>
    <cellStyle name="Output 2 2 11 4" xfId="2990" xr:uid="{00000000-0005-0000-0000-00003F070000}"/>
    <cellStyle name="Output 2 2 12" xfId="1030" xr:uid="{00000000-0005-0000-0000-000040070000}"/>
    <cellStyle name="Output 2 2 12 2" xfId="2873" xr:uid="{00000000-0005-0000-0000-000041070000}"/>
    <cellStyle name="Output 2 2 12 3" xfId="2649" xr:uid="{00000000-0005-0000-0000-000042070000}"/>
    <cellStyle name="Output 2 2 12 4" xfId="3062" xr:uid="{00000000-0005-0000-0000-000043070000}"/>
    <cellStyle name="Output 2 2 13" xfId="1031" xr:uid="{00000000-0005-0000-0000-000044070000}"/>
    <cellStyle name="Output 2 2 13 2" xfId="2874" xr:uid="{00000000-0005-0000-0000-000045070000}"/>
    <cellStyle name="Output 2 2 13 3" xfId="2749" xr:uid="{00000000-0005-0000-0000-000046070000}"/>
    <cellStyle name="Output 2 2 13 4" xfId="2991" xr:uid="{00000000-0005-0000-0000-000047070000}"/>
    <cellStyle name="Output 2 2 14" xfId="1032" xr:uid="{00000000-0005-0000-0000-000048070000}"/>
    <cellStyle name="Output 2 2 14 2" xfId="2875" xr:uid="{00000000-0005-0000-0000-000049070000}"/>
    <cellStyle name="Output 2 2 14 3" xfId="2748" xr:uid="{00000000-0005-0000-0000-00004A070000}"/>
    <cellStyle name="Output 2 2 14 4" xfId="2992" xr:uid="{00000000-0005-0000-0000-00004B070000}"/>
    <cellStyle name="Output 2 2 15" xfId="1033" xr:uid="{00000000-0005-0000-0000-00004C070000}"/>
    <cellStyle name="Output 2 2 15 2" xfId="2876" xr:uid="{00000000-0005-0000-0000-00004D070000}"/>
    <cellStyle name="Output 2 2 15 3" xfId="2674" xr:uid="{00000000-0005-0000-0000-00004E070000}"/>
    <cellStyle name="Output 2 2 15 4" xfId="3045" xr:uid="{00000000-0005-0000-0000-00004F070000}"/>
    <cellStyle name="Output 2 2 16" xfId="1034" xr:uid="{00000000-0005-0000-0000-000050070000}"/>
    <cellStyle name="Output 2 2 16 2" xfId="2877" xr:uid="{00000000-0005-0000-0000-000051070000}"/>
    <cellStyle name="Output 2 2 16 3" xfId="2747" xr:uid="{00000000-0005-0000-0000-000052070000}"/>
    <cellStyle name="Output 2 2 16 4" xfId="2993" xr:uid="{00000000-0005-0000-0000-000053070000}"/>
    <cellStyle name="Output 2 2 17" xfId="1035" xr:uid="{00000000-0005-0000-0000-000054070000}"/>
    <cellStyle name="Output 2 2 17 2" xfId="2878" xr:uid="{00000000-0005-0000-0000-000055070000}"/>
    <cellStyle name="Output 2 2 17 3" xfId="2688" xr:uid="{00000000-0005-0000-0000-000056070000}"/>
    <cellStyle name="Output 2 2 17 4" xfId="3031" xr:uid="{00000000-0005-0000-0000-000057070000}"/>
    <cellStyle name="Output 2 2 18" xfId="1036" xr:uid="{00000000-0005-0000-0000-000058070000}"/>
    <cellStyle name="Output 2 2 18 2" xfId="2879" xr:uid="{00000000-0005-0000-0000-000059070000}"/>
    <cellStyle name="Output 2 2 18 3" xfId="2673" xr:uid="{00000000-0005-0000-0000-00005A070000}"/>
    <cellStyle name="Output 2 2 18 4" xfId="2771" xr:uid="{00000000-0005-0000-0000-00005B070000}"/>
    <cellStyle name="Output 2 2 19" xfId="1037" xr:uid="{00000000-0005-0000-0000-00005C070000}"/>
    <cellStyle name="Output 2 2 19 2" xfId="2880" xr:uid="{00000000-0005-0000-0000-00005D070000}"/>
    <cellStyle name="Output 2 2 19 3" xfId="2094" xr:uid="{00000000-0005-0000-0000-00005E070000}"/>
    <cellStyle name="Output 2 2 19 4" xfId="3099" xr:uid="{00000000-0005-0000-0000-00005F070000}"/>
    <cellStyle name="Output 2 2 2" xfId="1038" xr:uid="{00000000-0005-0000-0000-000060070000}"/>
    <cellStyle name="Output 2 2 2 2" xfId="2881" xr:uid="{00000000-0005-0000-0000-000061070000}"/>
    <cellStyle name="Output 2 2 2 3" xfId="2772" xr:uid="{00000000-0005-0000-0000-000062070000}"/>
    <cellStyle name="Output 2 2 2 4" xfId="3106" xr:uid="{00000000-0005-0000-0000-000063070000}"/>
    <cellStyle name="Output 2 2 20" xfId="1039" xr:uid="{00000000-0005-0000-0000-000064070000}"/>
    <cellStyle name="Output 2 2 20 2" xfId="2882" xr:uid="{00000000-0005-0000-0000-000065070000}"/>
    <cellStyle name="Output 2 2 20 3" xfId="2746" xr:uid="{00000000-0005-0000-0000-000066070000}"/>
    <cellStyle name="Output 2 2 20 4" xfId="2994" xr:uid="{00000000-0005-0000-0000-000067070000}"/>
    <cellStyle name="Output 2 2 21" xfId="1040" xr:uid="{00000000-0005-0000-0000-000068070000}"/>
    <cellStyle name="Output 2 2 21 2" xfId="2883" xr:uid="{00000000-0005-0000-0000-000069070000}"/>
    <cellStyle name="Output 2 2 21 3" xfId="2745" xr:uid="{00000000-0005-0000-0000-00006A070000}"/>
    <cellStyle name="Output 2 2 21 4" xfId="2995" xr:uid="{00000000-0005-0000-0000-00006B070000}"/>
    <cellStyle name="Output 2 2 22" xfId="1041" xr:uid="{00000000-0005-0000-0000-00006C070000}"/>
    <cellStyle name="Output 2 2 22 2" xfId="2884" xr:uid="{00000000-0005-0000-0000-00006D070000}"/>
    <cellStyle name="Output 2 2 22 3" xfId="2744" xr:uid="{00000000-0005-0000-0000-00006E070000}"/>
    <cellStyle name="Output 2 2 22 4" xfId="2996" xr:uid="{00000000-0005-0000-0000-00006F070000}"/>
    <cellStyle name="Output 2 2 23" xfId="1042" xr:uid="{00000000-0005-0000-0000-000070070000}"/>
    <cellStyle name="Output 2 2 23 2" xfId="2885" xr:uid="{00000000-0005-0000-0000-000071070000}"/>
    <cellStyle name="Output 2 2 23 3" xfId="2743" xr:uid="{00000000-0005-0000-0000-000072070000}"/>
    <cellStyle name="Output 2 2 23 4" xfId="2997" xr:uid="{00000000-0005-0000-0000-000073070000}"/>
    <cellStyle name="Output 2 2 24" xfId="1043" xr:uid="{00000000-0005-0000-0000-000074070000}"/>
    <cellStyle name="Output 2 2 24 2" xfId="2886" xr:uid="{00000000-0005-0000-0000-000075070000}"/>
    <cellStyle name="Output 2 2 24 3" xfId="2742" xr:uid="{00000000-0005-0000-0000-000076070000}"/>
    <cellStyle name="Output 2 2 24 4" xfId="2998" xr:uid="{00000000-0005-0000-0000-000077070000}"/>
    <cellStyle name="Output 2 2 25" xfId="1044" xr:uid="{00000000-0005-0000-0000-000078070000}"/>
    <cellStyle name="Output 2 2 25 2" xfId="2887" xr:uid="{00000000-0005-0000-0000-000079070000}"/>
    <cellStyle name="Output 2 2 25 3" xfId="2741" xr:uid="{00000000-0005-0000-0000-00007A070000}"/>
    <cellStyle name="Output 2 2 25 4" xfId="2999" xr:uid="{00000000-0005-0000-0000-00007B070000}"/>
    <cellStyle name="Output 2 2 26" xfId="1045" xr:uid="{00000000-0005-0000-0000-00007C070000}"/>
    <cellStyle name="Output 2 2 26 2" xfId="2888" xr:uid="{00000000-0005-0000-0000-00007D070000}"/>
    <cellStyle name="Output 2 2 26 3" xfId="3104" xr:uid="{00000000-0005-0000-0000-00007E070000}"/>
    <cellStyle name="Output 2 2 26 4" xfId="3114" xr:uid="{00000000-0005-0000-0000-00007F070000}"/>
    <cellStyle name="Output 2 2 27" xfId="1046" xr:uid="{00000000-0005-0000-0000-000080070000}"/>
    <cellStyle name="Output 2 2 27 2" xfId="2889" xr:uid="{00000000-0005-0000-0000-000081070000}"/>
    <cellStyle name="Output 2 2 27 3" xfId="2740" xr:uid="{00000000-0005-0000-0000-000082070000}"/>
    <cellStyle name="Output 2 2 27 4" xfId="3000" xr:uid="{00000000-0005-0000-0000-000083070000}"/>
    <cellStyle name="Output 2 2 28" xfId="1047" xr:uid="{00000000-0005-0000-0000-000084070000}"/>
    <cellStyle name="Output 2 2 28 2" xfId="2890" xr:uid="{00000000-0005-0000-0000-000085070000}"/>
    <cellStyle name="Output 2 2 28 3" xfId="2690" xr:uid="{00000000-0005-0000-0000-000086070000}"/>
    <cellStyle name="Output 2 2 28 4" xfId="3029" xr:uid="{00000000-0005-0000-0000-000087070000}"/>
    <cellStyle name="Output 2 2 29" xfId="1048" xr:uid="{00000000-0005-0000-0000-000088070000}"/>
    <cellStyle name="Output 2 2 29 2" xfId="2891" xr:uid="{00000000-0005-0000-0000-000089070000}"/>
    <cellStyle name="Output 2 2 29 3" xfId="2710" xr:uid="{00000000-0005-0000-0000-00008A070000}"/>
    <cellStyle name="Output 2 2 29 4" xfId="3015" xr:uid="{00000000-0005-0000-0000-00008B070000}"/>
    <cellStyle name="Output 2 2 3" xfId="1049" xr:uid="{00000000-0005-0000-0000-00008C070000}"/>
    <cellStyle name="Output 2 2 3 2" xfId="2892" xr:uid="{00000000-0005-0000-0000-00008D070000}"/>
    <cellStyle name="Output 2 2 3 3" xfId="2699" xr:uid="{00000000-0005-0000-0000-00008E070000}"/>
    <cellStyle name="Output 2 2 3 4" xfId="3022" xr:uid="{00000000-0005-0000-0000-00008F070000}"/>
    <cellStyle name="Output 2 2 30" xfId="1050" xr:uid="{00000000-0005-0000-0000-000090070000}"/>
    <cellStyle name="Output 2 2 30 2" xfId="2893" xr:uid="{00000000-0005-0000-0000-000091070000}"/>
    <cellStyle name="Output 2 2 30 3" xfId="2689" xr:uid="{00000000-0005-0000-0000-000092070000}"/>
    <cellStyle name="Output 2 2 30 4" xfId="3030" xr:uid="{00000000-0005-0000-0000-000093070000}"/>
    <cellStyle name="Output 2 2 31" xfId="1051" xr:uid="{00000000-0005-0000-0000-000094070000}"/>
    <cellStyle name="Output 2 2 31 2" xfId="2894" xr:uid="{00000000-0005-0000-0000-000095070000}"/>
    <cellStyle name="Output 2 2 31 3" xfId="2709" xr:uid="{00000000-0005-0000-0000-000096070000}"/>
    <cellStyle name="Output 2 2 31 4" xfId="3016" xr:uid="{00000000-0005-0000-0000-000097070000}"/>
    <cellStyle name="Output 2 2 32" xfId="1052" xr:uid="{00000000-0005-0000-0000-000098070000}"/>
    <cellStyle name="Output 2 2 32 2" xfId="2895" xr:uid="{00000000-0005-0000-0000-000099070000}"/>
    <cellStyle name="Output 2 2 32 3" xfId="2698" xr:uid="{00000000-0005-0000-0000-00009A070000}"/>
    <cellStyle name="Output 2 2 32 4" xfId="3023" xr:uid="{00000000-0005-0000-0000-00009B070000}"/>
    <cellStyle name="Output 2 2 33" xfId="1053" xr:uid="{00000000-0005-0000-0000-00009C070000}"/>
    <cellStyle name="Output 2 2 33 2" xfId="2896" xr:uid="{00000000-0005-0000-0000-00009D070000}"/>
    <cellStyle name="Output 2 2 33 3" xfId="2092" xr:uid="{00000000-0005-0000-0000-00009E070000}"/>
    <cellStyle name="Output 2 2 33 4" xfId="3096" xr:uid="{00000000-0005-0000-0000-00009F070000}"/>
    <cellStyle name="Output 2 2 34" xfId="1054" xr:uid="{00000000-0005-0000-0000-0000A0070000}"/>
    <cellStyle name="Output 2 2 34 2" xfId="2897" xr:uid="{00000000-0005-0000-0000-0000A1070000}"/>
    <cellStyle name="Output 2 2 34 3" xfId="2091" xr:uid="{00000000-0005-0000-0000-0000A2070000}"/>
    <cellStyle name="Output 2 2 34 4" xfId="3100" xr:uid="{00000000-0005-0000-0000-0000A3070000}"/>
    <cellStyle name="Output 2 2 35" xfId="2680" xr:uid="{00000000-0005-0000-0000-0000A4070000}"/>
    <cellStyle name="Output 2 2 36" xfId="3039" xr:uid="{00000000-0005-0000-0000-0000A5070000}"/>
    <cellStyle name="Output 2 2 37" xfId="3110" xr:uid="{00000000-0005-0000-0000-0000A6070000}"/>
    <cellStyle name="Output 2 2 4" xfId="1055" xr:uid="{00000000-0005-0000-0000-0000A7070000}"/>
    <cellStyle name="Output 2 2 4 2" xfId="2898" xr:uid="{00000000-0005-0000-0000-0000A8070000}"/>
    <cellStyle name="Output 2 2 4 3" xfId="2672" xr:uid="{00000000-0005-0000-0000-0000A9070000}"/>
    <cellStyle name="Output 2 2 4 4" xfId="3046" xr:uid="{00000000-0005-0000-0000-0000AA070000}"/>
    <cellStyle name="Output 2 2 5" xfId="1056" xr:uid="{00000000-0005-0000-0000-0000AB070000}"/>
    <cellStyle name="Output 2 2 5 2" xfId="2899" xr:uid="{00000000-0005-0000-0000-0000AC070000}"/>
    <cellStyle name="Output 2 2 5 3" xfId="2658" xr:uid="{00000000-0005-0000-0000-0000AD070000}"/>
    <cellStyle name="Output 2 2 5 4" xfId="3058" xr:uid="{00000000-0005-0000-0000-0000AE070000}"/>
    <cellStyle name="Output 2 2 6" xfId="1057" xr:uid="{00000000-0005-0000-0000-0000AF070000}"/>
    <cellStyle name="Output 2 2 6 2" xfId="2900" xr:uid="{00000000-0005-0000-0000-0000B0070000}"/>
    <cellStyle name="Output 2 2 6 3" xfId="2640" xr:uid="{00000000-0005-0000-0000-0000B1070000}"/>
    <cellStyle name="Output 2 2 6 4" xfId="3070" xr:uid="{00000000-0005-0000-0000-0000B2070000}"/>
    <cellStyle name="Output 2 2 7" xfId="1058" xr:uid="{00000000-0005-0000-0000-0000B3070000}"/>
    <cellStyle name="Output 2 2 7 2" xfId="2901" xr:uid="{00000000-0005-0000-0000-0000B4070000}"/>
    <cellStyle name="Output 2 2 7 3" xfId="2090" xr:uid="{00000000-0005-0000-0000-0000B5070000}"/>
    <cellStyle name="Output 2 2 7 4" xfId="3086" xr:uid="{00000000-0005-0000-0000-0000B6070000}"/>
    <cellStyle name="Output 2 2 8" xfId="1059" xr:uid="{00000000-0005-0000-0000-0000B7070000}"/>
    <cellStyle name="Output 2 2 8 2" xfId="2902" xr:uid="{00000000-0005-0000-0000-0000B8070000}"/>
    <cellStyle name="Output 2 2 8 3" xfId="2671" xr:uid="{00000000-0005-0000-0000-0000B9070000}"/>
    <cellStyle name="Output 2 2 8 4" xfId="3047" xr:uid="{00000000-0005-0000-0000-0000BA070000}"/>
    <cellStyle name="Output 2 2 9" xfId="1060" xr:uid="{00000000-0005-0000-0000-0000BB070000}"/>
    <cellStyle name="Output 2 2 9 2" xfId="2903" xr:uid="{00000000-0005-0000-0000-0000BC070000}"/>
    <cellStyle name="Output 2 2 9 3" xfId="2638" xr:uid="{00000000-0005-0000-0000-0000BD070000}"/>
    <cellStyle name="Output 2 2 9 4" xfId="3072" xr:uid="{00000000-0005-0000-0000-0000BE070000}"/>
    <cellStyle name="Percent 2" xfId="2" xr:uid="{00000000-0005-0000-0000-0000BF070000}"/>
    <cellStyle name="Percent 2 2" xfId="97" xr:uid="{00000000-0005-0000-0000-0000C0070000}"/>
    <cellStyle name="Percent 2 2 2" xfId="261" xr:uid="{00000000-0005-0000-0000-0000C1070000}"/>
    <cellStyle name="Percent 2 3" xfId="262" xr:uid="{00000000-0005-0000-0000-0000C2070000}"/>
    <cellStyle name="Percent 2 4" xfId="263" xr:uid="{00000000-0005-0000-0000-0000C3070000}"/>
    <cellStyle name="Percent 3" xfId="264" xr:uid="{00000000-0005-0000-0000-0000C4070000}"/>
    <cellStyle name="Percent 3 2" xfId="265" xr:uid="{00000000-0005-0000-0000-0000C5070000}"/>
    <cellStyle name="Percent 4" xfId="266" xr:uid="{00000000-0005-0000-0000-0000C6070000}"/>
    <cellStyle name="Percent 4 2" xfId="267" xr:uid="{00000000-0005-0000-0000-0000C7070000}"/>
    <cellStyle name="Percent 5" xfId="268" xr:uid="{00000000-0005-0000-0000-0000C8070000}"/>
    <cellStyle name="Percent 5 2" xfId="269" xr:uid="{00000000-0005-0000-0000-0000C9070000}"/>
    <cellStyle name="Percent 5 2 2" xfId="270" xr:uid="{00000000-0005-0000-0000-0000CA070000}"/>
    <cellStyle name="Percent 5 3" xfId="271" xr:uid="{00000000-0005-0000-0000-0000CB070000}"/>
    <cellStyle name="Percent 6" xfId="2029" xr:uid="{00000000-0005-0000-0000-0000CC070000}"/>
    <cellStyle name="SN_241" xfId="6" xr:uid="{00000000-0005-0000-0000-0000CD070000}"/>
    <cellStyle name="SN_b" xfId="3117" xr:uid="{D54C568F-0F2A-4896-A3FD-54B973B9F274}"/>
    <cellStyle name="SN_it" xfId="3118" xr:uid="{7E63E351-71CC-4BD8-B5E7-60D583C7B6CF}"/>
    <cellStyle name="SN10_bold" xfId="2055" xr:uid="{00000000-0005-0000-0000-0000CE070000}"/>
    <cellStyle name="Style 1" xfId="154" xr:uid="{00000000-0005-0000-0000-0000CF070000}"/>
    <cellStyle name="Style 1 2" xfId="155" xr:uid="{00000000-0005-0000-0000-0000D0070000}"/>
    <cellStyle name="Style 1 2 2" xfId="183" xr:uid="{00000000-0005-0000-0000-0000D1070000}"/>
    <cellStyle name="Style 1_verchnakan_ax21-25_2018" xfId="156" xr:uid="{00000000-0005-0000-0000-0000D2070000}"/>
    <cellStyle name="Title" xfId="2031" builtinId="15" customBuiltin="1"/>
    <cellStyle name="Title 2" xfId="52" xr:uid="{00000000-0005-0000-0000-0000D4070000}"/>
    <cellStyle name="Title 2 2" xfId="157" xr:uid="{00000000-0005-0000-0000-0000D5070000}"/>
    <cellStyle name="Title 3" xfId="84" xr:uid="{00000000-0005-0000-0000-0000D6070000}"/>
    <cellStyle name="Total" xfId="27" builtinId="25" customBuiltin="1"/>
    <cellStyle name="Total 2" xfId="89" xr:uid="{00000000-0005-0000-0000-0000D8070000}"/>
    <cellStyle name="Total 2 2" xfId="158" xr:uid="{00000000-0005-0000-0000-0000D9070000}"/>
    <cellStyle name="Total 2 2 10" xfId="1061" xr:uid="{00000000-0005-0000-0000-0000DA070000}"/>
    <cellStyle name="Total 2 2 10 2" xfId="2904" xr:uid="{00000000-0005-0000-0000-0000DB070000}"/>
    <cellStyle name="Total 2 2 10 3" xfId="2098" xr:uid="{00000000-0005-0000-0000-0000DC070000}"/>
    <cellStyle name="Total 2 2 10 4" xfId="3083" xr:uid="{00000000-0005-0000-0000-0000DD070000}"/>
    <cellStyle name="Total 2 2 11" xfId="1062" xr:uid="{00000000-0005-0000-0000-0000DE070000}"/>
    <cellStyle name="Total 2 2 11 2" xfId="2905" xr:uid="{00000000-0005-0000-0000-0000DF070000}"/>
    <cellStyle name="Total 2 2 11 3" xfId="2739" xr:uid="{00000000-0005-0000-0000-0000E0070000}"/>
    <cellStyle name="Total 2 2 11 4" xfId="3001" xr:uid="{00000000-0005-0000-0000-0000E1070000}"/>
    <cellStyle name="Total 2 2 12" xfId="1063" xr:uid="{00000000-0005-0000-0000-0000E2070000}"/>
    <cellStyle name="Total 2 2 12 2" xfId="2906" xr:uid="{00000000-0005-0000-0000-0000E3070000}"/>
    <cellStyle name="Total 2 2 12 3" xfId="2738" xr:uid="{00000000-0005-0000-0000-0000E4070000}"/>
    <cellStyle name="Total 2 2 12 4" xfId="3002" xr:uid="{00000000-0005-0000-0000-0000E5070000}"/>
    <cellStyle name="Total 2 2 13" xfId="1064" xr:uid="{00000000-0005-0000-0000-0000E6070000}"/>
    <cellStyle name="Total 2 2 13 2" xfId="2907" xr:uid="{00000000-0005-0000-0000-0000E7070000}"/>
    <cellStyle name="Total 2 2 13 3" xfId="2737" xr:uid="{00000000-0005-0000-0000-0000E8070000}"/>
    <cellStyle name="Total 2 2 13 4" xfId="3003" xr:uid="{00000000-0005-0000-0000-0000E9070000}"/>
    <cellStyle name="Total 2 2 14" xfId="1065" xr:uid="{00000000-0005-0000-0000-0000EA070000}"/>
    <cellStyle name="Total 2 2 14 2" xfId="2908" xr:uid="{00000000-0005-0000-0000-0000EB070000}"/>
    <cellStyle name="Total 2 2 14 3" xfId="2736" xr:uid="{00000000-0005-0000-0000-0000EC070000}"/>
    <cellStyle name="Total 2 2 14 4" xfId="3004" xr:uid="{00000000-0005-0000-0000-0000ED070000}"/>
    <cellStyle name="Total 2 2 15" xfId="1066" xr:uid="{00000000-0005-0000-0000-0000EE070000}"/>
    <cellStyle name="Total 2 2 15 2" xfId="2909" xr:uid="{00000000-0005-0000-0000-0000EF070000}"/>
    <cellStyle name="Total 2 2 15 3" xfId="2735" xr:uid="{00000000-0005-0000-0000-0000F0070000}"/>
    <cellStyle name="Total 2 2 15 4" xfId="3005" xr:uid="{00000000-0005-0000-0000-0000F1070000}"/>
    <cellStyle name="Total 2 2 16" xfId="1067" xr:uid="{00000000-0005-0000-0000-0000F2070000}"/>
    <cellStyle name="Total 2 2 16 2" xfId="2910" xr:uid="{00000000-0005-0000-0000-0000F3070000}"/>
    <cellStyle name="Total 2 2 16 3" xfId="2734" xr:uid="{00000000-0005-0000-0000-0000F4070000}"/>
    <cellStyle name="Total 2 2 16 4" xfId="3006" xr:uid="{00000000-0005-0000-0000-0000F5070000}"/>
    <cellStyle name="Total 2 2 17" xfId="1068" xr:uid="{00000000-0005-0000-0000-0000F6070000}"/>
    <cellStyle name="Total 2 2 17 2" xfId="2911" xr:uid="{00000000-0005-0000-0000-0000F7070000}"/>
    <cellStyle name="Total 2 2 17 3" xfId="2733" xr:uid="{00000000-0005-0000-0000-0000F8070000}"/>
    <cellStyle name="Total 2 2 17 4" xfId="3007" xr:uid="{00000000-0005-0000-0000-0000F9070000}"/>
    <cellStyle name="Total 2 2 18" xfId="1069" xr:uid="{00000000-0005-0000-0000-0000FA070000}"/>
    <cellStyle name="Total 2 2 18 2" xfId="2912" xr:uid="{00000000-0005-0000-0000-0000FB070000}"/>
    <cellStyle name="Total 2 2 18 3" xfId="2643" xr:uid="{00000000-0005-0000-0000-0000FC070000}"/>
    <cellStyle name="Total 2 2 18 4" xfId="3067" xr:uid="{00000000-0005-0000-0000-0000FD070000}"/>
    <cellStyle name="Total 2 2 19" xfId="1070" xr:uid="{00000000-0005-0000-0000-0000FE070000}"/>
    <cellStyle name="Total 2 2 19 2" xfId="2913" xr:uid="{00000000-0005-0000-0000-0000FF070000}"/>
    <cellStyle name="Total 2 2 19 3" xfId="2088" xr:uid="{00000000-0005-0000-0000-000000080000}"/>
    <cellStyle name="Total 2 2 19 4" xfId="3085" xr:uid="{00000000-0005-0000-0000-000001080000}"/>
    <cellStyle name="Total 2 2 2" xfId="1071" xr:uid="{00000000-0005-0000-0000-000002080000}"/>
    <cellStyle name="Total 2 2 2 2" xfId="2914" xr:uid="{00000000-0005-0000-0000-000003080000}"/>
    <cellStyle name="Total 2 2 2 3" xfId="2669" xr:uid="{00000000-0005-0000-0000-000004080000}"/>
    <cellStyle name="Total 2 2 2 4" xfId="3049" xr:uid="{00000000-0005-0000-0000-000005080000}"/>
    <cellStyle name="Total 2 2 20" xfId="1072" xr:uid="{00000000-0005-0000-0000-000006080000}"/>
    <cellStyle name="Total 2 2 20 2" xfId="2915" xr:uid="{00000000-0005-0000-0000-000007080000}"/>
    <cellStyle name="Total 2 2 20 3" xfId="2634" xr:uid="{00000000-0005-0000-0000-000008080000}"/>
    <cellStyle name="Total 2 2 20 4" xfId="3076" xr:uid="{00000000-0005-0000-0000-000009080000}"/>
    <cellStyle name="Total 2 2 21" xfId="1073" xr:uid="{00000000-0005-0000-0000-00000A080000}"/>
    <cellStyle name="Total 2 2 21 2" xfId="2916" xr:uid="{00000000-0005-0000-0000-00000B080000}"/>
    <cellStyle name="Total 2 2 21 3" xfId="2093" xr:uid="{00000000-0005-0000-0000-00000C080000}"/>
    <cellStyle name="Total 2 2 21 4" xfId="3088" xr:uid="{00000000-0005-0000-0000-00000D080000}"/>
    <cellStyle name="Total 2 2 22" xfId="1074" xr:uid="{00000000-0005-0000-0000-00000E080000}"/>
    <cellStyle name="Total 2 2 22 2" xfId="2917" xr:uid="{00000000-0005-0000-0000-00000F080000}"/>
    <cellStyle name="Total 2 2 22 3" xfId="2668" xr:uid="{00000000-0005-0000-0000-000010080000}"/>
    <cellStyle name="Total 2 2 22 4" xfId="3050" xr:uid="{00000000-0005-0000-0000-000011080000}"/>
    <cellStyle name="Total 2 2 23" xfId="1075" xr:uid="{00000000-0005-0000-0000-000012080000}"/>
    <cellStyle name="Total 2 2 23 2" xfId="2918" xr:uid="{00000000-0005-0000-0000-000013080000}"/>
    <cellStyle name="Total 2 2 23 3" xfId="2636" xr:uid="{00000000-0005-0000-0000-000014080000}"/>
    <cellStyle name="Total 2 2 23 4" xfId="3074" xr:uid="{00000000-0005-0000-0000-000015080000}"/>
    <cellStyle name="Total 2 2 24" xfId="1076" xr:uid="{00000000-0005-0000-0000-000016080000}"/>
    <cellStyle name="Total 2 2 24 2" xfId="2919" xr:uid="{00000000-0005-0000-0000-000017080000}"/>
    <cellStyle name="Total 2 2 24 3" xfId="2084" xr:uid="{00000000-0005-0000-0000-000018080000}"/>
    <cellStyle name="Total 2 2 24 4" xfId="3089" xr:uid="{00000000-0005-0000-0000-000019080000}"/>
    <cellStyle name="Total 2 2 25" xfId="1077" xr:uid="{00000000-0005-0000-0000-00001A080000}"/>
    <cellStyle name="Total 2 2 25 2" xfId="2920" xr:uid="{00000000-0005-0000-0000-00001B080000}"/>
    <cellStyle name="Total 2 2 25 3" xfId="2667" xr:uid="{00000000-0005-0000-0000-00001C080000}"/>
    <cellStyle name="Total 2 2 25 4" xfId="3051" xr:uid="{00000000-0005-0000-0000-00001D080000}"/>
    <cellStyle name="Total 2 2 26" xfId="1078" xr:uid="{00000000-0005-0000-0000-00001E080000}"/>
    <cellStyle name="Total 2 2 26 2" xfId="2921" xr:uid="{00000000-0005-0000-0000-00001F080000}"/>
    <cellStyle name="Total 2 2 26 3" xfId="2644" xr:uid="{00000000-0005-0000-0000-000020080000}"/>
    <cellStyle name="Total 2 2 26 4" xfId="3066" xr:uid="{00000000-0005-0000-0000-000021080000}"/>
    <cellStyle name="Total 2 2 27" xfId="1079" xr:uid="{00000000-0005-0000-0000-000022080000}"/>
    <cellStyle name="Total 2 2 27 2" xfId="2922" xr:uid="{00000000-0005-0000-0000-000023080000}"/>
    <cellStyle name="Total 2 2 27 3" xfId="2081" xr:uid="{00000000-0005-0000-0000-000024080000}"/>
    <cellStyle name="Total 2 2 27 4" xfId="3090" xr:uid="{00000000-0005-0000-0000-000025080000}"/>
    <cellStyle name="Total 2 2 28" xfId="1080" xr:uid="{00000000-0005-0000-0000-000026080000}"/>
    <cellStyle name="Total 2 2 28 2" xfId="2923" xr:uid="{00000000-0005-0000-0000-000027080000}"/>
    <cellStyle name="Total 2 2 28 3" xfId="2666" xr:uid="{00000000-0005-0000-0000-000028080000}"/>
    <cellStyle name="Total 2 2 28 4" xfId="3052" xr:uid="{00000000-0005-0000-0000-000029080000}"/>
    <cellStyle name="Total 2 2 29" xfId="1081" xr:uid="{00000000-0005-0000-0000-00002A080000}"/>
    <cellStyle name="Total 2 2 29 2" xfId="2924" xr:uid="{00000000-0005-0000-0000-00002B080000}"/>
    <cellStyle name="Total 2 2 29 3" xfId="2635" xr:uid="{00000000-0005-0000-0000-00002C080000}"/>
    <cellStyle name="Total 2 2 29 4" xfId="3075" xr:uid="{00000000-0005-0000-0000-00002D080000}"/>
    <cellStyle name="Total 2 2 3" xfId="1082" xr:uid="{00000000-0005-0000-0000-00002E080000}"/>
    <cellStyle name="Total 2 2 3 2" xfId="2925" xr:uid="{00000000-0005-0000-0000-00002F080000}"/>
    <cellStyle name="Total 2 2 3 3" xfId="2082" xr:uid="{00000000-0005-0000-0000-000030080000}"/>
    <cellStyle name="Total 2 2 3 4" xfId="3091" xr:uid="{00000000-0005-0000-0000-000031080000}"/>
    <cellStyle name="Total 2 2 30" xfId="1083" xr:uid="{00000000-0005-0000-0000-000032080000}"/>
    <cellStyle name="Total 2 2 30 2" xfId="2926" xr:uid="{00000000-0005-0000-0000-000033080000}"/>
    <cellStyle name="Total 2 2 30 3" xfId="2665" xr:uid="{00000000-0005-0000-0000-000034080000}"/>
    <cellStyle name="Total 2 2 30 4" xfId="3053" xr:uid="{00000000-0005-0000-0000-000035080000}"/>
    <cellStyle name="Total 2 2 31" xfId="1084" xr:uid="{00000000-0005-0000-0000-000036080000}"/>
    <cellStyle name="Total 2 2 31 2" xfId="2927" xr:uid="{00000000-0005-0000-0000-000037080000}"/>
    <cellStyle name="Total 2 2 31 3" xfId="2641" xr:uid="{00000000-0005-0000-0000-000038080000}"/>
    <cellStyle name="Total 2 2 31 4" xfId="3069" xr:uid="{00000000-0005-0000-0000-000039080000}"/>
    <cellStyle name="Total 2 2 32" xfId="1085" xr:uid="{00000000-0005-0000-0000-00003A080000}"/>
    <cellStyle name="Total 2 2 32 2" xfId="2928" xr:uid="{00000000-0005-0000-0000-00003B080000}"/>
    <cellStyle name="Total 2 2 32 3" xfId="2123" xr:uid="{00000000-0005-0000-0000-00003C080000}"/>
    <cellStyle name="Total 2 2 32 4" xfId="3087" xr:uid="{00000000-0005-0000-0000-00003D080000}"/>
    <cellStyle name="Total 2 2 33" xfId="1086" xr:uid="{00000000-0005-0000-0000-00003E080000}"/>
    <cellStyle name="Total 2 2 33 2" xfId="2929" xr:uid="{00000000-0005-0000-0000-00003F080000}"/>
    <cellStyle name="Total 2 2 33 3" xfId="2664" xr:uid="{00000000-0005-0000-0000-000040080000}"/>
    <cellStyle name="Total 2 2 33 4" xfId="3054" xr:uid="{00000000-0005-0000-0000-000041080000}"/>
    <cellStyle name="Total 2 2 34" xfId="1087" xr:uid="{00000000-0005-0000-0000-000042080000}"/>
    <cellStyle name="Total 2 2 34 2" xfId="2930" xr:uid="{00000000-0005-0000-0000-000043080000}"/>
    <cellStyle name="Total 2 2 34 3" xfId="2639" xr:uid="{00000000-0005-0000-0000-000044080000}"/>
    <cellStyle name="Total 2 2 34 4" xfId="3071" xr:uid="{00000000-0005-0000-0000-000045080000}"/>
    <cellStyle name="Total 2 2 35" xfId="2685" xr:uid="{00000000-0005-0000-0000-000046080000}"/>
    <cellStyle name="Total 2 2 36" xfId="3034" xr:uid="{00000000-0005-0000-0000-000047080000}"/>
    <cellStyle name="Total 2 2 37" xfId="3109" xr:uid="{00000000-0005-0000-0000-000048080000}"/>
    <cellStyle name="Total 2 2 4" xfId="1088" xr:uid="{00000000-0005-0000-0000-000049080000}"/>
    <cellStyle name="Total 2 2 4 2" xfId="2931" xr:uid="{00000000-0005-0000-0000-00004A080000}"/>
    <cellStyle name="Total 2 2 4 3" xfId="2095" xr:uid="{00000000-0005-0000-0000-00004B080000}"/>
    <cellStyle name="Total 2 2 4 4" xfId="3080" xr:uid="{00000000-0005-0000-0000-00004C080000}"/>
    <cellStyle name="Total 2 2 5" xfId="1089" xr:uid="{00000000-0005-0000-0000-00004D080000}"/>
    <cellStyle name="Total 2 2 5 2" xfId="2932" xr:uid="{00000000-0005-0000-0000-00004E080000}"/>
    <cellStyle name="Total 2 2 5 3" xfId="2732" xr:uid="{00000000-0005-0000-0000-00004F080000}"/>
    <cellStyle name="Total 2 2 5 4" xfId="3008" xr:uid="{00000000-0005-0000-0000-000050080000}"/>
    <cellStyle name="Total 2 2 6" xfId="1090" xr:uid="{00000000-0005-0000-0000-000051080000}"/>
    <cellStyle name="Total 2 2 6 2" xfId="2933" xr:uid="{00000000-0005-0000-0000-000052080000}"/>
    <cellStyle name="Total 2 2 6 3" xfId="2731" xr:uid="{00000000-0005-0000-0000-000053080000}"/>
    <cellStyle name="Total 2 2 6 4" xfId="3009" xr:uid="{00000000-0005-0000-0000-000054080000}"/>
    <cellStyle name="Total 2 2 7" xfId="1091" xr:uid="{00000000-0005-0000-0000-000055080000}"/>
    <cellStyle name="Total 2 2 7 2" xfId="2934" xr:uid="{00000000-0005-0000-0000-000056080000}"/>
    <cellStyle name="Total 2 2 7 3" xfId="2730" xr:uid="{00000000-0005-0000-0000-000057080000}"/>
    <cellStyle name="Total 2 2 7 4" xfId="3010" xr:uid="{00000000-0005-0000-0000-000058080000}"/>
    <cellStyle name="Total 2 2 8" xfId="1092" xr:uid="{00000000-0005-0000-0000-000059080000}"/>
    <cellStyle name="Total 2 2 8 2" xfId="2935" xr:uid="{00000000-0005-0000-0000-00005A080000}"/>
    <cellStyle name="Total 2 2 8 3" xfId="2729" xr:uid="{00000000-0005-0000-0000-00005B080000}"/>
    <cellStyle name="Total 2 2 8 4" xfId="3011" xr:uid="{00000000-0005-0000-0000-00005C080000}"/>
    <cellStyle name="Total 2 2 9" xfId="1093" xr:uid="{00000000-0005-0000-0000-00005D080000}"/>
    <cellStyle name="Total 2 2 9 2" xfId="2936" xr:uid="{00000000-0005-0000-0000-00005E080000}"/>
    <cellStyle name="Total 2 2 9 3" xfId="2728" xr:uid="{00000000-0005-0000-0000-00005F080000}"/>
    <cellStyle name="Total 2 2 9 4" xfId="3012" xr:uid="{00000000-0005-0000-0000-000060080000}"/>
    <cellStyle name="Warning Text" xfId="24" builtinId="11" customBuiltin="1"/>
    <cellStyle name="Warning Text 2" xfId="68" xr:uid="{00000000-0005-0000-0000-000062080000}"/>
    <cellStyle name="Warning Text 2 2" xfId="159" xr:uid="{00000000-0005-0000-0000-000063080000}"/>
    <cellStyle name="Акцент1 10" xfId="1094" xr:uid="{00000000-0005-0000-0000-000064080000}"/>
    <cellStyle name="Акцент1 11" xfId="1095" xr:uid="{00000000-0005-0000-0000-000065080000}"/>
    <cellStyle name="Акцент1 12" xfId="1096" xr:uid="{00000000-0005-0000-0000-000066080000}"/>
    <cellStyle name="Акцент1 13" xfId="1097" xr:uid="{00000000-0005-0000-0000-000067080000}"/>
    <cellStyle name="Акцент1 14" xfId="1098" xr:uid="{00000000-0005-0000-0000-000068080000}"/>
    <cellStyle name="Акцент1 15" xfId="1099" xr:uid="{00000000-0005-0000-0000-000069080000}"/>
    <cellStyle name="Акцент1 16" xfId="1100" xr:uid="{00000000-0005-0000-0000-00006A080000}"/>
    <cellStyle name="Акцент1 17" xfId="1101" xr:uid="{00000000-0005-0000-0000-00006B080000}"/>
    <cellStyle name="Акцент1 18" xfId="1102" xr:uid="{00000000-0005-0000-0000-00006C080000}"/>
    <cellStyle name="Акцент1 19" xfId="1103" xr:uid="{00000000-0005-0000-0000-00006D080000}"/>
    <cellStyle name="Акцент1 2" xfId="1104" xr:uid="{00000000-0005-0000-0000-00006E080000}"/>
    <cellStyle name="Акцент1 20" xfId="1105" xr:uid="{00000000-0005-0000-0000-00006F080000}"/>
    <cellStyle name="Акцент1 21" xfId="1106" xr:uid="{00000000-0005-0000-0000-000070080000}"/>
    <cellStyle name="Акцент1 22" xfId="1107" xr:uid="{00000000-0005-0000-0000-000071080000}"/>
    <cellStyle name="Акцент1 23" xfId="1108" xr:uid="{00000000-0005-0000-0000-000072080000}"/>
    <cellStyle name="Акцент1 24" xfId="1109" xr:uid="{00000000-0005-0000-0000-000073080000}"/>
    <cellStyle name="Акцент1 25" xfId="1110" xr:uid="{00000000-0005-0000-0000-000074080000}"/>
    <cellStyle name="Акцент1 26" xfId="1111" xr:uid="{00000000-0005-0000-0000-000075080000}"/>
    <cellStyle name="Акцент1 27" xfId="1112" xr:uid="{00000000-0005-0000-0000-000076080000}"/>
    <cellStyle name="Акцент1 28" xfId="1113" xr:uid="{00000000-0005-0000-0000-000077080000}"/>
    <cellStyle name="Акцент1 29" xfId="1114" xr:uid="{00000000-0005-0000-0000-000078080000}"/>
    <cellStyle name="Акцент1 3" xfId="1115" xr:uid="{00000000-0005-0000-0000-000079080000}"/>
    <cellStyle name="Акцент1 30" xfId="1116" xr:uid="{00000000-0005-0000-0000-00007A080000}"/>
    <cellStyle name="Акцент1 31" xfId="1117" xr:uid="{00000000-0005-0000-0000-00007B080000}"/>
    <cellStyle name="Акцент1 32" xfId="1118" xr:uid="{00000000-0005-0000-0000-00007C080000}"/>
    <cellStyle name="Акцент1 33" xfId="1119" xr:uid="{00000000-0005-0000-0000-00007D080000}"/>
    <cellStyle name="Акцент1 34" xfId="1120" xr:uid="{00000000-0005-0000-0000-00007E080000}"/>
    <cellStyle name="Акцент1 35" xfId="1121" xr:uid="{00000000-0005-0000-0000-00007F080000}"/>
    <cellStyle name="Акцент1 36" xfId="1122" xr:uid="{00000000-0005-0000-0000-000080080000}"/>
    <cellStyle name="Акцент1 4" xfId="1123" xr:uid="{00000000-0005-0000-0000-000081080000}"/>
    <cellStyle name="Акцент1 5" xfId="1124" xr:uid="{00000000-0005-0000-0000-000082080000}"/>
    <cellStyle name="Акцент1 6" xfId="1125" xr:uid="{00000000-0005-0000-0000-000083080000}"/>
    <cellStyle name="Акцент1 7" xfId="1126" xr:uid="{00000000-0005-0000-0000-000084080000}"/>
    <cellStyle name="Акцент1 8" xfId="1127" xr:uid="{00000000-0005-0000-0000-000085080000}"/>
    <cellStyle name="Акцент1 9" xfId="1128" xr:uid="{00000000-0005-0000-0000-000086080000}"/>
    <cellStyle name="Акцент2 10" xfId="1129" xr:uid="{00000000-0005-0000-0000-000087080000}"/>
    <cellStyle name="Акцент2 11" xfId="1130" xr:uid="{00000000-0005-0000-0000-000088080000}"/>
    <cellStyle name="Акцент2 12" xfId="1131" xr:uid="{00000000-0005-0000-0000-000089080000}"/>
    <cellStyle name="Акцент2 13" xfId="1132" xr:uid="{00000000-0005-0000-0000-00008A080000}"/>
    <cellStyle name="Акцент2 14" xfId="1133" xr:uid="{00000000-0005-0000-0000-00008B080000}"/>
    <cellStyle name="Акцент2 15" xfId="1134" xr:uid="{00000000-0005-0000-0000-00008C080000}"/>
    <cellStyle name="Акцент2 16" xfId="1135" xr:uid="{00000000-0005-0000-0000-00008D080000}"/>
    <cellStyle name="Акцент2 17" xfId="1136" xr:uid="{00000000-0005-0000-0000-00008E080000}"/>
    <cellStyle name="Акцент2 18" xfId="1137" xr:uid="{00000000-0005-0000-0000-00008F080000}"/>
    <cellStyle name="Акцент2 19" xfId="1138" xr:uid="{00000000-0005-0000-0000-000090080000}"/>
    <cellStyle name="Акцент2 2" xfId="1139" xr:uid="{00000000-0005-0000-0000-000091080000}"/>
    <cellStyle name="Акцент2 20" xfId="1140" xr:uid="{00000000-0005-0000-0000-000092080000}"/>
    <cellStyle name="Акцент2 21" xfId="1141" xr:uid="{00000000-0005-0000-0000-000093080000}"/>
    <cellStyle name="Акцент2 22" xfId="1142" xr:uid="{00000000-0005-0000-0000-000094080000}"/>
    <cellStyle name="Акцент2 23" xfId="1143" xr:uid="{00000000-0005-0000-0000-000095080000}"/>
    <cellStyle name="Акцент2 24" xfId="1144" xr:uid="{00000000-0005-0000-0000-000096080000}"/>
    <cellStyle name="Акцент2 25" xfId="1145" xr:uid="{00000000-0005-0000-0000-000097080000}"/>
    <cellStyle name="Акцент2 26" xfId="1146" xr:uid="{00000000-0005-0000-0000-000098080000}"/>
    <cellStyle name="Акцент2 27" xfId="1147" xr:uid="{00000000-0005-0000-0000-000099080000}"/>
    <cellStyle name="Акцент2 28" xfId="1148" xr:uid="{00000000-0005-0000-0000-00009A080000}"/>
    <cellStyle name="Акцент2 29" xfId="1149" xr:uid="{00000000-0005-0000-0000-00009B080000}"/>
    <cellStyle name="Акцент2 3" xfId="1150" xr:uid="{00000000-0005-0000-0000-00009C080000}"/>
    <cellStyle name="Акцент2 30" xfId="1151" xr:uid="{00000000-0005-0000-0000-00009D080000}"/>
    <cellStyle name="Акцент2 31" xfId="1152" xr:uid="{00000000-0005-0000-0000-00009E080000}"/>
    <cellStyle name="Акцент2 32" xfId="1153" xr:uid="{00000000-0005-0000-0000-00009F080000}"/>
    <cellStyle name="Акцент2 33" xfId="1154" xr:uid="{00000000-0005-0000-0000-0000A0080000}"/>
    <cellStyle name="Акцент2 34" xfId="1155" xr:uid="{00000000-0005-0000-0000-0000A1080000}"/>
    <cellStyle name="Акцент2 35" xfId="1156" xr:uid="{00000000-0005-0000-0000-0000A2080000}"/>
    <cellStyle name="Акцент2 36" xfId="1157" xr:uid="{00000000-0005-0000-0000-0000A3080000}"/>
    <cellStyle name="Акцент2 4" xfId="1158" xr:uid="{00000000-0005-0000-0000-0000A4080000}"/>
    <cellStyle name="Акцент2 5" xfId="1159" xr:uid="{00000000-0005-0000-0000-0000A5080000}"/>
    <cellStyle name="Акцент2 6" xfId="1160" xr:uid="{00000000-0005-0000-0000-0000A6080000}"/>
    <cellStyle name="Акцент2 7" xfId="1161" xr:uid="{00000000-0005-0000-0000-0000A7080000}"/>
    <cellStyle name="Акцент2 8" xfId="1162" xr:uid="{00000000-0005-0000-0000-0000A8080000}"/>
    <cellStyle name="Акцент2 9" xfId="1163" xr:uid="{00000000-0005-0000-0000-0000A9080000}"/>
    <cellStyle name="Акцент3 10" xfId="1164" xr:uid="{00000000-0005-0000-0000-0000AA080000}"/>
    <cellStyle name="Акцент3 11" xfId="1165" xr:uid="{00000000-0005-0000-0000-0000AB080000}"/>
    <cellStyle name="Акцент3 12" xfId="1166" xr:uid="{00000000-0005-0000-0000-0000AC080000}"/>
    <cellStyle name="Акцент3 13" xfId="1167" xr:uid="{00000000-0005-0000-0000-0000AD080000}"/>
    <cellStyle name="Акцент3 14" xfId="1168" xr:uid="{00000000-0005-0000-0000-0000AE080000}"/>
    <cellStyle name="Акцент3 15" xfId="1169" xr:uid="{00000000-0005-0000-0000-0000AF080000}"/>
    <cellStyle name="Акцент3 16" xfId="1170" xr:uid="{00000000-0005-0000-0000-0000B0080000}"/>
    <cellStyle name="Акцент3 17" xfId="1171" xr:uid="{00000000-0005-0000-0000-0000B1080000}"/>
    <cellStyle name="Акцент3 18" xfId="1172" xr:uid="{00000000-0005-0000-0000-0000B2080000}"/>
    <cellStyle name="Акцент3 19" xfId="1173" xr:uid="{00000000-0005-0000-0000-0000B3080000}"/>
    <cellStyle name="Акцент3 2" xfId="1174" xr:uid="{00000000-0005-0000-0000-0000B4080000}"/>
    <cellStyle name="Акцент3 20" xfId="1175" xr:uid="{00000000-0005-0000-0000-0000B5080000}"/>
    <cellStyle name="Акцент3 21" xfId="1176" xr:uid="{00000000-0005-0000-0000-0000B6080000}"/>
    <cellStyle name="Акцент3 22" xfId="1177" xr:uid="{00000000-0005-0000-0000-0000B7080000}"/>
    <cellStyle name="Акцент3 23" xfId="1178" xr:uid="{00000000-0005-0000-0000-0000B8080000}"/>
    <cellStyle name="Акцент3 24" xfId="1179" xr:uid="{00000000-0005-0000-0000-0000B9080000}"/>
    <cellStyle name="Акцент3 25" xfId="1180" xr:uid="{00000000-0005-0000-0000-0000BA080000}"/>
    <cellStyle name="Акцент3 26" xfId="1181" xr:uid="{00000000-0005-0000-0000-0000BB080000}"/>
    <cellStyle name="Акцент3 27" xfId="1182" xr:uid="{00000000-0005-0000-0000-0000BC080000}"/>
    <cellStyle name="Акцент3 28" xfId="1183" xr:uid="{00000000-0005-0000-0000-0000BD080000}"/>
    <cellStyle name="Акцент3 29" xfId="1184" xr:uid="{00000000-0005-0000-0000-0000BE080000}"/>
    <cellStyle name="Акцент3 3" xfId="1185" xr:uid="{00000000-0005-0000-0000-0000BF080000}"/>
    <cellStyle name="Акцент3 30" xfId="1186" xr:uid="{00000000-0005-0000-0000-0000C0080000}"/>
    <cellStyle name="Акцент3 31" xfId="1187" xr:uid="{00000000-0005-0000-0000-0000C1080000}"/>
    <cellStyle name="Акцент3 32" xfId="1188" xr:uid="{00000000-0005-0000-0000-0000C2080000}"/>
    <cellStyle name="Акцент3 33" xfId="1189" xr:uid="{00000000-0005-0000-0000-0000C3080000}"/>
    <cellStyle name="Акцент3 34" xfId="1190" xr:uid="{00000000-0005-0000-0000-0000C4080000}"/>
    <cellStyle name="Акцент3 35" xfId="1191" xr:uid="{00000000-0005-0000-0000-0000C5080000}"/>
    <cellStyle name="Акцент3 36" xfId="1192" xr:uid="{00000000-0005-0000-0000-0000C6080000}"/>
    <cellStyle name="Акцент3 4" xfId="1193" xr:uid="{00000000-0005-0000-0000-0000C7080000}"/>
    <cellStyle name="Акцент3 5" xfId="1194" xr:uid="{00000000-0005-0000-0000-0000C8080000}"/>
    <cellStyle name="Акцент3 6" xfId="1195" xr:uid="{00000000-0005-0000-0000-0000C9080000}"/>
    <cellStyle name="Акцент3 7" xfId="1196" xr:uid="{00000000-0005-0000-0000-0000CA080000}"/>
    <cellStyle name="Акцент3 8" xfId="1197" xr:uid="{00000000-0005-0000-0000-0000CB080000}"/>
    <cellStyle name="Акцент3 9" xfId="1198" xr:uid="{00000000-0005-0000-0000-0000CC080000}"/>
    <cellStyle name="Акцент4 10" xfId="1199" xr:uid="{00000000-0005-0000-0000-0000CD080000}"/>
    <cellStyle name="Акцент4 11" xfId="1200" xr:uid="{00000000-0005-0000-0000-0000CE080000}"/>
    <cellStyle name="Акцент4 12" xfId="1201" xr:uid="{00000000-0005-0000-0000-0000CF080000}"/>
    <cellStyle name="Акцент4 13" xfId="1202" xr:uid="{00000000-0005-0000-0000-0000D0080000}"/>
    <cellStyle name="Акцент4 14" xfId="1203" xr:uid="{00000000-0005-0000-0000-0000D1080000}"/>
    <cellStyle name="Акцент4 15" xfId="1204" xr:uid="{00000000-0005-0000-0000-0000D2080000}"/>
    <cellStyle name="Акцент4 16" xfId="1205" xr:uid="{00000000-0005-0000-0000-0000D3080000}"/>
    <cellStyle name="Акцент4 17" xfId="1206" xr:uid="{00000000-0005-0000-0000-0000D4080000}"/>
    <cellStyle name="Акцент4 18" xfId="1207" xr:uid="{00000000-0005-0000-0000-0000D5080000}"/>
    <cellStyle name="Акцент4 19" xfId="1208" xr:uid="{00000000-0005-0000-0000-0000D6080000}"/>
    <cellStyle name="Акцент4 2" xfId="1209" xr:uid="{00000000-0005-0000-0000-0000D7080000}"/>
    <cellStyle name="Акцент4 20" xfId="1210" xr:uid="{00000000-0005-0000-0000-0000D8080000}"/>
    <cellStyle name="Акцент4 21" xfId="1211" xr:uid="{00000000-0005-0000-0000-0000D9080000}"/>
    <cellStyle name="Акцент4 22" xfId="1212" xr:uid="{00000000-0005-0000-0000-0000DA080000}"/>
    <cellStyle name="Акцент4 23" xfId="1213" xr:uid="{00000000-0005-0000-0000-0000DB080000}"/>
    <cellStyle name="Акцент4 24" xfId="1214" xr:uid="{00000000-0005-0000-0000-0000DC080000}"/>
    <cellStyle name="Акцент4 25" xfId="1215" xr:uid="{00000000-0005-0000-0000-0000DD080000}"/>
    <cellStyle name="Акцент4 26" xfId="1216" xr:uid="{00000000-0005-0000-0000-0000DE080000}"/>
    <cellStyle name="Акцент4 27" xfId="1217" xr:uid="{00000000-0005-0000-0000-0000DF080000}"/>
    <cellStyle name="Акцент4 28" xfId="1218" xr:uid="{00000000-0005-0000-0000-0000E0080000}"/>
    <cellStyle name="Акцент4 29" xfId="1219" xr:uid="{00000000-0005-0000-0000-0000E1080000}"/>
    <cellStyle name="Акцент4 3" xfId="1220" xr:uid="{00000000-0005-0000-0000-0000E2080000}"/>
    <cellStyle name="Акцент4 30" xfId="1221" xr:uid="{00000000-0005-0000-0000-0000E3080000}"/>
    <cellStyle name="Акцент4 31" xfId="1222" xr:uid="{00000000-0005-0000-0000-0000E4080000}"/>
    <cellStyle name="Акцент4 32" xfId="1223" xr:uid="{00000000-0005-0000-0000-0000E5080000}"/>
    <cellStyle name="Акцент4 33" xfId="1224" xr:uid="{00000000-0005-0000-0000-0000E6080000}"/>
    <cellStyle name="Акцент4 34" xfId="1225" xr:uid="{00000000-0005-0000-0000-0000E7080000}"/>
    <cellStyle name="Акцент4 35" xfId="1226" xr:uid="{00000000-0005-0000-0000-0000E8080000}"/>
    <cellStyle name="Акцент4 36" xfId="1227" xr:uid="{00000000-0005-0000-0000-0000E9080000}"/>
    <cellStyle name="Акцент4 4" xfId="1228" xr:uid="{00000000-0005-0000-0000-0000EA080000}"/>
    <cellStyle name="Акцент4 5" xfId="1229" xr:uid="{00000000-0005-0000-0000-0000EB080000}"/>
    <cellStyle name="Акцент4 6" xfId="1230" xr:uid="{00000000-0005-0000-0000-0000EC080000}"/>
    <cellStyle name="Акцент4 7" xfId="1231" xr:uid="{00000000-0005-0000-0000-0000ED080000}"/>
    <cellStyle name="Акцент4 8" xfId="1232" xr:uid="{00000000-0005-0000-0000-0000EE080000}"/>
    <cellStyle name="Акцент4 9" xfId="1233" xr:uid="{00000000-0005-0000-0000-0000EF080000}"/>
    <cellStyle name="Акцент5 10" xfId="1234" xr:uid="{00000000-0005-0000-0000-0000F0080000}"/>
    <cellStyle name="Акцент5 11" xfId="1235" xr:uid="{00000000-0005-0000-0000-0000F1080000}"/>
    <cellStyle name="Акцент5 12" xfId="1236" xr:uid="{00000000-0005-0000-0000-0000F2080000}"/>
    <cellStyle name="Акцент5 13" xfId="1237" xr:uid="{00000000-0005-0000-0000-0000F3080000}"/>
    <cellStyle name="Акцент5 14" xfId="1238" xr:uid="{00000000-0005-0000-0000-0000F4080000}"/>
    <cellStyle name="Акцент5 15" xfId="1239" xr:uid="{00000000-0005-0000-0000-0000F5080000}"/>
    <cellStyle name="Акцент5 16" xfId="1240" xr:uid="{00000000-0005-0000-0000-0000F6080000}"/>
    <cellStyle name="Акцент5 17" xfId="1241" xr:uid="{00000000-0005-0000-0000-0000F7080000}"/>
    <cellStyle name="Акцент5 18" xfId="1242" xr:uid="{00000000-0005-0000-0000-0000F8080000}"/>
    <cellStyle name="Акцент5 19" xfId="1243" xr:uid="{00000000-0005-0000-0000-0000F9080000}"/>
    <cellStyle name="Акцент5 2" xfId="1244" xr:uid="{00000000-0005-0000-0000-0000FA080000}"/>
    <cellStyle name="Акцент5 20" xfId="1245" xr:uid="{00000000-0005-0000-0000-0000FB080000}"/>
    <cellStyle name="Акцент5 21" xfId="1246" xr:uid="{00000000-0005-0000-0000-0000FC080000}"/>
    <cellStyle name="Акцент5 22" xfId="1247" xr:uid="{00000000-0005-0000-0000-0000FD080000}"/>
    <cellStyle name="Акцент5 23" xfId="1248" xr:uid="{00000000-0005-0000-0000-0000FE080000}"/>
    <cellStyle name="Акцент5 24" xfId="1249" xr:uid="{00000000-0005-0000-0000-0000FF080000}"/>
    <cellStyle name="Акцент5 25" xfId="1250" xr:uid="{00000000-0005-0000-0000-000000090000}"/>
    <cellStyle name="Акцент5 26" xfId="1251" xr:uid="{00000000-0005-0000-0000-000001090000}"/>
    <cellStyle name="Акцент5 27" xfId="1252" xr:uid="{00000000-0005-0000-0000-000002090000}"/>
    <cellStyle name="Акцент5 28" xfId="1253" xr:uid="{00000000-0005-0000-0000-000003090000}"/>
    <cellStyle name="Акцент5 29" xfId="1254" xr:uid="{00000000-0005-0000-0000-000004090000}"/>
    <cellStyle name="Акцент5 3" xfId="1255" xr:uid="{00000000-0005-0000-0000-000005090000}"/>
    <cellStyle name="Акцент5 30" xfId="1256" xr:uid="{00000000-0005-0000-0000-000006090000}"/>
    <cellStyle name="Акцент5 31" xfId="1257" xr:uid="{00000000-0005-0000-0000-000007090000}"/>
    <cellStyle name="Акцент5 32" xfId="1258" xr:uid="{00000000-0005-0000-0000-000008090000}"/>
    <cellStyle name="Акцент5 33" xfId="1259" xr:uid="{00000000-0005-0000-0000-000009090000}"/>
    <cellStyle name="Акцент5 34" xfId="1260" xr:uid="{00000000-0005-0000-0000-00000A090000}"/>
    <cellStyle name="Акцент5 35" xfId="1261" xr:uid="{00000000-0005-0000-0000-00000B090000}"/>
    <cellStyle name="Акцент5 36" xfId="1262" xr:uid="{00000000-0005-0000-0000-00000C090000}"/>
    <cellStyle name="Акцент5 4" xfId="1263" xr:uid="{00000000-0005-0000-0000-00000D090000}"/>
    <cellStyle name="Акцент5 5" xfId="1264" xr:uid="{00000000-0005-0000-0000-00000E090000}"/>
    <cellStyle name="Акцент5 6" xfId="1265" xr:uid="{00000000-0005-0000-0000-00000F090000}"/>
    <cellStyle name="Акцент5 7" xfId="1266" xr:uid="{00000000-0005-0000-0000-000010090000}"/>
    <cellStyle name="Акцент5 8" xfId="1267" xr:uid="{00000000-0005-0000-0000-000011090000}"/>
    <cellStyle name="Акцент5 9" xfId="1268" xr:uid="{00000000-0005-0000-0000-000012090000}"/>
    <cellStyle name="Акцент6 10" xfId="1269" xr:uid="{00000000-0005-0000-0000-000013090000}"/>
    <cellStyle name="Акцент6 11" xfId="1270" xr:uid="{00000000-0005-0000-0000-000014090000}"/>
    <cellStyle name="Акцент6 12" xfId="1271" xr:uid="{00000000-0005-0000-0000-000015090000}"/>
    <cellStyle name="Акцент6 13" xfId="1272" xr:uid="{00000000-0005-0000-0000-000016090000}"/>
    <cellStyle name="Акцент6 14" xfId="1273" xr:uid="{00000000-0005-0000-0000-000017090000}"/>
    <cellStyle name="Акцент6 15" xfId="1274" xr:uid="{00000000-0005-0000-0000-000018090000}"/>
    <cellStyle name="Акцент6 16" xfId="1275" xr:uid="{00000000-0005-0000-0000-000019090000}"/>
    <cellStyle name="Акцент6 17" xfId="1276" xr:uid="{00000000-0005-0000-0000-00001A090000}"/>
    <cellStyle name="Акцент6 18" xfId="1277" xr:uid="{00000000-0005-0000-0000-00001B090000}"/>
    <cellStyle name="Акцент6 19" xfId="1278" xr:uid="{00000000-0005-0000-0000-00001C090000}"/>
    <cellStyle name="Акцент6 2" xfId="1279" xr:uid="{00000000-0005-0000-0000-00001D090000}"/>
    <cellStyle name="Акцент6 20" xfId="1280" xr:uid="{00000000-0005-0000-0000-00001E090000}"/>
    <cellStyle name="Акцент6 21" xfId="1281" xr:uid="{00000000-0005-0000-0000-00001F090000}"/>
    <cellStyle name="Акцент6 22" xfId="1282" xr:uid="{00000000-0005-0000-0000-000020090000}"/>
    <cellStyle name="Акцент6 23" xfId="1283" xr:uid="{00000000-0005-0000-0000-000021090000}"/>
    <cellStyle name="Акцент6 24" xfId="1284" xr:uid="{00000000-0005-0000-0000-000022090000}"/>
    <cellStyle name="Акцент6 25" xfId="1285" xr:uid="{00000000-0005-0000-0000-000023090000}"/>
    <cellStyle name="Акцент6 26" xfId="1286" xr:uid="{00000000-0005-0000-0000-000024090000}"/>
    <cellStyle name="Акцент6 27" xfId="1287" xr:uid="{00000000-0005-0000-0000-000025090000}"/>
    <cellStyle name="Акцент6 28" xfId="1288" xr:uid="{00000000-0005-0000-0000-000026090000}"/>
    <cellStyle name="Акцент6 29" xfId="1289" xr:uid="{00000000-0005-0000-0000-000027090000}"/>
    <cellStyle name="Акцент6 3" xfId="1290" xr:uid="{00000000-0005-0000-0000-000028090000}"/>
    <cellStyle name="Акцент6 30" xfId="1291" xr:uid="{00000000-0005-0000-0000-000029090000}"/>
    <cellStyle name="Акцент6 31" xfId="1292" xr:uid="{00000000-0005-0000-0000-00002A090000}"/>
    <cellStyle name="Акцент6 32" xfId="1293" xr:uid="{00000000-0005-0000-0000-00002B090000}"/>
    <cellStyle name="Акцент6 33" xfId="1294" xr:uid="{00000000-0005-0000-0000-00002C090000}"/>
    <cellStyle name="Акцент6 34" xfId="1295" xr:uid="{00000000-0005-0000-0000-00002D090000}"/>
    <cellStyle name="Акцент6 35" xfId="1296" xr:uid="{00000000-0005-0000-0000-00002E090000}"/>
    <cellStyle name="Акцент6 36" xfId="1297" xr:uid="{00000000-0005-0000-0000-00002F090000}"/>
    <cellStyle name="Акцент6 4" xfId="1298" xr:uid="{00000000-0005-0000-0000-000030090000}"/>
    <cellStyle name="Акцент6 5" xfId="1299" xr:uid="{00000000-0005-0000-0000-000031090000}"/>
    <cellStyle name="Акцент6 6" xfId="1300" xr:uid="{00000000-0005-0000-0000-000032090000}"/>
    <cellStyle name="Акцент6 7" xfId="1301" xr:uid="{00000000-0005-0000-0000-000033090000}"/>
    <cellStyle name="Акцент6 8" xfId="1302" xr:uid="{00000000-0005-0000-0000-000034090000}"/>
    <cellStyle name="Акцент6 9" xfId="1303" xr:uid="{00000000-0005-0000-0000-000035090000}"/>
    <cellStyle name="Беззащитный" xfId="272" xr:uid="{00000000-0005-0000-0000-000036090000}"/>
    <cellStyle name="Ввод  10" xfId="1304" xr:uid="{00000000-0005-0000-0000-000037090000}"/>
    <cellStyle name="Ввод  11" xfId="1305" xr:uid="{00000000-0005-0000-0000-000038090000}"/>
    <cellStyle name="Ввод  12" xfId="1306" xr:uid="{00000000-0005-0000-0000-000039090000}"/>
    <cellStyle name="Ввод  13" xfId="1307" xr:uid="{00000000-0005-0000-0000-00003A090000}"/>
    <cellStyle name="Ввод  14" xfId="1308" xr:uid="{00000000-0005-0000-0000-00003B090000}"/>
    <cellStyle name="Ввод  15" xfId="1309" xr:uid="{00000000-0005-0000-0000-00003C090000}"/>
    <cellStyle name="Ввод  16" xfId="1310" xr:uid="{00000000-0005-0000-0000-00003D090000}"/>
    <cellStyle name="Ввод  17" xfId="1311" xr:uid="{00000000-0005-0000-0000-00003E090000}"/>
    <cellStyle name="Ввод  18" xfId="1312" xr:uid="{00000000-0005-0000-0000-00003F090000}"/>
    <cellStyle name="Ввод  19" xfId="1313" xr:uid="{00000000-0005-0000-0000-000040090000}"/>
    <cellStyle name="Ввод  2" xfId="1314" xr:uid="{00000000-0005-0000-0000-000041090000}"/>
    <cellStyle name="Ввод  20" xfId="1315" xr:uid="{00000000-0005-0000-0000-000042090000}"/>
    <cellStyle name="Ввод  21" xfId="1316" xr:uid="{00000000-0005-0000-0000-000043090000}"/>
    <cellStyle name="Ввод  22" xfId="1317" xr:uid="{00000000-0005-0000-0000-000044090000}"/>
    <cellStyle name="Ввод  23" xfId="1318" xr:uid="{00000000-0005-0000-0000-000045090000}"/>
    <cellStyle name="Ввод  24" xfId="1319" xr:uid="{00000000-0005-0000-0000-000046090000}"/>
    <cellStyle name="Ввод  25" xfId="1320" xr:uid="{00000000-0005-0000-0000-000047090000}"/>
    <cellStyle name="Ввод  26" xfId="1321" xr:uid="{00000000-0005-0000-0000-000048090000}"/>
    <cellStyle name="Ввод  27" xfId="1322" xr:uid="{00000000-0005-0000-0000-000049090000}"/>
    <cellStyle name="Ввод  28" xfId="1323" xr:uid="{00000000-0005-0000-0000-00004A090000}"/>
    <cellStyle name="Ввод  29" xfId="1324" xr:uid="{00000000-0005-0000-0000-00004B090000}"/>
    <cellStyle name="Ввод  3" xfId="1325" xr:uid="{00000000-0005-0000-0000-00004C090000}"/>
    <cellStyle name="Ввод  30" xfId="1326" xr:uid="{00000000-0005-0000-0000-00004D090000}"/>
    <cellStyle name="Ввод  31" xfId="1327" xr:uid="{00000000-0005-0000-0000-00004E090000}"/>
    <cellStyle name="Ввод  32" xfId="1328" xr:uid="{00000000-0005-0000-0000-00004F090000}"/>
    <cellStyle name="Ввод  33" xfId="1329" xr:uid="{00000000-0005-0000-0000-000050090000}"/>
    <cellStyle name="Ввод  34" xfId="1330" xr:uid="{00000000-0005-0000-0000-000051090000}"/>
    <cellStyle name="Ввод  35" xfId="1331" xr:uid="{00000000-0005-0000-0000-000052090000}"/>
    <cellStyle name="Ввод  36" xfId="1332" xr:uid="{00000000-0005-0000-0000-000053090000}"/>
    <cellStyle name="Ввод  4" xfId="1333" xr:uid="{00000000-0005-0000-0000-000054090000}"/>
    <cellStyle name="Ввод  5" xfId="1334" xr:uid="{00000000-0005-0000-0000-000055090000}"/>
    <cellStyle name="Ввод  6" xfId="1335" xr:uid="{00000000-0005-0000-0000-000056090000}"/>
    <cellStyle name="Ввод  7" xfId="1336" xr:uid="{00000000-0005-0000-0000-000057090000}"/>
    <cellStyle name="Ввод  8" xfId="1337" xr:uid="{00000000-0005-0000-0000-000058090000}"/>
    <cellStyle name="Ввод  9" xfId="1338" xr:uid="{00000000-0005-0000-0000-000059090000}"/>
    <cellStyle name="Вывод 10" xfId="1339" xr:uid="{00000000-0005-0000-0000-00005A090000}"/>
    <cellStyle name="Вывод 11" xfId="1340" xr:uid="{00000000-0005-0000-0000-00005B090000}"/>
    <cellStyle name="Вывод 12" xfId="1341" xr:uid="{00000000-0005-0000-0000-00005C090000}"/>
    <cellStyle name="Вывод 13" xfId="1342" xr:uid="{00000000-0005-0000-0000-00005D090000}"/>
    <cellStyle name="Вывод 14" xfId="1343" xr:uid="{00000000-0005-0000-0000-00005E090000}"/>
    <cellStyle name="Вывод 15" xfId="1344" xr:uid="{00000000-0005-0000-0000-00005F090000}"/>
    <cellStyle name="Вывод 16" xfId="1345" xr:uid="{00000000-0005-0000-0000-000060090000}"/>
    <cellStyle name="Вывод 17" xfId="1346" xr:uid="{00000000-0005-0000-0000-000061090000}"/>
    <cellStyle name="Вывод 18" xfId="1347" xr:uid="{00000000-0005-0000-0000-000062090000}"/>
    <cellStyle name="Вывод 19" xfId="1348" xr:uid="{00000000-0005-0000-0000-000063090000}"/>
    <cellStyle name="Вывод 2" xfId="1349" xr:uid="{00000000-0005-0000-0000-000064090000}"/>
    <cellStyle name="Вывод 20" xfId="1350" xr:uid="{00000000-0005-0000-0000-000065090000}"/>
    <cellStyle name="Вывод 21" xfId="1351" xr:uid="{00000000-0005-0000-0000-000066090000}"/>
    <cellStyle name="Вывод 22" xfId="1352" xr:uid="{00000000-0005-0000-0000-000067090000}"/>
    <cellStyle name="Вывод 23" xfId="1353" xr:uid="{00000000-0005-0000-0000-000068090000}"/>
    <cellStyle name="Вывод 24" xfId="1354" xr:uid="{00000000-0005-0000-0000-000069090000}"/>
    <cellStyle name="Вывод 25" xfId="1355" xr:uid="{00000000-0005-0000-0000-00006A090000}"/>
    <cellStyle name="Вывод 26" xfId="1356" xr:uid="{00000000-0005-0000-0000-00006B090000}"/>
    <cellStyle name="Вывод 27" xfId="1357" xr:uid="{00000000-0005-0000-0000-00006C090000}"/>
    <cellStyle name="Вывод 28" xfId="1358" xr:uid="{00000000-0005-0000-0000-00006D090000}"/>
    <cellStyle name="Вывод 29" xfId="1359" xr:uid="{00000000-0005-0000-0000-00006E090000}"/>
    <cellStyle name="Вывод 3" xfId="1360" xr:uid="{00000000-0005-0000-0000-00006F090000}"/>
    <cellStyle name="Вывод 30" xfId="1361" xr:uid="{00000000-0005-0000-0000-000070090000}"/>
    <cellStyle name="Вывод 31" xfId="1362" xr:uid="{00000000-0005-0000-0000-000071090000}"/>
    <cellStyle name="Вывод 32" xfId="1363" xr:uid="{00000000-0005-0000-0000-000072090000}"/>
    <cellStyle name="Вывод 33" xfId="1364" xr:uid="{00000000-0005-0000-0000-000073090000}"/>
    <cellStyle name="Вывод 34" xfId="1365" xr:uid="{00000000-0005-0000-0000-000074090000}"/>
    <cellStyle name="Вывод 35" xfId="1366" xr:uid="{00000000-0005-0000-0000-000075090000}"/>
    <cellStyle name="Вывод 36" xfId="1367" xr:uid="{00000000-0005-0000-0000-000076090000}"/>
    <cellStyle name="Вывод 4" xfId="1368" xr:uid="{00000000-0005-0000-0000-000077090000}"/>
    <cellStyle name="Вывод 5" xfId="1369" xr:uid="{00000000-0005-0000-0000-000078090000}"/>
    <cellStyle name="Вывод 6" xfId="1370" xr:uid="{00000000-0005-0000-0000-000079090000}"/>
    <cellStyle name="Вывод 7" xfId="1371" xr:uid="{00000000-0005-0000-0000-00007A090000}"/>
    <cellStyle name="Вывод 8" xfId="1372" xr:uid="{00000000-0005-0000-0000-00007B090000}"/>
    <cellStyle name="Вывод 9" xfId="1373" xr:uid="{00000000-0005-0000-0000-00007C090000}"/>
    <cellStyle name="Вычисление 10" xfId="1374" xr:uid="{00000000-0005-0000-0000-00007D090000}"/>
    <cellStyle name="Вычисление 11" xfId="1375" xr:uid="{00000000-0005-0000-0000-00007E090000}"/>
    <cellStyle name="Вычисление 12" xfId="1376" xr:uid="{00000000-0005-0000-0000-00007F090000}"/>
    <cellStyle name="Вычисление 13" xfId="1377" xr:uid="{00000000-0005-0000-0000-000080090000}"/>
    <cellStyle name="Вычисление 14" xfId="1378" xr:uid="{00000000-0005-0000-0000-000081090000}"/>
    <cellStyle name="Вычисление 15" xfId="1379" xr:uid="{00000000-0005-0000-0000-000082090000}"/>
    <cellStyle name="Вычисление 16" xfId="1380" xr:uid="{00000000-0005-0000-0000-000083090000}"/>
    <cellStyle name="Вычисление 17" xfId="1381" xr:uid="{00000000-0005-0000-0000-000084090000}"/>
    <cellStyle name="Вычисление 18" xfId="1382" xr:uid="{00000000-0005-0000-0000-000085090000}"/>
    <cellStyle name="Вычисление 19" xfId="1383" xr:uid="{00000000-0005-0000-0000-000086090000}"/>
    <cellStyle name="Вычисление 2" xfId="1384" xr:uid="{00000000-0005-0000-0000-000087090000}"/>
    <cellStyle name="Вычисление 20" xfId="1385" xr:uid="{00000000-0005-0000-0000-000088090000}"/>
    <cellStyle name="Вычисление 21" xfId="1386" xr:uid="{00000000-0005-0000-0000-000089090000}"/>
    <cellStyle name="Вычисление 22" xfId="1387" xr:uid="{00000000-0005-0000-0000-00008A090000}"/>
    <cellStyle name="Вычисление 23" xfId="1388" xr:uid="{00000000-0005-0000-0000-00008B090000}"/>
    <cellStyle name="Вычисление 24" xfId="1389" xr:uid="{00000000-0005-0000-0000-00008C090000}"/>
    <cellStyle name="Вычисление 25" xfId="1390" xr:uid="{00000000-0005-0000-0000-00008D090000}"/>
    <cellStyle name="Вычисление 26" xfId="1391" xr:uid="{00000000-0005-0000-0000-00008E090000}"/>
    <cellStyle name="Вычисление 27" xfId="1392" xr:uid="{00000000-0005-0000-0000-00008F090000}"/>
    <cellStyle name="Вычисление 28" xfId="1393" xr:uid="{00000000-0005-0000-0000-000090090000}"/>
    <cellStyle name="Вычисление 29" xfId="1394" xr:uid="{00000000-0005-0000-0000-000091090000}"/>
    <cellStyle name="Вычисление 3" xfId="1395" xr:uid="{00000000-0005-0000-0000-000092090000}"/>
    <cellStyle name="Вычисление 30" xfId="1396" xr:uid="{00000000-0005-0000-0000-000093090000}"/>
    <cellStyle name="Вычисление 31" xfId="1397" xr:uid="{00000000-0005-0000-0000-000094090000}"/>
    <cellStyle name="Вычисление 32" xfId="1398" xr:uid="{00000000-0005-0000-0000-000095090000}"/>
    <cellStyle name="Вычисление 33" xfId="1399" xr:uid="{00000000-0005-0000-0000-000096090000}"/>
    <cellStyle name="Вычисление 34" xfId="1400" xr:uid="{00000000-0005-0000-0000-000097090000}"/>
    <cellStyle name="Вычисление 35" xfId="1401" xr:uid="{00000000-0005-0000-0000-000098090000}"/>
    <cellStyle name="Вычисление 36" xfId="1402" xr:uid="{00000000-0005-0000-0000-000099090000}"/>
    <cellStyle name="Вычисление 4" xfId="1403" xr:uid="{00000000-0005-0000-0000-00009A090000}"/>
    <cellStyle name="Вычисление 5" xfId="1404" xr:uid="{00000000-0005-0000-0000-00009B090000}"/>
    <cellStyle name="Вычисление 6" xfId="1405" xr:uid="{00000000-0005-0000-0000-00009C090000}"/>
    <cellStyle name="Вычисление 7" xfId="1406" xr:uid="{00000000-0005-0000-0000-00009D090000}"/>
    <cellStyle name="Вычисление 8" xfId="1407" xr:uid="{00000000-0005-0000-0000-00009E090000}"/>
    <cellStyle name="Вычисление 9" xfId="1408" xr:uid="{00000000-0005-0000-0000-00009F090000}"/>
    <cellStyle name="Заголовок 1 10" xfId="1409" xr:uid="{00000000-0005-0000-0000-0000A0090000}"/>
    <cellStyle name="Заголовок 1 11" xfId="1410" xr:uid="{00000000-0005-0000-0000-0000A1090000}"/>
    <cellStyle name="Заголовок 1 12" xfId="1411" xr:uid="{00000000-0005-0000-0000-0000A2090000}"/>
    <cellStyle name="Заголовок 1 13" xfId="1412" xr:uid="{00000000-0005-0000-0000-0000A3090000}"/>
    <cellStyle name="Заголовок 1 14" xfId="1413" xr:uid="{00000000-0005-0000-0000-0000A4090000}"/>
    <cellStyle name="Заголовок 1 15" xfId="1414" xr:uid="{00000000-0005-0000-0000-0000A5090000}"/>
    <cellStyle name="Заголовок 1 16" xfId="1415" xr:uid="{00000000-0005-0000-0000-0000A6090000}"/>
    <cellStyle name="Заголовок 1 17" xfId="1416" xr:uid="{00000000-0005-0000-0000-0000A7090000}"/>
    <cellStyle name="Заголовок 1 18" xfId="1417" xr:uid="{00000000-0005-0000-0000-0000A8090000}"/>
    <cellStyle name="Заголовок 1 19" xfId="1418" xr:uid="{00000000-0005-0000-0000-0000A9090000}"/>
    <cellStyle name="Заголовок 1 2" xfId="1419" xr:uid="{00000000-0005-0000-0000-0000AA090000}"/>
    <cellStyle name="Заголовок 1 20" xfId="1420" xr:uid="{00000000-0005-0000-0000-0000AB090000}"/>
    <cellStyle name="Заголовок 1 21" xfId="1421" xr:uid="{00000000-0005-0000-0000-0000AC090000}"/>
    <cellStyle name="Заголовок 1 22" xfId="1422" xr:uid="{00000000-0005-0000-0000-0000AD090000}"/>
    <cellStyle name="Заголовок 1 23" xfId="1423" xr:uid="{00000000-0005-0000-0000-0000AE090000}"/>
    <cellStyle name="Заголовок 1 24" xfId="1424" xr:uid="{00000000-0005-0000-0000-0000AF090000}"/>
    <cellStyle name="Заголовок 1 25" xfId="1425" xr:uid="{00000000-0005-0000-0000-0000B0090000}"/>
    <cellStyle name="Заголовок 1 26" xfId="1426" xr:uid="{00000000-0005-0000-0000-0000B1090000}"/>
    <cellStyle name="Заголовок 1 27" xfId="1427" xr:uid="{00000000-0005-0000-0000-0000B2090000}"/>
    <cellStyle name="Заголовок 1 28" xfId="1428" xr:uid="{00000000-0005-0000-0000-0000B3090000}"/>
    <cellStyle name="Заголовок 1 29" xfId="1429" xr:uid="{00000000-0005-0000-0000-0000B4090000}"/>
    <cellStyle name="Заголовок 1 3" xfId="1430" xr:uid="{00000000-0005-0000-0000-0000B5090000}"/>
    <cellStyle name="Заголовок 1 30" xfId="1431" xr:uid="{00000000-0005-0000-0000-0000B6090000}"/>
    <cellStyle name="Заголовок 1 31" xfId="1432" xr:uid="{00000000-0005-0000-0000-0000B7090000}"/>
    <cellStyle name="Заголовок 1 32" xfId="1433" xr:uid="{00000000-0005-0000-0000-0000B8090000}"/>
    <cellStyle name="Заголовок 1 33" xfId="1434" xr:uid="{00000000-0005-0000-0000-0000B9090000}"/>
    <cellStyle name="Заголовок 1 34" xfId="1435" xr:uid="{00000000-0005-0000-0000-0000BA090000}"/>
    <cellStyle name="Заголовок 1 35" xfId="1436" xr:uid="{00000000-0005-0000-0000-0000BB090000}"/>
    <cellStyle name="Заголовок 1 36" xfId="1437" xr:uid="{00000000-0005-0000-0000-0000BC090000}"/>
    <cellStyle name="Заголовок 1 4" xfId="1438" xr:uid="{00000000-0005-0000-0000-0000BD090000}"/>
    <cellStyle name="Заголовок 1 5" xfId="1439" xr:uid="{00000000-0005-0000-0000-0000BE090000}"/>
    <cellStyle name="Заголовок 1 6" xfId="1440" xr:uid="{00000000-0005-0000-0000-0000BF090000}"/>
    <cellStyle name="Заголовок 1 7" xfId="1441" xr:uid="{00000000-0005-0000-0000-0000C0090000}"/>
    <cellStyle name="Заголовок 1 8" xfId="1442" xr:uid="{00000000-0005-0000-0000-0000C1090000}"/>
    <cellStyle name="Заголовок 1 9" xfId="1443" xr:uid="{00000000-0005-0000-0000-0000C2090000}"/>
    <cellStyle name="Заголовок 2 10" xfId="1444" xr:uid="{00000000-0005-0000-0000-0000C3090000}"/>
    <cellStyle name="Заголовок 2 11" xfId="1445" xr:uid="{00000000-0005-0000-0000-0000C4090000}"/>
    <cellStyle name="Заголовок 2 12" xfId="1446" xr:uid="{00000000-0005-0000-0000-0000C5090000}"/>
    <cellStyle name="Заголовок 2 13" xfId="1447" xr:uid="{00000000-0005-0000-0000-0000C6090000}"/>
    <cellStyle name="Заголовок 2 14" xfId="1448" xr:uid="{00000000-0005-0000-0000-0000C7090000}"/>
    <cellStyle name="Заголовок 2 15" xfId="1449" xr:uid="{00000000-0005-0000-0000-0000C8090000}"/>
    <cellStyle name="Заголовок 2 16" xfId="1450" xr:uid="{00000000-0005-0000-0000-0000C9090000}"/>
    <cellStyle name="Заголовок 2 17" xfId="1451" xr:uid="{00000000-0005-0000-0000-0000CA090000}"/>
    <cellStyle name="Заголовок 2 18" xfId="1452" xr:uid="{00000000-0005-0000-0000-0000CB090000}"/>
    <cellStyle name="Заголовок 2 19" xfId="1453" xr:uid="{00000000-0005-0000-0000-0000CC090000}"/>
    <cellStyle name="Заголовок 2 2" xfId="1454" xr:uid="{00000000-0005-0000-0000-0000CD090000}"/>
    <cellStyle name="Заголовок 2 20" xfId="1455" xr:uid="{00000000-0005-0000-0000-0000CE090000}"/>
    <cellStyle name="Заголовок 2 21" xfId="1456" xr:uid="{00000000-0005-0000-0000-0000CF090000}"/>
    <cellStyle name="Заголовок 2 22" xfId="1457" xr:uid="{00000000-0005-0000-0000-0000D0090000}"/>
    <cellStyle name="Заголовок 2 23" xfId="1458" xr:uid="{00000000-0005-0000-0000-0000D1090000}"/>
    <cellStyle name="Заголовок 2 24" xfId="1459" xr:uid="{00000000-0005-0000-0000-0000D2090000}"/>
    <cellStyle name="Заголовок 2 25" xfId="1460" xr:uid="{00000000-0005-0000-0000-0000D3090000}"/>
    <cellStyle name="Заголовок 2 26" xfId="1461" xr:uid="{00000000-0005-0000-0000-0000D4090000}"/>
    <cellStyle name="Заголовок 2 27" xfId="1462" xr:uid="{00000000-0005-0000-0000-0000D5090000}"/>
    <cellStyle name="Заголовок 2 28" xfId="1463" xr:uid="{00000000-0005-0000-0000-0000D6090000}"/>
    <cellStyle name="Заголовок 2 29" xfId="1464" xr:uid="{00000000-0005-0000-0000-0000D7090000}"/>
    <cellStyle name="Заголовок 2 3" xfId="1465" xr:uid="{00000000-0005-0000-0000-0000D8090000}"/>
    <cellStyle name="Заголовок 2 30" xfId="1466" xr:uid="{00000000-0005-0000-0000-0000D9090000}"/>
    <cellStyle name="Заголовок 2 31" xfId="1467" xr:uid="{00000000-0005-0000-0000-0000DA090000}"/>
    <cellStyle name="Заголовок 2 32" xfId="1468" xr:uid="{00000000-0005-0000-0000-0000DB090000}"/>
    <cellStyle name="Заголовок 2 33" xfId="1469" xr:uid="{00000000-0005-0000-0000-0000DC090000}"/>
    <cellStyle name="Заголовок 2 34" xfId="1470" xr:uid="{00000000-0005-0000-0000-0000DD090000}"/>
    <cellStyle name="Заголовок 2 35" xfId="1471" xr:uid="{00000000-0005-0000-0000-0000DE090000}"/>
    <cellStyle name="Заголовок 2 36" xfId="1472" xr:uid="{00000000-0005-0000-0000-0000DF090000}"/>
    <cellStyle name="Заголовок 2 4" xfId="1473" xr:uid="{00000000-0005-0000-0000-0000E0090000}"/>
    <cellStyle name="Заголовок 2 5" xfId="1474" xr:uid="{00000000-0005-0000-0000-0000E1090000}"/>
    <cellStyle name="Заголовок 2 6" xfId="1475" xr:uid="{00000000-0005-0000-0000-0000E2090000}"/>
    <cellStyle name="Заголовок 2 7" xfId="1476" xr:uid="{00000000-0005-0000-0000-0000E3090000}"/>
    <cellStyle name="Заголовок 2 8" xfId="1477" xr:uid="{00000000-0005-0000-0000-0000E4090000}"/>
    <cellStyle name="Заголовок 2 9" xfId="1478" xr:uid="{00000000-0005-0000-0000-0000E5090000}"/>
    <cellStyle name="Заголовок 3 10" xfId="1479" xr:uid="{00000000-0005-0000-0000-0000E6090000}"/>
    <cellStyle name="Заголовок 3 11" xfId="1480" xr:uid="{00000000-0005-0000-0000-0000E7090000}"/>
    <cellStyle name="Заголовок 3 12" xfId="1481" xr:uid="{00000000-0005-0000-0000-0000E8090000}"/>
    <cellStyle name="Заголовок 3 13" xfId="1482" xr:uid="{00000000-0005-0000-0000-0000E9090000}"/>
    <cellStyle name="Заголовок 3 14" xfId="1483" xr:uid="{00000000-0005-0000-0000-0000EA090000}"/>
    <cellStyle name="Заголовок 3 15" xfId="1484" xr:uid="{00000000-0005-0000-0000-0000EB090000}"/>
    <cellStyle name="Заголовок 3 16" xfId="1485" xr:uid="{00000000-0005-0000-0000-0000EC090000}"/>
    <cellStyle name="Заголовок 3 17" xfId="1486" xr:uid="{00000000-0005-0000-0000-0000ED090000}"/>
    <cellStyle name="Заголовок 3 18" xfId="1487" xr:uid="{00000000-0005-0000-0000-0000EE090000}"/>
    <cellStyle name="Заголовок 3 19" xfId="1488" xr:uid="{00000000-0005-0000-0000-0000EF090000}"/>
    <cellStyle name="Заголовок 3 2" xfId="1489" xr:uid="{00000000-0005-0000-0000-0000F0090000}"/>
    <cellStyle name="Заголовок 3 20" xfId="1490" xr:uid="{00000000-0005-0000-0000-0000F1090000}"/>
    <cellStyle name="Заголовок 3 21" xfId="1491" xr:uid="{00000000-0005-0000-0000-0000F2090000}"/>
    <cellStyle name="Заголовок 3 22" xfId="1492" xr:uid="{00000000-0005-0000-0000-0000F3090000}"/>
    <cellStyle name="Заголовок 3 23" xfId="1493" xr:uid="{00000000-0005-0000-0000-0000F4090000}"/>
    <cellStyle name="Заголовок 3 24" xfId="1494" xr:uid="{00000000-0005-0000-0000-0000F5090000}"/>
    <cellStyle name="Заголовок 3 25" xfId="1495" xr:uid="{00000000-0005-0000-0000-0000F6090000}"/>
    <cellStyle name="Заголовок 3 26" xfId="1496" xr:uid="{00000000-0005-0000-0000-0000F7090000}"/>
    <cellStyle name="Заголовок 3 27" xfId="1497" xr:uid="{00000000-0005-0000-0000-0000F8090000}"/>
    <cellStyle name="Заголовок 3 28" xfId="1498" xr:uid="{00000000-0005-0000-0000-0000F9090000}"/>
    <cellStyle name="Заголовок 3 29" xfId="1499" xr:uid="{00000000-0005-0000-0000-0000FA090000}"/>
    <cellStyle name="Заголовок 3 3" xfId="1500" xr:uid="{00000000-0005-0000-0000-0000FB090000}"/>
    <cellStyle name="Заголовок 3 30" xfId="1501" xr:uid="{00000000-0005-0000-0000-0000FC090000}"/>
    <cellStyle name="Заголовок 3 31" xfId="1502" xr:uid="{00000000-0005-0000-0000-0000FD090000}"/>
    <cellStyle name="Заголовок 3 32" xfId="1503" xr:uid="{00000000-0005-0000-0000-0000FE090000}"/>
    <cellStyle name="Заголовок 3 33" xfId="1504" xr:uid="{00000000-0005-0000-0000-0000FF090000}"/>
    <cellStyle name="Заголовок 3 34" xfId="1505" xr:uid="{00000000-0005-0000-0000-0000000A0000}"/>
    <cellStyle name="Заголовок 3 35" xfId="1506" xr:uid="{00000000-0005-0000-0000-0000010A0000}"/>
    <cellStyle name="Заголовок 3 36" xfId="1507" xr:uid="{00000000-0005-0000-0000-0000020A0000}"/>
    <cellStyle name="Заголовок 3 4" xfId="1508" xr:uid="{00000000-0005-0000-0000-0000030A0000}"/>
    <cellStyle name="Заголовок 3 5" xfId="1509" xr:uid="{00000000-0005-0000-0000-0000040A0000}"/>
    <cellStyle name="Заголовок 3 6" xfId="1510" xr:uid="{00000000-0005-0000-0000-0000050A0000}"/>
    <cellStyle name="Заголовок 3 7" xfId="1511" xr:uid="{00000000-0005-0000-0000-0000060A0000}"/>
    <cellStyle name="Заголовок 3 8" xfId="1512" xr:uid="{00000000-0005-0000-0000-0000070A0000}"/>
    <cellStyle name="Заголовок 3 9" xfId="1513" xr:uid="{00000000-0005-0000-0000-0000080A0000}"/>
    <cellStyle name="Заголовок 4 10" xfId="1514" xr:uid="{00000000-0005-0000-0000-0000090A0000}"/>
    <cellStyle name="Заголовок 4 11" xfId="1515" xr:uid="{00000000-0005-0000-0000-00000A0A0000}"/>
    <cellStyle name="Заголовок 4 12" xfId="1516" xr:uid="{00000000-0005-0000-0000-00000B0A0000}"/>
    <cellStyle name="Заголовок 4 13" xfId="1517" xr:uid="{00000000-0005-0000-0000-00000C0A0000}"/>
    <cellStyle name="Заголовок 4 14" xfId="1518" xr:uid="{00000000-0005-0000-0000-00000D0A0000}"/>
    <cellStyle name="Заголовок 4 15" xfId="1519" xr:uid="{00000000-0005-0000-0000-00000E0A0000}"/>
    <cellStyle name="Заголовок 4 16" xfId="1520" xr:uid="{00000000-0005-0000-0000-00000F0A0000}"/>
    <cellStyle name="Заголовок 4 17" xfId="1521" xr:uid="{00000000-0005-0000-0000-0000100A0000}"/>
    <cellStyle name="Заголовок 4 18" xfId="1522" xr:uid="{00000000-0005-0000-0000-0000110A0000}"/>
    <cellStyle name="Заголовок 4 19" xfId="1523" xr:uid="{00000000-0005-0000-0000-0000120A0000}"/>
    <cellStyle name="Заголовок 4 2" xfId="1524" xr:uid="{00000000-0005-0000-0000-0000130A0000}"/>
    <cellStyle name="Заголовок 4 20" xfId="1525" xr:uid="{00000000-0005-0000-0000-0000140A0000}"/>
    <cellStyle name="Заголовок 4 21" xfId="1526" xr:uid="{00000000-0005-0000-0000-0000150A0000}"/>
    <cellStyle name="Заголовок 4 22" xfId="1527" xr:uid="{00000000-0005-0000-0000-0000160A0000}"/>
    <cellStyle name="Заголовок 4 23" xfId="1528" xr:uid="{00000000-0005-0000-0000-0000170A0000}"/>
    <cellStyle name="Заголовок 4 24" xfId="1529" xr:uid="{00000000-0005-0000-0000-0000180A0000}"/>
    <cellStyle name="Заголовок 4 25" xfId="1530" xr:uid="{00000000-0005-0000-0000-0000190A0000}"/>
    <cellStyle name="Заголовок 4 26" xfId="1531" xr:uid="{00000000-0005-0000-0000-00001A0A0000}"/>
    <cellStyle name="Заголовок 4 27" xfId="1532" xr:uid="{00000000-0005-0000-0000-00001B0A0000}"/>
    <cellStyle name="Заголовок 4 28" xfId="1533" xr:uid="{00000000-0005-0000-0000-00001C0A0000}"/>
    <cellStyle name="Заголовок 4 29" xfId="1534" xr:uid="{00000000-0005-0000-0000-00001D0A0000}"/>
    <cellStyle name="Заголовок 4 3" xfId="1535" xr:uid="{00000000-0005-0000-0000-00001E0A0000}"/>
    <cellStyle name="Заголовок 4 30" xfId="1536" xr:uid="{00000000-0005-0000-0000-00001F0A0000}"/>
    <cellStyle name="Заголовок 4 31" xfId="1537" xr:uid="{00000000-0005-0000-0000-0000200A0000}"/>
    <cellStyle name="Заголовок 4 32" xfId="1538" xr:uid="{00000000-0005-0000-0000-0000210A0000}"/>
    <cellStyle name="Заголовок 4 33" xfId="1539" xr:uid="{00000000-0005-0000-0000-0000220A0000}"/>
    <cellStyle name="Заголовок 4 34" xfId="1540" xr:uid="{00000000-0005-0000-0000-0000230A0000}"/>
    <cellStyle name="Заголовок 4 35" xfId="1541" xr:uid="{00000000-0005-0000-0000-0000240A0000}"/>
    <cellStyle name="Заголовок 4 36" xfId="1542" xr:uid="{00000000-0005-0000-0000-0000250A0000}"/>
    <cellStyle name="Заголовок 4 4" xfId="1543" xr:uid="{00000000-0005-0000-0000-0000260A0000}"/>
    <cellStyle name="Заголовок 4 5" xfId="1544" xr:uid="{00000000-0005-0000-0000-0000270A0000}"/>
    <cellStyle name="Заголовок 4 6" xfId="1545" xr:uid="{00000000-0005-0000-0000-0000280A0000}"/>
    <cellStyle name="Заголовок 4 7" xfId="1546" xr:uid="{00000000-0005-0000-0000-0000290A0000}"/>
    <cellStyle name="Заголовок 4 8" xfId="1547" xr:uid="{00000000-0005-0000-0000-00002A0A0000}"/>
    <cellStyle name="Заголовок 4 9" xfId="1548" xr:uid="{00000000-0005-0000-0000-00002B0A0000}"/>
    <cellStyle name="Защитный" xfId="273" xr:uid="{00000000-0005-0000-0000-00002C0A0000}"/>
    <cellStyle name="Итог 10" xfId="1549" xr:uid="{00000000-0005-0000-0000-00002D0A0000}"/>
    <cellStyle name="Итог 11" xfId="1550" xr:uid="{00000000-0005-0000-0000-00002E0A0000}"/>
    <cellStyle name="Итог 12" xfId="1551" xr:uid="{00000000-0005-0000-0000-00002F0A0000}"/>
    <cellStyle name="Итог 13" xfId="1552" xr:uid="{00000000-0005-0000-0000-0000300A0000}"/>
    <cellStyle name="Итог 14" xfId="1553" xr:uid="{00000000-0005-0000-0000-0000310A0000}"/>
    <cellStyle name="Итог 15" xfId="1554" xr:uid="{00000000-0005-0000-0000-0000320A0000}"/>
    <cellStyle name="Итог 16" xfId="1555" xr:uid="{00000000-0005-0000-0000-0000330A0000}"/>
    <cellStyle name="Итог 17" xfId="1556" xr:uid="{00000000-0005-0000-0000-0000340A0000}"/>
    <cellStyle name="Итог 18" xfId="1557" xr:uid="{00000000-0005-0000-0000-0000350A0000}"/>
    <cellStyle name="Итог 19" xfId="1558" xr:uid="{00000000-0005-0000-0000-0000360A0000}"/>
    <cellStyle name="Итог 2" xfId="1559" xr:uid="{00000000-0005-0000-0000-0000370A0000}"/>
    <cellStyle name="Итог 20" xfId="1560" xr:uid="{00000000-0005-0000-0000-0000380A0000}"/>
    <cellStyle name="Итог 21" xfId="1561" xr:uid="{00000000-0005-0000-0000-0000390A0000}"/>
    <cellStyle name="Итог 22" xfId="1562" xr:uid="{00000000-0005-0000-0000-00003A0A0000}"/>
    <cellStyle name="Итог 23" xfId="1563" xr:uid="{00000000-0005-0000-0000-00003B0A0000}"/>
    <cellStyle name="Итог 24" xfId="1564" xr:uid="{00000000-0005-0000-0000-00003C0A0000}"/>
    <cellStyle name="Итог 25" xfId="1565" xr:uid="{00000000-0005-0000-0000-00003D0A0000}"/>
    <cellStyle name="Итог 26" xfId="1566" xr:uid="{00000000-0005-0000-0000-00003E0A0000}"/>
    <cellStyle name="Итог 27" xfId="1567" xr:uid="{00000000-0005-0000-0000-00003F0A0000}"/>
    <cellStyle name="Итог 28" xfId="1568" xr:uid="{00000000-0005-0000-0000-0000400A0000}"/>
    <cellStyle name="Итог 29" xfId="1569" xr:uid="{00000000-0005-0000-0000-0000410A0000}"/>
    <cellStyle name="Итог 3" xfId="1570" xr:uid="{00000000-0005-0000-0000-0000420A0000}"/>
    <cellStyle name="Итог 30" xfId="1571" xr:uid="{00000000-0005-0000-0000-0000430A0000}"/>
    <cellStyle name="Итог 31" xfId="1572" xr:uid="{00000000-0005-0000-0000-0000440A0000}"/>
    <cellStyle name="Итог 32" xfId="1573" xr:uid="{00000000-0005-0000-0000-0000450A0000}"/>
    <cellStyle name="Итог 33" xfId="1574" xr:uid="{00000000-0005-0000-0000-0000460A0000}"/>
    <cellStyle name="Итог 34" xfId="1575" xr:uid="{00000000-0005-0000-0000-0000470A0000}"/>
    <cellStyle name="Итог 35" xfId="1576" xr:uid="{00000000-0005-0000-0000-0000480A0000}"/>
    <cellStyle name="Итог 36" xfId="1577" xr:uid="{00000000-0005-0000-0000-0000490A0000}"/>
    <cellStyle name="Итог 4" xfId="1578" xr:uid="{00000000-0005-0000-0000-00004A0A0000}"/>
    <cellStyle name="Итог 5" xfId="1579" xr:uid="{00000000-0005-0000-0000-00004B0A0000}"/>
    <cellStyle name="Итог 6" xfId="1580" xr:uid="{00000000-0005-0000-0000-00004C0A0000}"/>
    <cellStyle name="Итог 7" xfId="1581" xr:uid="{00000000-0005-0000-0000-00004D0A0000}"/>
    <cellStyle name="Итог 8" xfId="1582" xr:uid="{00000000-0005-0000-0000-00004E0A0000}"/>
    <cellStyle name="Итог 9" xfId="1583" xr:uid="{00000000-0005-0000-0000-00004F0A0000}"/>
    <cellStyle name="Контрольная ячейка 10" xfId="1584" xr:uid="{00000000-0005-0000-0000-0000500A0000}"/>
    <cellStyle name="Контрольная ячейка 11" xfId="1585" xr:uid="{00000000-0005-0000-0000-0000510A0000}"/>
    <cellStyle name="Контрольная ячейка 12" xfId="1586" xr:uid="{00000000-0005-0000-0000-0000520A0000}"/>
    <cellStyle name="Контрольная ячейка 13" xfId="1587" xr:uid="{00000000-0005-0000-0000-0000530A0000}"/>
    <cellStyle name="Контрольная ячейка 14" xfId="1588" xr:uid="{00000000-0005-0000-0000-0000540A0000}"/>
    <cellStyle name="Контрольная ячейка 15" xfId="1589" xr:uid="{00000000-0005-0000-0000-0000550A0000}"/>
    <cellStyle name="Контрольная ячейка 16" xfId="1590" xr:uid="{00000000-0005-0000-0000-0000560A0000}"/>
    <cellStyle name="Контрольная ячейка 17" xfId="1591" xr:uid="{00000000-0005-0000-0000-0000570A0000}"/>
    <cellStyle name="Контрольная ячейка 18" xfId="1592" xr:uid="{00000000-0005-0000-0000-0000580A0000}"/>
    <cellStyle name="Контрольная ячейка 19" xfId="1593" xr:uid="{00000000-0005-0000-0000-0000590A0000}"/>
    <cellStyle name="Контрольная ячейка 2" xfId="1594" xr:uid="{00000000-0005-0000-0000-00005A0A0000}"/>
    <cellStyle name="Контрольная ячейка 20" xfId="1595" xr:uid="{00000000-0005-0000-0000-00005B0A0000}"/>
    <cellStyle name="Контрольная ячейка 21" xfId="1596" xr:uid="{00000000-0005-0000-0000-00005C0A0000}"/>
    <cellStyle name="Контрольная ячейка 22" xfId="1597" xr:uid="{00000000-0005-0000-0000-00005D0A0000}"/>
    <cellStyle name="Контрольная ячейка 23" xfId="1598" xr:uid="{00000000-0005-0000-0000-00005E0A0000}"/>
    <cellStyle name="Контрольная ячейка 24" xfId="1599" xr:uid="{00000000-0005-0000-0000-00005F0A0000}"/>
    <cellStyle name="Контрольная ячейка 25" xfId="1600" xr:uid="{00000000-0005-0000-0000-0000600A0000}"/>
    <cellStyle name="Контрольная ячейка 26" xfId="1601" xr:uid="{00000000-0005-0000-0000-0000610A0000}"/>
    <cellStyle name="Контрольная ячейка 27" xfId="1602" xr:uid="{00000000-0005-0000-0000-0000620A0000}"/>
    <cellStyle name="Контрольная ячейка 28" xfId="1603" xr:uid="{00000000-0005-0000-0000-0000630A0000}"/>
    <cellStyle name="Контрольная ячейка 29" xfId="1604" xr:uid="{00000000-0005-0000-0000-0000640A0000}"/>
    <cellStyle name="Контрольная ячейка 3" xfId="1605" xr:uid="{00000000-0005-0000-0000-0000650A0000}"/>
    <cellStyle name="Контрольная ячейка 30" xfId="1606" xr:uid="{00000000-0005-0000-0000-0000660A0000}"/>
    <cellStyle name="Контрольная ячейка 31" xfId="1607" xr:uid="{00000000-0005-0000-0000-0000670A0000}"/>
    <cellStyle name="Контрольная ячейка 32" xfId="1608" xr:uid="{00000000-0005-0000-0000-0000680A0000}"/>
    <cellStyle name="Контрольная ячейка 33" xfId="1609" xr:uid="{00000000-0005-0000-0000-0000690A0000}"/>
    <cellStyle name="Контрольная ячейка 34" xfId="1610" xr:uid="{00000000-0005-0000-0000-00006A0A0000}"/>
    <cellStyle name="Контрольная ячейка 35" xfId="1611" xr:uid="{00000000-0005-0000-0000-00006B0A0000}"/>
    <cellStyle name="Контрольная ячейка 36" xfId="1612" xr:uid="{00000000-0005-0000-0000-00006C0A0000}"/>
    <cellStyle name="Контрольная ячейка 4" xfId="1613" xr:uid="{00000000-0005-0000-0000-00006D0A0000}"/>
    <cellStyle name="Контрольная ячейка 5" xfId="1614" xr:uid="{00000000-0005-0000-0000-00006E0A0000}"/>
    <cellStyle name="Контрольная ячейка 6" xfId="1615" xr:uid="{00000000-0005-0000-0000-00006F0A0000}"/>
    <cellStyle name="Контрольная ячейка 7" xfId="1616" xr:uid="{00000000-0005-0000-0000-0000700A0000}"/>
    <cellStyle name="Контрольная ячейка 8" xfId="1617" xr:uid="{00000000-0005-0000-0000-0000710A0000}"/>
    <cellStyle name="Контрольная ячейка 9" xfId="1618" xr:uid="{00000000-0005-0000-0000-0000720A0000}"/>
    <cellStyle name="Нейтральный 10" xfId="1619" xr:uid="{00000000-0005-0000-0000-0000730A0000}"/>
    <cellStyle name="Нейтральный 11" xfId="1620" xr:uid="{00000000-0005-0000-0000-0000740A0000}"/>
    <cellStyle name="Нейтральный 12" xfId="1621" xr:uid="{00000000-0005-0000-0000-0000750A0000}"/>
    <cellStyle name="Нейтральный 13" xfId="1622" xr:uid="{00000000-0005-0000-0000-0000760A0000}"/>
    <cellStyle name="Нейтральный 14" xfId="1623" xr:uid="{00000000-0005-0000-0000-0000770A0000}"/>
    <cellStyle name="Нейтральный 15" xfId="1624" xr:uid="{00000000-0005-0000-0000-0000780A0000}"/>
    <cellStyle name="Нейтральный 16" xfId="1625" xr:uid="{00000000-0005-0000-0000-0000790A0000}"/>
    <cellStyle name="Нейтральный 17" xfId="1626" xr:uid="{00000000-0005-0000-0000-00007A0A0000}"/>
    <cellStyle name="Нейтральный 18" xfId="1627" xr:uid="{00000000-0005-0000-0000-00007B0A0000}"/>
    <cellStyle name="Нейтральный 19" xfId="1628" xr:uid="{00000000-0005-0000-0000-00007C0A0000}"/>
    <cellStyle name="Нейтральный 2" xfId="1629" xr:uid="{00000000-0005-0000-0000-00007D0A0000}"/>
    <cellStyle name="Нейтральный 20" xfId="1630" xr:uid="{00000000-0005-0000-0000-00007E0A0000}"/>
    <cellStyle name="Нейтральный 21" xfId="1631" xr:uid="{00000000-0005-0000-0000-00007F0A0000}"/>
    <cellStyle name="Нейтральный 22" xfId="1632" xr:uid="{00000000-0005-0000-0000-0000800A0000}"/>
    <cellStyle name="Нейтральный 23" xfId="1633" xr:uid="{00000000-0005-0000-0000-0000810A0000}"/>
    <cellStyle name="Нейтральный 24" xfId="1634" xr:uid="{00000000-0005-0000-0000-0000820A0000}"/>
    <cellStyle name="Нейтральный 25" xfId="1635" xr:uid="{00000000-0005-0000-0000-0000830A0000}"/>
    <cellStyle name="Нейтральный 26" xfId="1636" xr:uid="{00000000-0005-0000-0000-0000840A0000}"/>
    <cellStyle name="Нейтральный 27" xfId="1637" xr:uid="{00000000-0005-0000-0000-0000850A0000}"/>
    <cellStyle name="Нейтральный 28" xfId="1638" xr:uid="{00000000-0005-0000-0000-0000860A0000}"/>
    <cellStyle name="Нейтральный 29" xfId="1639" xr:uid="{00000000-0005-0000-0000-0000870A0000}"/>
    <cellStyle name="Нейтральный 3" xfId="1640" xr:uid="{00000000-0005-0000-0000-0000880A0000}"/>
    <cellStyle name="Нейтральный 30" xfId="1641" xr:uid="{00000000-0005-0000-0000-0000890A0000}"/>
    <cellStyle name="Нейтральный 31" xfId="1642" xr:uid="{00000000-0005-0000-0000-00008A0A0000}"/>
    <cellStyle name="Нейтральный 32" xfId="1643" xr:uid="{00000000-0005-0000-0000-00008B0A0000}"/>
    <cellStyle name="Нейтральный 33" xfId="1644" xr:uid="{00000000-0005-0000-0000-00008C0A0000}"/>
    <cellStyle name="Нейтральный 34" xfId="1645" xr:uid="{00000000-0005-0000-0000-00008D0A0000}"/>
    <cellStyle name="Нейтральный 35" xfId="1646" xr:uid="{00000000-0005-0000-0000-00008E0A0000}"/>
    <cellStyle name="Нейтральный 36" xfId="1647" xr:uid="{00000000-0005-0000-0000-00008F0A0000}"/>
    <cellStyle name="Нейтральный 4" xfId="1648" xr:uid="{00000000-0005-0000-0000-0000900A0000}"/>
    <cellStyle name="Нейтральный 5" xfId="1649" xr:uid="{00000000-0005-0000-0000-0000910A0000}"/>
    <cellStyle name="Нейтральный 6" xfId="1650" xr:uid="{00000000-0005-0000-0000-0000920A0000}"/>
    <cellStyle name="Нейтральный 7" xfId="1651" xr:uid="{00000000-0005-0000-0000-0000930A0000}"/>
    <cellStyle name="Нейтральный 8" xfId="1652" xr:uid="{00000000-0005-0000-0000-0000940A0000}"/>
    <cellStyle name="Нейтральный 9" xfId="1653" xr:uid="{00000000-0005-0000-0000-0000950A0000}"/>
    <cellStyle name="Обычный 13" xfId="1654" xr:uid="{00000000-0005-0000-0000-0000960A0000}"/>
    <cellStyle name="Обычный 14" xfId="1655" xr:uid="{00000000-0005-0000-0000-0000970A0000}"/>
    <cellStyle name="Обычный 15" xfId="1656" xr:uid="{00000000-0005-0000-0000-0000980A0000}"/>
    <cellStyle name="Обычный 16" xfId="1657" xr:uid="{00000000-0005-0000-0000-0000990A0000}"/>
    <cellStyle name="Обычный 17" xfId="1658" xr:uid="{00000000-0005-0000-0000-00009A0A0000}"/>
    <cellStyle name="Обычный 18" xfId="1659" xr:uid="{00000000-0005-0000-0000-00009B0A0000}"/>
    <cellStyle name="Обычный 19" xfId="1660" xr:uid="{00000000-0005-0000-0000-00009C0A0000}"/>
    <cellStyle name="Обычный 2" xfId="11" xr:uid="{00000000-0005-0000-0000-00009D0A0000}"/>
    <cellStyle name="Обычный 2 10" xfId="274" xr:uid="{00000000-0005-0000-0000-00009E0A0000}"/>
    <cellStyle name="Обычный 2 10 2" xfId="1661" xr:uid="{00000000-0005-0000-0000-00009F0A0000}"/>
    <cellStyle name="Обычный 2 11" xfId="275" xr:uid="{00000000-0005-0000-0000-0000A00A0000}"/>
    <cellStyle name="Обычный 2 11 2" xfId="1662" xr:uid="{00000000-0005-0000-0000-0000A10A0000}"/>
    <cellStyle name="Обычный 2 12" xfId="276" xr:uid="{00000000-0005-0000-0000-0000A20A0000}"/>
    <cellStyle name="Обычный 2 12 2" xfId="1663" xr:uid="{00000000-0005-0000-0000-0000A30A0000}"/>
    <cellStyle name="Обычный 2 13" xfId="277" xr:uid="{00000000-0005-0000-0000-0000A40A0000}"/>
    <cellStyle name="Обычный 2 13 2" xfId="1664" xr:uid="{00000000-0005-0000-0000-0000A50A0000}"/>
    <cellStyle name="Обычный 2 14" xfId="278" xr:uid="{00000000-0005-0000-0000-0000A60A0000}"/>
    <cellStyle name="Обычный 2 14 2" xfId="1665" xr:uid="{00000000-0005-0000-0000-0000A70A0000}"/>
    <cellStyle name="Обычный 2 14 2 2" xfId="2630" xr:uid="{00000000-0005-0000-0000-0000A80A0000}"/>
    <cellStyle name="Обычный 2 14 3" xfId="2175" xr:uid="{00000000-0005-0000-0000-0000A90A0000}"/>
    <cellStyle name="Обычный 2 15" xfId="1666" xr:uid="{00000000-0005-0000-0000-0000AA0A0000}"/>
    <cellStyle name="Обычный 2 16" xfId="1667" xr:uid="{00000000-0005-0000-0000-0000AB0A0000}"/>
    <cellStyle name="Обычный 2 17" xfId="1668" xr:uid="{00000000-0005-0000-0000-0000AC0A0000}"/>
    <cellStyle name="Обычный 2 18" xfId="1669" xr:uid="{00000000-0005-0000-0000-0000AD0A0000}"/>
    <cellStyle name="Обычный 2 19" xfId="1670" xr:uid="{00000000-0005-0000-0000-0000AE0A0000}"/>
    <cellStyle name="Обычный 2 2" xfId="161" xr:uid="{00000000-0005-0000-0000-0000AF0A0000}"/>
    <cellStyle name="Обычный 2 2 10" xfId="1671" xr:uid="{00000000-0005-0000-0000-0000B00A0000}"/>
    <cellStyle name="Обычный 2 2 11" xfId="1672" xr:uid="{00000000-0005-0000-0000-0000B10A0000}"/>
    <cellStyle name="Обычный 2 2 12" xfId="1673" xr:uid="{00000000-0005-0000-0000-0000B20A0000}"/>
    <cellStyle name="Обычный 2 2 13" xfId="1674" xr:uid="{00000000-0005-0000-0000-0000B30A0000}"/>
    <cellStyle name="Обычный 2 2 14" xfId="1675" xr:uid="{00000000-0005-0000-0000-0000B40A0000}"/>
    <cellStyle name="Обычный 2 2 15" xfId="1676" xr:uid="{00000000-0005-0000-0000-0000B50A0000}"/>
    <cellStyle name="Обычный 2 2 16" xfId="1677" xr:uid="{00000000-0005-0000-0000-0000B60A0000}"/>
    <cellStyle name="Обычный 2 2 17" xfId="1678" xr:uid="{00000000-0005-0000-0000-0000B70A0000}"/>
    <cellStyle name="Обычный 2 2 18" xfId="1679" xr:uid="{00000000-0005-0000-0000-0000B80A0000}"/>
    <cellStyle name="Обычный 2 2 19" xfId="1680" xr:uid="{00000000-0005-0000-0000-0000B90A0000}"/>
    <cellStyle name="Обычный 2 2 2" xfId="279" xr:uid="{00000000-0005-0000-0000-0000BA0A0000}"/>
    <cellStyle name="Обычный 2 2 2 2" xfId="1681" xr:uid="{00000000-0005-0000-0000-0000BB0A0000}"/>
    <cellStyle name="Обычный 2 2 20" xfId="1682" xr:uid="{00000000-0005-0000-0000-0000BC0A0000}"/>
    <cellStyle name="Обычный 2 2 21" xfId="1683" xr:uid="{00000000-0005-0000-0000-0000BD0A0000}"/>
    <cellStyle name="Обычный 2 2 22" xfId="1684" xr:uid="{00000000-0005-0000-0000-0000BE0A0000}"/>
    <cellStyle name="Обычный 2 2 23" xfId="1685" xr:uid="{00000000-0005-0000-0000-0000BF0A0000}"/>
    <cellStyle name="Обычный 2 2 24" xfId="1686" xr:uid="{00000000-0005-0000-0000-0000C00A0000}"/>
    <cellStyle name="Обычный 2 2 25" xfId="1687" xr:uid="{00000000-0005-0000-0000-0000C10A0000}"/>
    <cellStyle name="Обычный 2 2 26" xfId="1688" xr:uid="{00000000-0005-0000-0000-0000C20A0000}"/>
    <cellStyle name="Обычный 2 2 27" xfId="1689" xr:uid="{00000000-0005-0000-0000-0000C30A0000}"/>
    <cellStyle name="Обычный 2 2 28" xfId="1690" xr:uid="{00000000-0005-0000-0000-0000C40A0000}"/>
    <cellStyle name="Обычный 2 2 29" xfId="1691" xr:uid="{00000000-0005-0000-0000-0000C50A0000}"/>
    <cellStyle name="Обычный 2 2 3" xfId="280" xr:uid="{00000000-0005-0000-0000-0000C60A0000}"/>
    <cellStyle name="Обычный 2 2 3 2" xfId="1692" xr:uid="{00000000-0005-0000-0000-0000C70A0000}"/>
    <cellStyle name="Обычный 2 2 30" xfId="1693" xr:uid="{00000000-0005-0000-0000-0000C80A0000}"/>
    <cellStyle name="Обычный 2 2 31" xfId="1694" xr:uid="{00000000-0005-0000-0000-0000C90A0000}"/>
    <cellStyle name="Обычный 2 2 32" xfId="1695" xr:uid="{00000000-0005-0000-0000-0000CA0A0000}"/>
    <cellStyle name="Обычный 2 2 33" xfId="1696" xr:uid="{00000000-0005-0000-0000-0000CB0A0000}"/>
    <cellStyle name="Обычный 2 2 34" xfId="1697" xr:uid="{00000000-0005-0000-0000-0000CC0A0000}"/>
    <cellStyle name="Обычный 2 2 35" xfId="1698" xr:uid="{00000000-0005-0000-0000-0000CD0A0000}"/>
    <cellStyle name="Обычный 2 2 36" xfId="1699" xr:uid="{00000000-0005-0000-0000-0000CE0A0000}"/>
    <cellStyle name="Обычный 2 2 4" xfId="1700" xr:uid="{00000000-0005-0000-0000-0000CF0A0000}"/>
    <cellStyle name="Обычный 2 2 5" xfId="1701" xr:uid="{00000000-0005-0000-0000-0000D00A0000}"/>
    <cellStyle name="Обычный 2 2 6" xfId="1702" xr:uid="{00000000-0005-0000-0000-0000D10A0000}"/>
    <cellStyle name="Обычный 2 2 7" xfId="1703" xr:uid="{00000000-0005-0000-0000-0000D20A0000}"/>
    <cellStyle name="Обычный 2 2 8" xfId="1704" xr:uid="{00000000-0005-0000-0000-0000D30A0000}"/>
    <cellStyle name="Обычный 2 2 9" xfId="1705" xr:uid="{00000000-0005-0000-0000-0000D40A0000}"/>
    <cellStyle name="Обычный 2 20" xfId="1706" xr:uid="{00000000-0005-0000-0000-0000D50A0000}"/>
    <cellStyle name="Обычный 2 21" xfId="1707" xr:uid="{00000000-0005-0000-0000-0000D60A0000}"/>
    <cellStyle name="Обычный 2 22" xfId="1708" xr:uid="{00000000-0005-0000-0000-0000D70A0000}"/>
    <cellStyle name="Обычный 2 23" xfId="1709" xr:uid="{00000000-0005-0000-0000-0000D80A0000}"/>
    <cellStyle name="Обычный 2 24" xfId="1710" xr:uid="{00000000-0005-0000-0000-0000D90A0000}"/>
    <cellStyle name="Обычный 2 25" xfId="1711" xr:uid="{00000000-0005-0000-0000-0000DA0A0000}"/>
    <cellStyle name="Обычный 2 26" xfId="1712" xr:uid="{00000000-0005-0000-0000-0000DB0A0000}"/>
    <cellStyle name="Обычный 2 27" xfId="1713" xr:uid="{00000000-0005-0000-0000-0000DC0A0000}"/>
    <cellStyle name="Обычный 2 28" xfId="1714" xr:uid="{00000000-0005-0000-0000-0000DD0A0000}"/>
    <cellStyle name="Обычный 2 29" xfId="1715" xr:uid="{00000000-0005-0000-0000-0000DE0A0000}"/>
    <cellStyle name="Обычный 2 3" xfId="160" xr:uid="{00000000-0005-0000-0000-0000DF0A0000}"/>
    <cellStyle name="Обычный 2 30" xfId="1716" xr:uid="{00000000-0005-0000-0000-0000E00A0000}"/>
    <cellStyle name="Обычный 2 31" xfId="1717" xr:uid="{00000000-0005-0000-0000-0000E10A0000}"/>
    <cellStyle name="Обычный 2 32" xfId="1718" xr:uid="{00000000-0005-0000-0000-0000E20A0000}"/>
    <cellStyle name="Обычный 2 33" xfId="1719" xr:uid="{00000000-0005-0000-0000-0000E30A0000}"/>
    <cellStyle name="Обычный 2 34" xfId="1720" xr:uid="{00000000-0005-0000-0000-0000E40A0000}"/>
    <cellStyle name="Обычный 2 35" xfId="1721" xr:uid="{00000000-0005-0000-0000-0000E50A0000}"/>
    <cellStyle name="Обычный 2 36" xfId="1722" xr:uid="{00000000-0005-0000-0000-0000E60A0000}"/>
    <cellStyle name="Обычный 2 37" xfId="1723" xr:uid="{00000000-0005-0000-0000-0000E70A0000}"/>
    <cellStyle name="Обычный 2 4" xfId="281" xr:uid="{00000000-0005-0000-0000-0000E80A0000}"/>
    <cellStyle name="Обычный 2 4 2" xfId="282" xr:uid="{00000000-0005-0000-0000-0000E90A0000}"/>
    <cellStyle name="Обычный 2 5" xfId="283" xr:uid="{00000000-0005-0000-0000-0000EA0A0000}"/>
    <cellStyle name="Обычный 2 5 2" xfId="284" xr:uid="{00000000-0005-0000-0000-0000EB0A0000}"/>
    <cellStyle name="Обычный 2 6" xfId="285" xr:uid="{00000000-0005-0000-0000-0000EC0A0000}"/>
    <cellStyle name="Обычный 2 6 2" xfId="286" xr:uid="{00000000-0005-0000-0000-0000ED0A0000}"/>
    <cellStyle name="Обычный 2 7" xfId="287" xr:uid="{00000000-0005-0000-0000-0000EE0A0000}"/>
    <cellStyle name="Обычный 2 7 2" xfId="288" xr:uid="{00000000-0005-0000-0000-0000EF0A0000}"/>
    <cellStyle name="Обычный 2 8" xfId="289" xr:uid="{00000000-0005-0000-0000-0000F00A0000}"/>
    <cellStyle name="Обычный 2 8 2" xfId="290" xr:uid="{00000000-0005-0000-0000-0000F10A0000}"/>
    <cellStyle name="Обычный 2 9" xfId="291" xr:uid="{00000000-0005-0000-0000-0000F20A0000}"/>
    <cellStyle name="Обычный 2 9 2" xfId="1724" xr:uid="{00000000-0005-0000-0000-0000F30A0000}"/>
    <cellStyle name="Обычный 2 9 2 2" xfId="2631" xr:uid="{00000000-0005-0000-0000-0000F40A0000}"/>
    <cellStyle name="Обычный 2 9 3" xfId="2176" xr:uid="{00000000-0005-0000-0000-0000F50A0000}"/>
    <cellStyle name="Обычный 2_900005052015" xfId="292" xr:uid="{00000000-0005-0000-0000-0000F60A0000}"/>
    <cellStyle name="Обычный 23" xfId="1725" xr:uid="{00000000-0005-0000-0000-0000F70A0000}"/>
    <cellStyle name="Обычный 24" xfId="1726" xr:uid="{00000000-0005-0000-0000-0000F80A0000}"/>
    <cellStyle name="Обычный 25" xfId="1727" xr:uid="{00000000-0005-0000-0000-0000F90A0000}"/>
    <cellStyle name="Обычный 27" xfId="1728" xr:uid="{00000000-0005-0000-0000-0000FA0A0000}"/>
    <cellStyle name="Обычный 28" xfId="1729" xr:uid="{00000000-0005-0000-0000-0000FB0A0000}"/>
    <cellStyle name="Обычный 29" xfId="1730" xr:uid="{00000000-0005-0000-0000-0000FC0A0000}"/>
    <cellStyle name="Обычный 3" xfId="293" xr:uid="{00000000-0005-0000-0000-0000FD0A0000}"/>
    <cellStyle name="Обычный 3 2" xfId="294" xr:uid="{00000000-0005-0000-0000-0000FE0A0000}"/>
    <cellStyle name="Обычный 3 2 2" xfId="1731" xr:uid="{00000000-0005-0000-0000-0000FF0A0000}"/>
    <cellStyle name="Обычный 3 3" xfId="2028" xr:uid="{00000000-0005-0000-0000-0000000B0000}"/>
    <cellStyle name="Обычный 30" xfId="1732" xr:uid="{00000000-0005-0000-0000-0000010B0000}"/>
    <cellStyle name="Обычный 31" xfId="1733" xr:uid="{00000000-0005-0000-0000-0000020B0000}"/>
    <cellStyle name="Обычный 32" xfId="1734" xr:uid="{00000000-0005-0000-0000-0000030B0000}"/>
    <cellStyle name="Обычный 34" xfId="1735" xr:uid="{00000000-0005-0000-0000-0000040B0000}"/>
    <cellStyle name="Обычный 35" xfId="1736" xr:uid="{00000000-0005-0000-0000-0000050B0000}"/>
    <cellStyle name="Обычный 36" xfId="1737" xr:uid="{00000000-0005-0000-0000-0000060B0000}"/>
    <cellStyle name="Обычный 4" xfId="295" xr:uid="{00000000-0005-0000-0000-0000070B0000}"/>
    <cellStyle name="Обычный 4 2" xfId="1738" xr:uid="{00000000-0005-0000-0000-0000080B0000}"/>
    <cellStyle name="Обычный 5" xfId="1739" xr:uid="{00000000-0005-0000-0000-0000090B0000}"/>
    <cellStyle name="Обычный 6" xfId="1740" xr:uid="{00000000-0005-0000-0000-00000A0B0000}"/>
    <cellStyle name="Обычный 7" xfId="1741" xr:uid="{00000000-0005-0000-0000-00000B0B0000}"/>
    <cellStyle name="Обычный 8" xfId="2025" xr:uid="{00000000-0005-0000-0000-00000C0B0000}"/>
    <cellStyle name="Плохой 10" xfId="1742" xr:uid="{00000000-0005-0000-0000-00000D0B0000}"/>
    <cellStyle name="Плохой 11" xfId="1743" xr:uid="{00000000-0005-0000-0000-00000E0B0000}"/>
    <cellStyle name="Плохой 12" xfId="1744" xr:uid="{00000000-0005-0000-0000-00000F0B0000}"/>
    <cellStyle name="Плохой 13" xfId="1745" xr:uid="{00000000-0005-0000-0000-0000100B0000}"/>
    <cellStyle name="Плохой 14" xfId="1746" xr:uid="{00000000-0005-0000-0000-0000110B0000}"/>
    <cellStyle name="Плохой 15" xfId="1747" xr:uid="{00000000-0005-0000-0000-0000120B0000}"/>
    <cellStyle name="Плохой 16" xfId="1748" xr:uid="{00000000-0005-0000-0000-0000130B0000}"/>
    <cellStyle name="Плохой 17" xfId="1749" xr:uid="{00000000-0005-0000-0000-0000140B0000}"/>
    <cellStyle name="Плохой 18" xfId="1750" xr:uid="{00000000-0005-0000-0000-0000150B0000}"/>
    <cellStyle name="Плохой 19" xfId="1751" xr:uid="{00000000-0005-0000-0000-0000160B0000}"/>
    <cellStyle name="Плохой 2" xfId="1752" xr:uid="{00000000-0005-0000-0000-0000170B0000}"/>
    <cellStyle name="Плохой 20" xfId="1753" xr:uid="{00000000-0005-0000-0000-0000180B0000}"/>
    <cellStyle name="Плохой 21" xfId="1754" xr:uid="{00000000-0005-0000-0000-0000190B0000}"/>
    <cellStyle name="Плохой 22" xfId="1755" xr:uid="{00000000-0005-0000-0000-00001A0B0000}"/>
    <cellStyle name="Плохой 23" xfId="1756" xr:uid="{00000000-0005-0000-0000-00001B0B0000}"/>
    <cellStyle name="Плохой 24" xfId="1757" xr:uid="{00000000-0005-0000-0000-00001C0B0000}"/>
    <cellStyle name="Плохой 25" xfId="1758" xr:uid="{00000000-0005-0000-0000-00001D0B0000}"/>
    <cellStyle name="Плохой 26" xfId="1759" xr:uid="{00000000-0005-0000-0000-00001E0B0000}"/>
    <cellStyle name="Плохой 27" xfId="1760" xr:uid="{00000000-0005-0000-0000-00001F0B0000}"/>
    <cellStyle name="Плохой 28" xfId="1761" xr:uid="{00000000-0005-0000-0000-0000200B0000}"/>
    <cellStyle name="Плохой 29" xfId="1762" xr:uid="{00000000-0005-0000-0000-0000210B0000}"/>
    <cellStyle name="Плохой 3" xfId="1763" xr:uid="{00000000-0005-0000-0000-0000220B0000}"/>
    <cellStyle name="Плохой 30" xfId="1764" xr:uid="{00000000-0005-0000-0000-0000230B0000}"/>
    <cellStyle name="Плохой 31" xfId="1765" xr:uid="{00000000-0005-0000-0000-0000240B0000}"/>
    <cellStyle name="Плохой 32" xfId="1766" xr:uid="{00000000-0005-0000-0000-0000250B0000}"/>
    <cellStyle name="Плохой 33" xfId="1767" xr:uid="{00000000-0005-0000-0000-0000260B0000}"/>
    <cellStyle name="Плохой 34" xfId="1768" xr:uid="{00000000-0005-0000-0000-0000270B0000}"/>
    <cellStyle name="Плохой 35" xfId="1769" xr:uid="{00000000-0005-0000-0000-0000280B0000}"/>
    <cellStyle name="Плохой 36" xfId="1770" xr:uid="{00000000-0005-0000-0000-0000290B0000}"/>
    <cellStyle name="Плохой 4" xfId="1771" xr:uid="{00000000-0005-0000-0000-00002A0B0000}"/>
    <cellStyle name="Плохой 5" xfId="1772" xr:uid="{00000000-0005-0000-0000-00002B0B0000}"/>
    <cellStyle name="Плохой 6" xfId="1773" xr:uid="{00000000-0005-0000-0000-00002C0B0000}"/>
    <cellStyle name="Плохой 7" xfId="1774" xr:uid="{00000000-0005-0000-0000-00002D0B0000}"/>
    <cellStyle name="Плохой 8" xfId="1775" xr:uid="{00000000-0005-0000-0000-00002E0B0000}"/>
    <cellStyle name="Плохой 9" xfId="1776" xr:uid="{00000000-0005-0000-0000-00002F0B0000}"/>
    <cellStyle name="Пояснение 10" xfId="1777" xr:uid="{00000000-0005-0000-0000-0000300B0000}"/>
    <cellStyle name="Пояснение 11" xfId="1778" xr:uid="{00000000-0005-0000-0000-0000310B0000}"/>
    <cellStyle name="Пояснение 12" xfId="1779" xr:uid="{00000000-0005-0000-0000-0000320B0000}"/>
    <cellStyle name="Пояснение 13" xfId="1780" xr:uid="{00000000-0005-0000-0000-0000330B0000}"/>
    <cellStyle name="Пояснение 14" xfId="1781" xr:uid="{00000000-0005-0000-0000-0000340B0000}"/>
    <cellStyle name="Пояснение 15" xfId="1782" xr:uid="{00000000-0005-0000-0000-0000350B0000}"/>
    <cellStyle name="Пояснение 16" xfId="1783" xr:uid="{00000000-0005-0000-0000-0000360B0000}"/>
    <cellStyle name="Пояснение 17" xfId="1784" xr:uid="{00000000-0005-0000-0000-0000370B0000}"/>
    <cellStyle name="Пояснение 18" xfId="1785" xr:uid="{00000000-0005-0000-0000-0000380B0000}"/>
    <cellStyle name="Пояснение 19" xfId="1786" xr:uid="{00000000-0005-0000-0000-0000390B0000}"/>
    <cellStyle name="Пояснение 2" xfId="1787" xr:uid="{00000000-0005-0000-0000-00003A0B0000}"/>
    <cellStyle name="Пояснение 20" xfId="1788" xr:uid="{00000000-0005-0000-0000-00003B0B0000}"/>
    <cellStyle name="Пояснение 21" xfId="1789" xr:uid="{00000000-0005-0000-0000-00003C0B0000}"/>
    <cellStyle name="Пояснение 22" xfId="1790" xr:uid="{00000000-0005-0000-0000-00003D0B0000}"/>
    <cellStyle name="Пояснение 23" xfId="1791" xr:uid="{00000000-0005-0000-0000-00003E0B0000}"/>
    <cellStyle name="Пояснение 24" xfId="1792" xr:uid="{00000000-0005-0000-0000-00003F0B0000}"/>
    <cellStyle name="Пояснение 25" xfId="1793" xr:uid="{00000000-0005-0000-0000-0000400B0000}"/>
    <cellStyle name="Пояснение 26" xfId="1794" xr:uid="{00000000-0005-0000-0000-0000410B0000}"/>
    <cellStyle name="Пояснение 27" xfId="1795" xr:uid="{00000000-0005-0000-0000-0000420B0000}"/>
    <cellStyle name="Пояснение 28" xfId="1796" xr:uid="{00000000-0005-0000-0000-0000430B0000}"/>
    <cellStyle name="Пояснение 29" xfId="1797" xr:uid="{00000000-0005-0000-0000-0000440B0000}"/>
    <cellStyle name="Пояснение 3" xfId="1798" xr:uid="{00000000-0005-0000-0000-0000450B0000}"/>
    <cellStyle name="Пояснение 30" xfId="1799" xr:uid="{00000000-0005-0000-0000-0000460B0000}"/>
    <cellStyle name="Пояснение 31" xfId="1800" xr:uid="{00000000-0005-0000-0000-0000470B0000}"/>
    <cellStyle name="Пояснение 32" xfId="1801" xr:uid="{00000000-0005-0000-0000-0000480B0000}"/>
    <cellStyle name="Пояснение 33" xfId="1802" xr:uid="{00000000-0005-0000-0000-0000490B0000}"/>
    <cellStyle name="Пояснение 34" xfId="1803" xr:uid="{00000000-0005-0000-0000-00004A0B0000}"/>
    <cellStyle name="Пояснение 35" xfId="1804" xr:uid="{00000000-0005-0000-0000-00004B0B0000}"/>
    <cellStyle name="Пояснение 36" xfId="1805" xr:uid="{00000000-0005-0000-0000-00004C0B0000}"/>
    <cellStyle name="Пояснение 4" xfId="1806" xr:uid="{00000000-0005-0000-0000-00004D0B0000}"/>
    <cellStyle name="Пояснение 5" xfId="1807" xr:uid="{00000000-0005-0000-0000-00004E0B0000}"/>
    <cellStyle name="Пояснение 6" xfId="1808" xr:uid="{00000000-0005-0000-0000-00004F0B0000}"/>
    <cellStyle name="Пояснение 7" xfId="1809" xr:uid="{00000000-0005-0000-0000-0000500B0000}"/>
    <cellStyle name="Пояснение 8" xfId="1810" xr:uid="{00000000-0005-0000-0000-0000510B0000}"/>
    <cellStyle name="Пояснение 9" xfId="1811" xr:uid="{00000000-0005-0000-0000-0000520B0000}"/>
    <cellStyle name="Примечание 10" xfId="1812" xr:uid="{00000000-0005-0000-0000-0000530B0000}"/>
    <cellStyle name="Примечание 11" xfId="1813" xr:uid="{00000000-0005-0000-0000-0000540B0000}"/>
    <cellStyle name="Примечание 12" xfId="1814" xr:uid="{00000000-0005-0000-0000-0000550B0000}"/>
    <cellStyle name="Примечание 13" xfId="1815" xr:uid="{00000000-0005-0000-0000-0000560B0000}"/>
    <cellStyle name="Примечание 14" xfId="1816" xr:uid="{00000000-0005-0000-0000-0000570B0000}"/>
    <cellStyle name="Примечание 15" xfId="1817" xr:uid="{00000000-0005-0000-0000-0000580B0000}"/>
    <cellStyle name="Примечание 16" xfId="1818" xr:uid="{00000000-0005-0000-0000-0000590B0000}"/>
    <cellStyle name="Примечание 17" xfId="1819" xr:uid="{00000000-0005-0000-0000-00005A0B0000}"/>
    <cellStyle name="Примечание 18" xfId="1820" xr:uid="{00000000-0005-0000-0000-00005B0B0000}"/>
    <cellStyle name="Примечание 19" xfId="1821" xr:uid="{00000000-0005-0000-0000-00005C0B0000}"/>
    <cellStyle name="Примечание 2" xfId="1822" xr:uid="{00000000-0005-0000-0000-00005D0B0000}"/>
    <cellStyle name="Примечание 20" xfId="1823" xr:uid="{00000000-0005-0000-0000-00005E0B0000}"/>
    <cellStyle name="Примечание 21" xfId="1824" xr:uid="{00000000-0005-0000-0000-00005F0B0000}"/>
    <cellStyle name="Примечание 22" xfId="1825" xr:uid="{00000000-0005-0000-0000-0000600B0000}"/>
    <cellStyle name="Примечание 23" xfId="1826" xr:uid="{00000000-0005-0000-0000-0000610B0000}"/>
    <cellStyle name="Примечание 24" xfId="1827" xr:uid="{00000000-0005-0000-0000-0000620B0000}"/>
    <cellStyle name="Примечание 25" xfId="1828" xr:uid="{00000000-0005-0000-0000-0000630B0000}"/>
    <cellStyle name="Примечание 26" xfId="1829" xr:uid="{00000000-0005-0000-0000-0000640B0000}"/>
    <cellStyle name="Примечание 27" xfId="1830" xr:uid="{00000000-0005-0000-0000-0000650B0000}"/>
    <cellStyle name="Примечание 28" xfId="1831" xr:uid="{00000000-0005-0000-0000-0000660B0000}"/>
    <cellStyle name="Примечание 29" xfId="1832" xr:uid="{00000000-0005-0000-0000-0000670B0000}"/>
    <cellStyle name="Примечание 3" xfId="1833" xr:uid="{00000000-0005-0000-0000-0000680B0000}"/>
    <cellStyle name="Примечание 30" xfId="1834" xr:uid="{00000000-0005-0000-0000-0000690B0000}"/>
    <cellStyle name="Примечание 31" xfId="1835" xr:uid="{00000000-0005-0000-0000-00006A0B0000}"/>
    <cellStyle name="Примечание 32" xfId="1836" xr:uid="{00000000-0005-0000-0000-00006B0B0000}"/>
    <cellStyle name="Примечание 33" xfId="1837" xr:uid="{00000000-0005-0000-0000-00006C0B0000}"/>
    <cellStyle name="Примечание 34" xfId="1838" xr:uid="{00000000-0005-0000-0000-00006D0B0000}"/>
    <cellStyle name="Примечание 35" xfId="1839" xr:uid="{00000000-0005-0000-0000-00006E0B0000}"/>
    <cellStyle name="Примечание 36" xfId="1840" xr:uid="{00000000-0005-0000-0000-00006F0B0000}"/>
    <cellStyle name="Примечание 4" xfId="1841" xr:uid="{00000000-0005-0000-0000-0000700B0000}"/>
    <cellStyle name="Примечание 5" xfId="1842" xr:uid="{00000000-0005-0000-0000-0000710B0000}"/>
    <cellStyle name="Примечание 6" xfId="1843" xr:uid="{00000000-0005-0000-0000-0000720B0000}"/>
    <cellStyle name="Примечание 7" xfId="1844" xr:uid="{00000000-0005-0000-0000-0000730B0000}"/>
    <cellStyle name="Примечание 8" xfId="1845" xr:uid="{00000000-0005-0000-0000-0000740B0000}"/>
    <cellStyle name="Примечание 9" xfId="1846" xr:uid="{00000000-0005-0000-0000-0000750B0000}"/>
    <cellStyle name="Связанная ячейка 10" xfId="1847" xr:uid="{00000000-0005-0000-0000-0000760B0000}"/>
    <cellStyle name="Связанная ячейка 11" xfId="1848" xr:uid="{00000000-0005-0000-0000-0000770B0000}"/>
    <cellStyle name="Связанная ячейка 12" xfId="1849" xr:uid="{00000000-0005-0000-0000-0000780B0000}"/>
    <cellStyle name="Связанная ячейка 13" xfId="1850" xr:uid="{00000000-0005-0000-0000-0000790B0000}"/>
    <cellStyle name="Связанная ячейка 14" xfId="1851" xr:uid="{00000000-0005-0000-0000-00007A0B0000}"/>
    <cellStyle name="Связанная ячейка 15" xfId="1852" xr:uid="{00000000-0005-0000-0000-00007B0B0000}"/>
    <cellStyle name="Связанная ячейка 16" xfId="1853" xr:uid="{00000000-0005-0000-0000-00007C0B0000}"/>
    <cellStyle name="Связанная ячейка 17" xfId="1854" xr:uid="{00000000-0005-0000-0000-00007D0B0000}"/>
    <cellStyle name="Связанная ячейка 18" xfId="1855" xr:uid="{00000000-0005-0000-0000-00007E0B0000}"/>
    <cellStyle name="Связанная ячейка 19" xfId="1856" xr:uid="{00000000-0005-0000-0000-00007F0B0000}"/>
    <cellStyle name="Связанная ячейка 2" xfId="1857" xr:uid="{00000000-0005-0000-0000-0000800B0000}"/>
    <cellStyle name="Связанная ячейка 20" xfId="1858" xr:uid="{00000000-0005-0000-0000-0000810B0000}"/>
    <cellStyle name="Связанная ячейка 21" xfId="1859" xr:uid="{00000000-0005-0000-0000-0000820B0000}"/>
    <cellStyle name="Связанная ячейка 22" xfId="1860" xr:uid="{00000000-0005-0000-0000-0000830B0000}"/>
    <cellStyle name="Связанная ячейка 23" xfId="1861" xr:uid="{00000000-0005-0000-0000-0000840B0000}"/>
    <cellStyle name="Связанная ячейка 24" xfId="1862" xr:uid="{00000000-0005-0000-0000-0000850B0000}"/>
    <cellStyle name="Связанная ячейка 25" xfId="1863" xr:uid="{00000000-0005-0000-0000-0000860B0000}"/>
    <cellStyle name="Связанная ячейка 26" xfId="1864" xr:uid="{00000000-0005-0000-0000-0000870B0000}"/>
    <cellStyle name="Связанная ячейка 27" xfId="1865" xr:uid="{00000000-0005-0000-0000-0000880B0000}"/>
    <cellStyle name="Связанная ячейка 28" xfId="1866" xr:uid="{00000000-0005-0000-0000-0000890B0000}"/>
    <cellStyle name="Связанная ячейка 29" xfId="1867" xr:uid="{00000000-0005-0000-0000-00008A0B0000}"/>
    <cellStyle name="Связанная ячейка 3" xfId="1868" xr:uid="{00000000-0005-0000-0000-00008B0B0000}"/>
    <cellStyle name="Связанная ячейка 30" xfId="1869" xr:uid="{00000000-0005-0000-0000-00008C0B0000}"/>
    <cellStyle name="Связанная ячейка 31" xfId="1870" xr:uid="{00000000-0005-0000-0000-00008D0B0000}"/>
    <cellStyle name="Связанная ячейка 32" xfId="1871" xr:uid="{00000000-0005-0000-0000-00008E0B0000}"/>
    <cellStyle name="Связанная ячейка 33" xfId="1872" xr:uid="{00000000-0005-0000-0000-00008F0B0000}"/>
    <cellStyle name="Связанная ячейка 34" xfId="1873" xr:uid="{00000000-0005-0000-0000-0000900B0000}"/>
    <cellStyle name="Связанная ячейка 35" xfId="1874" xr:uid="{00000000-0005-0000-0000-0000910B0000}"/>
    <cellStyle name="Связанная ячейка 36" xfId="1875" xr:uid="{00000000-0005-0000-0000-0000920B0000}"/>
    <cellStyle name="Связанная ячейка 4" xfId="1876" xr:uid="{00000000-0005-0000-0000-0000930B0000}"/>
    <cellStyle name="Связанная ячейка 5" xfId="1877" xr:uid="{00000000-0005-0000-0000-0000940B0000}"/>
    <cellStyle name="Связанная ячейка 6" xfId="1878" xr:uid="{00000000-0005-0000-0000-0000950B0000}"/>
    <cellStyle name="Связанная ячейка 7" xfId="1879" xr:uid="{00000000-0005-0000-0000-0000960B0000}"/>
    <cellStyle name="Связанная ячейка 8" xfId="1880" xr:uid="{00000000-0005-0000-0000-0000970B0000}"/>
    <cellStyle name="Связанная ячейка 9" xfId="1881" xr:uid="{00000000-0005-0000-0000-0000980B0000}"/>
    <cellStyle name="Стиль 1" xfId="296" xr:uid="{00000000-0005-0000-0000-0000990B0000}"/>
    <cellStyle name="Текст предупреждения 10" xfId="1882" xr:uid="{00000000-0005-0000-0000-00009A0B0000}"/>
    <cellStyle name="Текст предупреждения 11" xfId="1883" xr:uid="{00000000-0005-0000-0000-00009B0B0000}"/>
    <cellStyle name="Текст предупреждения 12" xfId="1884" xr:uid="{00000000-0005-0000-0000-00009C0B0000}"/>
    <cellStyle name="Текст предупреждения 13" xfId="1885" xr:uid="{00000000-0005-0000-0000-00009D0B0000}"/>
    <cellStyle name="Текст предупреждения 14" xfId="1886" xr:uid="{00000000-0005-0000-0000-00009E0B0000}"/>
    <cellStyle name="Текст предупреждения 15" xfId="1887" xr:uid="{00000000-0005-0000-0000-00009F0B0000}"/>
    <cellStyle name="Текст предупреждения 16" xfId="1888" xr:uid="{00000000-0005-0000-0000-0000A00B0000}"/>
    <cellStyle name="Текст предупреждения 17" xfId="1889" xr:uid="{00000000-0005-0000-0000-0000A10B0000}"/>
    <cellStyle name="Текст предупреждения 18" xfId="1890" xr:uid="{00000000-0005-0000-0000-0000A20B0000}"/>
    <cellStyle name="Текст предупреждения 19" xfId="1891" xr:uid="{00000000-0005-0000-0000-0000A30B0000}"/>
    <cellStyle name="Текст предупреждения 2" xfId="1892" xr:uid="{00000000-0005-0000-0000-0000A40B0000}"/>
    <cellStyle name="Текст предупреждения 20" xfId="1893" xr:uid="{00000000-0005-0000-0000-0000A50B0000}"/>
    <cellStyle name="Текст предупреждения 21" xfId="1894" xr:uid="{00000000-0005-0000-0000-0000A60B0000}"/>
    <cellStyle name="Текст предупреждения 22" xfId="1895" xr:uid="{00000000-0005-0000-0000-0000A70B0000}"/>
    <cellStyle name="Текст предупреждения 23" xfId="1896" xr:uid="{00000000-0005-0000-0000-0000A80B0000}"/>
    <cellStyle name="Текст предупреждения 24" xfId="1897" xr:uid="{00000000-0005-0000-0000-0000A90B0000}"/>
    <cellStyle name="Текст предупреждения 25" xfId="1898" xr:uid="{00000000-0005-0000-0000-0000AA0B0000}"/>
    <cellStyle name="Текст предупреждения 26" xfId="1899" xr:uid="{00000000-0005-0000-0000-0000AB0B0000}"/>
    <cellStyle name="Текст предупреждения 27" xfId="1900" xr:uid="{00000000-0005-0000-0000-0000AC0B0000}"/>
    <cellStyle name="Текст предупреждения 28" xfId="1901" xr:uid="{00000000-0005-0000-0000-0000AD0B0000}"/>
    <cellStyle name="Текст предупреждения 29" xfId="1902" xr:uid="{00000000-0005-0000-0000-0000AE0B0000}"/>
    <cellStyle name="Текст предупреждения 3" xfId="1903" xr:uid="{00000000-0005-0000-0000-0000AF0B0000}"/>
    <cellStyle name="Текст предупреждения 30" xfId="1904" xr:uid="{00000000-0005-0000-0000-0000B00B0000}"/>
    <cellStyle name="Текст предупреждения 31" xfId="1905" xr:uid="{00000000-0005-0000-0000-0000B10B0000}"/>
    <cellStyle name="Текст предупреждения 32" xfId="1906" xr:uid="{00000000-0005-0000-0000-0000B20B0000}"/>
    <cellStyle name="Текст предупреждения 33" xfId="1907" xr:uid="{00000000-0005-0000-0000-0000B30B0000}"/>
    <cellStyle name="Текст предупреждения 34" xfId="1908" xr:uid="{00000000-0005-0000-0000-0000B40B0000}"/>
    <cellStyle name="Текст предупреждения 35" xfId="1909" xr:uid="{00000000-0005-0000-0000-0000B50B0000}"/>
    <cellStyle name="Текст предупреждения 36" xfId="1910" xr:uid="{00000000-0005-0000-0000-0000B60B0000}"/>
    <cellStyle name="Текст предупреждения 4" xfId="1911" xr:uid="{00000000-0005-0000-0000-0000B70B0000}"/>
    <cellStyle name="Текст предупреждения 5" xfId="1912" xr:uid="{00000000-0005-0000-0000-0000B80B0000}"/>
    <cellStyle name="Текст предупреждения 6" xfId="1913" xr:uid="{00000000-0005-0000-0000-0000B90B0000}"/>
    <cellStyle name="Текст предупреждения 7" xfId="1914" xr:uid="{00000000-0005-0000-0000-0000BA0B0000}"/>
    <cellStyle name="Текст предупреждения 8" xfId="1915" xr:uid="{00000000-0005-0000-0000-0000BB0B0000}"/>
    <cellStyle name="Текст предупреждения 9" xfId="1916" xr:uid="{00000000-0005-0000-0000-0000BC0B0000}"/>
    <cellStyle name="Финансовый 16" xfId="300" xr:uid="{00000000-0005-0000-0000-0000BD0B0000}"/>
    <cellStyle name="Финансовый 2" xfId="214" xr:uid="{00000000-0005-0000-0000-0000BE0B0000}"/>
    <cellStyle name="Финансовый 2 10" xfId="1917" xr:uid="{00000000-0005-0000-0000-0000BF0B0000}"/>
    <cellStyle name="Финансовый 2 11" xfId="1918" xr:uid="{00000000-0005-0000-0000-0000C00B0000}"/>
    <cellStyle name="Финансовый 2 12" xfId="1919" xr:uid="{00000000-0005-0000-0000-0000C10B0000}"/>
    <cellStyle name="Финансовый 2 13" xfId="1920" xr:uid="{00000000-0005-0000-0000-0000C20B0000}"/>
    <cellStyle name="Финансовый 2 14" xfId="1921" xr:uid="{00000000-0005-0000-0000-0000C30B0000}"/>
    <cellStyle name="Финансовый 2 15" xfId="1922" xr:uid="{00000000-0005-0000-0000-0000C40B0000}"/>
    <cellStyle name="Финансовый 2 16" xfId="1923" xr:uid="{00000000-0005-0000-0000-0000C50B0000}"/>
    <cellStyle name="Финансовый 2 17" xfId="1924" xr:uid="{00000000-0005-0000-0000-0000C60B0000}"/>
    <cellStyle name="Финансовый 2 18" xfId="1925" xr:uid="{00000000-0005-0000-0000-0000C70B0000}"/>
    <cellStyle name="Финансовый 2 19" xfId="1926" xr:uid="{00000000-0005-0000-0000-0000C80B0000}"/>
    <cellStyle name="Финансовый 2 2" xfId="215" xr:uid="{00000000-0005-0000-0000-0000C90B0000}"/>
    <cellStyle name="Финансовый 2 2 10" xfId="1927" xr:uid="{00000000-0005-0000-0000-0000CA0B0000}"/>
    <cellStyle name="Финансовый 2 2 11" xfId="1928" xr:uid="{00000000-0005-0000-0000-0000CB0B0000}"/>
    <cellStyle name="Финансовый 2 2 12" xfId="1929" xr:uid="{00000000-0005-0000-0000-0000CC0B0000}"/>
    <cellStyle name="Финансовый 2 2 13" xfId="1930" xr:uid="{00000000-0005-0000-0000-0000CD0B0000}"/>
    <cellStyle name="Финансовый 2 2 14" xfId="1931" xr:uid="{00000000-0005-0000-0000-0000CE0B0000}"/>
    <cellStyle name="Финансовый 2 2 15" xfId="1932" xr:uid="{00000000-0005-0000-0000-0000CF0B0000}"/>
    <cellStyle name="Финансовый 2 2 16" xfId="1933" xr:uid="{00000000-0005-0000-0000-0000D00B0000}"/>
    <cellStyle name="Финансовый 2 2 17" xfId="1934" xr:uid="{00000000-0005-0000-0000-0000D10B0000}"/>
    <cellStyle name="Финансовый 2 2 18" xfId="1935" xr:uid="{00000000-0005-0000-0000-0000D20B0000}"/>
    <cellStyle name="Финансовый 2 2 19" xfId="1936" xr:uid="{00000000-0005-0000-0000-0000D30B0000}"/>
    <cellStyle name="Финансовый 2 2 2" xfId="1937" xr:uid="{00000000-0005-0000-0000-0000D40B0000}"/>
    <cellStyle name="Финансовый 2 2 20" xfId="1938" xr:uid="{00000000-0005-0000-0000-0000D50B0000}"/>
    <cellStyle name="Финансовый 2 2 21" xfId="1939" xr:uid="{00000000-0005-0000-0000-0000D60B0000}"/>
    <cellStyle name="Финансовый 2 2 22" xfId="1940" xr:uid="{00000000-0005-0000-0000-0000D70B0000}"/>
    <cellStyle name="Финансовый 2 2 23" xfId="1941" xr:uid="{00000000-0005-0000-0000-0000D80B0000}"/>
    <cellStyle name="Финансовый 2 2 24" xfId="1942" xr:uid="{00000000-0005-0000-0000-0000D90B0000}"/>
    <cellStyle name="Финансовый 2 2 25" xfId="1943" xr:uid="{00000000-0005-0000-0000-0000DA0B0000}"/>
    <cellStyle name="Финансовый 2 2 26" xfId="1944" xr:uid="{00000000-0005-0000-0000-0000DB0B0000}"/>
    <cellStyle name="Финансовый 2 2 27" xfId="1945" xr:uid="{00000000-0005-0000-0000-0000DC0B0000}"/>
    <cellStyle name="Финансовый 2 2 28" xfId="1946" xr:uid="{00000000-0005-0000-0000-0000DD0B0000}"/>
    <cellStyle name="Финансовый 2 2 29" xfId="1947" xr:uid="{00000000-0005-0000-0000-0000DE0B0000}"/>
    <cellStyle name="Финансовый 2 2 3" xfId="1948" xr:uid="{00000000-0005-0000-0000-0000DF0B0000}"/>
    <cellStyle name="Финансовый 2 2 30" xfId="1949" xr:uid="{00000000-0005-0000-0000-0000E00B0000}"/>
    <cellStyle name="Финансовый 2 2 31" xfId="1950" xr:uid="{00000000-0005-0000-0000-0000E10B0000}"/>
    <cellStyle name="Финансовый 2 2 32" xfId="1951" xr:uid="{00000000-0005-0000-0000-0000E20B0000}"/>
    <cellStyle name="Финансовый 2 2 33" xfId="1952" xr:uid="{00000000-0005-0000-0000-0000E30B0000}"/>
    <cellStyle name="Финансовый 2 2 34" xfId="1953" xr:uid="{00000000-0005-0000-0000-0000E40B0000}"/>
    <cellStyle name="Финансовый 2 2 35" xfId="1954" xr:uid="{00000000-0005-0000-0000-0000E50B0000}"/>
    <cellStyle name="Финансовый 2 2 36" xfId="1955" xr:uid="{00000000-0005-0000-0000-0000E60B0000}"/>
    <cellStyle name="Финансовый 2 2 4" xfId="1956" xr:uid="{00000000-0005-0000-0000-0000E70B0000}"/>
    <cellStyle name="Финансовый 2 2 5" xfId="1957" xr:uid="{00000000-0005-0000-0000-0000E80B0000}"/>
    <cellStyle name="Финансовый 2 2 6" xfId="1958" xr:uid="{00000000-0005-0000-0000-0000E90B0000}"/>
    <cellStyle name="Финансовый 2 2 7" xfId="1959" xr:uid="{00000000-0005-0000-0000-0000EA0B0000}"/>
    <cellStyle name="Финансовый 2 2 8" xfId="1960" xr:uid="{00000000-0005-0000-0000-0000EB0B0000}"/>
    <cellStyle name="Финансовый 2 2 9" xfId="1961" xr:uid="{00000000-0005-0000-0000-0000EC0B0000}"/>
    <cellStyle name="Финансовый 2 20" xfId="1962" xr:uid="{00000000-0005-0000-0000-0000ED0B0000}"/>
    <cellStyle name="Финансовый 2 21" xfId="1963" xr:uid="{00000000-0005-0000-0000-0000EE0B0000}"/>
    <cellStyle name="Финансовый 2 22" xfId="1964" xr:uid="{00000000-0005-0000-0000-0000EF0B0000}"/>
    <cellStyle name="Финансовый 2 23" xfId="1965" xr:uid="{00000000-0005-0000-0000-0000F00B0000}"/>
    <cellStyle name="Финансовый 2 24" xfId="1966" xr:uid="{00000000-0005-0000-0000-0000F10B0000}"/>
    <cellStyle name="Финансовый 2 25" xfId="1967" xr:uid="{00000000-0005-0000-0000-0000F20B0000}"/>
    <cellStyle name="Финансовый 2 26" xfId="1968" xr:uid="{00000000-0005-0000-0000-0000F30B0000}"/>
    <cellStyle name="Финансовый 2 27" xfId="1969" xr:uid="{00000000-0005-0000-0000-0000F40B0000}"/>
    <cellStyle name="Финансовый 2 28" xfId="1970" xr:uid="{00000000-0005-0000-0000-0000F50B0000}"/>
    <cellStyle name="Финансовый 2 29" xfId="1971" xr:uid="{00000000-0005-0000-0000-0000F60B0000}"/>
    <cellStyle name="Финансовый 2 3" xfId="1972" xr:uid="{00000000-0005-0000-0000-0000F70B0000}"/>
    <cellStyle name="Финансовый 2 30" xfId="1973" xr:uid="{00000000-0005-0000-0000-0000F80B0000}"/>
    <cellStyle name="Финансовый 2 31" xfId="1974" xr:uid="{00000000-0005-0000-0000-0000F90B0000}"/>
    <cellStyle name="Финансовый 2 32" xfId="1975" xr:uid="{00000000-0005-0000-0000-0000FA0B0000}"/>
    <cellStyle name="Финансовый 2 33" xfId="1976" xr:uid="{00000000-0005-0000-0000-0000FB0B0000}"/>
    <cellStyle name="Финансовый 2 34" xfId="1977" xr:uid="{00000000-0005-0000-0000-0000FC0B0000}"/>
    <cellStyle name="Финансовый 2 35" xfId="1978" xr:uid="{00000000-0005-0000-0000-0000FD0B0000}"/>
    <cellStyle name="Финансовый 2 36" xfId="1979" xr:uid="{00000000-0005-0000-0000-0000FE0B0000}"/>
    <cellStyle name="Финансовый 2 4" xfId="1980" xr:uid="{00000000-0005-0000-0000-0000FF0B0000}"/>
    <cellStyle name="Финансовый 2 5" xfId="1981" xr:uid="{00000000-0005-0000-0000-0000000C0000}"/>
    <cellStyle name="Финансовый 2 6" xfId="1982" xr:uid="{00000000-0005-0000-0000-0000010C0000}"/>
    <cellStyle name="Финансовый 2 7" xfId="1983" xr:uid="{00000000-0005-0000-0000-0000020C0000}"/>
    <cellStyle name="Финансовый 2 8" xfId="1984" xr:uid="{00000000-0005-0000-0000-0000030C0000}"/>
    <cellStyle name="Финансовый 2 9" xfId="1985" xr:uid="{00000000-0005-0000-0000-0000040C0000}"/>
    <cellStyle name="Финансовый 3" xfId="216" xr:uid="{00000000-0005-0000-0000-0000050C0000}"/>
    <cellStyle name="Финансовый 4" xfId="297" xr:uid="{00000000-0005-0000-0000-0000060C0000}"/>
    <cellStyle name="Финансовый 4 2" xfId="298" xr:uid="{00000000-0005-0000-0000-0000070C0000}"/>
    <cellStyle name="Финансовый 5" xfId="2026" xr:uid="{00000000-0005-0000-0000-0000080C0000}"/>
    <cellStyle name="Хороший 10" xfId="1986" xr:uid="{00000000-0005-0000-0000-0000090C0000}"/>
    <cellStyle name="Хороший 11" xfId="1987" xr:uid="{00000000-0005-0000-0000-00000A0C0000}"/>
    <cellStyle name="Хороший 12" xfId="1988" xr:uid="{00000000-0005-0000-0000-00000B0C0000}"/>
    <cellStyle name="Хороший 13" xfId="1989" xr:uid="{00000000-0005-0000-0000-00000C0C0000}"/>
    <cellStyle name="Хороший 14" xfId="1990" xr:uid="{00000000-0005-0000-0000-00000D0C0000}"/>
    <cellStyle name="Хороший 15" xfId="1991" xr:uid="{00000000-0005-0000-0000-00000E0C0000}"/>
    <cellStyle name="Хороший 16" xfId="1992" xr:uid="{00000000-0005-0000-0000-00000F0C0000}"/>
    <cellStyle name="Хороший 17" xfId="1993" xr:uid="{00000000-0005-0000-0000-0000100C0000}"/>
    <cellStyle name="Хороший 18" xfId="1994" xr:uid="{00000000-0005-0000-0000-0000110C0000}"/>
    <cellStyle name="Хороший 19" xfId="1995" xr:uid="{00000000-0005-0000-0000-0000120C0000}"/>
    <cellStyle name="Хороший 2" xfId="1996" xr:uid="{00000000-0005-0000-0000-0000130C0000}"/>
    <cellStyle name="Хороший 20" xfId="1997" xr:uid="{00000000-0005-0000-0000-0000140C0000}"/>
    <cellStyle name="Хороший 21" xfId="1998" xr:uid="{00000000-0005-0000-0000-0000150C0000}"/>
    <cellStyle name="Хороший 22" xfId="1999" xr:uid="{00000000-0005-0000-0000-0000160C0000}"/>
    <cellStyle name="Хороший 23" xfId="2000" xr:uid="{00000000-0005-0000-0000-0000170C0000}"/>
    <cellStyle name="Хороший 24" xfId="2001" xr:uid="{00000000-0005-0000-0000-0000180C0000}"/>
    <cellStyle name="Хороший 25" xfId="2002" xr:uid="{00000000-0005-0000-0000-0000190C0000}"/>
    <cellStyle name="Хороший 26" xfId="2003" xr:uid="{00000000-0005-0000-0000-00001A0C0000}"/>
    <cellStyle name="Хороший 27" xfId="2004" xr:uid="{00000000-0005-0000-0000-00001B0C0000}"/>
    <cellStyle name="Хороший 28" xfId="2005" xr:uid="{00000000-0005-0000-0000-00001C0C0000}"/>
    <cellStyle name="Хороший 29" xfId="2006" xr:uid="{00000000-0005-0000-0000-00001D0C0000}"/>
    <cellStyle name="Хороший 3" xfId="2007" xr:uid="{00000000-0005-0000-0000-00001E0C0000}"/>
    <cellStyle name="Хороший 30" xfId="2008" xr:uid="{00000000-0005-0000-0000-00001F0C0000}"/>
    <cellStyle name="Хороший 31" xfId="2009" xr:uid="{00000000-0005-0000-0000-0000200C0000}"/>
    <cellStyle name="Хороший 32" xfId="2010" xr:uid="{00000000-0005-0000-0000-0000210C0000}"/>
    <cellStyle name="Хороший 33" xfId="2011" xr:uid="{00000000-0005-0000-0000-0000220C0000}"/>
    <cellStyle name="Хороший 34" xfId="2012" xr:uid="{00000000-0005-0000-0000-0000230C0000}"/>
    <cellStyle name="Хороший 35" xfId="2013" xr:uid="{00000000-0005-0000-0000-0000240C0000}"/>
    <cellStyle name="Хороший 36" xfId="2014" xr:uid="{00000000-0005-0000-0000-0000250C0000}"/>
    <cellStyle name="Хороший 4" xfId="2015" xr:uid="{00000000-0005-0000-0000-0000260C0000}"/>
    <cellStyle name="Хороший 5" xfId="2016" xr:uid="{00000000-0005-0000-0000-0000270C0000}"/>
    <cellStyle name="Хороший 6" xfId="2017" xr:uid="{00000000-0005-0000-0000-0000280C0000}"/>
    <cellStyle name="Хороший 7" xfId="2018" xr:uid="{00000000-0005-0000-0000-0000290C0000}"/>
    <cellStyle name="Хороший 8" xfId="2019" xr:uid="{00000000-0005-0000-0000-00002A0C0000}"/>
    <cellStyle name="Хороший 9" xfId="2020" xr:uid="{00000000-0005-0000-0000-00002B0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1857D-FC1E-489D-941B-85C96557D7FA}">
  <dimension ref="A1:BC18"/>
  <sheetViews>
    <sheetView topLeftCell="A6" workbookViewId="0">
      <selection activeCell="B22" sqref="B22"/>
    </sheetView>
  </sheetViews>
  <sheetFormatPr defaultColWidth="9.109375" defaultRowHeight="15.6"/>
  <cols>
    <col min="1" max="1" width="64" style="1" customWidth="1"/>
    <col min="2" max="4" width="22.6640625" style="216" customWidth="1"/>
    <col min="5" max="5" width="23.88671875" style="1" customWidth="1"/>
    <col min="6" max="6" width="15.88671875" style="1" customWidth="1"/>
    <col min="7" max="7" width="18.33203125" style="1" customWidth="1"/>
    <col min="8" max="8" width="17.5546875" style="1" customWidth="1"/>
    <col min="9" max="10" width="15.88671875" style="1" customWidth="1"/>
    <col min="11" max="16384" width="9.109375" style="1"/>
  </cols>
  <sheetData>
    <row r="1" spans="1:55" ht="37.049999999999997" customHeight="1">
      <c r="B1" s="1"/>
      <c r="C1" s="1"/>
      <c r="D1" s="1"/>
      <c r="E1" s="196" t="s">
        <v>25</v>
      </c>
    </row>
    <row r="2" spans="1:55">
      <c r="B2" s="1"/>
      <c r="C2" s="1"/>
      <c r="D2" s="1"/>
      <c r="E2" s="197" t="s">
        <v>170</v>
      </c>
    </row>
    <row r="3" spans="1:55">
      <c r="B3" s="1"/>
      <c r="C3" s="1"/>
      <c r="D3" s="1"/>
      <c r="E3" s="197" t="s">
        <v>6</v>
      </c>
    </row>
    <row r="4" spans="1:55">
      <c r="B4" s="3"/>
      <c r="C4" s="3"/>
      <c r="D4" s="3"/>
      <c r="E4" s="198"/>
    </row>
    <row r="5" spans="1:55" ht="99.3" customHeight="1">
      <c r="A5" s="244" t="s">
        <v>171</v>
      </c>
      <c r="B5" s="244"/>
      <c r="C5" s="244"/>
      <c r="D5" s="244"/>
      <c r="E5" s="244"/>
    </row>
    <row r="6" spans="1:55">
      <c r="B6" s="199"/>
      <c r="C6" s="199"/>
      <c r="D6" s="199"/>
    </row>
    <row r="7" spans="1:55">
      <c r="A7" s="200"/>
      <c r="B7" s="200"/>
      <c r="C7" s="200"/>
      <c r="D7" s="200"/>
      <c r="E7" s="201" t="s">
        <v>172</v>
      </c>
    </row>
    <row r="8" spans="1:55" ht="37.049999999999997" customHeight="1">
      <c r="A8" s="245" t="s">
        <v>173</v>
      </c>
      <c r="B8" s="247" t="s">
        <v>201</v>
      </c>
      <c r="C8" s="248"/>
      <c r="D8" s="248"/>
      <c r="E8" s="249"/>
    </row>
    <row r="9" spans="1:55">
      <c r="A9" s="246"/>
      <c r="B9" s="154" t="s">
        <v>54</v>
      </c>
      <c r="C9" s="154" t="s">
        <v>53</v>
      </c>
      <c r="D9" s="154" t="s">
        <v>9</v>
      </c>
      <c r="E9" s="154" t="s">
        <v>10</v>
      </c>
    </row>
    <row r="10" spans="1:55" s="203" customFormat="1" ht="16.2">
      <c r="A10" s="202" t="s">
        <v>15</v>
      </c>
      <c r="B10" s="157">
        <f>+B12</f>
        <v>716300.5</v>
      </c>
      <c r="C10" s="157">
        <f t="shared" ref="C10:E10" si="0">+C12</f>
        <v>40945.5</v>
      </c>
      <c r="D10" s="157">
        <f t="shared" si="0"/>
        <v>0</v>
      </c>
      <c r="E10" s="157">
        <f t="shared" si="0"/>
        <v>0</v>
      </c>
      <c r="H10" s="204"/>
    </row>
    <row r="11" spans="1:55">
      <c r="A11" s="205" t="s">
        <v>174</v>
      </c>
      <c r="B11" s="206"/>
      <c r="C11" s="206"/>
      <c r="D11" s="206"/>
      <c r="E11" s="206"/>
    </row>
    <row r="12" spans="1:55" s="210" customFormat="1" ht="16.2">
      <c r="A12" s="207" t="s">
        <v>175</v>
      </c>
      <c r="B12" s="208">
        <f>+B14</f>
        <v>716300.5</v>
      </c>
      <c r="C12" s="208">
        <f t="shared" ref="C12:E12" si="1">+C14</f>
        <v>40945.5</v>
      </c>
      <c r="D12" s="208">
        <f t="shared" si="1"/>
        <v>0</v>
      </c>
      <c r="E12" s="208">
        <f t="shared" si="1"/>
        <v>0</v>
      </c>
      <c r="F12" s="209"/>
      <c r="G12" s="209"/>
      <c r="I12" s="209"/>
      <c r="J12" s="209"/>
      <c r="K12" s="209"/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</row>
    <row r="13" spans="1:55" s="212" customFormat="1">
      <c r="A13" s="205" t="s">
        <v>174</v>
      </c>
      <c r="B13" s="211"/>
      <c r="C13" s="211"/>
      <c r="D13" s="211"/>
      <c r="E13" s="211"/>
    </row>
    <row r="14" spans="1:55" s="212" customFormat="1">
      <c r="A14" s="205" t="s">
        <v>176</v>
      </c>
      <c r="B14" s="211">
        <f>+B16</f>
        <v>716300.5</v>
      </c>
      <c r="C14" s="211">
        <f t="shared" ref="C14:E14" si="2">+C16</f>
        <v>40945.5</v>
      </c>
      <c r="D14" s="211">
        <f t="shared" si="2"/>
        <v>0</v>
      </c>
      <c r="E14" s="211">
        <f t="shared" si="2"/>
        <v>0</v>
      </c>
    </row>
    <row r="15" spans="1:55" s="212" customFormat="1">
      <c r="A15" s="205" t="s">
        <v>174</v>
      </c>
      <c r="B15" s="211"/>
      <c r="C15" s="211"/>
      <c r="D15" s="211"/>
      <c r="E15" s="211"/>
    </row>
    <row r="16" spans="1:55" s="212" customFormat="1">
      <c r="A16" s="205" t="s">
        <v>177</v>
      </c>
      <c r="B16" s="211">
        <f>+B18</f>
        <v>716300.5</v>
      </c>
      <c r="C16" s="211">
        <f t="shared" ref="C16:E16" si="3">+C18</f>
        <v>40945.5</v>
      </c>
      <c r="D16" s="211">
        <f t="shared" si="3"/>
        <v>0</v>
      </c>
      <c r="E16" s="211">
        <f t="shared" si="3"/>
        <v>0</v>
      </c>
    </row>
    <row r="17" spans="1:5" s="212" customFormat="1">
      <c r="A17" s="205" t="s">
        <v>178</v>
      </c>
      <c r="B17" s="211"/>
      <c r="C17" s="211"/>
      <c r="D17" s="211"/>
      <c r="E17" s="211"/>
    </row>
    <row r="18" spans="1:5" s="215" customFormat="1" ht="16.2">
      <c r="A18" s="213" t="s">
        <v>179</v>
      </c>
      <c r="B18" s="214">
        <f>+'Հավելված N 2'!D12</f>
        <v>716300.5</v>
      </c>
      <c r="C18" s="214">
        <f>+'Հավելված N 2'!E12</f>
        <v>40945.5</v>
      </c>
      <c r="D18" s="214">
        <f>+'Հավելված N 2'!F12</f>
        <v>0</v>
      </c>
      <c r="E18" s="214">
        <f>+'Հավելված N 2'!G12</f>
        <v>0</v>
      </c>
    </row>
  </sheetData>
  <mergeCells count="3">
    <mergeCell ref="A5:E5"/>
    <mergeCell ref="A8:A9"/>
    <mergeCell ref="B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2"/>
  <sheetViews>
    <sheetView topLeftCell="A28" zoomScale="85" zoomScaleNormal="85" zoomScaleSheetLayoutView="100" workbookViewId="0">
      <selection activeCell="E20" sqref="E20"/>
    </sheetView>
  </sheetViews>
  <sheetFormatPr defaultColWidth="9.109375" defaultRowHeight="15.6"/>
  <cols>
    <col min="1" max="1" width="9.5546875" style="3" customWidth="1"/>
    <col min="2" max="2" width="24.5546875" style="3" customWidth="1"/>
    <col min="3" max="3" width="64.44140625" style="3" customWidth="1"/>
    <col min="4" max="7" width="20.88671875" style="3" customWidth="1"/>
    <col min="8" max="8" width="15.88671875" style="3" customWidth="1"/>
    <col min="9" max="9" width="15.5546875" style="3" customWidth="1"/>
    <col min="10" max="10" width="13.88671875" style="3" customWidth="1"/>
    <col min="11" max="12" width="12.21875" style="3" customWidth="1"/>
    <col min="13" max="16384" width="9.109375" style="3"/>
  </cols>
  <sheetData>
    <row r="1" spans="1:8" ht="37.35" customHeight="1">
      <c r="C1" s="257" t="s">
        <v>26</v>
      </c>
      <c r="D1" s="257"/>
      <c r="E1" s="257"/>
      <c r="F1" s="257"/>
      <c r="G1" s="257"/>
    </row>
    <row r="2" spans="1:8" ht="17.55" customHeight="1">
      <c r="C2" s="258" t="s">
        <v>67</v>
      </c>
      <c r="D2" s="258"/>
      <c r="E2" s="258"/>
      <c r="F2" s="258"/>
      <c r="G2" s="258"/>
    </row>
    <row r="3" spans="1:8" ht="17.55" customHeight="1">
      <c r="C3" s="258" t="s">
        <v>6</v>
      </c>
      <c r="D3" s="258"/>
      <c r="E3" s="258"/>
      <c r="F3" s="258"/>
      <c r="G3" s="258"/>
    </row>
    <row r="6" spans="1:8" ht="75.900000000000006" customHeight="1">
      <c r="A6" s="259" t="s">
        <v>92</v>
      </c>
      <c r="B6" s="259"/>
      <c r="C6" s="259"/>
      <c r="D6" s="259"/>
      <c r="E6" s="259"/>
      <c r="F6" s="259"/>
      <c r="G6" s="259"/>
    </row>
    <row r="7" spans="1:8" ht="16.2">
      <c r="A7" s="73"/>
      <c r="B7" s="73"/>
      <c r="C7" s="73"/>
      <c r="D7" s="73"/>
      <c r="E7" s="73"/>
      <c r="F7" s="73"/>
      <c r="G7" s="73"/>
    </row>
    <row r="9" spans="1:8">
      <c r="D9" s="35"/>
      <c r="E9" s="35"/>
      <c r="F9" s="35"/>
      <c r="G9" s="35" t="s">
        <v>16</v>
      </c>
    </row>
    <row r="10" spans="1:8" s="14" customFormat="1" ht="42.75" customHeight="1">
      <c r="A10" s="260" t="s">
        <v>8</v>
      </c>
      <c r="B10" s="261"/>
      <c r="C10" s="262" t="s">
        <v>80</v>
      </c>
      <c r="D10" s="264" t="s">
        <v>33</v>
      </c>
      <c r="E10" s="265"/>
      <c r="F10" s="265"/>
      <c r="G10" s="266"/>
    </row>
    <row r="11" spans="1:8" s="14" customFormat="1" ht="31.2">
      <c r="A11" s="85" t="s">
        <v>21</v>
      </c>
      <c r="B11" s="89" t="s">
        <v>81</v>
      </c>
      <c r="C11" s="263"/>
      <c r="D11" s="36" t="s">
        <v>54</v>
      </c>
      <c r="E11" s="36" t="s">
        <v>53</v>
      </c>
      <c r="F11" s="36" t="s">
        <v>9</v>
      </c>
      <c r="G11" s="36" t="s">
        <v>10</v>
      </c>
    </row>
    <row r="12" spans="1:8" s="14" customFormat="1" ht="34.950000000000003" customHeight="1">
      <c r="A12" s="90" t="s">
        <v>82</v>
      </c>
      <c r="B12" s="91"/>
      <c r="C12" s="92" t="s">
        <v>15</v>
      </c>
      <c r="D12" s="93">
        <f>+D14</f>
        <v>716300.5</v>
      </c>
      <c r="E12" s="93">
        <f t="shared" ref="E12:G12" si="0">+E14</f>
        <v>40945.5</v>
      </c>
      <c r="F12" s="93">
        <f t="shared" si="0"/>
        <v>0</v>
      </c>
      <c r="G12" s="93">
        <f t="shared" si="0"/>
        <v>0</v>
      </c>
    </row>
    <row r="13" spans="1:8" s="14" customFormat="1" ht="18" customHeight="1">
      <c r="A13" s="90"/>
      <c r="B13" s="91"/>
      <c r="C13" s="87" t="s">
        <v>83</v>
      </c>
      <c r="D13" s="94"/>
      <c r="E13" s="94"/>
      <c r="F13" s="94"/>
      <c r="G13" s="94"/>
    </row>
    <row r="14" spans="1:8" s="14" customFormat="1" ht="32.4">
      <c r="A14" s="95"/>
      <c r="B14" s="96"/>
      <c r="C14" s="92" t="s">
        <v>24</v>
      </c>
      <c r="D14" s="97">
        <f>+D16+D29</f>
        <v>716300.5</v>
      </c>
      <c r="E14" s="97">
        <f t="shared" ref="E14:G14" si="1">+E16+E29</f>
        <v>40945.5</v>
      </c>
      <c r="F14" s="97">
        <f t="shared" si="1"/>
        <v>0</v>
      </c>
      <c r="G14" s="97">
        <f t="shared" si="1"/>
        <v>0</v>
      </c>
    </row>
    <row r="15" spans="1:8" ht="17.850000000000001" customHeight="1">
      <c r="A15" s="254">
        <v>1189</v>
      </c>
      <c r="B15" s="267"/>
      <c r="C15" t="s">
        <v>84</v>
      </c>
      <c r="D15" s="105"/>
      <c r="E15" s="105"/>
      <c r="F15" s="105"/>
      <c r="G15" s="105"/>
    </row>
    <row r="16" spans="1:8" ht="32.4">
      <c r="A16" s="255"/>
      <c r="B16" s="267"/>
      <c r="C16" s="99" t="s">
        <v>189</v>
      </c>
      <c r="D16" s="88">
        <f>+D23</f>
        <v>716300.5</v>
      </c>
      <c r="E16" s="88">
        <f t="shared" ref="E16:G16" si="2">+E23</f>
        <v>2040945.5</v>
      </c>
      <c r="F16" s="88">
        <f t="shared" si="2"/>
        <v>2000000</v>
      </c>
      <c r="G16" s="88">
        <f t="shared" si="2"/>
        <v>2000000</v>
      </c>
      <c r="H16" s="106"/>
    </row>
    <row r="17" spans="1:8" ht="17.850000000000001" customHeight="1">
      <c r="A17" s="255"/>
      <c r="B17" s="267"/>
      <c r="C17" s="98" t="s">
        <v>85</v>
      </c>
      <c r="D17" s="107"/>
      <c r="E17" s="107"/>
      <c r="F17" s="107"/>
      <c r="G17" s="107"/>
    </row>
    <row r="18" spans="1:8" ht="46.8">
      <c r="A18" s="255"/>
      <c r="B18" s="267"/>
      <c r="C18" s="104" t="s">
        <v>197</v>
      </c>
      <c r="D18" s="107"/>
      <c r="E18" s="107"/>
      <c r="F18" s="107"/>
      <c r="G18" s="107"/>
    </row>
    <row r="19" spans="1:8" ht="17.850000000000001" customHeight="1">
      <c r="A19" s="255"/>
      <c r="B19" s="267"/>
      <c r="C19" s="98" t="s">
        <v>86</v>
      </c>
      <c r="D19" s="107"/>
      <c r="E19" s="107"/>
      <c r="F19" s="107"/>
      <c r="G19" s="107"/>
    </row>
    <row r="20" spans="1:8" ht="31.2">
      <c r="A20" s="255"/>
      <c r="B20" s="267"/>
      <c r="C20" s="104" t="s">
        <v>198</v>
      </c>
      <c r="D20" s="107"/>
      <c r="E20" s="107"/>
      <c r="F20" s="107"/>
      <c r="G20" s="107"/>
    </row>
    <row r="21" spans="1:8" ht="24" customHeight="1">
      <c r="A21" s="255"/>
      <c r="B21" s="86"/>
      <c r="C21" s="108" t="s">
        <v>91</v>
      </c>
      <c r="D21" s="101"/>
      <c r="E21" s="101"/>
      <c r="F21" s="101"/>
      <c r="G21" s="101"/>
    </row>
    <row r="22" spans="1:8" ht="17.850000000000001" customHeight="1">
      <c r="A22" s="255"/>
      <c r="B22" s="268">
        <v>12003</v>
      </c>
      <c r="C22" s="102" t="s">
        <v>87</v>
      </c>
      <c r="D22" s="109"/>
      <c r="E22" s="109"/>
      <c r="F22" s="109"/>
      <c r="G22" s="109"/>
    </row>
    <row r="23" spans="1:8" ht="81">
      <c r="A23" s="255"/>
      <c r="B23" s="268"/>
      <c r="C23" s="110" t="s">
        <v>191</v>
      </c>
      <c r="D23" s="100">
        <f>+'Հավելված N 3'!G76</f>
        <v>716300.5</v>
      </c>
      <c r="E23" s="100">
        <f>+'Հավելված N 3'!H76</f>
        <v>2040945.5</v>
      </c>
      <c r="F23" s="100">
        <f>+'Հավելված N 3'!I76</f>
        <v>2000000</v>
      </c>
      <c r="G23" s="100">
        <f>+'Հավելված N 3'!J76</f>
        <v>2000000</v>
      </c>
      <c r="H23" s="106"/>
    </row>
    <row r="24" spans="1:8" ht="17.55" customHeight="1">
      <c r="A24" s="255"/>
      <c r="B24" s="268"/>
      <c r="C24" s="102" t="s">
        <v>88</v>
      </c>
      <c r="D24" s="87"/>
      <c r="E24" s="87"/>
      <c r="F24" s="87"/>
      <c r="G24" s="87"/>
    </row>
    <row r="25" spans="1:8" ht="93.6">
      <c r="A25" s="255"/>
      <c r="B25" s="268"/>
      <c r="C25" s="103" t="s">
        <v>199</v>
      </c>
      <c r="D25" s="87"/>
      <c r="E25" s="87"/>
      <c r="F25" s="87"/>
      <c r="G25" s="87"/>
    </row>
    <row r="26" spans="1:8" ht="17.55" customHeight="1">
      <c r="A26" s="255"/>
      <c r="B26" s="268"/>
      <c r="C26" s="102" t="s">
        <v>89</v>
      </c>
      <c r="D26" s="87"/>
      <c r="E26" s="87"/>
      <c r="F26" s="87"/>
      <c r="G26" s="87"/>
    </row>
    <row r="27" spans="1:8">
      <c r="A27" s="256"/>
      <c r="B27" s="268"/>
      <c r="C27" s="103" t="s">
        <v>200</v>
      </c>
      <c r="D27" s="87"/>
      <c r="E27" s="87"/>
      <c r="F27" s="87"/>
      <c r="G27" s="87"/>
    </row>
    <row r="28" spans="1:8" ht="17.850000000000001" customHeight="1">
      <c r="A28" s="251">
        <v>1236</v>
      </c>
      <c r="B28" s="267"/>
      <c r="C28" s="98" t="s">
        <v>84</v>
      </c>
      <c r="D28" s="105"/>
      <c r="E28" s="105"/>
      <c r="F28" s="105"/>
      <c r="G28" s="105"/>
    </row>
    <row r="29" spans="1:8" ht="48.6">
      <c r="A29" s="252"/>
      <c r="B29" s="267"/>
      <c r="C29" s="99" t="s">
        <v>74</v>
      </c>
      <c r="D29" s="88">
        <f>+D36+D42+D48</f>
        <v>0</v>
      </c>
      <c r="E29" s="88">
        <f t="shared" ref="E29:G29" si="3">+E36+E42+E48</f>
        <v>-2000000</v>
      </c>
      <c r="F29" s="88">
        <f t="shared" si="3"/>
        <v>-2000000</v>
      </c>
      <c r="G29" s="88">
        <f t="shared" si="3"/>
        <v>-2000000</v>
      </c>
      <c r="H29" s="106"/>
    </row>
    <row r="30" spans="1:8" ht="17.850000000000001" customHeight="1">
      <c r="A30" s="252"/>
      <c r="B30" s="267"/>
      <c r="C30" s="98" t="s">
        <v>85</v>
      </c>
      <c r="D30" s="107"/>
      <c r="E30" s="107"/>
      <c r="F30" s="107"/>
      <c r="G30" s="107"/>
    </row>
    <row r="31" spans="1:8" ht="62.4">
      <c r="A31" s="252"/>
      <c r="B31" s="267"/>
      <c r="C31" s="104" t="s">
        <v>93</v>
      </c>
      <c r="D31" s="107"/>
      <c r="E31" s="107"/>
      <c r="F31" s="107"/>
      <c r="G31" s="107"/>
    </row>
    <row r="32" spans="1:8" ht="17.850000000000001" customHeight="1">
      <c r="A32" s="252"/>
      <c r="B32" s="267"/>
      <c r="C32" s="98" t="s">
        <v>86</v>
      </c>
      <c r="D32" s="107"/>
      <c r="E32" s="107"/>
      <c r="F32" s="107"/>
      <c r="G32" s="107"/>
    </row>
    <row r="33" spans="1:8" ht="16.2">
      <c r="A33" s="252"/>
      <c r="B33" s="267"/>
      <c r="C33" s="104" t="s">
        <v>94</v>
      </c>
      <c r="D33" s="107"/>
      <c r="E33" s="107"/>
      <c r="F33" s="107"/>
      <c r="G33" s="107"/>
    </row>
    <row r="34" spans="1:8" ht="24" customHeight="1">
      <c r="A34" s="252"/>
      <c r="B34" s="86"/>
      <c r="C34" s="108" t="s">
        <v>91</v>
      </c>
      <c r="D34" s="101"/>
      <c r="E34" s="101"/>
      <c r="F34" s="101"/>
      <c r="G34" s="101"/>
    </row>
    <row r="35" spans="1:8" ht="17.850000000000001" customHeight="1">
      <c r="A35" s="252"/>
      <c r="B35" s="268">
        <v>32002</v>
      </c>
      <c r="C35" s="102" t="s">
        <v>87</v>
      </c>
      <c r="D35" s="109"/>
      <c r="E35" s="109"/>
      <c r="F35" s="109"/>
      <c r="G35" s="109"/>
    </row>
    <row r="36" spans="1:8" ht="32.4">
      <c r="A36" s="252"/>
      <c r="B36" s="268"/>
      <c r="C36" s="110" t="s">
        <v>95</v>
      </c>
      <c r="D36" s="100">
        <f>+'Հավելված N 3'!G26</f>
        <v>0</v>
      </c>
      <c r="E36" s="100">
        <f>+'Հավելված N 3'!H26</f>
        <v>-258000</v>
      </c>
      <c r="F36" s="100">
        <f>+'Հավելված N 3'!I26</f>
        <v>0</v>
      </c>
      <c r="G36" s="100">
        <f>+'Հավելված N 3'!J26</f>
        <v>0</v>
      </c>
      <c r="H36" s="106"/>
    </row>
    <row r="37" spans="1:8" ht="17.55" customHeight="1">
      <c r="A37" s="252"/>
      <c r="B37" s="268"/>
      <c r="C37" s="102" t="s">
        <v>88</v>
      </c>
      <c r="D37" s="87"/>
      <c r="E37" s="87"/>
      <c r="F37" s="87"/>
      <c r="G37" s="87"/>
    </row>
    <row r="38" spans="1:8" ht="62.4">
      <c r="A38" s="252"/>
      <c r="B38" s="268"/>
      <c r="C38" s="103" t="s">
        <v>103</v>
      </c>
      <c r="D38" s="87"/>
      <c r="E38" s="87"/>
      <c r="F38" s="87"/>
      <c r="G38" s="87"/>
    </row>
    <row r="39" spans="1:8" ht="17.55" customHeight="1">
      <c r="A39" s="252"/>
      <c r="B39" s="268"/>
      <c r="C39" s="102" t="s">
        <v>89</v>
      </c>
      <c r="D39" s="87"/>
      <c r="E39" s="87"/>
      <c r="F39" s="87"/>
      <c r="G39" s="87"/>
    </row>
    <row r="40" spans="1:8" ht="46.8">
      <c r="A40" s="252"/>
      <c r="B40" s="268"/>
      <c r="C40" s="103" t="s">
        <v>90</v>
      </c>
      <c r="D40" s="87"/>
      <c r="E40" s="87"/>
      <c r="F40" s="87"/>
      <c r="G40" s="87"/>
    </row>
    <row r="41" spans="1:8" ht="17.850000000000001" customHeight="1">
      <c r="A41" s="252"/>
      <c r="B41" s="250">
        <v>32003</v>
      </c>
      <c r="C41" s="148" t="s">
        <v>87</v>
      </c>
      <c r="D41" s="149"/>
      <c r="E41" s="149"/>
      <c r="F41" s="149"/>
      <c r="G41" s="149"/>
    </row>
    <row r="42" spans="1:8" ht="16.2">
      <c r="A42" s="252"/>
      <c r="B42" s="250"/>
      <c r="C42" s="150" t="s">
        <v>118</v>
      </c>
      <c r="D42" s="142">
        <f>+'Հավելված N 3'!G43</f>
        <v>0</v>
      </c>
      <c r="E42" s="142">
        <f>+'Հավելված N 3'!H43</f>
        <v>-1364000</v>
      </c>
      <c r="F42" s="142">
        <f>+'Հավելված N 3'!I43</f>
        <v>-2000000</v>
      </c>
      <c r="G42" s="142">
        <f>+'Հավելված N 3'!J43</f>
        <v>-2000000</v>
      </c>
      <c r="H42" s="106"/>
    </row>
    <row r="43" spans="1:8" ht="17.55" customHeight="1">
      <c r="A43" s="252"/>
      <c r="B43" s="250"/>
      <c r="C43" s="148" t="s">
        <v>88</v>
      </c>
      <c r="D43" s="136"/>
      <c r="E43" s="136"/>
      <c r="F43" s="136"/>
      <c r="G43" s="136"/>
    </row>
    <row r="44" spans="1:8" ht="78">
      <c r="A44" s="252"/>
      <c r="B44" s="250"/>
      <c r="C44" s="151" t="s">
        <v>120</v>
      </c>
      <c r="D44" s="136"/>
      <c r="E44" s="136"/>
      <c r="F44" s="136"/>
      <c r="G44" s="136"/>
    </row>
    <row r="45" spans="1:8" ht="17.55" customHeight="1">
      <c r="A45" s="252"/>
      <c r="B45" s="250"/>
      <c r="C45" s="148" t="s">
        <v>89</v>
      </c>
      <c r="D45" s="136"/>
      <c r="E45" s="136"/>
      <c r="F45" s="136"/>
      <c r="G45" s="136"/>
    </row>
    <row r="46" spans="1:8" ht="46.8">
      <c r="A46" s="252"/>
      <c r="B46" s="269"/>
      <c r="C46" s="151" t="s">
        <v>90</v>
      </c>
      <c r="D46" s="136"/>
      <c r="E46" s="136"/>
      <c r="F46" s="136"/>
      <c r="G46" s="136"/>
    </row>
    <row r="47" spans="1:8" ht="17.850000000000001" customHeight="1">
      <c r="A47" s="252"/>
      <c r="B47" s="250">
        <v>32005</v>
      </c>
      <c r="C47" s="148" t="s">
        <v>87</v>
      </c>
      <c r="D47" s="149"/>
      <c r="E47" s="149"/>
      <c r="F47" s="149"/>
      <c r="G47" s="149"/>
    </row>
    <row r="48" spans="1:8" ht="16.2">
      <c r="A48" s="252"/>
      <c r="B48" s="250"/>
      <c r="C48" s="150" t="s">
        <v>119</v>
      </c>
      <c r="D48" s="142">
        <f>+'Հավելված N 3'!G59</f>
        <v>0</v>
      </c>
      <c r="E48" s="142">
        <f>+'Հավելված N 3'!H59</f>
        <v>-378000</v>
      </c>
      <c r="F48" s="142">
        <f>+'Հավելված N 3'!I59</f>
        <v>0</v>
      </c>
      <c r="G48" s="142">
        <f>+'Հավելված N 3'!J59</f>
        <v>0</v>
      </c>
      <c r="H48" s="106"/>
    </row>
    <row r="49" spans="1:7" ht="17.55" customHeight="1">
      <c r="A49" s="252"/>
      <c r="B49" s="250"/>
      <c r="C49" s="148" t="s">
        <v>88</v>
      </c>
      <c r="D49" s="136"/>
      <c r="E49" s="136"/>
      <c r="F49" s="136"/>
      <c r="G49" s="136"/>
    </row>
    <row r="50" spans="1:7" ht="78">
      <c r="A50" s="252"/>
      <c r="B50" s="250"/>
      <c r="C50" s="151" t="s">
        <v>120</v>
      </c>
      <c r="D50" s="136"/>
      <c r="E50" s="136"/>
      <c r="F50" s="136"/>
      <c r="G50" s="136"/>
    </row>
    <row r="51" spans="1:7" ht="17.55" customHeight="1">
      <c r="A51" s="252"/>
      <c r="B51" s="250"/>
      <c r="C51" s="148" t="s">
        <v>89</v>
      </c>
      <c r="D51" s="136"/>
      <c r="E51" s="136"/>
      <c r="F51" s="136"/>
      <c r="G51" s="136"/>
    </row>
    <row r="52" spans="1:7" ht="46.8">
      <c r="A52" s="253"/>
      <c r="B52" s="250"/>
      <c r="C52" s="151" t="s">
        <v>90</v>
      </c>
      <c r="D52" s="136"/>
      <c r="E52" s="136"/>
      <c r="F52" s="136"/>
      <c r="G52" s="136"/>
    </row>
  </sheetData>
  <mergeCells count="15">
    <mergeCell ref="B47:B52"/>
    <mergeCell ref="A28:A52"/>
    <mergeCell ref="A15:A27"/>
    <mergeCell ref="C1:G1"/>
    <mergeCell ref="C2:G2"/>
    <mergeCell ref="C3:G3"/>
    <mergeCell ref="A6:G6"/>
    <mergeCell ref="A10:B10"/>
    <mergeCell ref="C10:C11"/>
    <mergeCell ref="D10:G10"/>
    <mergeCell ref="B15:B20"/>
    <mergeCell ref="B22:B27"/>
    <mergeCell ref="B28:B33"/>
    <mergeCell ref="B35:B40"/>
    <mergeCell ref="B41:B46"/>
  </mergeCells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4"/>
  <sheetViews>
    <sheetView topLeftCell="A39" zoomScale="74" zoomScaleNormal="74" zoomScaleSheetLayoutView="100" workbookViewId="0">
      <selection activeCell="F54" sqref="F54"/>
    </sheetView>
  </sheetViews>
  <sheetFormatPr defaultColWidth="9.109375" defaultRowHeight="15.6"/>
  <cols>
    <col min="1" max="3" width="8.109375" style="3" customWidth="1"/>
    <col min="4" max="4" width="11.5546875" style="3" customWidth="1"/>
    <col min="5" max="5" width="13.88671875" style="3" customWidth="1"/>
    <col min="6" max="6" width="62.109375" style="3" customWidth="1"/>
    <col min="7" max="10" width="21.88671875" style="3" customWidth="1"/>
    <col min="11" max="13" width="15" style="3" customWidth="1"/>
    <col min="14" max="16384" width="9.109375" style="3"/>
  </cols>
  <sheetData>
    <row r="1" spans="1:10" s="37" customFormat="1" ht="37.5" customHeight="1">
      <c r="F1" s="257" t="s">
        <v>28</v>
      </c>
      <c r="G1" s="257"/>
      <c r="H1" s="257"/>
      <c r="I1" s="257"/>
      <c r="J1" s="257"/>
    </row>
    <row r="2" spans="1:10" s="35" customFormat="1" ht="17.55" customHeight="1">
      <c r="F2" s="258" t="s">
        <v>67</v>
      </c>
      <c r="G2" s="258"/>
      <c r="H2" s="258"/>
      <c r="I2" s="258"/>
      <c r="J2" s="258"/>
    </row>
    <row r="3" spans="1:10" s="35" customFormat="1" ht="17.55" customHeight="1">
      <c r="F3" s="258" t="s">
        <v>6</v>
      </c>
      <c r="G3" s="258"/>
      <c r="H3" s="258"/>
      <c r="I3" s="258"/>
      <c r="J3" s="258"/>
    </row>
    <row r="4" spans="1:10" ht="13.65" customHeight="1"/>
    <row r="5" spans="1:10" ht="13.65" customHeight="1"/>
    <row r="6" spans="1:10" ht="13.65" customHeight="1"/>
    <row r="7" spans="1:10" ht="52.5" customHeight="1">
      <c r="A7" s="259" t="s">
        <v>75</v>
      </c>
      <c r="B7" s="259"/>
      <c r="C7" s="259"/>
      <c r="D7" s="259"/>
      <c r="E7" s="259"/>
      <c r="F7" s="259"/>
      <c r="G7" s="259"/>
      <c r="H7" s="259"/>
      <c r="I7" s="259"/>
      <c r="J7" s="259"/>
    </row>
    <row r="8" spans="1:10" ht="16.2">
      <c r="A8" s="73"/>
      <c r="B8" s="73"/>
      <c r="C8" s="73"/>
      <c r="D8" s="73"/>
      <c r="E8" s="73"/>
      <c r="F8" s="73"/>
      <c r="G8" s="73"/>
      <c r="H8" s="73"/>
      <c r="I8" s="73"/>
      <c r="J8" s="73"/>
    </row>
    <row r="10" spans="1:10">
      <c r="H10" s="35"/>
      <c r="J10" s="35" t="s">
        <v>16</v>
      </c>
    </row>
    <row r="11" spans="1:10" s="14" customFormat="1" ht="36.6" customHeight="1">
      <c r="A11" s="270" t="s">
        <v>17</v>
      </c>
      <c r="B11" s="270"/>
      <c r="C11" s="270"/>
      <c r="D11" s="270" t="s">
        <v>8</v>
      </c>
      <c r="E11" s="270"/>
      <c r="F11" s="270" t="s">
        <v>12</v>
      </c>
      <c r="G11" s="264" t="s">
        <v>33</v>
      </c>
      <c r="H11" s="265"/>
      <c r="I11" s="265"/>
      <c r="J11" s="266"/>
    </row>
    <row r="12" spans="1:10" s="14" customFormat="1" ht="31.2">
      <c r="A12" s="36" t="s">
        <v>31</v>
      </c>
      <c r="B12" s="36" t="s">
        <v>32</v>
      </c>
      <c r="C12" s="36" t="s">
        <v>18</v>
      </c>
      <c r="D12" s="36" t="s">
        <v>11</v>
      </c>
      <c r="E12" s="36" t="s">
        <v>22</v>
      </c>
      <c r="F12" s="270"/>
      <c r="G12" s="36" t="s">
        <v>54</v>
      </c>
      <c r="H12" s="36" t="s">
        <v>53</v>
      </c>
      <c r="I12" s="36" t="s">
        <v>9</v>
      </c>
      <c r="J12" s="36" t="s">
        <v>10</v>
      </c>
    </row>
    <row r="13" spans="1:10" s="14" customFormat="1" ht="34.950000000000003" customHeight="1">
      <c r="A13" s="13"/>
      <c r="B13" s="13"/>
      <c r="C13" s="13"/>
      <c r="D13" s="36"/>
      <c r="E13" s="36"/>
      <c r="F13" s="19" t="s">
        <v>15</v>
      </c>
      <c r="G13" s="12">
        <f>+G15</f>
        <v>716300.5</v>
      </c>
      <c r="H13" s="12">
        <f t="shared" ref="H13:I13" si="0">+H15</f>
        <v>40945.5</v>
      </c>
      <c r="I13" s="12">
        <f t="shared" si="0"/>
        <v>0</v>
      </c>
      <c r="J13" s="12">
        <f>+J15</f>
        <v>0</v>
      </c>
    </row>
    <row r="14" spans="1:10" s="14" customFormat="1" ht="16.2">
      <c r="A14" s="13"/>
      <c r="B14" s="13"/>
      <c r="C14" s="13"/>
      <c r="D14" s="36"/>
      <c r="E14" s="36"/>
      <c r="F14" s="13" t="s">
        <v>62</v>
      </c>
      <c r="G14" s="2"/>
      <c r="H14" s="2"/>
      <c r="I14" s="2"/>
      <c r="J14" s="2"/>
    </row>
    <row r="15" spans="1:10" s="14" customFormat="1" ht="32.4">
      <c r="A15" s="13"/>
      <c r="B15" s="13"/>
      <c r="C15" s="13"/>
      <c r="D15" s="36"/>
      <c r="E15" s="36"/>
      <c r="F15" s="4" t="s">
        <v>24</v>
      </c>
      <c r="G15" s="2">
        <f>+G16</f>
        <v>716300.5</v>
      </c>
      <c r="H15" s="2">
        <f t="shared" ref="H15:I15" si="1">+H16</f>
        <v>40945.5</v>
      </c>
      <c r="I15" s="2">
        <f t="shared" si="1"/>
        <v>0</v>
      </c>
      <c r="J15" s="2">
        <f>+J16</f>
        <v>0</v>
      </c>
    </row>
    <row r="16" spans="1:10" s="14" customFormat="1" ht="17.55" customHeight="1">
      <c r="A16" s="271" t="s">
        <v>69</v>
      </c>
      <c r="B16" s="280"/>
      <c r="C16" s="277"/>
      <c r="D16" s="67"/>
      <c r="E16" s="61"/>
      <c r="F16" s="134" t="s">
        <v>73</v>
      </c>
      <c r="G16" s="2">
        <f>+G18+G35+G68</f>
        <v>716300.5</v>
      </c>
      <c r="H16" s="2">
        <f>+H18+H35+H68</f>
        <v>40945.5</v>
      </c>
      <c r="I16" s="2">
        <f>+I18+I35+I68</f>
        <v>0</v>
      </c>
      <c r="J16" s="2">
        <f>+J18+J35+J68</f>
        <v>0</v>
      </c>
    </row>
    <row r="17" spans="1:10" s="14" customFormat="1" ht="16.95" customHeight="1">
      <c r="A17" s="272"/>
      <c r="B17" s="280"/>
      <c r="C17" s="278"/>
      <c r="D17" s="68"/>
      <c r="E17" s="62"/>
      <c r="F17" s="136" t="s">
        <v>13</v>
      </c>
      <c r="G17" s="5"/>
      <c r="H17" s="5"/>
      <c r="I17" s="6"/>
      <c r="J17" s="5"/>
    </row>
    <row r="18" spans="1:10" s="14" customFormat="1" ht="32.4">
      <c r="A18" s="272"/>
      <c r="B18" s="274" t="s">
        <v>71</v>
      </c>
      <c r="C18" s="278"/>
      <c r="D18" s="68"/>
      <c r="E18" s="62"/>
      <c r="F18" s="134" t="s">
        <v>99</v>
      </c>
      <c r="G18" s="6">
        <f>+G20</f>
        <v>0</v>
      </c>
      <c r="H18" s="6">
        <f t="shared" ref="H18:J18" si="2">+H20</f>
        <v>-258000</v>
      </c>
      <c r="I18" s="6">
        <f t="shared" si="2"/>
        <v>0</v>
      </c>
      <c r="J18" s="6">
        <f t="shared" si="2"/>
        <v>0</v>
      </c>
    </row>
    <row r="19" spans="1:10" s="14" customFormat="1" ht="16.95" customHeight="1">
      <c r="A19" s="272"/>
      <c r="B19" s="275"/>
      <c r="C19" s="279"/>
      <c r="D19" s="68"/>
      <c r="E19" s="62"/>
      <c r="F19" s="136" t="s">
        <v>13</v>
      </c>
      <c r="G19" s="6"/>
      <c r="H19" s="5"/>
      <c r="I19" s="6"/>
      <c r="J19" s="5"/>
    </row>
    <row r="20" spans="1:10" s="14" customFormat="1" ht="16.2">
      <c r="A20" s="272"/>
      <c r="B20" s="275"/>
      <c r="C20" s="274" t="s">
        <v>71</v>
      </c>
      <c r="D20" s="68"/>
      <c r="E20" s="62"/>
      <c r="F20" s="134" t="s">
        <v>98</v>
      </c>
      <c r="G20" s="6">
        <f t="shared" ref="G20:J20" si="3">+G22</f>
        <v>0</v>
      </c>
      <c r="H20" s="6">
        <f t="shared" si="3"/>
        <v>-258000</v>
      </c>
      <c r="I20" s="6">
        <f t="shared" si="3"/>
        <v>0</v>
      </c>
      <c r="J20" s="6">
        <f t="shared" si="3"/>
        <v>0</v>
      </c>
    </row>
    <row r="21" spans="1:10" s="14" customFormat="1" ht="16.95" customHeight="1">
      <c r="A21" s="272"/>
      <c r="B21" s="275"/>
      <c r="C21" s="275"/>
      <c r="D21" s="68"/>
      <c r="E21" s="62"/>
      <c r="F21" s="136" t="s">
        <v>13</v>
      </c>
      <c r="G21" s="6"/>
      <c r="H21" s="15"/>
      <c r="I21" s="6"/>
      <c r="J21" s="15"/>
    </row>
    <row r="22" spans="1:10" s="14" customFormat="1" ht="31.2">
      <c r="A22" s="272"/>
      <c r="B22" s="275"/>
      <c r="C22" s="275"/>
      <c r="D22" s="68"/>
      <c r="E22" s="62"/>
      <c r="F22" s="137" t="s">
        <v>19</v>
      </c>
      <c r="G22" s="6">
        <f>+G24</f>
        <v>0</v>
      </c>
      <c r="H22" s="6">
        <f t="shared" ref="H22:J22" si="4">+H24</f>
        <v>-258000</v>
      </c>
      <c r="I22" s="6">
        <f t="shared" si="4"/>
        <v>0</v>
      </c>
      <c r="J22" s="6">
        <f t="shared" si="4"/>
        <v>0</v>
      </c>
    </row>
    <row r="23" spans="1:10" s="14" customFormat="1" ht="16.95" customHeight="1">
      <c r="A23" s="272"/>
      <c r="B23" s="275"/>
      <c r="C23" s="275"/>
      <c r="D23" s="69"/>
      <c r="E23" s="70"/>
      <c r="F23" s="136" t="s">
        <v>13</v>
      </c>
      <c r="G23" s="6"/>
      <c r="H23" s="6"/>
      <c r="I23" s="6"/>
      <c r="J23" s="6"/>
    </row>
    <row r="24" spans="1:10" s="14" customFormat="1" ht="39.450000000000003" customHeight="1">
      <c r="A24" s="272"/>
      <c r="B24" s="275"/>
      <c r="C24" s="275"/>
      <c r="D24" s="254">
        <v>1236</v>
      </c>
      <c r="E24" s="284" t="s">
        <v>74</v>
      </c>
      <c r="F24" s="284"/>
      <c r="G24" s="2">
        <f>+G26</f>
        <v>0</v>
      </c>
      <c r="H24" s="2">
        <f t="shared" ref="H24:J24" si="5">+H26</f>
        <v>-258000</v>
      </c>
      <c r="I24" s="2">
        <f t="shared" si="5"/>
        <v>0</v>
      </c>
      <c r="J24" s="2">
        <f t="shared" si="5"/>
        <v>0</v>
      </c>
    </row>
    <row r="25" spans="1:10" s="14" customFormat="1" ht="16.95" customHeight="1">
      <c r="A25" s="272"/>
      <c r="B25" s="275"/>
      <c r="C25" s="275"/>
      <c r="D25" s="255"/>
      <c r="E25" s="139"/>
      <c r="F25" s="136" t="s">
        <v>13</v>
      </c>
      <c r="G25" s="2"/>
      <c r="H25" s="2"/>
      <c r="I25" s="2"/>
      <c r="J25" s="2"/>
    </row>
    <row r="26" spans="1:10" s="14" customFormat="1" ht="32.4">
      <c r="A26" s="272"/>
      <c r="B26" s="275"/>
      <c r="C26" s="275"/>
      <c r="D26" s="255"/>
      <c r="E26" s="140">
        <v>32002</v>
      </c>
      <c r="F26" s="141" t="s">
        <v>96</v>
      </c>
      <c r="G26" s="16">
        <f>+G28</f>
        <v>0</v>
      </c>
      <c r="H26" s="16">
        <f t="shared" ref="H26:J26" si="6">+H28</f>
        <v>-258000</v>
      </c>
      <c r="I26" s="16">
        <f t="shared" si="6"/>
        <v>0</v>
      </c>
      <c r="J26" s="16">
        <f t="shared" si="6"/>
        <v>0</v>
      </c>
    </row>
    <row r="27" spans="1:10" s="14" customFormat="1" ht="16.2" customHeight="1">
      <c r="A27" s="272"/>
      <c r="B27" s="275"/>
      <c r="C27" s="275"/>
      <c r="D27" s="255"/>
      <c r="E27" s="285"/>
      <c r="F27" s="136" t="s">
        <v>23</v>
      </c>
      <c r="G27" s="6"/>
      <c r="H27" s="5"/>
      <c r="I27" s="6"/>
      <c r="J27" s="5"/>
    </row>
    <row r="28" spans="1:10" s="17" customFormat="1" ht="36.6" customHeight="1">
      <c r="A28" s="272"/>
      <c r="B28" s="275"/>
      <c r="C28" s="275"/>
      <c r="D28" s="255"/>
      <c r="E28" s="286"/>
      <c r="F28" s="143" t="s">
        <v>101</v>
      </c>
      <c r="G28" s="71">
        <f t="shared" ref="G28:J28" si="7">+G30</f>
        <v>0</v>
      </c>
      <c r="H28" s="71">
        <f t="shared" si="7"/>
        <v>-258000</v>
      </c>
      <c r="I28" s="71">
        <f t="shared" si="7"/>
        <v>0</v>
      </c>
      <c r="J28" s="71">
        <f t="shared" si="7"/>
        <v>0</v>
      </c>
    </row>
    <row r="29" spans="1:10" s="14" customFormat="1" ht="46.8">
      <c r="A29" s="272"/>
      <c r="B29" s="275"/>
      <c r="C29" s="275"/>
      <c r="D29" s="255"/>
      <c r="E29" s="286"/>
      <c r="F29" s="136" t="s">
        <v>20</v>
      </c>
      <c r="G29" s="7"/>
      <c r="H29" s="5"/>
      <c r="I29" s="72"/>
      <c r="J29" s="5"/>
    </row>
    <row r="30" spans="1:10" s="14" customFormat="1" ht="16.95" customHeight="1">
      <c r="A30" s="272"/>
      <c r="B30" s="275"/>
      <c r="C30" s="275"/>
      <c r="D30" s="255"/>
      <c r="E30" s="286"/>
      <c r="F30" s="147" t="s">
        <v>14</v>
      </c>
      <c r="G30" s="6">
        <f>G31</f>
        <v>0</v>
      </c>
      <c r="H30" s="6">
        <f t="shared" ref="H30:J30" si="8">H31</f>
        <v>-258000</v>
      </c>
      <c r="I30" s="6">
        <f t="shared" si="8"/>
        <v>0</v>
      </c>
      <c r="J30" s="6">
        <f t="shared" si="8"/>
        <v>0</v>
      </c>
    </row>
    <row r="31" spans="1:10" s="14" customFormat="1" ht="16.95" customHeight="1">
      <c r="A31" s="272"/>
      <c r="B31" s="275"/>
      <c r="C31" s="275"/>
      <c r="D31" s="255"/>
      <c r="E31" s="286"/>
      <c r="F31" s="136" t="s">
        <v>58</v>
      </c>
      <c r="G31" s="7">
        <f>+G32</f>
        <v>0</v>
      </c>
      <c r="H31" s="7">
        <f t="shared" ref="H31:J33" si="9">+H32</f>
        <v>-258000</v>
      </c>
      <c r="I31" s="72">
        <f t="shared" si="9"/>
        <v>0</v>
      </c>
      <c r="J31" s="7">
        <f t="shared" si="9"/>
        <v>0</v>
      </c>
    </row>
    <row r="32" spans="1:10" s="14" customFormat="1" ht="16.2" customHeight="1">
      <c r="A32" s="272"/>
      <c r="B32" s="275"/>
      <c r="C32" s="275"/>
      <c r="D32" s="255"/>
      <c r="E32" s="286"/>
      <c r="F32" s="136" t="s">
        <v>59</v>
      </c>
      <c r="G32" s="7">
        <f>+G33</f>
        <v>0</v>
      </c>
      <c r="H32" s="7">
        <f t="shared" si="9"/>
        <v>-258000</v>
      </c>
      <c r="I32" s="7">
        <f t="shared" si="9"/>
        <v>0</v>
      </c>
      <c r="J32" s="7">
        <f t="shared" si="9"/>
        <v>0</v>
      </c>
    </row>
    <row r="33" spans="1:11" s="14" customFormat="1" ht="16.2" customHeight="1">
      <c r="A33" s="272"/>
      <c r="B33" s="275"/>
      <c r="C33" s="275"/>
      <c r="D33" s="255"/>
      <c r="E33" s="286"/>
      <c r="F33" s="66" t="s">
        <v>60</v>
      </c>
      <c r="G33" s="63">
        <f>+G34</f>
        <v>0</v>
      </c>
      <c r="H33" s="63">
        <f t="shared" si="9"/>
        <v>-258000</v>
      </c>
      <c r="I33" s="23">
        <f t="shared" si="9"/>
        <v>0</v>
      </c>
      <c r="J33" s="63">
        <f t="shared" si="9"/>
        <v>0</v>
      </c>
      <c r="K33" s="18"/>
    </row>
    <row r="34" spans="1:11" s="14" customFormat="1" ht="31.2">
      <c r="A34" s="272"/>
      <c r="B34" s="276"/>
      <c r="C34" s="276"/>
      <c r="D34" s="256"/>
      <c r="E34" s="287"/>
      <c r="F34" s="66" t="s">
        <v>100</v>
      </c>
      <c r="G34" s="63">
        <f>+'Հավելված N 5'!E15</f>
        <v>0</v>
      </c>
      <c r="H34" s="63">
        <f>+'Հավելված N 5'!F15</f>
        <v>-258000</v>
      </c>
      <c r="I34" s="63">
        <f>+'Հավելված N 5'!G15</f>
        <v>0</v>
      </c>
      <c r="J34" s="63">
        <f>+'Հավելված N 5'!H15</f>
        <v>0</v>
      </c>
      <c r="K34" s="18"/>
    </row>
    <row r="35" spans="1:11" s="14" customFormat="1" ht="16.2">
      <c r="A35" s="272"/>
      <c r="B35" s="114" t="s">
        <v>115</v>
      </c>
      <c r="C35" s="132"/>
      <c r="D35" s="133"/>
      <c r="E35" s="62"/>
      <c r="F35" s="134" t="s">
        <v>116</v>
      </c>
      <c r="G35" s="135">
        <f>+G37</f>
        <v>0</v>
      </c>
      <c r="H35" s="135">
        <f t="shared" ref="H35:J35" si="10">+H37</f>
        <v>-1742000</v>
      </c>
      <c r="I35" s="135">
        <f t="shared" si="10"/>
        <v>-2000000</v>
      </c>
      <c r="J35" s="135">
        <f t="shared" si="10"/>
        <v>-2000000</v>
      </c>
    </row>
    <row r="36" spans="1:11" s="14" customFormat="1" ht="16.95" customHeight="1">
      <c r="A36" s="272"/>
      <c r="B36" s="132"/>
      <c r="C36" s="132"/>
      <c r="D36" s="133"/>
      <c r="E36" s="62"/>
      <c r="F36" s="136" t="s">
        <v>13</v>
      </c>
      <c r="G36" s="135"/>
      <c r="H36" s="135"/>
      <c r="I36" s="135"/>
      <c r="J36" s="135"/>
    </row>
    <row r="37" spans="1:11" s="14" customFormat="1" ht="16.2">
      <c r="A37" s="272"/>
      <c r="B37" s="132"/>
      <c r="C37" s="130"/>
      <c r="D37" s="133"/>
      <c r="E37" s="62"/>
      <c r="F37" s="134" t="s">
        <v>117</v>
      </c>
      <c r="G37" s="135">
        <f>+G39</f>
        <v>0</v>
      </c>
      <c r="H37" s="135">
        <f t="shared" ref="H37:J37" si="11">+H39</f>
        <v>-1742000</v>
      </c>
      <c r="I37" s="135">
        <f t="shared" si="11"/>
        <v>-2000000</v>
      </c>
      <c r="J37" s="135">
        <f t="shared" si="11"/>
        <v>-2000000</v>
      </c>
    </row>
    <row r="38" spans="1:11" s="14" customFormat="1" ht="16.95" customHeight="1">
      <c r="A38" s="272"/>
      <c r="B38" s="132"/>
      <c r="C38" s="271" t="s">
        <v>71</v>
      </c>
      <c r="D38" s="133"/>
      <c r="E38" s="62"/>
      <c r="F38" s="136" t="s">
        <v>13</v>
      </c>
      <c r="G38" s="135"/>
      <c r="H38" s="135"/>
      <c r="I38" s="135"/>
      <c r="J38" s="135"/>
    </row>
    <row r="39" spans="1:11" s="14" customFormat="1" ht="31.2">
      <c r="A39" s="272"/>
      <c r="B39" s="132"/>
      <c r="C39" s="272"/>
      <c r="D39" s="133"/>
      <c r="E39" s="62"/>
      <c r="F39" s="137" t="s">
        <v>19</v>
      </c>
      <c r="G39" s="135">
        <f>+G41</f>
        <v>0</v>
      </c>
      <c r="H39" s="135">
        <f t="shared" ref="H39:J39" si="12">+H41</f>
        <v>-1742000</v>
      </c>
      <c r="I39" s="135">
        <f t="shared" si="12"/>
        <v>-2000000</v>
      </c>
      <c r="J39" s="135">
        <f t="shared" si="12"/>
        <v>-2000000</v>
      </c>
    </row>
    <row r="40" spans="1:11" s="14" customFormat="1" ht="16.95" customHeight="1">
      <c r="A40" s="272"/>
      <c r="B40" s="132"/>
      <c r="C40" s="272"/>
      <c r="D40" s="133"/>
      <c r="E40" s="70"/>
      <c r="F40" s="136" t="s">
        <v>13</v>
      </c>
      <c r="G40" s="135"/>
      <c r="H40" s="135"/>
      <c r="I40" s="135"/>
      <c r="J40" s="135"/>
    </row>
    <row r="41" spans="1:11" s="14" customFormat="1" ht="39.299999999999997" customHeight="1">
      <c r="A41" s="272"/>
      <c r="B41" s="132"/>
      <c r="C41" s="272"/>
      <c r="D41" s="254">
        <v>1236</v>
      </c>
      <c r="E41" s="284" t="s">
        <v>74</v>
      </c>
      <c r="F41" s="284"/>
      <c r="G41" s="138">
        <f>+G43+G59</f>
        <v>0</v>
      </c>
      <c r="H41" s="138">
        <f>+H43+H59</f>
        <v>-1742000</v>
      </c>
      <c r="I41" s="138">
        <f>+I43+I59</f>
        <v>-2000000</v>
      </c>
      <c r="J41" s="138">
        <f>+J43+J59</f>
        <v>-2000000</v>
      </c>
    </row>
    <row r="42" spans="1:11" s="14" customFormat="1" ht="16.95" customHeight="1">
      <c r="A42" s="272"/>
      <c r="B42" s="132"/>
      <c r="C42" s="272"/>
      <c r="D42" s="255"/>
      <c r="E42" s="139"/>
      <c r="F42" s="136" t="s">
        <v>13</v>
      </c>
      <c r="G42" s="138"/>
      <c r="H42" s="138"/>
      <c r="I42" s="138"/>
      <c r="J42" s="138"/>
    </row>
    <row r="43" spans="1:11" s="14" customFormat="1" ht="32.4">
      <c r="A43" s="272"/>
      <c r="B43" s="132"/>
      <c r="C43" s="272"/>
      <c r="D43" s="255"/>
      <c r="E43" s="140">
        <v>32003</v>
      </c>
      <c r="F43" s="141" t="s">
        <v>118</v>
      </c>
      <c r="G43" s="142">
        <f>+G45+G52</f>
        <v>0</v>
      </c>
      <c r="H43" s="142">
        <f t="shared" ref="H43:J43" si="13">+H45+H52</f>
        <v>-1364000</v>
      </c>
      <c r="I43" s="142">
        <f t="shared" si="13"/>
        <v>-2000000</v>
      </c>
      <c r="J43" s="142">
        <f t="shared" si="13"/>
        <v>-2000000</v>
      </c>
    </row>
    <row r="44" spans="1:11" s="14" customFormat="1" ht="16.2">
      <c r="A44" s="272"/>
      <c r="B44" s="132"/>
      <c r="C44" s="272"/>
      <c r="D44" s="255"/>
      <c r="E44" s="285"/>
      <c r="F44" s="136" t="s">
        <v>23</v>
      </c>
      <c r="G44" s="135"/>
      <c r="H44" s="135"/>
      <c r="I44" s="135"/>
      <c r="J44" s="135"/>
    </row>
    <row r="45" spans="1:11" s="17" customFormat="1" ht="36.6" customHeight="1">
      <c r="A45" s="272"/>
      <c r="B45" s="132"/>
      <c r="C45" s="272"/>
      <c r="D45" s="255"/>
      <c r="E45" s="286"/>
      <c r="F45" s="143" t="s">
        <v>19</v>
      </c>
      <c r="G45" s="144">
        <f>+G47</f>
        <v>0</v>
      </c>
      <c r="H45" s="144">
        <f t="shared" ref="H45:J45" si="14">+H47</f>
        <v>-1364000</v>
      </c>
      <c r="I45" s="144">
        <f t="shared" si="14"/>
        <v>-1010000</v>
      </c>
      <c r="J45" s="144">
        <f t="shared" si="14"/>
        <v>-1005000</v>
      </c>
    </row>
    <row r="46" spans="1:11" s="14" customFormat="1" ht="46.8">
      <c r="A46" s="272"/>
      <c r="B46" s="132"/>
      <c r="C46" s="272"/>
      <c r="D46" s="255"/>
      <c r="E46" s="286"/>
      <c r="F46" s="136" t="s">
        <v>20</v>
      </c>
      <c r="G46" s="131"/>
      <c r="H46" s="145"/>
      <c r="I46" s="146"/>
      <c r="J46" s="145"/>
    </row>
    <row r="47" spans="1:11" s="14" customFormat="1" ht="16.95" customHeight="1">
      <c r="A47" s="272"/>
      <c r="B47" s="132"/>
      <c r="C47" s="272"/>
      <c r="D47" s="255"/>
      <c r="E47" s="286"/>
      <c r="F47" s="147" t="s">
        <v>14</v>
      </c>
      <c r="G47" s="135">
        <f>G48</f>
        <v>0</v>
      </c>
      <c r="H47" s="135">
        <f t="shared" ref="H47:J47" si="15">H48</f>
        <v>-1364000</v>
      </c>
      <c r="I47" s="135">
        <f t="shared" si="15"/>
        <v>-1010000</v>
      </c>
      <c r="J47" s="135">
        <f t="shared" si="15"/>
        <v>-1005000</v>
      </c>
    </row>
    <row r="48" spans="1:11" s="14" customFormat="1" ht="16.95" customHeight="1">
      <c r="A48" s="272"/>
      <c r="B48" s="132"/>
      <c r="C48" s="272"/>
      <c r="D48" s="255"/>
      <c r="E48" s="286"/>
      <c r="F48" s="136" t="s">
        <v>58</v>
      </c>
      <c r="G48" s="131">
        <f>+G49</f>
        <v>0</v>
      </c>
      <c r="H48" s="131">
        <f t="shared" ref="H48:J48" si="16">+H49</f>
        <v>-1364000</v>
      </c>
      <c r="I48" s="131">
        <f t="shared" si="16"/>
        <v>-1010000</v>
      </c>
      <c r="J48" s="131">
        <f t="shared" si="16"/>
        <v>-1005000</v>
      </c>
    </row>
    <row r="49" spans="1:11" s="14" customFormat="1" ht="16.2">
      <c r="A49" s="272"/>
      <c r="B49" s="132"/>
      <c r="C49" s="272"/>
      <c r="D49" s="255"/>
      <c r="E49" s="286"/>
      <c r="F49" s="136" t="s">
        <v>59</v>
      </c>
      <c r="G49" s="131">
        <f>+G50</f>
        <v>0</v>
      </c>
      <c r="H49" s="131">
        <f t="shared" ref="H49:J50" si="17">+H50</f>
        <v>-1364000</v>
      </c>
      <c r="I49" s="131">
        <f t="shared" si="17"/>
        <v>-1010000</v>
      </c>
      <c r="J49" s="131">
        <f t="shared" si="17"/>
        <v>-1005000</v>
      </c>
    </row>
    <row r="50" spans="1:11" s="14" customFormat="1" ht="16.2">
      <c r="A50" s="272"/>
      <c r="B50" s="132"/>
      <c r="C50" s="272"/>
      <c r="D50" s="255"/>
      <c r="E50" s="286"/>
      <c r="F50" s="155" t="s">
        <v>60</v>
      </c>
      <c r="G50" s="131">
        <f>+G51</f>
        <v>0</v>
      </c>
      <c r="H50" s="131">
        <f t="shared" si="17"/>
        <v>-1364000</v>
      </c>
      <c r="I50" s="131">
        <f t="shared" si="17"/>
        <v>-1010000</v>
      </c>
      <c r="J50" s="131">
        <f t="shared" si="17"/>
        <v>-1005000</v>
      </c>
      <c r="K50" s="18"/>
    </row>
    <row r="51" spans="1:11" s="14" customFormat="1" ht="16.2">
      <c r="A51" s="272"/>
      <c r="B51" s="132"/>
      <c r="C51" s="272"/>
      <c r="D51" s="255"/>
      <c r="E51" s="286"/>
      <c r="F51" s="155" t="s">
        <v>55</v>
      </c>
      <c r="G51" s="131">
        <f>+'Հավելված N 5'!E18</f>
        <v>0</v>
      </c>
      <c r="H51" s="131">
        <f>+'Հավելված N 5'!F18</f>
        <v>-1364000</v>
      </c>
      <c r="I51" s="131">
        <f>+'Հավելված N 5'!G18</f>
        <v>-1010000</v>
      </c>
      <c r="J51" s="131">
        <f>+'Հավելված N 5'!H18</f>
        <v>-1005000</v>
      </c>
      <c r="K51" s="18"/>
    </row>
    <row r="52" spans="1:11" s="17" customFormat="1" ht="36.6" customHeight="1">
      <c r="A52" s="272"/>
      <c r="B52" s="132"/>
      <c r="C52" s="272"/>
      <c r="D52" s="255"/>
      <c r="E52" s="286"/>
      <c r="F52" s="143" t="s">
        <v>37</v>
      </c>
      <c r="G52" s="144">
        <f>+G54</f>
        <v>0</v>
      </c>
      <c r="H52" s="144">
        <f t="shared" ref="H52:J52" si="18">+H54</f>
        <v>0</v>
      </c>
      <c r="I52" s="144">
        <f t="shared" si="18"/>
        <v>-990000</v>
      </c>
      <c r="J52" s="144">
        <f t="shared" si="18"/>
        <v>-995000</v>
      </c>
    </row>
    <row r="53" spans="1:11" s="14" customFormat="1" ht="46.8">
      <c r="A53" s="272"/>
      <c r="B53" s="132"/>
      <c r="C53" s="272"/>
      <c r="D53" s="255"/>
      <c r="E53" s="286"/>
      <c r="F53" s="136" t="s">
        <v>20</v>
      </c>
      <c r="G53" s="131"/>
      <c r="H53" s="145"/>
      <c r="I53" s="146"/>
      <c r="J53" s="145"/>
    </row>
    <row r="54" spans="1:11" s="14" customFormat="1" ht="16.95" customHeight="1">
      <c r="A54" s="272"/>
      <c r="B54" s="132"/>
      <c r="C54" s="272"/>
      <c r="D54" s="255"/>
      <c r="E54" s="286"/>
      <c r="F54" s="147" t="s">
        <v>14</v>
      </c>
      <c r="G54" s="135">
        <f>G55</f>
        <v>0</v>
      </c>
      <c r="H54" s="135">
        <f t="shared" ref="H54:J54" si="19">H55</f>
        <v>0</v>
      </c>
      <c r="I54" s="135">
        <f t="shared" si="19"/>
        <v>-990000</v>
      </c>
      <c r="J54" s="135">
        <f t="shared" si="19"/>
        <v>-995000</v>
      </c>
    </row>
    <row r="55" spans="1:11" s="14" customFormat="1" ht="16.95" customHeight="1">
      <c r="A55" s="272"/>
      <c r="B55" s="132"/>
      <c r="C55" s="272"/>
      <c r="D55" s="255"/>
      <c r="E55" s="286"/>
      <c r="F55" s="136" t="s">
        <v>58</v>
      </c>
      <c r="G55" s="131">
        <f>+G56</f>
        <v>0</v>
      </c>
      <c r="H55" s="131">
        <f t="shared" ref="H55:J57" si="20">+H56</f>
        <v>0</v>
      </c>
      <c r="I55" s="131">
        <f t="shared" si="20"/>
        <v>-990000</v>
      </c>
      <c r="J55" s="131">
        <f t="shared" si="20"/>
        <v>-995000</v>
      </c>
    </row>
    <row r="56" spans="1:11" s="14" customFormat="1" ht="16.2">
      <c r="A56" s="272"/>
      <c r="B56" s="132"/>
      <c r="C56" s="272"/>
      <c r="D56" s="255"/>
      <c r="E56" s="286"/>
      <c r="F56" s="136" t="s">
        <v>59</v>
      </c>
      <c r="G56" s="131">
        <f>+G57</f>
        <v>0</v>
      </c>
      <c r="H56" s="131">
        <f t="shared" si="20"/>
        <v>0</v>
      </c>
      <c r="I56" s="131">
        <f t="shared" si="20"/>
        <v>-990000</v>
      </c>
      <c r="J56" s="131">
        <f t="shared" si="20"/>
        <v>-995000</v>
      </c>
    </row>
    <row r="57" spans="1:11" s="14" customFormat="1" ht="16.2">
      <c r="A57" s="272"/>
      <c r="B57" s="132"/>
      <c r="C57" s="272"/>
      <c r="D57" s="255"/>
      <c r="E57" s="286"/>
      <c r="F57" s="155" t="s">
        <v>60</v>
      </c>
      <c r="G57" s="131">
        <f>+G58</f>
        <v>0</v>
      </c>
      <c r="H57" s="131">
        <f t="shared" si="20"/>
        <v>0</v>
      </c>
      <c r="I57" s="131">
        <f t="shared" si="20"/>
        <v>-990000</v>
      </c>
      <c r="J57" s="131">
        <f t="shared" si="20"/>
        <v>-995000</v>
      </c>
      <c r="K57" s="18"/>
    </row>
    <row r="58" spans="1:11" s="14" customFormat="1" ht="16.2">
      <c r="A58" s="272"/>
      <c r="B58" s="132"/>
      <c r="C58" s="272"/>
      <c r="D58" s="255"/>
      <c r="E58" s="287"/>
      <c r="F58" s="155" t="s">
        <v>55</v>
      </c>
      <c r="G58" s="131">
        <f>+'Հավելված N 5'!E48</f>
        <v>0</v>
      </c>
      <c r="H58" s="131">
        <f>+'Հավելված N 5'!F48</f>
        <v>0</v>
      </c>
      <c r="I58" s="131">
        <f>+'Հավելված N 5'!G48</f>
        <v>-990000</v>
      </c>
      <c r="J58" s="131">
        <f>+'Հավելված N 5'!H48</f>
        <v>-995000</v>
      </c>
      <c r="K58" s="18"/>
    </row>
    <row r="59" spans="1:11" s="14" customFormat="1" ht="16.2">
      <c r="A59" s="272"/>
      <c r="B59" s="132"/>
      <c r="C59" s="272"/>
      <c r="D59" s="255"/>
      <c r="E59" s="140">
        <v>32005</v>
      </c>
      <c r="F59" s="141" t="s">
        <v>119</v>
      </c>
      <c r="G59" s="142">
        <f>+G61</f>
        <v>0</v>
      </c>
      <c r="H59" s="142">
        <f t="shared" ref="H59:J59" si="21">+H61</f>
        <v>-378000</v>
      </c>
      <c r="I59" s="142">
        <f t="shared" si="21"/>
        <v>0</v>
      </c>
      <c r="J59" s="142">
        <f t="shared" si="21"/>
        <v>0</v>
      </c>
    </row>
    <row r="60" spans="1:11" s="14" customFormat="1" ht="16.2">
      <c r="A60" s="272"/>
      <c r="B60" s="132"/>
      <c r="C60" s="272"/>
      <c r="D60" s="255"/>
      <c r="E60" s="288"/>
      <c r="F60" s="136" t="s">
        <v>23</v>
      </c>
      <c r="G60" s="135"/>
      <c r="H60" s="135"/>
      <c r="I60" s="135"/>
      <c r="J60" s="135"/>
    </row>
    <row r="61" spans="1:11" s="17" customFormat="1" ht="36.6" customHeight="1">
      <c r="A61" s="272"/>
      <c r="B61" s="132"/>
      <c r="C61" s="272"/>
      <c r="D61" s="255"/>
      <c r="E61" s="288"/>
      <c r="F61" s="143" t="s">
        <v>19</v>
      </c>
      <c r="G61" s="144">
        <f>+G63</f>
        <v>0</v>
      </c>
      <c r="H61" s="144">
        <f t="shared" ref="H61:J61" si="22">+H63</f>
        <v>-378000</v>
      </c>
      <c r="I61" s="144">
        <f t="shared" si="22"/>
        <v>0</v>
      </c>
      <c r="J61" s="144">
        <f t="shared" si="22"/>
        <v>0</v>
      </c>
    </row>
    <row r="62" spans="1:11" s="14" customFormat="1" ht="46.8">
      <c r="A62" s="272"/>
      <c r="B62" s="132"/>
      <c r="C62" s="272"/>
      <c r="D62" s="255"/>
      <c r="E62" s="288"/>
      <c r="F62" s="136" t="s">
        <v>20</v>
      </c>
      <c r="G62" s="131"/>
      <c r="H62" s="145"/>
      <c r="I62" s="146"/>
      <c r="J62" s="145"/>
    </row>
    <row r="63" spans="1:11" s="14" customFormat="1" ht="16.95" customHeight="1">
      <c r="A63" s="272"/>
      <c r="B63" s="132"/>
      <c r="C63" s="272"/>
      <c r="D63" s="255"/>
      <c r="E63" s="288"/>
      <c r="F63" s="147" t="s">
        <v>14</v>
      </c>
      <c r="G63" s="135">
        <f>G64</f>
        <v>0</v>
      </c>
      <c r="H63" s="135">
        <f t="shared" ref="H63:J63" si="23">H64</f>
        <v>-378000</v>
      </c>
      <c r="I63" s="135">
        <f t="shared" si="23"/>
        <v>0</v>
      </c>
      <c r="J63" s="135">
        <f t="shared" si="23"/>
        <v>0</v>
      </c>
    </row>
    <row r="64" spans="1:11" s="14" customFormat="1" ht="16.95" customHeight="1">
      <c r="A64" s="272"/>
      <c r="B64" s="132"/>
      <c r="C64" s="272"/>
      <c r="D64" s="255"/>
      <c r="E64" s="288"/>
      <c r="F64" s="136" t="s">
        <v>58</v>
      </c>
      <c r="G64" s="131">
        <f>+G65</f>
        <v>0</v>
      </c>
      <c r="H64" s="131">
        <f t="shared" ref="H64:J66" si="24">+H65</f>
        <v>-378000</v>
      </c>
      <c r="I64" s="131">
        <f t="shared" si="24"/>
        <v>0</v>
      </c>
      <c r="J64" s="131">
        <f t="shared" si="24"/>
        <v>0</v>
      </c>
    </row>
    <row r="65" spans="1:11" s="14" customFormat="1" ht="16.2">
      <c r="A65" s="272"/>
      <c r="B65" s="132"/>
      <c r="C65" s="272"/>
      <c r="D65" s="255"/>
      <c r="E65" s="288"/>
      <c r="F65" s="136" t="s">
        <v>59</v>
      </c>
      <c r="G65" s="131">
        <f>+G66</f>
        <v>0</v>
      </c>
      <c r="H65" s="131">
        <f t="shared" si="24"/>
        <v>-378000</v>
      </c>
      <c r="I65" s="131">
        <f t="shared" si="24"/>
        <v>0</v>
      </c>
      <c r="J65" s="131">
        <f t="shared" si="24"/>
        <v>0</v>
      </c>
    </row>
    <row r="66" spans="1:11" s="14" customFormat="1" ht="16.2">
      <c r="A66" s="272"/>
      <c r="B66" s="132"/>
      <c r="C66" s="272"/>
      <c r="D66" s="255"/>
      <c r="E66" s="288"/>
      <c r="F66" s="155" t="s">
        <v>60</v>
      </c>
      <c r="G66" s="131">
        <f>+G67</f>
        <v>0</v>
      </c>
      <c r="H66" s="131">
        <f t="shared" si="24"/>
        <v>-378000</v>
      </c>
      <c r="I66" s="131">
        <f t="shared" si="24"/>
        <v>0</v>
      </c>
      <c r="J66" s="131">
        <f t="shared" si="24"/>
        <v>0</v>
      </c>
      <c r="K66" s="18"/>
    </row>
    <row r="67" spans="1:11" s="14" customFormat="1" ht="16.2">
      <c r="A67" s="272"/>
      <c r="B67" s="132"/>
      <c r="C67" s="272"/>
      <c r="D67" s="255"/>
      <c r="E67" s="288"/>
      <c r="F67" s="155" t="s">
        <v>55</v>
      </c>
      <c r="G67" s="131">
        <f>+'Հավելված N 5'!E51</f>
        <v>0</v>
      </c>
      <c r="H67" s="131">
        <f>+'Հավելված N 5'!F51</f>
        <v>-378000</v>
      </c>
      <c r="I67" s="131">
        <f>+'Հավելված N 5'!G51</f>
        <v>0</v>
      </c>
      <c r="J67" s="131">
        <f>+'Հավելված N 5'!H51</f>
        <v>0</v>
      </c>
      <c r="K67" s="18"/>
    </row>
    <row r="68" spans="1:11" s="14" customFormat="1" ht="19.2" customHeight="1">
      <c r="A68" s="272"/>
      <c r="B68" s="281" t="s">
        <v>70</v>
      </c>
      <c r="C68" s="280"/>
      <c r="D68" s="282"/>
      <c r="E68" s="62"/>
      <c r="F68" s="134" t="s">
        <v>72</v>
      </c>
      <c r="G68" s="6">
        <f>+G70</f>
        <v>716300.5</v>
      </c>
      <c r="H68" s="6">
        <f t="shared" ref="H68:J68" si="25">+H70</f>
        <v>2040945.5</v>
      </c>
      <c r="I68" s="6">
        <f t="shared" si="25"/>
        <v>2000000</v>
      </c>
      <c r="J68" s="6">
        <f t="shared" si="25"/>
        <v>2000000</v>
      </c>
    </row>
    <row r="69" spans="1:11" s="14" customFormat="1" ht="16.95" customHeight="1">
      <c r="A69" s="272"/>
      <c r="B69" s="281"/>
      <c r="C69" s="280"/>
      <c r="D69" s="282"/>
      <c r="E69" s="62"/>
      <c r="F69" s="136" t="s">
        <v>13</v>
      </c>
      <c r="G69" s="6"/>
      <c r="H69" s="5"/>
      <c r="I69" s="6"/>
      <c r="J69" s="5"/>
    </row>
    <row r="70" spans="1:11" s="14" customFormat="1" ht="19.8" customHeight="1">
      <c r="A70" s="272"/>
      <c r="B70" s="281"/>
      <c r="C70" s="281" t="s">
        <v>71</v>
      </c>
      <c r="D70" s="282"/>
      <c r="E70" s="62"/>
      <c r="F70" s="134" t="s">
        <v>72</v>
      </c>
      <c r="G70" s="6">
        <f t="shared" ref="G70:J70" si="26">+G72</f>
        <v>716300.5</v>
      </c>
      <c r="H70" s="6">
        <f t="shared" si="26"/>
        <v>2040945.5</v>
      </c>
      <c r="I70" s="6">
        <f t="shared" si="26"/>
        <v>2000000</v>
      </c>
      <c r="J70" s="6">
        <f t="shared" si="26"/>
        <v>2000000</v>
      </c>
    </row>
    <row r="71" spans="1:11" s="14" customFormat="1" ht="16.95" customHeight="1">
      <c r="A71" s="272"/>
      <c r="B71" s="281"/>
      <c r="C71" s="281"/>
      <c r="D71" s="282"/>
      <c r="E71" s="62"/>
      <c r="F71" s="136" t="s">
        <v>13</v>
      </c>
      <c r="G71" s="6"/>
      <c r="H71" s="15"/>
      <c r="I71" s="6"/>
      <c r="J71" s="15"/>
    </row>
    <row r="72" spans="1:11" s="14" customFormat="1" ht="31.2">
      <c r="A72" s="272"/>
      <c r="B72" s="281"/>
      <c r="C72" s="281"/>
      <c r="D72" s="282"/>
      <c r="E72" s="62"/>
      <c r="F72" s="137" t="s">
        <v>19</v>
      </c>
      <c r="G72" s="6">
        <f>+G74</f>
        <v>716300.5</v>
      </c>
      <c r="H72" s="6">
        <f t="shared" ref="H72:J72" si="27">+H74</f>
        <v>2040945.5</v>
      </c>
      <c r="I72" s="6">
        <f t="shared" si="27"/>
        <v>2000000</v>
      </c>
      <c r="J72" s="6">
        <f t="shared" si="27"/>
        <v>2000000</v>
      </c>
    </row>
    <row r="73" spans="1:11" s="14" customFormat="1" ht="16.95" customHeight="1">
      <c r="A73" s="272"/>
      <c r="B73" s="281"/>
      <c r="C73" s="281"/>
      <c r="D73" s="282"/>
      <c r="E73" s="70"/>
      <c r="F73" s="136" t="s">
        <v>13</v>
      </c>
      <c r="G73" s="6"/>
      <c r="H73" s="6"/>
      <c r="I73" s="6"/>
      <c r="J73" s="6"/>
    </row>
    <row r="74" spans="1:11" s="14" customFormat="1" ht="36.6" customHeight="1">
      <c r="A74" s="272"/>
      <c r="B74" s="281"/>
      <c r="C74" s="281"/>
      <c r="D74" s="283">
        <v>1189</v>
      </c>
      <c r="E74" s="284" t="s">
        <v>195</v>
      </c>
      <c r="F74" s="284"/>
      <c r="G74" s="2">
        <f>+G76</f>
        <v>716300.5</v>
      </c>
      <c r="H74" s="2">
        <f t="shared" ref="H74:J74" si="28">+H76</f>
        <v>2040945.5</v>
      </c>
      <c r="I74" s="2">
        <f t="shared" si="28"/>
        <v>2000000</v>
      </c>
      <c r="J74" s="2">
        <f t="shared" si="28"/>
        <v>2000000</v>
      </c>
    </row>
    <row r="75" spans="1:11" s="14" customFormat="1" ht="16.95" customHeight="1">
      <c r="A75" s="272"/>
      <c r="B75" s="281"/>
      <c r="C75" s="281"/>
      <c r="D75" s="283"/>
      <c r="E75" s="139"/>
      <c r="F75" s="136" t="s">
        <v>13</v>
      </c>
      <c r="G75" s="2"/>
      <c r="H75" s="2"/>
      <c r="I75" s="2"/>
      <c r="J75" s="2"/>
    </row>
    <row r="76" spans="1:11" s="14" customFormat="1" ht="81">
      <c r="A76" s="272"/>
      <c r="B76" s="281"/>
      <c r="C76" s="281"/>
      <c r="D76" s="283"/>
      <c r="E76" s="140">
        <v>12003</v>
      </c>
      <c r="F76" s="141" t="s">
        <v>196</v>
      </c>
      <c r="G76" s="16">
        <f>+G78</f>
        <v>716300.5</v>
      </c>
      <c r="H76" s="16">
        <f t="shared" ref="H76:J76" si="29">+H78</f>
        <v>2040945.5</v>
      </c>
      <c r="I76" s="16">
        <f t="shared" si="29"/>
        <v>2000000</v>
      </c>
      <c r="J76" s="16">
        <f t="shared" si="29"/>
        <v>2000000</v>
      </c>
    </row>
    <row r="77" spans="1:11" s="14" customFormat="1" ht="15.6" customHeight="1">
      <c r="A77" s="272"/>
      <c r="B77" s="281"/>
      <c r="C77" s="281"/>
      <c r="D77" s="283"/>
      <c r="E77" s="285"/>
      <c r="F77" s="136" t="s">
        <v>23</v>
      </c>
      <c r="G77" s="6"/>
      <c r="H77" s="5"/>
      <c r="I77" s="6"/>
      <c r="J77" s="5"/>
    </row>
    <row r="78" spans="1:11" s="17" customFormat="1" ht="36.6" customHeight="1">
      <c r="A78" s="272"/>
      <c r="B78" s="281"/>
      <c r="C78" s="281"/>
      <c r="D78" s="283"/>
      <c r="E78" s="286"/>
      <c r="F78" s="143" t="s">
        <v>101</v>
      </c>
      <c r="G78" s="71">
        <f t="shared" ref="G78:J78" si="30">+G80</f>
        <v>716300.5</v>
      </c>
      <c r="H78" s="71">
        <f t="shared" si="30"/>
        <v>2040945.5</v>
      </c>
      <c r="I78" s="71">
        <f t="shared" si="30"/>
        <v>2000000</v>
      </c>
      <c r="J78" s="71">
        <f t="shared" si="30"/>
        <v>2000000</v>
      </c>
    </row>
    <row r="79" spans="1:11" s="14" customFormat="1" ht="46.8">
      <c r="A79" s="272"/>
      <c r="B79" s="281"/>
      <c r="C79" s="281"/>
      <c r="D79" s="283"/>
      <c r="E79" s="286"/>
      <c r="F79" s="136" t="s">
        <v>20</v>
      </c>
      <c r="G79" s="7"/>
      <c r="H79" s="5"/>
      <c r="I79" s="72"/>
      <c r="J79" s="5"/>
    </row>
    <row r="80" spans="1:11" s="14" customFormat="1" ht="16.95" customHeight="1">
      <c r="A80" s="272"/>
      <c r="B80" s="281"/>
      <c r="C80" s="281"/>
      <c r="D80" s="283"/>
      <c r="E80" s="286"/>
      <c r="F80" s="147" t="s">
        <v>14</v>
      </c>
      <c r="G80" s="6">
        <f>+G81</f>
        <v>716300.5</v>
      </c>
      <c r="H80" s="6">
        <f t="shared" ref="H80:J80" si="31">+H81</f>
        <v>2040945.5</v>
      </c>
      <c r="I80" s="6">
        <f t="shared" si="31"/>
        <v>2000000</v>
      </c>
      <c r="J80" s="6">
        <f t="shared" si="31"/>
        <v>2000000</v>
      </c>
    </row>
    <row r="81" spans="1:11" s="14" customFormat="1" ht="16.95" customHeight="1">
      <c r="A81" s="272"/>
      <c r="B81" s="281"/>
      <c r="C81" s="281"/>
      <c r="D81" s="283"/>
      <c r="E81" s="286"/>
      <c r="F81" s="136" t="s">
        <v>58</v>
      </c>
      <c r="G81" s="7">
        <f>+G82</f>
        <v>716300.5</v>
      </c>
      <c r="H81" s="7">
        <f t="shared" ref="H81:J82" si="32">+H82</f>
        <v>2040945.5</v>
      </c>
      <c r="I81" s="72">
        <f t="shared" si="32"/>
        <v>2000000</v>
      </c>
      <c r="J81" s="7">
        <f t="shared" si="32"/>
        <v>2000000</v>
      </c>
    </row>
    <row r="82" spans="1:11" s="14" customFormat="1" ht="15.6" customHeight="1">
      <c r="A82" s="272"/>
      <c r="B82" s="281"/>
      <c r="C82" s="281"/>
      <c r="D82" s="283"/>
      <c r="E82" s="286"/>
      <c r="F82" s="136" t="s">
        <v>59</v>
      </c>
      <c r="G82" s="7">
        <f>+G83</f>
        <v>716300.5</v>
      </c>
      <c r="H82" s="7">
        <f t="shared" si="32"/>
        <v>2040945.5</v>
      </c>
      <c r="I82" s="7">
        <f t="shared" si="32"/>
        <v>2000000</v>
      </c>
      <c r="J82" s="7">
        <f t="shared" si="32"/>
        <v>2000000</v>
      </c>
    </row>
    <row r="83" spans="1:11" s="14" customFormat="1" ht="15.6" customHeight="1">
      <c r="A83" s="272"/>
      <c r="B83" s="281"/>
      <c r="C83" s="281"/>
      <c r="D83" s="283"/>
      <c r="E83" s="286"/>
      <c r="F83" s="155" t="s">
        <v>60</v>
      </c>
      <c r="G83" s="63">
        <f>+G84</f>
        <v>716300.5</v>
      </c>
      <c r="H83" s="63">
        <f t="shared" ref="H83:J83" si="33">+H84</f>
        <v>2040945.5</v>
      </c>
      <c r="I83" s="63">
        <f t="shared" si="33"/>
        <v>2000000</v>
      </c>
      <c r="J83" s="63">
        <f t="shared" si="33"/>
        <v>2000000</v>
      </c>
      <c r="K83" s="18"/>
    </row>
    <row r="84" spans="1:11" s="14" customFormat="1" ht="15.6" customHeight="1">
      <c r="A84" s="273"/>
      <c r="B84" s="281"/>
      <c r="C84" s="281"/>
      <c r="D84" s="283"/>
      <c r="E84" s="287"/>
      <c r="F84" s="155" t="s">
        <v>55</v>
      </c>
      <c r="G84" s="63">
        <f>+'Հավելված N 6'!D13</f>
        <v>716300.5</v>
      </c>
      <c r="H84" s="63">
        <f>+'Հավելված N 6'!G13</f>
        <v>2040945.5</v>
      </c>
      <c r="I84" s="63">
        <f>+'Հավելված N 6'!J13</f>
        <v>2000000</v>
      </c>
      <c r="J84" s="63">
        <f>+'Հավելված N 6'!M13</f>
        <v>2000000</v>
      </c>
      <c r="K84" s="18"/>
    </row>
  </sheetData>
  <mergeCells count="28">
    <mergeCell ref="D68:D73"/>
    <mergeCell ref="D74:D84"/>
    <mergeCell ref="E74:F74"/>
    <mergeCell ref="E77:E84"/>
    <mergeCell ref="E24:F24"/>
    <mergeCell ref="E27:E34"/>
    <mergeCell ref="D24:D34"/>
    <mergeCell ref="E41:F41"/>
    <mergeCell ref="E60:E67"/>
    <mergeCell ref="D41:D67"/>
    <mergeCell ref="E44:E58"/>
    <mergeCell ref="A16:A84"/>
    <mergeCell ref="B18:B34"/>
    <mergeCell ref="C16:C19"/>
    <mergeCell ref="B16:B17"/>
    <mergeCell ref="C68:C69"/>
    <mergeCell ref="C70:C84"/>
    <mergeCell ref="B68:B84"/>
    <mergeCell ref="C20:C34"/>
    <mergeCell ref="C38:C67"/>
    <mergeCell ref="F1:J1"/>
    <mergeCell ref="F3:J3"/>
    <mergeCell ref="A7:J7"/>
    <mergeCell ref="A11:C11"/>
    <mergeCell ref="D11:E11"/>
    <mergeCell ref="F2:J2"/>
    <mergeCell ref="G11:J11"/>
    <mergeCell ref="F11:F12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zoomScale="85" zoomScaleNormal="85" workbookViewId="0">
      <selection activeCell="I6" sqref="I6"/>
    </sheetView>
  </sheetViews>
  <sheetFormatPr defaultColWidth="9.109375" defaultRowHeight="15.6"/>
  <cols>
    <col min="1" max="1" width="9.109375" style="38"/>
    <col min="2" max="2" width="9.109375" style="38" customWidth="1"/>
    <col min="3" max="3" width="54.21875" style="38" customWidth="1"/>
    <col min="4" max="4" width="18.21875" style="38" customWidth="1"/>
    <col min="5" max="8" width="20.44140625" style="38" customWidth="1"/>
    <col min="9" max="9" width="15.44140625" style="38" bestFit="1" customWidth="1"/>
    <col min="10" max="10" width="13.6640625" style="38" bestFit="1" customWidth="1"/>
    <col min="11" max="16384" width="9.109375" style="38"/>
  </cols>
  <sheetData>
    <row r="1" spans="1:10" s="42" customFormat="1" ht="26.55" customHeight="1">
      <c r="A1" s="40"/>
      <c r="B1" s="41"/>
      <c r="C1" s="41"/>
      <c r="D1" s="41"/>
      <c r="E1" s="40"/>
      <c r="F1" s="298" t="s">
        <v>78</v>
      </c>
      <c r="G1" s="298"/>
      <c r="H1" s="298"/>
    </row>
    <row r="2" spans="1:10">
      <c r="A2" s="43"/>
      <c r="B2" s="43"/>
      <c r="C2" s="43"/>
      <c r="D2" s="43"/>
      <c r="E2" s="44"/>
      <c r="F2" s="299" t="s">
        <v>68</v>
      </c>
      <c r="G2" s="299"/>
      <c r="H2" s="299"/>
    </row>
    <row r="3" spans="1:10" ht="20.399999999999999" customHeight="1">
      <c r="A3" s="43"/>
      <c r="B3" s="43"/>
      <c r="C3" s="43"/>
      <c r="D3" s="43"/>
      <c r="E3" s="44"/>
      <c r="F3" s="299" t="s">
        <v>27</v>
      </c>
      <c r="G3" s="299"/>
      <c r="H3" s="299"/>
    </row>
    <row r="4" spans="1:10" ht="16.2">
      <c r="A4" s="45"/>
      <c r="B4" s="45"/>
      <c r="C4" s="46"/>
      <c r="D4" s="44"/>
      <c r="E4" s="44"/>
      <c r="F4" s="44"/>
      <c r="G4" s="44"/>
      <c r="H4" s="44"/>
    </row>
    <row r="5" spans="1:10" ht="37.5" customHeight="1">
      <c r="A5" s="300" t="s">
        <v>169</v>
      </c>
      <c r="B5" s="301"/>
      <c r="C5" s="301"/>
      <c r="D5" s="301"/>
      <c r="E5" s="301"/>
      <c r="F5" s="301"/>
      <c r="G5" s="301"/>
      <c r="H5" s="301"/>
    </row>
    <row r="6" spans="1:10" ht="37.5" customHeight="1">
      <c r="A6" s="301"/>
      <c r="B6" s="301"/>
      <c r="C6" s="301"/>
      <c r="D6" s="301"/>
      <c r="E6" s="301"/>
      <c r="F6" s="301"/>
      <c r="G6" s="301"/>
      <c r="H6" s="301"/>
    </row>
    <row r="7" spans="1:10">
      <c r="E7" s="44"/>
      <c r="F7" s="44"/>
      <c r="G7" s="44"/>
    </row>
    <row r="8" spans="1:10">
      <c r="A8" s="47"/>
      <c r="B8" s="47"/>
      <c r="C8" s="47"/>
      <c r="D8" s="48"/>
      <c r="E8" s="44"/>
      <c r="F8" s="44"/>
      <c r="G8" s="302" t="s">
        <v>16</v>
      </c>
      <c r="H8" s="302"/>
    </row>
    <row r="9" spans="1:10" ht="45" customHeight="1">
      <c r="A9" s="296" t="s">
        <v>40</v>
      </c>
      <c r="B9" s="297"/>
      <c r="C9" s="289" t="s">
        <v>41</v>
      </c>
      <c r="D9" s="291" t="s">
        <v>42</v>
      </c>
      <c r="E9" s="293" t="s">
        <v>34</v>
      </c>
      <c r="F9" s="294"/>
      <c r="G9" s="294"/>
      <c r="H9" s="295"/>
    </row>
    <row r="10" spans="1:10" ht="97.2">
      <c r="A10" s="49" t="s">
        <v>21</v>
      </c>
      <c r="B10" s="49" t="s">
        <v>22</v>
      </c>
      <c r="C10" s="290"/>
      <c r="D10" s="292"/>
      <c r="E10" s="50" t="s">
        <v>43</v>
      </c>
      <c r="F10" s="50" t="s">
        <v>44</v>
      </c>
      <c r="G10" s="50" t="s">
        <v>45</v>
      </c>
      <c r="H10" s="50" t="s">
        <v>46</v>
      </c>
    </row>
    <row r="11" spans="1:10" ht="16.2">
      <c r="A11" s="49"/>
      <c r="B11" s="49"/>
      <c r="C11" s="51" t="s">
        <v>47</v>
      </c>
      <c r="D11" s="52">
        <f>SUM(E11:H11)</f>
        <v>-2000000</v>
      </c>
      <c r="E11" s="52">
        <f>+E13</f>
        <v>-2000000</v>
      </c>
      <c r="F11" s="52">
        <f>+F13</f>
        <v>0</v>
      </c>
      <c r="G11" s="52">
        <f>+G13</f>
        <v>0</v>
      </c>
      <c r="H11" s="52">
        <f>+H13</f>
        <v>0</v>
      </c>
      <c r="I11" s="39"/>
      <c r="J11" s="39"/>
    </row>
    <row r="12" spans="1:10" ht="16.2">
      <c r="A12" s="49"/>
      <c r="B12" s="49"/>
      <c r="C12" s="51" t="s">
        <v>48</v>
      </c>
      <c r="D12" s="52"/>
      <c r="E12" s="52"/>
      <c r="F12" s="52"/>
      <c r="G12" s="52"/>
      <c r="H12" s="52"/>
      <c r="I12" s="39"/>
      <c r="J12" s="53"/>
    </row>
    <row r="13" spans="1:10" ht="32.4">
      <c r="A13" s="54"/>
      <c r="B13" s="55"/>
      <c r="C13" s="55" t="s">
        <v>24</v>
      </c>
      <c r="D13" s="52">
        <f>SUM(E13:H13)</f>
        <v>-2000000</v>
      </c>
      <c r="E13" s="52">
        <f>+E15</f>
        <v>-2000000</v>
      </c>
      <c r="F13" s="129">
        <f t="shared" ref="F13:H13" si="0">+F15</f>
        <v>0</v>
      </c>
      <c r="G13" s="129">
        <f t="shared" si="0"/>
        <v>0</v>
      </c>
      <c r="H13" s="129">
        <f t="shared" si="0"/>
        <v>0</v>
      </c>
      <c r="I13" s="39"/>
    </row>
    <row r="14" spans="1:10">
      <c r="A14" s="54"/>
      <c r="B14" s="54"/>
      <c r="C14" s="54" t="s">
        <v>49</v>
      </c>
      <c r="D14" s="56"/>
      <c r="E14" s="56"/>
      <c r="F14" s="56"/>
      <c r="G14" s="56"/>
      <c r="H14" s="56"/>
    </row>
    <row r="15" spans="1:10" s="119" customFormat="1" ht="32.4">
      <c r="A15" s="115">
        <v>1236</v>
      </c>
      <c r="B15" s="116">
        <v>32003</v>
      </c>
      <c r="C15" s="60" t="s">
        <v>118</v>
      </c>
      <c r="D15" s="117">
        <f>SUM(E15:H15)</f>
        <v>-2000000</v>
      </c>
      <c r="E15" s="118">
        <f>+E17+E18+E20+E22</f>
        <v>-2000000</v>
      </c>
      <c r="F15" s="118">
        <f>+F17+F18</f>
        <v>0</v>
      </c>
      <c r="G15" s="118">
        <f t="shared" ref="G15:H15" si="1">+G17+G18</f>
        <v>0</v>
      </c>
      <c r="H15" s="118">
        <f t="shared" si="1"/>
        <v>0</v>
      </c>
    </row>
    <row r="16" spans="1:10" s="124" customFormat="1">
      <c r="A16" s="120"/>
      <c r="B16" s="120"/>
      <c r="C16" s="121" t="s">
        <v>13</v>
      </c>
      <c r="D16" s="74"/>
      <c r="E16" s="122"/>
      <c r="F16" s="123"/>
      <c r="G16" s="123"/>
      <c r="H16" s="123"/>
    </row>
    <row r="17" spans="1:8" s="128" customFormat="1" ht="32.4">
      <c r="A17" s="123"/>
      <c r="B17" s="123"/>
      <c r="C17" s="125" t="s">
        <v>118</v>
      </c>
      <c r="D17" s="126">
        <f>SUM(E17:H17)</f>
        <v>-995000</v>
      </c>
      <c r="E17" s="127">
        <v>-995000</v>
      </c>
      <c r="F17" s="127"/>
      <c r="G17" s="127">
        <v>0</v>
      </c>
      <c r="H17" s="127">
        <v>0</v>
      </c>
    </row>
    <row r="18" spans="1:8" s="78" customFormat="1" ht="16.2">
      <c r="A18" s="75"/>
      <c r="B18" s="75"/>
      <c r="C18" s="65" t="s">
        <v>56</v>
      </c>
      <c r="D18" s="76">
        <f>SUM(E18:H18)</f>
        <v>-300000</v>
      </c>
      <c r="E18" s="77">
        <f>+E19</f>
        <v>-300000</v>
      </c>
      <c r="F18" s="77">
        <f t="shared" ref="F18:H22" si="2">+F19</f>
        <v>0</v>
      </c>
      <c r="G18" s="77">
        <f t="shared" si="2"/>
        <v>0</v>
      </c>
      <c r="H18" s="77">
        <f t="shared" si="2"/>
        <v>0</v>
      </c>
    </row>
    <row r="19" spans="1:8" s="83" customFormat="1" ht="32.4">
      <c r="A19" s="111"/>
      <c r="B19" s="111"/>
      <c r="C19" s="79" t="s">
        <v>155</v>
      </c>
      <c r="D19" s="80">
        <f t="shared" ref="D19" si="3">+E19+F19+G19+H19</f>
        <v>-300000</v>
      </c>
      <c r="E19" s="81">
        <v>-300000</v>
      </c>
      <c r="F19" s="81"/>
      <c r="G19" s="82"/>
      <c r="H19" s="82"/>
    </row>
    <row r="20" spans="1:8" s="78" customFormat="1" ht="16.2">
      <c r="A20" s="75"/>
      <c r="B20" s="75"/>
      <c r="C20" s="65" t="s">
        <v>127</v>
      </c>
      <c r="D20" s="76">
        <f>SUM(E20:H20)</f>
        <v>-300000</v>
      </c>
      <c r="E20" s="77">
        <f>+E21</f>
        <v>-300000</v>
      </c>
      <c r="F20" s="77">
        <f t="shared" si="2"/>
        <v>0</v>
      </c>
      <c r="G20" s="77">
        <f t="shared" si="2"/>
        <v>0</v>
      </c>
      <c r="H20" s="77">
        <f t="shared" si="2"/>
        <v>0</v>
      </c>
    </row>
    <row r="21" spans="1:8" s="83" customFormat="1" ht="16.2">
      <c r="A21" s="111"/>
      <c r="B21" s="111"/>
      <c r="C21" s="79" t="s">
        <v>158</v>
      </c>
      <c r="D21" s="80">
        <f t="shared" ref="D21" si="4">+E21+F21+G21+H21</f>
        <v>-300000</v>
      </c>
      <c r="E21" s="81">
        <v>-300000</v>
      </c>
      <c r="F21" s="81"/>
      <c r="G21" s="82"/>
      <c r="H21" s="82"/>
    </row>
    <row r="22" spans="1:8" s="78" customFormat="1" ht="16.2">
      <c r="A22" s="75"/>
      <c r="B22" s="75"/>
      <c r="C22" s="65" t="s">
        <v>136</v>
      </c>
      <c r="D22" s="76">
        <f>SUM(E22:H22)</f>
        <v>-405000</v>
      </c>
      <c r="E22" s="77">
        <f>+E23</f>
        <v>-405000</v>
      </c>
      <c r="F22" s="77">
        <f t="shared" si="2"/>
        <v>0</v>
      </c>
      <c r="G22" s="77">
        <f t="shared" si="2"/>
        <v>0</v>
      </c>
      <c r="H22" s="77">
        <f t="shared" si="2"/>
        <v>0</v>
      </c>
    </row>
    <row r="23" spans="1:8" s="83" customFormat="1" ht="16.2">
      <c r="A23" s="111"/>
      <c r="B23" s="111"/>
      <c r="C23" s="79" t="s">
        <v>140</v>
      </c>
      <c r="D23" s="80">
        <f t="shared" ref="D23" si="5">+E23+F23+G23+H23</f>
        <v>-405000</v>
      </c>
      <c r="E23" s="81">
        <v>-405000</v>
      </c>
      <c r="F23" s="81"/>
      <c r="G23" s="82"/>
      <c r="H23" s="82"/>
    </row>
  </sheetData>
  <mergeCells count="9">
    <mergeCell ref="C9:C10"/>
    <mergeCell ref="D9:D10"/>
    <mergeCell ref="E9:H9"/>
    <mergeCell ref="A9:B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H63"/>
  <sheetViews>
    <sheetView tabSelected="1" topLeftCell="B6" zoomScale="84" zoomScaleNormal="84" workbookViewId="0">
      <selection activeCell="B6" sqref="B6:H6"/>
    </sheetView>
  </sheetViews>
  <sheetFormatPr defaultColWidth="9.109375" defaultRowHeight="15"/>
  <cols>
    <col min="1" max="3" width="9.109375" style="161"/>
    <col min="4" max="4" width="54.21875" style="161" customWidth="1"/>
    <col min="5" max="5" width="22.88671875" style="195" customWidth="1"/>
    <col min="6" max="6" width="22.88671875" style="195" bestFit="1" customWidth="1"/>
    <col min="7" max="7" width="22.88671875" style="195" customWidth="1"/>
    <col min="8" max="8" width="22.88671875" style="195" bestFit="1" customWidth="1"/>
    <col min="9" max="9" width="20.6640625" style="161" customWidth="1"/>
    <col min="10" max="10" width="19.33203125" style="161" customWidth="1"/>
    <col min="11" max="11" width="20" style="161" customWidth="1"/>
    <col min="12" max="16384" width="9.109375" style="161"/>
  </cols>
  <sheetData>
    <row r="1" spans="2:8" s="160" customFormat="1" ht="25.5" customHeight="1">
      <c r="E1" s="306"/>
      <c r="F1" s="306"/>
      <c r="G1" s="306" t="s">
        <v>111</v>
      </c>
      <c r="H1" s="306"/>
    </row>
    <row r="2" spans="2:8" ht="17.850000000000001" customHeight="1">
      <c r="D2" s="162"/>
      <c r="E2" s="307" t="s">
        <v>68</v>
      </c>
      <c r="F2" s="307"/>
      <c r="G2" s="307"/>
      <c r="H2" s="307"/>
    </row>
    <row r="3" spans="2:8">
      <c r="D3" s="162"/>
      <c r="E3" s="307"/>
      <c r="F3" s="307"/>
      <c r="G3" s="307" t="s">
        <v>27</v>
      </c>
      <c r="H3" s="307"/>
    </row>
    <row r="4" spans="2:8" ht="13.65" customHeight="1">
      <c r="D4" s="162"/>
      <c r="E4" s="163"/>
      <c r="F4" s="163"/>
      <c r="G4" s="163"/>
      <c r="H4" s="163"/>
    </row>
    <row r="5" spans="2:8" ht="13.65" customHeight="1">
      <c r="D5" s="162"/>
      <c r="E5" s="163"/>
      <c r="F5" s="163"/>
      <c r="G5" s="163"/>
      <c r="H5" s="163"/>
    </row>
    <row r="6" spans="2:8" ht="85.65" customHeight="1">
      <c r="B6" s="308" t="s">
        <v>168</v>
      </c>
      <c r="C6" s="308"/>
      <c r="D6" s="308"/>
      <c r="E6" s="308"/>
      <c r="F6" s="308"/>
      <c r="G6" s="308"/>
      <c r="H6" s="308"/>
    </row>
    <row r="8" spans="2:8">
      <c r="E8" s="164"/>
      <c r="F8" s="164"/>
      <c r="G8" s="164"/>
      <c r="H8" s="164" t="s">
        <v>16</v>
      </c>
    </row>
    <row r="9" spans="2:8" ht="41.7" customHeight="1">
      <c r="B9" s="309" t="s">
        <v>40</v>
      </c>
      <c r="C9" s="310"/>
      <c r="D9" s="311" t="s">
        <v>41</v>
      </c>
      <c r="E9" s="313" t="s">
        <v>34</v>
      </c>
      <c r="F9" s="314"/>
      <c r="G9" s="314"/>
      <c r="H9" s="315"/>
    </row>
    <row r="10" spans="2:8" ht="88.5" customHeight="1">
      <c r="B10" s="165" t="s">
        <v>21</v>
      </c>
      <c r="C10" s="165" t="s">
        <v>22</v>
      </c>
      <c r="D10" s="312"/>
      <c r="E10" s="166" t="s">
        <v>54</v>
      </c>
      <c r="F10" s="166" t="s">
        <v>53</v>
      </c>
      <c r="G10" s="166" t="s">
        <v>9</v>
      </c>
      <c r="H10" s="166" t="s">
        <v>10</v>
      </c>
    </row>
    <row r="11" spans="2:8" ht="31.2">
      <c r="B11" s="165"/>
      <c r="C11" s="165"/>
      <c r="D11" s="167" t="s">
        <v>24</v>
      </c>
      <c r="E11" s="168">
        <f>+E13+E16+E49</f>
        <v>0</v>
      </c>
      <c r="F11" s="168">
        <f t="shared" ref="F11:H11" si="0">+F13+F16+F49</f>
        <v>-2000000</v>
      </c>
      <c r="G11" s="168">
        <f t="shared" si="0"/>
        <v>-2000000</v>
      </c>
      <c r="H11" s="168">
        <f t="shared" si="0"/>
        <v>-2000000</v>
      </c>
    </row>
    <row r="12" spans="2:8" ht="15.6">
      <c r="B12" s="165"/>
      <c r="C12" s="165"/>
      <c r="D12" s="169" t="s">
        <v>50</v>
      </c>
      <c r="E12" s="170"/>
      <c r="F12" s="170"/>
      <c r="G12" s="170"/>
      <c r="H12" s="170"/>
    </row>
    <row r="13" spans="2:8" ht="31.2">
      <c r="B13" s="171">
        <v>1236</v>
      </c>
      <c r="C13" s="171">
        <v>32002</v>
      </c>
      <c r="D13" s="172" t="s">
        <v>96</v>
      </c>
      <c r="E13" s="170">
        <f>+E15</f>
        <v>0</v>
      </c>
      <c r="F13" s="170">
        <f t="shared" ref="F13:H13" si="1">+F15</f>
        <v>-258000</v>
      </c>
      <c r="G13" s="170">
        <f t="shared" si="1"/>
        <v>0</v>
      </c>
      <c r="H13" s="170">
        <f t="shared" si="1"/>
        <v>0</v>
      </c>
    </row>
    <row r="14" spans="2:8">
      <c r="B14" s="173"/>
      <c r="C14" s="173"/>
      <c r="D14" s="174" t="s">
        <v>23</v>
      </c>
      <c r="E14" s="175"/>
      <c r="F14" s="175"/>
      <c r="G14" s="175"/>
      <c r="H14" s="175"/>
    </row>
    <row r="15" spans="2:8" ht="31.2">
      <c r="B15" s="176"/>
      <c r="C15" s="176"/>
      <c r="D15" s="177" t="s">
        <v>97</v>
      </c>
      <c r="E15" s="178">
        <v>0</v>
      </c>
      <c r="F15" s="178">
        <f>-2000000-F16-F49</f>
        <v>-258000</v>
      </c>
      <c r="G15" s="178">
        <v>0</v>
      </c>
      <c r="H15" s="178">
        <v>0</v>
      </c>
    </row>
    <row r="16" spans="2:8" ht="31.2">
      <c r="B16" s="171">
        <v>1236</v>
      </c>
      <c r="C16" s="171">
        <v>32003</v>
      </c>
      <c r="D16" s="172" t="s">
        <v>113</v>
      </c>
      <c r="E16" s="170">
        <f>+E18+E48</f>
        <v>0</v>
      </c>
      <c r="F16" s="170">
        <f>+F18+F48</f>
        <v>-1364000</v>
      </c>
      <c r="G16" s="170">
        <f t="shared" ref="G16:H16" si="2">+G18+G48</f>
        <v>-2000000</v>
      </c>
      <c r="H16" s="170">
        <f t="shared" si="2"/>
        <v>-2000000</v>
      </c>
    </row>
    <row r="17" spans="2:8">
      <c r="B17" s="173"/>
      <c r="C17" s="173"/>
      <c r="D17" s="174" t="s">
        <v>23</v>
      </c>
      <c r="E17" s="175"/>
      <c r="F17" s="175"/>
      <c r="G17" s="175"/>
      <c r="H17" s="175"/>
    </row>
    <row r="18" spans="2:8" ht="31.2">
      <c r="B18" s="176"/>
      <c r="C18" s="176"/>
      <c r="D18" s="177" t="s">
        <v>19</v>
      </c>
      <c r="E18" s="178">
        <f>+E20+E26+E28+E30+E35+E39+E44</f>
        <v>0</v>
      </c>
      <c r="F18" s="178">
        <f>+F20+F26+F28+F30+F35+F39+F44</f>
        <v>-1364000</v>
      </c>
      <c r="G18" s="178">
        <f t="shared" ref="G18:H18" si="3">+G20+G26+G28+G30+G35+G39+G44</f>
        <v>-1010000</v>
      </c>
      <c r="H18" s="178">
        <f t="shared" si="3"/>
        <v>-1005000</v>
      </c>
    </row>
    <row r="19" spans="2:8">
      <c r="B19" s="176"/>
      <c r="C19" s="176"/>
      <c r="D19" s="179" t="s">
        <v>51</v>
      </c>
      <c r="E19" s="180"/>
      <c r="F19" s="180"/>
      <c r="G19" s="180"/>
      <c r="H19" s="180"/>
    </row>
    <row r="20" spans="2:8" ht="15.6">
      <c r="B20" s="176"/>
      <c r="C20" s="176"/>
      <c r="D20" s="181" t="s">
        <v>143</v>
      </c>
      <c r="E20" s="182">
        <f>+E21+E22+E23+E24+E25</f>
        <v>0</v>
      </c>
      <c r="F20" s="182">
        <f>+F21+F22+F23+F24+F25</f>
        <v>-332000</v>
      </c>
      <c r="G20" s="182">
        <f t="shared" ref="G20:H20" si="4">+G21+G22+G23+G24+G25</f>
        <v>-88000</v>
      </c>
      <c r="H20" s="182">
        <f t="shared" si="4"/>
        <v>0</v>
      </c>
    </row>
    <row r="21" spans="2:8" ht="46.8">
      <c r="B21" s="183"/>
      <c r="C21" s="183"/>
      <c r="D21" s="184" t="s">
        <v>165</v>
      </c>
      <c r="E21" s="185">
        <v>0</v>
      </c>
      <c r="F21" s="185">
        <v>-80000</v>
      </c>
      <c r="G21" s="185"/>
      <c r="H21" s="185"/>
    </row>
    <row r="22" spans="2:8" ht="15.6">
      <c r="B22" s="183"/>
      <c r="C22" s="183"/>
      <c r="D22" s="184" t="s">
        <v>166</v>
      </c>
      <c r="E22" s="185">
        <v>0</v>
      </c>
      <c r="F22" s="185">
        <v>-75000</v>
      </c>
      <c r="G22" s="185"/>
      <c r="H22" s="185"/>
    </row>
    <row r="23" spans="2:8" ht="31.2">
      <c r="B23" s="183"/>
      <c r="C23" s="183"/>
      <c r="D23" s="184" t="s">
        <v>167</v>
      </c>
      <c r="E23" s="185">
        <v>0</v>
      </c>
      <c r="F23" s="185">
        <v>-44000</v>
      </c>
      <c r="G23" s="185">
        <v>-88000</v>
      </c>
      <c r="H23" s="185"/>
    </row>
    <row r="24" spans="2:8" ht="15.6">
      <c r="B24" s="183"/>
      <c r="C24" s="183"/>
      <c r="D24" s="184" t="s">
        <v>152</v>
      </c>
      <c r="E24" s="185">
        <v>0</v>
      </c>
      <c r="F24" s="185">
        <v>-64000</v>
      </c>
      <c r="G24" s="185"/>
      <c r="H24" s="185"/>
    </row>
    <row r="25" spans="2:8" ht="15.6">
      <c r="B25" s="183"/>
      <c r="C25" s="183"/>
      <c r="D25" s="184" t="s">
        <v>153</v>
      </c>
      <c r="E25" s="185">
        <v>0</v>
      </c>
      <c r="F25" s="185">
        <v>-69000</v>
      </c>
      <c r="G25" s="185"/>
      <c r="H25" s="185"/>
    </row>
    <row r="26" spans="2:8" ht="15.6">
      <c r="B26" s="176"/>
      <c r="C26" s="176"/>
      <c r="D26" s="181" t="s">
        <v>66</v>
      </c>
      <c r="E26" s="182">
        <f>+E27</f>
        <v>0</v>
      </c>
      <c r="F26" s="182">
        <f>+F27</f>
        <v>-64000</v>
      </c>
      <c r="G26" s="182">
        <f t="shared" ref="G26:H26" si="5">+G27</f>
        <v>0</v>
      </c>
      <c r="H26" s="182">
        <f t="shared" si="5"/>
        <v>0</v>
      </c>
    </row>
    <row r="27" spans="2:8" ht="31.2">
      <c r="B27" s="183"/>
      <c r="C27" s="183"/>
      <c r="D27" s="184" t="s">
        <v>154</v>
      </c>
      <c r="E27" s="185">
        <v>0</v>
      </c>
      <c r="F27" s="185">
        <v>-64000</v>
      </c>
      <c r="G27" s="185"/>
      <c r="H27" s="185"/>
    </row>
    <row r="28" spans="2:8" ht="15.6">
      <c r="B28" s="176"/>
      <c r="C28" s="176"/>
      <c r="D28" s="181" t="s">
        <v>56</v>
      </c>
      <c r="E28" s="182">
        <f>+E29</f>
        <v>0</v>
      </c>
      <c r="F28" s="182">
        <f>+F29</f>
        <v>-60000</v>
      </c>
      <c r="G28" s="182">
        <f t="shared" ref="G28:H28" si="6">+G29</f>
        <v>-120000</v>
      </c>
      <c r="H28" s="182">
        <f t="shared" si="6"/>
        <v>-300000</v>
      </c>
    </row>
    <row r="29" spans="2:8" ht="31.2">
      <c r="B29" s="183"/>
      <c r="C29" s="183"/>
      <c r="D29" s="186" t="s">
        <v>155</v>
      </c>
      <c r="E29" s="185">
        <v>0</v>
      </c>
      <c r="F29" s="185">
        <v>-60000</v>
      </c>
      <c r="G29" s="185">
        <v>-120000</v>
      </c>
      <c r="H29" s="185">
        <f>+'Հավելված N 4'!D19</f>
        <v>-300000</v>
      </c>
    </row>
    <row r="30" spans="2:8" ht="15.6">
      <c r="B30" s="176"/>
      <c r="C30" s="176"/>
      <c r="D30" s="181" t="s">
        <v>127</v>
      </c>
      <c r="E30" s="182">
        <f>+E31</f>
        <v>0</v>
      </c>
      <c r="F30" s="182">
        <f>+F31+F32+F33+F34</f>
        <v>-290000</v>
      </c>
      <c r="G30" s="182">
        <f t="shared" ref="G30:H30" si="7">+G31+G32+G33+G34</f>
        <v>-282000</v>
      </c>
      <c r="H30" s="182">
        <f t="shared" si="7"/>
        <v>-300000</v>
      </c>
    </row>
    <row r="31" spans="2:8" ht="31.2">
      <c r="B31" s="303"/>
      <c r="C31" s="303"/>
      <c r="D31" s="187" t="s">
        <v>128</v>
      </c>
      <c r="E31" s="188">
        <v>0</v>
      </c>
      <c r="F31" s="188">
        <v>-81000</v>
      </c>
      <c r="G31" s="188">
        <v>-162000</v>
      </c>
      <c r="H31" s="188"/>
    </row>
    <row r="32" spans="2:8" ht="31.2">
      <c r="B32" s="304"/>
      <c r="C32" s="304"/>
      <c r="D32" s="184" t="s">
        <v>156</v>
      </c>
      <c r="E32" s="185">
        <v>0</v>
      </c>
      <c r="F32" s="185">
        <v>-80000</v>
      </c>
      <c r="G32" s="185"/>
      <c r="H32" s="185"/>
    </row>
    <row r="33" spans="2:8" ht="31.2">
      <c r="B33" s="304"/>
      <c r="C33" s="304"/>
      <c r="D33" s="184" t="s">
        <v>157</v>
      </c>
      <c r="E33" s="185">
        <v>0</v>
      </c>
      <c r="F33" s="185">
        <v>-69000</v>
      </c>
      <c r="G33" s="185"/>
      <c r="H33" s="185"/>
    </row>
    <row r="34" spans="2:8" ht="15.6">
      <c r="B34" s="305"/>
      <c r="C34" s="305"/>
      <c r="D34" s="186" t="s">
        <v>158</v>
      </c>
      <c r="E34" s="185">
        <v>0</v>
      </c>
      <c r="F34" s="185">
        <v>-60000</v>
      </c>
      <c r="G34" s="185">
        <v>-120000</v>
      </c>
      <c r="H34" s="185">
        <f>+'Հավելված N 4'!D21</f>
        <v>-300000</v>
      </c>
    </row>
    <row r="35" spans="2:8" ht="15.6">
      <c r="B35" s="176"/>
      <c r="C35" s="176"/>
      <c r="D35" s="181" t="s">
        <v>129</v>
      </c>
      <c r="E35" s="182">
        <f>SUM(E36:E38)</f>
        <v>0</v>
      </c>
      <c r="F35" s="182">
        <f>+F36+F37+F38</f>
        <v>-132000</v>
      </c>
      <c r="G35" s="182">
        <f t="shared" ref="G35:H35" si="8">+G36+G37+G38</f>
        <v>-88000</v>
      </c>
      <c r="H35" s="182">
        <f t="shared" si="8"/>
        <v>0</v>
      </c>
    </row>
    <row r="36" spans="2:8" ht="15.6">
      <c r="B36" s="304"/>
      <c r="C36" s="304"/>
      <c r="D36" s="186" t="s">
        <v>130</v>
      </c>
      <c r="E36" s="188">
        <v>0</v>
      </c>
      <c r="F36" s="188">
        <v>-44000</v>
      </c>
      <c r="G36" s="188">
        <v>-88000</v>
      </c>
      <c r="H36" s="188"/>
    </row>
    <row r="37" spans="2:8" ht="15.6">
      <c r="B37" s="304"/>
      <c r="C37" s="304"/>
      <c r="D37" s="186" t="s">
        <v>131</v>
      </c>
      <c r="E37" s="188">
        <v>0</v>
      </c>
      <c r="F37" s="188">
        <v>-44000</v>
      </c>
      <c r="G37" s="188"/>
      <c r="H37" s="188"/>
    </row>
    <row r="38" spans="2:8" ht="15.6" customHeight="1">
      <c r="B38" s="304"/>
      <c r="C38" s="304"/>
      <c r="D38" s="186" t="s">
        <v>132</v>
      </c>
      <c r="E38" s="188">
        <v>0</v>
      </c>
      <c r="F38" s="188">
        <v>-44000</v>
      </c>
      <c r="G38" s="188"/>
      <c r="H38" s="188"/>
    </row>
    <row r="39" spans="2:8" ht="15.6">
      <c r="B39" s="241"/>
      <c r="C39" s="241"/>
      <c r="D39" s="181" t="s">
        <v>136</v>
      </c>
      <c r="E39" s="190">
        <f t="shared" ref="E39" si="9">+E40</f>
        <v>0</v>
      </c>
      <c r="F39" s="190">
        <f>+F40+F41+F42+F43</f>
        <v>-279000</v>
      </c>
      <c r="G39" s="190">
        <f t="shared" ref="G39:H39" si="10">+G40+G41+G42+G43</f>
        <v>-294000</v>
      </c>
      <c r="H39" s="190">
        <f t="shared" si="10"/>
        <v>-405000</v>
      </c>
    </row>
    <row r="40" spans="2:8" ht="15.6">
      <c r="B40" s="243"/>
      <c r="C40" s="243"/>
      <c r="D40" s="186" t="s">
        <v>159</v>
      </c>
      <c r="E40" s="185">
        <v>0</v>
      </c>
      <c r="F40" s="185">
        <v>-66000</v>
      </c>
      <c r="G40" s="185">
        <v>-132000</v>
      </c>
      <c r="H40" s="185"/>
    </row>
    <row r="41" spans="2:8" ht="15.6">
      <c r="B41" s="304"/>
      <c r="C41" s="304"/>
      <c r="D41" s="186" t="s">
        <v>138</v>
      </c>
      <c r="E41" s="188">
        <v>0</v>
      </c>
      <c r="F41" s="188">
        <v>-66000</v>
      </c>
      <c r="G41" s="188"/>
      <c r="H41" s="188"/>
    </row>
    <row r="42" spans="2:8" ht="15.6">
      <c r="B42" s="304"/>
      <c r="C42" s="304"/>
      <c r="D42" s="186" t="s">
        <v>139</v>
      </c>
      <c r="E42" s="188">
        <v>0</v>
      </c>
      <c r="F42" s="188">
        <v>-66000</v>
      </c>
      <c r="G42" s="188"/>
      <c r="H42" s="188"/>
    </row>
    <row r="43" spans="2:8" ht="15.6">
      <c r="B43" s="305"/>
      <c r="C43" s="305"/>
      <c r="D43" s="186" t="s">
        <v>140</v>
      </c>
      <c r="E43" s="188">
        <v>0</v>
      </c>
      <c r="F43" s="188">
        <v>-81000</v>
      </c>
      <c r="G43" s="188">
        <v>-162000</v>
      </c>
      <c r="H43" s="188">
        <f>+'Հավելված N 4'!D23</f>
        <v>-405000</v>
      </c>
    </row>
    <row r="44" spans="2:8" ht="15.6">
      <c r="B44" s="242"/>
      <c r="C44" s="242"/>
      <c r="D44" s="181" t="s">
        <v>141</v>
      </c>
      <c r="E44" s="190">
        <f t="shared" ref="E44" si="11">+E45</f>
        <v>0</v>
      </c>
      <c r="F44" s="190">
        <f>+F45+F46+F47</f>
        <v>-207000</v>
      </c>
      <c r="G44" s="190">
        <f t="shared" ref="G44:H44" si="12">+G45+G46+G47</f>
        <v>-138000</v>
      </c>
      <c r="H44" s="190">
        <f t="shared" si="12"/>
        <v>0</v>
      </c>
    </row>
    <row r="45" spans="2:8" ht="15.6">
      <c r="B45" s="189"/>
      <c r="C45" s="189"/>
      <c r="D45" s="184" t="s">
        <v>160</v>
      </c>
      <c r="E45" s="185">
        <v>0</v>
      </c>
      <c r="F45" s="185">
        <v>-69000</v>
      </c>
      <c r="G45" s="185">
        <v>-138000</v>
      </c>
      <c r="H45" s="185"/>
    </row>
    <row r="46" spans="2:8" ht="31.2">
      <c r="B46" s="189"/>
      <c r="C46" s="189"/>
      <c r="D46" s="186" t="s">
        <v>161</v>
      </c>
      <c r="E46" s="185">
        <v>0</v>
      </c>
      <c r="F46" s="185">
        <v>-69000</v>
      </c>
      <c r="G46" s="185"/>
      <c r="H46" s="185"/>
    </row>
    <row r="47" spans="2:8" ht="15.6">
      <c r="B47" s="189"/>
      <c r="C47" s="189"/>
      <c r="D47" s="186" t="s">
        <v>162</v>
      </c>
      <c r="E47" s="185">
        <v>0</v>
      </c>
      <c r="F47" s="185">
        <v>-69000</v>
      </c>
      <c r="G47" s="185"/>
      <c r="H47" s="185"/>
    </row>
    <row r="48" spans="2:8" ht="15.6">
      <c r="B48" s="176"/>
      <c r="C48" s="176"/>
      <c r="D48" s="177" t="s">
        <v>37</v>
      </c>
      <c r="E48" s="159">
        <v>0</v>
      </c>
      <c r="F48" s="159">
        <v>0</v>
      </c>
      <c r="G48" s="159">
        <v>-990000</v>
      </c>
      <c r="H48" s="159">
        <f>+'Հավելված N 4'!D17</f>
        <v>-995000</v>
      </c>
    </row>
    <row r="49" spans="2:8" ht="15.6">
      <c r="B49" s="171">
        <v>1236</v>
      </c>
      <c r="C49" s="171">
        <v>32005</v>
      </c>
      <c r="D49" s="172" t="s">
        <v>114</v>
      </c>
      <c r="E49" s="170">
        <f>+E51</f>
        <v>0</v>
      </c>
      <c r="F49" s="170">
        <f>+F51</f>
        <v>-378000</v>
      </c>
      <c r="G49" s="170">
        <f t="shared" ref="G49:H49" si="13">+G51</f>
        <v>0</v>
      </c>
      <c r="H49" s="170">
        <f t="shared" si="13"/>
        <v>0</v>
      </c>
    </row>
    <row r="50" spans="2:8">
      <c r="B50" s="173"/>
      <c r="C50" s="173"/>
      <c r="D50" s="174" t="s">
        <v>23</v>
      </c>
      <c r="E50" s="175"/>
      <c r="F50" s="175"/>
      <c r="G50" s="175"/>
      <c r="H50" s="175"/>
    </row>
    <row r="51" spans="2:8" ht="31.2">
      <c r="B51" s="176"/>
      <c r="C51" s="176"/>
      <c r="D51" s="177" t="s">
        <v>19</v>
      </c>
      <c r="E51" s="178">
        <f>+E53+E55+E59+E61</f>
        <v>0</v>
      </c>
      <c r="F51" s="178">
        <f>+F53+F55+F59+F61</f>
        <v>-378000</v>
      </c>
      <c r="G51" s="178">
        <f t="shared" ref="G51:H51" si="14">+G53+G55+G59+G61</f>
        <v>0</v>
      </c>
      <c r="H51" s="178">
        <f t="shared" si="14"/>
        <v>0</v>
      </c>
    </row>
    <row r="52" spans="2:8">
      <c r="B52" s="176"/>
      <c r="C52" s="176"/>
      <c r="D52" s="179" t="s">
        <v>51</v>
      </c>
      <c r="E52" s="180"/>
      <c r="F52" s="180"/>
      <c r="G52" s="180"/>
      <c r="H52" s="180"/>
    </row>
    <row r="53" spans="2:8" ht="15.6">
      <c r="B53" s="176"/>
      <c r="C53" s="176"/>
      <c r="D53" s="181" t="s">
        <v>56</v>
      </c>
      <c r="E53" s="182">
        <f>+E54</f>
        <v>0</v>
      </c>
      <c r="F53" s="182">
        <f>+F54</f>
        <v>-64000</v>
      </c>
      <c r="G53" s="182">
        <f t="shared" ref="G53:H53" si="15">+G54</f>
        <v>0</v>
      </c>
      <c r="H53" s="182">
        <f t="shared" si="15"/>
        <v>0</v>
      </c>
    </row>
    <row r="54" spans="2:8" ht="15.6">
      <c r="B54" s="183"/>
      <c r="C54" s="183"/>
      <c r="D54" s="186" t="s">
        <v>163</v>
      </c>
      <c r="E54" s="185">
        <v>0</v>
      </c>
      <c r="F54" s="185">
        <v>-64000</v>
      </c>
      <c r="G54" s="185"/>
      <c r="H54" s="185"/>
    </row>
    <row r="55" spans="2:8" ht="15.6">
      <c r="B55" s="176"/>
      <c r="C55" s="176"/>
      <c r="D55" s="181" t="s">
        <v>127</v>
      </c>
      <c r="E55" s="182">
        <f>+E56+E57+E58</f>
        <v>0</v>
      </c>
      <c r="F55" s="182">
        <f>+F56+F57+F58</f>
        <v>-150000</v>
      </c>
      <c r="G55" s="182">
        <f t="shared" ref="G55:H55" si="16">+G56+G57+G58</f>
        <v>0</v>
      </c>
      <c r="H55" s="182">
        <f t="shared" si="16"/>
        <v>0</v>
      </c>
    </row>
    <row r="56" spans="2:8" ht="15.6">
      <c r="B56" s="303"/>
      <c r="C56" s="303"/>
      <c r="D56" s="187" t="s">
        <v>133</v>
      </c>
      <c r="E56" s="188">
        <v>0</v>
      </c>
      <c r="F56" s="188">
        <v>-50000</v>
      </c>
      <c r="G56" s="188"/>
      <c r="H56" s="188"/>
    </row>
    <row r="57" spans="2:8" ht="15.6">
      <c r="B57" s="304"/>
      <c r="C57" s="304"/>
      <c r="D57" s="186" t="s">
        <v>134</v>
      </c>
      <c r="E57" s="188">
        <v>0</v>
      </c>
      <c r="F57" s="188">
        <v>-50000</v>
      </c>
      <c r="G57" s="188"/>
      <c r="H57" s="188"/>
    </row>
    <row r="58" spans="2:8" ht="15.6">
      <c r="B58" s="305"/>
      <c r="C58" s="305"/>
      <c r="D58" s="192" t="s">
        <v>135</v>
      </c>
      <c r="E58" s="188">
        <v>0</v>
      </c>
      <c r="F58" s="188">
        <v>-50000</v>
      </c>
      <c r="G58" s="188"/>
      <c r="H58" s="188"/>
    </row>
    <row r="59" spans="2:8" ht="15.6">
      <c r="B59" s="176"/>
      <c r="C59" s="176"/>
      <c r="D59" s="181" t="s">
        <v>136</v>
      </c>
      <c r="E59" s="182">
        <f>+E60</f>
        <v>0</v>
      </c>
      <c r="F59" s="182">
        <f>+F60</f>
        <v>-50000</v>
      </c>
      <c r="G59" s="182">
        <f t="shared" ref="G59:H59" si="17">+G60</f>
        <v>0</v>
      </c>
      <c r="H59" s="182">
        <f t="shared" si="17"/>
        <v>0</v>
      </c>
    </row>
    <row r="60" spans="2:8" ht="15.6">
      <c r="B60" s="193"/>
      <c r="C60" s="193"/>
      <c r="D60" s="187" t="s">
        <v>137</v>
      </c>
      <c r="E60" s="188">
        <v>0</v>
      </c>
      <c r="F60" s="188">
        <v>-50000</v>
      </c>
      <c r="G60" s="188"/>
      <c r="H60" s="188"/>
    </row>
    <row r="61" spans="2:8" ht="15.6">
      <c r="B61" s="176"/>
      <c r="C61" s="176"/>
      <c r="D61" s="181" t="s">
        <v>141</v>
      </c>
      <c r="E61" s="182">
        <f>+E62+E63</f>
        <v>0</v>
      </c>
      <c r="F61" s="182">
        <f>+F62+F63</f>
        <v>-114000</v>
      </c>
      <c r="G61" s="182">
        <f t="shared" ref="G61:H61" si="18">+G62+G63</f>
        <v>0</v>
      </c>
      <c r="H61" s="182">
        <f t="shared" si="18"/>
        <v>0</v>
      </c>
    </row>
    <row r="62" spans="2:8" ht="15.6">
      <c r="B62" s="191"/>
      <c r="C62" s="191"/>
      <c r="D62" s="187" t="s">
        <v>142</v>
      </c>
      <c r="E62" s="188">
        <v>0</v>
      </c>
      <c r="F62" s="188">
        <v>-50000</v>
      </c>
      <c r="G62" s="188"/>
      <c r="H62" s="188"/>
    </row>
    <row r="63" spans="2:8" ht="15.6">
      <c r="B63" s="194"/>
      <c r="C63" s="194"/>
      <c r="D63" s="184" t="s">
        <v>164</v>
      </c>
      <c r="E63" s="185">
        <v>0</v>
      </c>
      <c r="F63" s="185">
        <v>-64000</v>
      </c>
      <c r="G63" s="185"/>
      <c r="H63" s="188"/>
    </row>
  </sheetData>
  <mergeCells count="17">
    <mergeCell ref="B56:B58"/>
    <mergeCell ref="C56:C58"/>
    <mergeCell ref="B41:B43"/>
    <mergeCell ref="C41:C43"/>
    <mergeCell ref="C36:C38"/>
    <mergeCell ref="B36:B38"/>
    <mergeCell ref="C31:C34"/>
    <mergeCell ref="B31:B34"/>
    <mergeCell ref="G1:H1"/>
    <mergeCell ref="G3:H3"/>
    <mergeCell ref="B6:H6"/>
    <mergeCell ref="B9:C9"/>
    <mergeCell ref="D9:D10"/>
    <mergeCell ref="E1:F1"/>
    <mergeCell ref="E3:F3"/>
    <mergeCell ref="E9:H9"/>
    <mergeCell ref="E2:H2"/>
  </mergeCells>
  <pageMargins left="0.25" right="0.25" top="0.75" bottom="0.75" header="0.3" footer="0.3"/>
  <pageSetup paperSize="9" scale="4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C7C42-A340-4570-8DF2-B9ECD1F4FE9C}">
  <dimension ref="A1:S28"/>
  <sheetViews>
    <sheetView zoomScale="55" zoomScaleNormal="55" workbookViewId="0">
      <selection activeCell="H20" sqref="H20"/>
    </sheetView>
  </sheetViews>
  <sheetFormatPr defaultColWidth="8.21875" defaultRowHeight="15.6"/>
  <cols>
    <col min="1" max="1" width="9.77734375" style="1" customWidth="1"/>
    <col min="2" max="2" width="14.33203125" style="1" bestFit="1" customWidth="1"/>
    <col min="3" max="3" width="68.44140625" style="1" customWidth="1"/>
    <col min="4" max="4" width="17.44140625" style="1" bestFit="1" customWidth="1"/>
    <col min="5" max="5" width="19.33203125" style="1" bestFit="1" customWidth="1"/>
    <col min="6" max="7" width="18.5546875" style="1" bestFit="1" customWidth="1"/>
    <col min="8" max="8" width="19.44140625" style="1" bestFit="1" customWidth="1"/>
    <col min="9" max="9" width="18.77734375" style="1" bestFit="1" customWidth="1"/>
    <col min="10" max="10" width="19.88671875" style="1" bestFit="1" customWidth="1"/>
    <col min="11" max="11" width="19.44140625" style="1" bestFit="1" customWidth="1"/>
    <col min="12" max="12" width="19.88671875" style="1" bestFit="1" customWidth="1"/>
    <col min="13" max="13" width="20.21875" style="1" bestFit="1" customWidth="1"/>
    <col min="14" max="14" width="20" style="1" bestFit="1" customWidth="1"/>
    <col min="15" max="15" width="19.88671875" style="1" bestFit="1" customWidth="1"/>
    <col min="16" max="16" width="13.77734375" style="1" customWidth="1"/>
    <col min="17" max="16384" width="8.21875" style="1"/>
  </cols>
  <sheetData>
    <row r="1" spans="1:19" s="57" customFormat="1" ht="25.5" customHeight="1">
      <c r="L1" s="328"/>
      <c r="M1" s="328"/>
      <c r="N1" s="328" t="s">
        <v>39</v>
      </c>
      <c r="O1" s="328"/>
    </row>
    <row r="2" spans="1:19" s="58" customFormat="1" ht="17.850000000000001" customHeight="1">
      <c r="D2" s="59"/>
      <c r="L2" s="329" t="s">
        <v>68</v>
      </c>
      <c r="M2" s="329"/>
      <c r="N2" s="329"/>
      <c r="O2" s="329"/>
    </row>
    <row r="3" spans="1:19" s="58" customFormat="1">
      <c r="D3" s="59"/>
      <c r="L3" s="329"/>
      <c r="M3" s="329"/>
      <c r="N3" s="329" t="s">
        <v>27</v>
      </c>
      <c r="O3" s="329"/>
    </row>
    <row r="4" spans="1:19" s="58" customFormat="1" ht="13.65" customHeight="1">
      <c r="D4" s="59"/>
      <c r="E4" s="112"/>
      <c r="F4" s="112"/>
      <c r="G4" s="112"/>
      <c r="H4" s="112"/>
    </row>
    <row r="5" spans="1:19" s="58" customFormat="1" ht="13.65" customHeight="1">
      <c r="D5" s="59"/>
      <c r="E5" s="112"/>
      <c r="F5" s="112"/>
      <c r="G5" s="112"/>
      <c r="H5" s="112"/>
    </row>
    <row r="6" spans="1:19" s="58" customFormat="1" ht="85.65" customHeight="1">
      <c r="A6" s="327" t="s">
        <v>194</v>
      </c>
      <c r="B6" s="327"/>
      <c r="C6" s="327"/>
      <c r="D6" s="327"/>
      <c r="E6" s="327"/>
      <c r="F6" s="327"/>
      <c r="G6" s="327"/>
      <c r="H6" s="327"/>
      <c r="I6" s="327"/>
      <c r="J6" s="327"/>
      <c r="K6" s="327"/>
      <c r="L6" s="327"/>
      <c r="M6" s="327"/>
      <c r="N6" s="327"/>
      <c r="O6" s="327"/>
    </row>
    <row r="8" spans="1:19">
      <c r="O8" s="113" t="s">
        <v>16</v>
      </c>
    </row>
    <row r="9" spans="1:19" s="14" customFormat="1" ht="17.7" customHeight="1">
      <c r="A9" s="316" t="s">
        <v>8</v>
      </c>
      <c r="B9" s="317"/>
      <c r="C9" s="277" t="s">
        <v>12</v>
      </c>
      <c r="D9" s="322" t="s">
        <v>57</v>
      </c>
      <c r="E9" s="323"/>
      <c r="F9" s="323"/>
      <c r="G9" s="323"/>
      <c r="H9" s="323"/>
      <c r="I9" s="323"/>
      <c r="J9" s="323"/>
      <c r="K9" s="323"/>
      <c r="L9" s="323"/>
      <c r="M9" s="323"/>
      <c r="N9" s="323"/>
      <c r="O9" s="324"/>
    </row>
    <row r="10" spans="1:19" s="14" customFormat="1">
      <c r="A10" s="318"/>
      <c r="B10" s="319"/>
      <c r="C10" s="278"/>
      <c r="D10" s="322" t="s">
        <v>180</v>
      </c>
      <c r="E10" s="323"/>
      <c r="F10" s="324"/>
      <c r="G10" s="322" t="s">
        <v>181</v>
      </c>
      <c r="H10" s="323"/>
      <c r="I10" s="324"/>
      <c r="J10" s="322" t="s">
        <v>182</v>
      </c>
      <c r="K10" s="323"/>
      <c r="L10" s="324"/>
      <c r="M10" s="322" t="s">
        <v>183</v>
      </c>
      <c r="N10" s="323"/>
      <c r="O10" s="324"/>
    </row>
    <row r="11" spans="1:19" s="14" customFormat="1" ht="38.700000000000003" customHeight="1">
      <c r="A11" s="320"/>
      <c r="B11" s="321"/>
      <c r="C11" s="279"/>
      <c r="D11" s="262" t="s">
        <v>184</v>
      </c>
      <c r="E11" s="325" t="s">
        <v>13</v>
      </c>
      <c r="F11" s="326"/>
      <c r="G11" s="262" t="s">
        <v>184</v>
      </c>
      <c r="H11" s="325" t="s">
        <v>13</v>
      </c>
      <c r="I11" s="326"/>
      <c r="J11" s="262" t="s">
        <v>184</v>
      </c>
      <c r="K11" s="325" t="s">
        <v>13</v>
      </c>
      <c r="L11" s="326"/>
      <c r="M11" s="262" t="s">
        <v>184</v>
      </c>
      <c r="N11" s="325" t="s">
        <v>13</v>
      </c>
      <c r="O11" s="326"/>
    </row>
    <row r="12" spans="1:19" s="14" customFormat="1" ht="37.049999999999997" customHeight="1">
      <c r="A12" s="147" t="s">
        <v>21</v>
      </c>
      <c r="B12" s="147" t="s">
        <v>81</v>
      </c>
      <c r="C12" s="153"/>
      <c r="D12" s="263"/>
      <c r="E12" s="147" t="s">
        <v>185</v>
      </c>
      <c r="F12" s="147" t="s">
        <v>186</v>
      </c>
      <c r="G12" s="263"/>
      <c r="H12" s="147" t="s">
        <v>185</v>
      </c>
      <c r="I12" s="147" t="s">
        <v>186</v>
      </c>
      <c r="J12" s="263"/>
      <c r="K12" s="147" t="s">
        <v>185</v>
      </c>
      <c r="L12" s="147" t="s">
        <v>186</v>
      </c>
      <c r="M12" s="263"/>
      <c r="N12" s="147" t="s">
        <v>185</v>
      </c>
      <c r="O12" s="147" t="s">
        <v>186</v>
      </c>
      <c r="Q12" s="217"/>
      <c r="R12" s="217"/>
      <c r="S12" s="217"/>
    </row>
    <row r="13" spans="1:19" s="222" customFormat="1" ht="16.2">
      <c r="A13" s="218"/>
      <c r="B13" s="218"/>
      <c r="C13" s="219" t="s">
        <v>15</v>
      </c>
      <c r="D13" s="220">
        <f t="shared" ref="D13" si="0">+E13+F13</f>
        <v>716300.5</v>
      </c>
      <c r="E13" s="221">
        <f>+E15</f>
        <v>0</v>
      </c>
      <c r="F13" s="221">
        <f>+F15</f>
        <v>716300.5</v>
      </c>
      <c r="G13" s="235">
        <f t="shared" ref="G13" si="1">+H13+I13</f>
        <v>2040945.5</v>
      </c>
      <c r="H13" s="221">
        <f>+H15</f>
        <v>0</v>
      </c>
      <c r="I13" s="221">
        <f>+I15</f>
        <v>2040945.5</v>
      </c>
      <c r="J13" s="235">
        <f t="shared" ref="J13" si="2">+K13+L13</f>
        <v>2000000</v>
      </c>
      <c r="K13" s="236">
        <f>+K15</f>
        <v>0</v>
      </c>
      <c r="L13" s="236">
        <f>+L15</f>
        <v>2000000</v>
      </c>
      <c r="M13" s="235">
        <f t="shared" ref="M13" si="3">+N13+O13</f>
        <v>2000000</v>
      </c>
      <c r="N13" s="236">
        <f>+N15</f>
        <v>0</v>
      </c>
      <c r="O13" s="236">
        <f>+O15</f>
        <v>2000000</v>
      </c>
    </row>
    <row r="14" spans="1:19" s="224" customFormat="1" ht="14.4">
      <c r="A14" s="223"/>
      <c r="B14" s="223"/>
      <c r="C14" s="223" t="s">
        <v>13</v>
      </c>
      <c r="D14" s="223"/>
      <c r="E14" s="223"/>
      <c r="F14" s="223"/>
      <c r="G14" s="237"/>
      <c r="H14" s="223"/>
      <c r="I14" s="223"/>
      <c r="J14" s="237"/>
      <c r="K14" s="237"/>
      <c r="L14" s="237"/>
      <c r="M14" s="237"/>
      <c r="N14" s="237"/>
      <c r="O14" s="237"/>
    </row>
    <row r="15" spans="1:19" s="224" customFormat="1" ht="16.2">
      <c r="A15" s="223"/>
      <c r="B15" s="223"/>
      <c r="C15" s="225" t="s">
        <v>108</v>
      </c>
      <c r="D15" s="226">
        <f t="shared" ref="D15:D16" si="4">+E15+F15</f>
        <v>716300.5</v>
      </c>
      <c r="E15" s="227">
        <f>+E16</f>
        <v>0</v>
      </c>
      <c r="F15" s="227">
        <f>+F16</f>
        <v>716300.5</v>
      </c>
      <c r="G15" s="238">
        <f t="shared" ref="G15:G16" si="5">+H15+I15</f>
        <v>2040945.5</v>
      </c>
      <c r="H15" s="227">
        <f>+H16</f>
        <v>0</v>
      </c>
      <c r="I15" s="227">
        <f>+I16</f>
        <v>2040945.5</v>
      </c>
      <c r="J15" s="238">
        <f t="shared" ref="J15:J16" si="6">+K15+L15</f>
        <v>2000000</v>
      </c>
      <c r="K15" s="239">
        <f>+K16</f>
        <v>0</v>
      </c>
      <c r="L15" s="239">
        <f>+L16</f>
        <v>2000000</v>
      </c>
      <c r="M15" s="238">
        <f t="shared" ref="M15:M16" si="7">+N15+O15</f>
        <v>2000000</v>
      </c>
      <c r="N15" s="239">
        <f>+N16</f>
        <v>0</v>
      </c>
      <c r="O15" s="239">
        <f>+O16</f>
        <v>2000000</v>
      </c>
    </row>
    <row r="16" spans="1:19" s="224" customFormat="1" ht="28.8">
      <c r="A16" s="223"/>
      <c r="B16" s="223"/>
      <c r="C16" s="225" t="s">
        <v>187</v>
      </c>
      <c r="D16" s="226">
        <f t="shared" si="4"/>
        <v>716300.5</v>
      </c>
      <c r="E16" s="227">
        <f>+E18</f>
        <v>0</v>
      </c>
      <c r="F16" s="227">
        <f>+F18</f>
        <v>716300.5</v>
      </c>
      <c r="G16" s="238">
        <f t="shared" si="5"/>
        <v>2040945.5</v>
      </c>
      <c r="H16" s="227">
        <f>+H18</f>
        <v>0</v>
      </c>
      <c r="I16" s="227">
        <f>+I18</f>
        <v>2040945.5</v>
      </c>
      <c r="J16" s="238">
        <f t="shared" si="6"/>
        <v>2000000</v>
      </c>
      <c r="K16" s="239">
        <f>+K18</f>
        <v>0</v>
      </c>
      <c r="L16" s="239">
        <f>+L18</f>
        <v>2000000</v>
      </c>
      <c r="M16" s="238">
        <f t="shared" si="7"/>
        <v>2000000</v>
      </c>
      <c r="N16" s="239">
        <f>+N18</f>
        <v>0</v>
      </c>
      <c r="O16" s="239">
        <f>+O18</f>
        <v>2000000</v>
      </c>
    </row>
    <row r="17" spans="1:15" s="224" customFormat="1" ht="14.4">
      <c r="A17" s="223"/>
      <c r="B17" s="223"/>
      <c r="C17" s="223" t="s">
        <v>13</v>
      </c>
      <c r="D17" s="223"/>
      <c r="E17" s="223"/>
      <c r="F17" s="223"/>
      <c r="G17" s="237"/>
      <c r="H17" s="223"/>
      <c r="I17" s="223"/>
      <c r="J17" s="237"/>
      <c r="K17" s="237"/>
      <c r="L17" s="237"/>
      <c r="M17" s="237"/>
      <c r="N17" s="237"/>
      <c r="O17" s="237"/>
    </row>
    <row r="18" spans="1:15" s="229" customFormat="1" ht="32.4">
      <c r="A18" s="134" t="s">
        <v>188</v>
      </c>
      <c r="B18" s="134"/>
      <c r="C18" s="134" t="s">
        <v>189</v>
      </c>
      <c r="D18" s="226">
        <f t="shared" ref="D18:D27" si="8">+E18+F18</f>
        <v>716300.5</v>
      </c>
      <c r="E18" s="228">
        <f>+E20</f>
        <v>0</v>
      </c>
      <c r="F18" s="228">
        <f>+F20</f>
        <v>716300.5</v>
      </c>
      <c r="G18" s="238">
        <f t="shared" ref="G18:G27" si="9">+H18+I18</f>
        <v>2040945.5</v>
      </c>
      <c r="H18" s="228">
        <f>+H20</f>
        <v>0</v>
      </c>
      <c r="I18" s="228">
        <f>+I20</f>
        <v>2040945.5</v>
      </c>
      <c r="J18" s="238">
        <f t="shared" ref="J18" si="10">+K18+L18</f>
        <v>2000000</v>
      </c>
      <c r="K18" s="238">
        <f>+K20</f>
        <v>0</v>
      </c>
      <c r="L18" s="238">
        <f>+L20</f>
        <v>2000000</v>
      </c>
      <c r="M18" s="238">
        <f t="shared" ref="M18" si="11">+N18+O18</f>
        <v>2000000</v>
      </c>
      <c r="N18" s="238">
        <f>+N20</f>
        <v>0</v>
      </c>
      <c r="O18" s="238">
        <f>+O20</f>
        <v>2000000</v>
      </c>
    </row>
    <row r="19" spans="1:15" s="14" customFormat="1">
      <c r="A19" s="136"/>
      <c r="B19" s="136"/>
      <c r="C19" s="136" t="s">
        <v>13</v>
      </c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</row>
    <row r="20" spans="1:15" s="232" customFormat="1" ht="78">
      <c r="A20" s="147"/>
      <c r="B20" s="147" t="s">
        <v>190</v>
      </c>
      <c r="C20" s="136" t="s">
        <v>191</v>
      </c>
      <c r="D20" s="230">
        <f t="shared" si="8"/>
        <v>716300.5</v>
      </c>
      <c r="E20" s="231">
        <f>+E22</f>
        <v>0</v>
      </c>
      <c r="F20" s="231">
        <f>+F22</f>
        <v>716300.5</v>
      </c>
      <c r="G20" s="230">
        <f t="shared" si="9"/>
        <v>2040945.5</v>
      </c>
      <c r="H20" s="231">
        <f>+H22</f>
        <v>0</v>
      </c>
      <c r="I20" s="231">
        <f>+I22</f>
        <v>2040945.5</v>
      </c>
      <c r="J20" s="230">
        <f t="shared" ref="J20" si="12">+K20+L20</f>
        <v>2000000</v>
      </c>
      <c r="K20" s="231">
        <f>+K22</f>
        <v>0</v>
      </c>
      <c r="L20" s="231">
        <f>+L22</f>
        <v>2000000</v>
      </c>
      <c r="M20" s="230">
        <f t="shared" ref="M20" si="13">+N20+O20</f>
        <v>2000000</v>
      </c>
      <c r="N20" s="231">
        <f>+N22</f>
        <v>0</v>
      </c>
      <c r="O20" s="231">
        <f>+O22</f>
        <v>2000000</v>
      </c>
    </row>
    <row r="21" spans="1:15" s="14" customFormat="1">
      <c r="A21" s="136"/>
      <c r="B21" s="136"/>
      <c r="C21" s="136" t="s">
        <v>23</v>
      </c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</row>
    <row r="22" spans="1:15" s="14" customFormat="1" ht="32.4">
      <c r="A22" s="136"/>
      <c r="B22" s="136"/>
      <c r="C22" s="158" t="s">
        <v>192</v>
      </c>
      <c r="D22" s="233">
        <f t="shared" si="8"/>
        <v>716300.5</v>
      </c>
      <c r="E22" s="234">
        <f>+E24</f>
        <v>0</v>
      </c>
      <c r="F22" s="234">
        <f>+F24</f>
        <v>716300.5</v>
      </c>
      <c r="G22" s="233">
        <f t="shared" si="9"/>
        <v>2040945.5</v>
      </c>
      <c r="H22" s="234">
        <f>+H24</f>
        <v>0</v>
      </c>
      <c r="I22" s="234">
        <f>+I24</f>
        <v>2040945.5</v>
      </c>
      <c r="J22" s="233">
        <f t="shared" ref="J22" si="14">+K22+L22</f>
        <v>2000000</v>
      </c>
      <c r="K22" s="234">
        <f>+K24</f>
        <v>0</v>
      </c>
      <c r="L22" s="234">
        <f>+L24</f>
        <v>2000000</v>
      </c>
      <c r="M22" s="233">
        <f t="shared" ref="M22" si="15">+N22+O22</f>
        <v>2000000</v>
      </c>
      <c r="N22" s="234">
        <f>+N24</f>
        <v>0</v>
      </c>
      <c r="O22" s="234">
        <f>+O24</f>
        <v>2000000</v>
      </c>
    </row>
    <row r="23" spans="1:15" s="14" customFormat="1" ht="31.2">
      <c r="A23" s="136"/>
      <c r="B23" s="136"/>
      <c r="C23" s="136" t="s">
        <v>193</v>
      </c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</row>
    <row r="24" spans="1:15" s="232" customFormat="1">
      <c r="A24" s="147"/>
      <c r="B24" s="147"/>
      <c r="C24" s="147" t="s">
        <v>14</v>
      </c>
      <c r="D24" s="230">
        <f t="shared" si="8"/>
        <v>716300.5</v>
      </c>
      <c r="E24" s="231">
        <f t="shared" ref="E24:F27" si="16">+E25</f>
        <v>0</v>
      </c>
      <c r="F24" s="231">
        <f t="shared" si="16"/>
        <v>716300.5</v>
      </c>
      <c r="G24" s="230">
        <f t="shared" si="9"/>
        <v>2040945.5</v>
      </c>
      <c r="H24" s="231">
        <f t="shared" ref="H24:O27" si="17">+H25</f>
        <v>0</v>
      </c>
      <c r="I24" s="231">
        <f t="shared" si="17"/>
        <v>2040945.5</v>
      </c>
      <c r="J24" s="230">
        <f t="shared" ref="J24:J27" si="18">+K24+L24</f>
        <v>2000000</v>
      </c>
      <c r="K24" s="231">
        <f t="shared" si="17"/>
        <v>0</v>
      </c>
      <c r="L24" s="231">
        <f t="shared" si="17"/>
        <v>2000000</v>
      </c>
      <c r="M24" s="230">
        <f t="shared" ref="M24:M27" si="19">+N24+O24</f>
        <v>2000000</v>
      </c>
      <c r="N24" s="231">
        <f t="shared" si="17"/>
        <v>0</v>
      </c>
      <c r="O24" s="231">
        <f t="shared" si="17"/>
        <v>2000000</v>
      </c>
    </row>
    <row r="25" spans="1:15" s="14" customFormat="1">
      <c r="A25" s="136"/>
      <c r="B25" s="136"/>
      <c r="C25" s="136" t="s">
        <v>108</v>
      </c>
      <c r="D25" s="149">
        <f t="shared" si="8"/>
        <v>716300.5</v>
      </c>
      <c r="E25" s="149">
        <f t="shared" si="16"/>
        <v>0</v>
      </c>
      <c r="F25" s="149">
        <f t="shared" si="16"/>
        <v>716300.5</v>
      </c>
      <c r="G25" s="149">
        <f t="shared" si="9"/>
        <v>2040945.5</v>
      </c>
      <c r="H25" s="149">
        <f t="shared" si="17"/>
        <v>0</v>
      </c>
      <c r="I25" s="149">
        <f t="shared" si="17"/>
        <v>2040945.5</v>
      </c>
      <c r="J25" s="149">
        <f t="shared" si="18"/>
        <v>2000000</v>
      </c>
      <c r="K25" s="149">
        <f t="shared" si="17"/>
        <v>0</v>
      </c>
      <c r="L25" s="149">
        <f t="shared" si="17"/>
        <v>2000000</v>
      </c>
      <c r="M25" s="149">
        <f t="shared" si="19"/>
        <v>2000000</v>
      </c>
      <c r="N25" s="149">
        <f t="shared" si="17"/>
        <v>0</v>
      </c>
      <c r="O25" s="149">
        <f t="shared" si="17"/>
        <v>2000000</v>
      </c>
    </row>
    <row r="26" spans="1:15" s="14" customFormat="1">
      <c r="A26" s="136"/>
      <c r="B26" s="136"/>
      <c r="C26" s="136" t="s">
        <v>109</v>
      </c>
      <c r="D26" s="149">
        <f t="shared" si="8"/>
        <v>716300.5</v>
      </c>
      <c r="E26" s="149">
        <f t="shared" si="16"/>
        <v>0</v>
      </c>
      <c r="F26" s="149">
        <f t="shared" si="16"/>
        <v>716300.5</v>
      </c>
      <c r="G26" s="149">
        <f t="shared" si="9"/>
        <v>2040945.5</v>
      </c>
      <c r="H26" s="149">
        <f t="shared" si="17"/>
        <v>0</v>
      </c>
      <c r="I26" s="149">
        <f t="shared" si="17"/>
        <v>2040945.5</v>
      </c>
      <c r="J26" s="149">
        <f t="shared" si="18"/>
        <v>2000000</v>
      </c>
      <c r="K26" s="149">
        <f t="shared" si="17"/>
        <v>0</v>
      </c>
      <c r="L26" s="149">
        <f t="shared" si="17"/>
        <v>2000000</v>
      </c>
      <c r="M26" s="149">
        <f t="shared" si="19"/>
        <v>2000000</v>
      </c>
      <c r="N26" s="149">
        <f t="shared" si="17"/>
        <v>0</v>
      </c>
      <c r="O26" s="149">
        <f t="shared" si="17"/>
        <v>2000000</v>
      </c>
    </row>
    <row r="27" spans="1:15" s="14" customFormat="1">
      <c r="A27" s="136"/>
      <c r="B27" s="136"/>
      <c r="C27" s="136" t="s">
        <v>102</v>
      </c>
      <c r="D27" s="149">
        <f t="shared" si="8"/>
        <v>716300.5</v>
      </c>
      <c r="E27" s="149">
        <f t="shared" si="16"/>
        <v>0</v>
      </c>
      <c r="F27" s="149">
        <f t="shared" si="16"/>
        <v>716300.5</v>
      </c>
      <c r="G27" s="149">
        <f t="shared" si="9"/>
        <v>2040945.5</v>
      </c>
      <c r="H27" s="149">
        <f t="shared" si="17"/>
        <v>0</v>
      </c>
      <c r="I27" s="149">
        <f t="shared" si="17"/>
        <v>2040945.5</v>
      </c>
      <c r="J27" s="149">
        <f t="shared" si="18"/>
        <v>2000000</v>
      </c>
      <c r="K27" s="149">
        <f t="shared" si="17"/>
        <v>0</v>
      </c>
      <c r="L27" s="149">
        <f t="shared" si="17"/>
        <v>2000000</v>
      </c>
      <c r="M27" s="149">
        <f t="shared" si="19"/>
        <v>2000000</v>
      </c>
      <c r="N27" s="149">
        <f t="shared" si="17"/>
        <v>0</v>
      </c>
      <c r="O27" s="149">
        <f t="shared" si="17"/>
        <v>2000000</v>
      </c>
    </row>
    <row r="28" spans="1:15" s="14" customFormat="1">
      <c r="A28" s="136"/>
      <c r="B28" s="136"/>
      <c r="C28" s="136" t="s">
        <v>55</v>
      </c>
      <c r="D28" s="149">
        <f>+E28+F28</f>
        <v>716300.5</v>
      </c>
      <c r="E28" s="149">
        <v>0</v>
      </c>
      <c r="F28" s="149">
        <v>716300.5</v>
      </c>
      <c r="G28" s="149">
        <f>+H28+I28</f>
        <v>2040945.5</v>
      </c>
      <c r="H28" s="149"/>
      <c r="I28" s="149">
        <f>40945.5+2000000</f>
        <v>2040945.5</v>
      </c>
      <c r="J28" s="149">
        <f>+K28+L28</f>
        <v>2000000</v>
      </c>
      <c r="K28" s="149"/>
      <c r="L28" s="149">
        <v>2000000</v>
      </c>
      <c r="M28" s="149">
        <f>+N28+O28</f>
        <v>2000000</v>
      </c>
      <c r="N28" s="149"/>
      <c r="O28" s="149">
        <v>2000000</v>
      </c>
    </row>
  </sheetData>
  <mergeCells count="21">
    <mergeCell ref="A6:O6"/>
    <mergeCell ref="L1:M1"/>
    <mergeCell ref="N1:O1"/>
    <mergeCell ref="L2:O2"/>
    <mergeCell ref="L3:M3"/>
    <mergeCell ref="N3:O3"/>
    <mergeCell ref="A9:B11"/>
    <mergeCell ref="C9:C11"/>
    <mergeCell ref="D9:O9"/>
    <mergeCell ref="D10:F10"/>
    <mergeCell ref="G10:I10"/>
    <mergeCell ref="J10:L10"/>
    <mergeCell ref="M10:O10"/>
    <mergeCell ref="D11:D12"/>
    <mergeCell ref="E11:F11"/>
    <mergeCell ref="G11:G12"/>
    <mergeCell ref="H11:I11"/>
    <mergeCell ref="J11:J12"/>
    <mergeCell ref="K11:L11"/>
    <mergeCell ref="M11:M12"/>
    <mergeCell ref="N11:O1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72"/>
  <sheetViews>
    <sheetView topLeftCell="A64" zoomScale="85" zoomScaleNormal="85" zoomScaleSheetLayoutView="100" workbookViewId="0">
      <selection activeCell="A67" sqref="A67:XFD71"/>
    </sheetView>
  </sheetViews>
  <sheetFormatPr defaultColWidth="9.109375" defaultRowHeight="15.6"/>
  <cols>
    <col min="1" max="1" width="5.21875" style="1" customWidth="1"/>
    <col min="2" max="2" width="24.5546875" style="1" customWidth="1"/>
    <col min="3" max="3" width="67.88671875" style="1" customWidth="1"/>
    <col min="4" max="7" width="19.6640625" style="1" customWidth="1"/>
    <col min="8" max="8" width="10" style="1" customWidth="1"/>
    <col min="9" max="9" width="49.88671875" style="1" customWidth="1"/>
    <col min="10" max="16384" width="9.109375" style="1"/>
  </cols>
  <sheetData>
    <row r="1" spans="1:7" ht="37.5" customHeight="1">
      <c r="C1" s="298" t="s">
        <v>202</v>
      </c>
      <c r="D1" s="298"/>
      <c r="E1" s="298"/>
      <c r="F1" s="298"/>
      <c r="G1" s="298"/>
    </row>
    <row r="2" spans="1:7" ht="17.55" customHeight="1">
      <c r="C2" s="299" t="s">
        <v>68</v>
      </c>
      <c r="D2" s="299"/>
      <c r="E2" s="299"/>
      <c r="F2" s="299"/>
      <c r="G2" s="299"/>
    </row>
    <row r="3" spans="1:7" ht="17.55" customHeight="1">
      <c r="C3" s="299" t="s">
        <v>27</v>
      </c>
      <c r="D3" s="299"/>
      <c r="E3" s="299"/>
      <c r="F3" s="299"/>
      <c r="G3" s="299"/>
    </row>
    <row r="6" spans="1:7" ht="59.55" customHeight="1">
      <c r="A6" s="30"/>
      <c r="B6" s="341" t="s">
        <v>203</v>
      </c>
      <c r="C6" s="341"/>
      <c r="D6" s="341"/>
      <c r="E6" s="341"/>
      <c r="F6" s="341"/>
      <c r="G6" s="341"/>
    </row>
    <row r="7" spans="1:7" ht="23.55" customHeight="1"/>
    <row r="8" spans="1:7" ht="21.9" customHeight="1">
      <c r="A8" s="340" t="s">
        <v>36</v>
      </c>
      <c r="B8" s="340"/>
      <c r="C8" s="340"/>
      <c r="D8" s="340"/>
      <c r="E8" s="340"/>
      <c r="F8" s="340"/>
      <c r="G8" s="340"/>
    </row>
    <row r="9" spans="1:7" ht="38.700000000000003" customHeight="1">
      <c r="C9" s="342" t="s">
        <v>30</v>
      </c>
      <c r="D9" s="342"/>
      <c r="E9" s="342"/>
      <c r="F9" s="342"/>
      <c r="G9" s="8"/>
    </row>
    <row r="10" spans="1:7" ht="16.2">
      <c r="B10" s="336" t="s">
        <v>7</v>
      </c>
      <c r="C10" s="337"/>
      <c r="D10" s="338"/>
      <c r="E10" s="338"/>
      <c r="F10" s="337"/>
      <c r="G10" s="339"/>
    </row>
    <row r="11" spans="1:7">
      <c r="B11" s="3"/>
      <c r="C11" s="3"/>
      <c r="D11" s="31"/>
      <c r="E11" s="31"/>
      <c r="F11" s="31"/>
      <c r="G11" s="31"/>
    </row>
    <row r="12" spans="1:7">
      <c r="B12" s="3"/>
      <c r="C12" s="3"/>
    </row>
    <row r="13" spans="1:7" s="3" customFormat="1" ht="16.2">
      <c r="B13" s="26" t="s">
        <v>38</v>
      </c>
      <c r="C13" s="26" t="s">
        <v>1</v>
      </c>
      <c r="D13" s="25"/>
      <c r="E13" s="25"/>
      <c r="F13" s="25"/>
      <c r="G13" s="25"/>
    </row>
    <row r="14" spans="1:7" s="3" customFormat="1" ht="31.2">
      <c r="B14" s="27">
        <v>1189</v>
      </c>
      <c r="C14" s="20" t="s">
        <v>204</v>
      </c>
      <c r="D14" s="26"/>
      <c r="E14" s="26"/>
      <c r="F14" s="26"/>
      <c r="G14" s="26"/>
    </row>
    <row r="15" spans="1:7" s="3" customFormat="1"/>
    <row r="16" spans="1:7" s="3" customFormat="1" ht="16.2">
      <c r="B16" s="332" t="s">
        <v>2</v>
      </c>
      <c r="C16" s="333"/>
      <c r="D16" s="32"/>
      <c r="E16" s="32"/>
      <c r="F16" s="32"/>
      <c r="G16" s="32"/>
    </row>
    <row r="17" spans="2:8" s="3" customFormat="1" ht="37.200000000000003" customHeight="1">
      <c r="B17" s="20" t="s">
        <v>3</v>
      </c>
      <c r="C17" s="24">
        <v>1189</v>
      </c>
      <c r="D17" s="264" t="s">
        <v>29</v>
      </c>
      <c r="E17" s="265"/>
      <c r="F17" s="265"/>
      <c r="G17" s="266"/>
    </row>
    <row r="18" spans="2:8" s="3" customFormat="1" ht="31.2">
      <c r="B18" s="20" t="s">
        <v>4</v>
      </c>
      <c r="C18" s="24">
        <v>12003</v>
      </c>
      <c r="D18" s="9" t="s">
        <v>54</v>
      </c>
      <c r="E18" s="9" t="s">
        <v>53</v>
      </c>
      <c r="F18" s="9" t="s">
        <v>9</v>
      </c>
      <c r="G18" s="9" t="s">
        <v>10</v>
      </c>
    </row>
    <row r="19" spans="2:8" s="3" customFormat="1" ht="78">
      <c r="B19" s="28" t="s">
        <v>63</v>
      </c>
      <c r="C19" s="240" t="s">
        <v>205</v>
      </c>
      <c r="D19" s="277"/>
      <c r="E19" s="277"/>
      <c r="F19" s="277"/>
      <c r="G19" s="277"/>
    </row>
    <row r="20" spans="2:8" s="3" customFormat="1" ht="78">
      <c r="B20" s="28" t="s">
        <v>64</v>
      </c>
      <c r="C20" s="240" t="s">
        <v>206</v>
      </c>
      <c r="D20" s="278"/>
      <c r="E20" s="278"/>
      <c r="F20" s="278"/>
      <c r="G20" s="278"/>
    </row>
    <row r="21" spans="2:8" s="3" customFormat="1" ht="31.2">
      <c r="B21" s="28" t="s">
        <v>65</v>
      </c>
      <c r="C21" s="240" t="s">
        <v>207</v>
      </c>
      <c r="D21" s="278"/>
      <c r="E21" s="278"/>
      <c r="F21" s="278"/>
      <c r="G21" s="278"/>
    </row>
    <row r="22" spans="2:8" s="3" customFormat="1" ht="46.8">
      <c r="B22" s="22" t="s">
        <v>104</v>
      </c>
      <c r="C22" s="240" t="s">
        <v>208</v>
      </c>
      <c r="D22" s="278"/>
      <c r="E22" s="278"/>
      <c r="F22" s="278"/>
      <c r="G22" s="278"/>
    </row>
    <row r="23" spans="2:8" s="3" customFormat="1">
      <c r="B23" s="334" t="s">
        <v>0</v>
      </c>
      <c r="C23" s="335"/>
      <c r="D23" s="279"/>
      <c r="E23" s="279"/>
      <c r="F23" s="279"/>
      <c r="G23" s="279"/>
    </row>
    <row r="24" spans="2:8" s="33" customFormat="1">
      <c r="B24" s="11" t="s">
        <v>5</v>
      </c>
      <c r="C24" s="11"/>
      <c r="D24" s="84">
        <f>+'Հավելված N 2'!D23</f>
        <v>716300.5</v>
      </c>
      <c r="E24" s="84">
        <f>+'Հավելված N 2'!E23</f>
        <v>2040945.5</v>
      </c>
      <c r="F24" s="84">
        <f>+'Հավելված N 2'!F23</f>
        <v>2000000</v>
      </c>
      <c r="G24" s="84">
        <f>+'Հավելված N 2'!G23</f>
        <v>2000000</v>
      </c>
      <c r="H24" s="34"/>
    </row>
    <row r="26" spans="2:8" s="3" customFormat="1" ht="16.2">
      <c r="B26" s="26" t="s">
        <v>38</v>
      </c>
      <c r="C26" s="26" t="s">
        <v>1</v>
      </c>
      <c r="D26" s="25"/>
      <c r="E26" s="25"/>
      <c r="F26" s="25"/>
      <c r="G26" s="25"/>
    </row>
    <row r="27" spans="2:8" s="3" customFormat="1" ht="31.2">
      <c r="B27" s="27">
        <v>1236</v>
      </c>
      <c r="C27" s="20" t="s">
        <v>76</v>
      </c>
      <c r="D27" s="26"/>
      <c r="E27" s="26"/>
      <c r="F27" s="26"/>
      <c r="G27" s="26"/>
    </row>
    <row r="28" spans="2:8" s="3" customFormat="1"/>
    <row r="29" spans="2:8" s="3" customFormat="1" ht="16.2">
      <c r="B29" s="332" t="s">
        <v>2</v>
      </c>
      <c r="C29" s="333"/>
      <c r="D29" s="32"/>
      <c r="E29" s="32"/>
      <c r="F29" s="32"/>
      <c r="G29" s="32"/>
    </row>
    <row r="30" spans="2:8" s="3" customFormat="1" ht="37.200000000000003" customHeight="1">
      <c r="B30" s="20" t="s">
        <v>3</v>
      </c>
      <c r="C30" s="24">
        <v>1236</v>
      </c>
      <c r="D30" s="264" t="s">
        <v>209</v>
      </c>
      <c r="E30" s="265"/>
      <c r="F30" s="265"/>
      <c r="G30" s="266"/>
    </row>
    <row r="31" spans="2:8" s="3" customFormat="1" ht="31.2">
      <c r="B31" s="20" t="s">
        <v>4</v>
      </c>
      <c r="C31" s="24">
        <v>32002</v>
      </c>
      <c r="D31" s="9" t="s">
        <v>54</v>
      </c>
      <c r="E31" s="9" t="s">
        <v>53</v>
      </c>
      <c r="F31" s="9" t="s">
        <v>9</v>
      </c>
      <c r="G31" s="9" t="s">
        <v>10</v>
      </c>
    </row>
    <row r="32" spans="2:8" s="3" customFormat="1" ht="31.2">
      <c r="B32" s="64" t="s">
        <v>63</v>
      </c>
      <c r="C32" s="29" t="s">
        <v>105</v>
      </c>
      <c r="D32" s="277"/>
      <c r="E32" s="277"/>
      <c r="F32" s="277"/>
      <c r="G32" s="277"/>
    </row>
    <row r="33" spans="2:8" s="3" customFormat="1" ht="62.4">
      <c r="B33" s="20" t="s">
        <v>64</v>
      </c>
      <c r="C33" s="29" t="s">
        <v>106</v>
      </c>
      <c r="D33" s="278"/>
      <c r="E33" s="278"/>
      <c r="F33" s="278"/>
      <c r="G33" s="278"/>
    </row>
    <row r="34" spans="2:8" s="3" customFormat="1" ht="46.8">
      <c r="B34" s="28" t="s">
        <v>65</v>
      </c>
      <c r="C34" s="29" t="s">
        <v>77</v>
      </c>
      <c r="D34" s="278"/>
      <c r="E34" s="278"/>
      <c r="F34" s="278"/>
      <c r="G34" s="278"/>
    </row>
    <row r="35" spans="2:8" s="3" customFormat="1" ht="62.4">
      <c r="B35" s="21" t="s">
        <v>79</v>
      </c>
      <c r="C35" s="29" t="s">
        <v>107</v>
      </c>
      <c r="D35" s="278"/>
      <c r="E35" s="278"/>
      <c r="F35" s="278"/>
      <c r="G35" s="278"/>
    </row>
    <row r="36" spans="2:8" s="3" customFormat="1">
      <c r="B36" s="334" t="s">
        <v>0</v>
      </c>
      <c r="C36" s="335"/>
      <c r="D36" s="279"/>
      <c r="E36" s="279"/>
      <c r="F36" s="279"/>
      <c r="G36" s="279"/>
    </row>
    <row r="37" spans="2:8" s="33" customFormat="1">
      <c r="B37" s="11" t="s">
        <v>5</v>
      </c>
      <c r="C37" s="11"/>
      <c r="D37" s="84">
        <f>+'Հավելված N 2'!D36</f>
        <v>0</v>
      </c>
      <c r="E37" s="84">
        <f>+'Հավելված N 2'!E36</f>
        <v>-258000</v>
      </c>
      <c r="F37" s="84">
        <f>+'Հավելված N 2'!F36</f>
        <v>0</v>
      </c>
      <c r="G37" s="84">
        <f>+'Հավելված N 2'!G36</f>
        <v>0</v>
      </c>
      <c r="H37" s="34"/>
    </row>
    <row r="38" spans="2:8" ht="11.25" customHeight="1"/>
    <row r="39" spans="2:8" s="3" customFormat="1" ht="16.2">
      <c r="B39" s="332" t="s">
        <v>2</v>
      </c>
      <c r="C39" s="333"/>
      <c r="D39" s="32"/>
      <c r="E39" s="32"/>
      <c r="F39" s="32"/>
      <c r="G39" s="32"/>
    </row>
    <row r="40" spans="2:8" s="3" customFormat="1" ht="37.200000000000003" customHeight="1">
      <c r="B40" s="20" t="s">
        <v>3</v>
      </c>
      <c r="C40" s="24">
        <v>1236</v>
      </c>
      <c r="D40" s="264" t="s">
        <v>209</v>
      </c>
      <c r="E40" s="265"/>
      <c r="F40" s="265"/>
      <c r="G40" s="266"/>
    </row>
    <row r="41" spans="2:8" s="3" customFormat="1" ht="31.2">
      <c r="B41" s="20" t="s">
        <v>4</v>
      </c>
      <c r="C41" s="24">
        <v>32003</v>
      </c>
      <c r="D41" s="9" t="s">
        <v>54</v>
      </c>
      <c r="E41" s="9" t="s">
        <v>53</v>
      </c>
      <c r="F41" s="9" t="s">
        <v>9</v>
      </c>
      <c r="G41" s="9" t="s">
        <v>10</v>
      </c>
    </row>
    <row r="42" spans="2:8" s="3" customFormat="1" ht="31.2">
      <c r="B42" s="64" t="s">
        <v>63</v>
      </c>
      <c r="C42" s="29" t="s">
        <v>121</v>
      </c>
      <c r="D42" s="277"/>
      <c r="E42" s="277"/>
      <c r="F42" s="277"/>
      <c r="G42" s="277"/>
    </row>
    <row r="43" spans="2:8" s="3" customFormat="1" ht="78">
      <c r="B43" s="20" t="s">
        <v>64</v>
      </c>
      <c r="C43" s="29" t="s">
        <v>122</v>
      </c>
      <c r="D43" s="278"/>
      <c r="E43" s="278"/>
      <c r="F43" s="278"/>
      <c r="G43" s="278"/>
    </row>
    <row r="44" spans="2:8" s="3" customFormat="1" ht="46.8">
      <c r="B44" s="28" t="s">
        <v>65</v>
      </c>
      <c r="C44" s="29" t="s">
        <v>77</v>
      </c>
      <c r="D44" s="278"/>
      <c r="E44" s="278"/>
      <c r="F44" s="278"/>
      <c r="G44" s="278"/>
    </row>
    <row r="45" spans="2:8" s="3" customFormat="1" ht="62.4">
      <c r="B45" s="21" t="s">
        <v>123</v>
      </c>
      <c r="C45" s="29" t="s">
        <v>124</v>
      </c>
      <c r="D45" s="278"/>
      <c r="E45" s="278"/>
      <c r="F45" s="278"/>
      <c r="G45" s="278"/>
    </row>
    <row r="46" spans="2:8" s="3" customFormat="1">
      <c r="B46" s="334" t="s">
        <v>0</v>
      </c>
      <c r="C46" s="335"/>
      <c r="D46" s="279"/>
      <c r="E46" s="279"/>
      <c r="F46" s="279"/>
      <c r="G46" s="279"/>
    </row>
    <row r="47" spans="2:8" s="3" customFormat="1" ht="54.75" customHeight="1">
      <c r="B47" s="330" t="s">
        <v>215</v>
      </c>
      <c r="C47" s="331"/>
      <c r="D47" s="152"/>
      <c r="E47" s="156">
        <v>-1</v>
      </c>
      <c r="F47" s="156"/>
      <c r="G47" s="156"/>
    </row>
    <row r="48" spans="2:8" s="3" customFormat="1" ht="54.75" customHeight="1">
      <c r="B48" s="330" t="s">
        <v>144</v>
      </c>
      <c r="C48" s="331"/>
      <c r="D48" s="152"/>
      <c r="E48" s="156">
        <v>-1</v>
      </c>
      <c r="F48" s="156"/>
      <c r="G48" s="156"/>
    </row>
    <row r="49" spans="2:8" s="3" customFormat="1" ht="34.35" customHeight="1">
      <c r="B49" s="330" t="s">
        <v>145</v>
      </c>
      <c r="C49" s="331"/>
      <c r="D49" s="152"/>
      <c r="E49" s="156">
        <v>-3</v>
      </c>
      <c r="F49" s="156"/>
      <c r="G49" s="156"/>
    </row>
    <row r="50" spans="2:8" s="3" customFormat="1" ht="54.75" customHeight="1">
      <c r="B50" s="330" t="s">
        <v>146</v>
      </c>
      <c r="C50" s="331"/>
      <c r="D50" s="152"/>
      <c r="E50" s="156">
        <v>-3</v>
      </c>
      <c r="F50" s="156"/>
      <c r="G50" s="156"/>
    </row>
    <row r="51" spans="2:8" s="3" customFormat="1" ht="54.75" customHeight="1">
      <c r="B51" s="330" t="s">
        <v>212</v>
      </c>
      <c r="C51" s="331"/>
      <c r="D51" s="152"/>
      <c r="E51" s="156">
        <v>-1</v>
      </c>
      <c r="F51" s="156"/>
      <c r="G51" s="156"/>
    </row>
    <row r="52" spans="2:8" s="3" customFormat="1" ht="34.35" customHeight="1">
      <c r="B52" s="330" t="s">
        <v>214</v>
      </c>
      <c r="C52" s="331"/>
      <c r="D52" s="152"/>
      <c r="E52" s="156">
        <v>-5</v>
      </c>
      <c r="F52" s="156"/>
      <c r="G52" s="156"/>
    </row>
    <row r="53" spans="2:8" s="3" customFormat="1" ht="34.35" customHeight="1">
      <c r="B53" s="330" t="s">
        <v>210</v>
      </c>
      <c r="C53" s="331"/>
      <c r="D53" s="152"/>
      <c r="E53" s="156">
        <v>-1</v>
      </c>
      <c r="F53" s="156"/>
      <c r="G53" s="156">
        <v>-1</v>
      </c>
    </row>
    <row r="54" spans="2:8" s="3" customFormat="1" ht="34.35" customHeight="1">
      <c r="B54" s="330" t="s">
        <v>211</v>
      </c>
      <c r="C54" s="331"/>
      <c r="D54" s="152"/>
      <c r="E54" s="156">
        <v>-3</v>
      </c>
      <c r="F54" s="156"/>
      <c r="G54" s="156">
        <v>-1</v>
      </c>
    </row>
    <row r="55" spans="2:8" s="3" customFormat="1" ht="34.35" customHeight="1">
      <c r="B55" s="330" t="s">
        <v>147</v>
      </c>
      <c r="C55" s="331"/>
      <c r="D55" s="152"/>
      <c r="E55" s="156">
        <v>-1</v>
      </c>
      <c r="F55" s="156"/>
      <c r="G55" s="156">
        <v>-1</v>
      </c>
    </row>
    <row r="56" spans="2:8" s="3" customFormat="1" ht="34.35" customHeight="1">
      <c r="B56" s="330" t="s">
        <v>213</v>
      </c>
      <c r="C56" s="331"/>
      <c r="D56" s="152"/>
      <c r="E56" s="156">
        <v>-2</v>
      </c>
      <c r="F56" s="156"/>
      <c r="G56" s="156"/>
    </row>
    <row r="57" spans="2:8" s="33" customFormat="1">
      <c r="B57" s="11" t="s">
        <v>5</v>
      </c>
      <c r="C57" s="11"/>
      <c r="D57" s="84">
        <f>+'Հավելված N 2'!D42</f>
        <v>0</v>
      </c>
      <c r="E57" s="84">
        <f>+'Հավելված N 2'!E42</f>
        <v>-1364000</v>
      </c>
      <c r="F57" s="84">
        <f>+'Հավելված N 2'!F42</f>
        <v>-2000000</v>
      </c>
      <c r="G57" s="84">
        <f>+'Հավելված N 2'!G42</f>
        <v>-2000000</v>
      </c>
      <c r="H57" s="34"/>
    </row>
    <row r="58" spans="2:8" ht="11.25" customHeight="1"/>
    <row r="59" spans="2:8" s="3" customFormat="1" ht="16.2">
      <c r="B59" s="332" t="s">
        <v>2</v>
      </c>
      <c r="C59" s="333"/>
      <c r="D59" s="32"/>
      <c r="E59" s="32"/>
      <c r="F59" s="32"/>
      <c r="G59" s="32"/>
    </row>
    <row r="60" spans="2:8" s="3" customFormat="1" ht="37.200000000000003" customHeight="1">
      <c r="B60" s="20" t="s">
        <v>3</v>
      </c>
      <c r="C60" s="24">
        <v>1236</v>
      </c>
      <c r="D60" s="264" t="s">
        <v>34</v>
      </c>
      <c r="E60" s="265"/>
      <c r="F60" s="265"/>
      <c r="G60" s="266"/>
    </row>
    <row r="61" spans="2:8" s="3" customFormat="1" ht="31.2">
      <c r="B61" s="20" t="s">
        <v>4</v>
      </c>
      <c r="C61" s="24">
        <v>32005</v>
      </c>
      <c r="D61" s="9" t="s">
        <v>54</v>
      </c>
      <c r="E61" s="9" t="s">
        <v>53</v>
      </c>
      <c r="F61" s="9" t="s">
        <v>9</v>
      </c>
      <c r="G61" s="9" t="s">
        <v>10</v>
      </c>
    </row>
    <row r="62" spans="2:8" s="3" customFormat="1" ht="31.2">
      <c r="B62" s="64" t="s">
        <v>63</v>
      </c>
      <c r="C62" s="29" t="s">
        <v>125</v>
      </c>
      <c r="D62" s="277"/>
      <c r="E62" s="277"/>
      <c r="F62" s="277"/>
      <c r="G62" s="277"/>
    </row>
    <row r="63" spans="2:8" s="3" customFormat="1" ht="78">
      <c r="B63" s="20" t="s">
        <v>64</v>
      </c>
      <c r="C63" s="29" t="s">
        <v>122</v>
      </c>
      <c r="D63" s="278"/>
      <c r="E63" s="278"/>
      <c r="F63" s="278"/>
      <c r="G63" s="278"/>
    </row>
    <row r="64" spans="2:8" s="3" customFormat="1" ht="46.8">
      <c r="B64" s="28" t="s">
        <v>65</v>
      </c>
      <c r="C64" s="29" t="s">
        <v>77</v>
      </c>
      <c r="D64" s="278"/>
      <c r="E64" s="278"/>
      <c r="F64" s="278"/>
      <c r="G64" s="278"/>
    </row>
    <row r="65" spans="2:8" s="3" customFormat="1" ht="62.4">
      <c r="B65" s="21" t="s">
        <v>123</v>
      </c>
      <c r="C65" s="29" t="s">
        <v>126</v>
      </c>
      <c r="D65" s="278"/>
      <c r="E65" s="278"/>
      <c r="F65" s="278"/>
      <c r="G65" s="278"/>
    </row>
    <row r="66" spans="2:8" s="3" customFormat="1">
      <c r="B66" s="334" t="s">
        <v>0</v>
      </c>
      <c r="C66" s="335"/>
      <c r="D66" s="279"/>
      <c r="E66" s="279"/>
      <c r="F66" s="279"/>
      <c r="G66" s="279"/>
    </row>
    <row r="67" spans="2:8" s="3" customFormat="1" ht="55.95" customHeight="1">
      <c r="B67" s="330" t="s">
        <v>216</v>
      </c>
      <c r="C67" s="331"/>
      <c r="D67" s="152"/>
      <c r="E67" s="156">
        <v>-1</v>
      </c>
      <c r="F67" s="156"/>
      <c r="G67" s="156"/>
    </row>
    <row r="68" spans="2:8" s="3" customFormat="1" ht="55.95" customHeight="1">
      <c r="B68" s="330" t="s">
        <v>148</v>
      </c>
      <c r="C68" s="331"/>
      <c r="D68" s="152"/>
      <c r="E68" s="156">
        <v>-3</v>
      </c>
      <c r="F68" s="156"/>
      <c r="G68" s="156"/>
    </row>
    <row r="69" spans="2:8" s="3" customFormat="1" ht="55.95" customHeight="1">
      <c r="B69" s="330" t="s">
        <v>149</v>
      </c>
      <c r="C69" s="331"/>
      <c r="D69" s="152"/>
      <c r="E69" s="156">
        <v>-1</v>
      </c>
      <c r="F69" s="156"/>
      <c r="G69" s="156"/>
    </row>
    <row r="70" spans="2:8" s="3" customFormat="1" ht="55.95" customHeight="1">
      <c r="B70" s="330" t="s">
        <v>150</v>
      </c>
      <c r="C70" s="331"/>
      <c r="D70" s="152"/>
      <c r="E70" s="156">
        <v>-2</v>
      </c>
      <c r="F70" s="156"/>
      <c r="G70" s="156"/>
    </row>
    <row r="71" spans="2:8" s="3" customFormat="1" ht="53.25" customHeight="1">
      <c r="B71" s="330" t="s">
        <v>151</v>
      </c>
      <c r="C71" s="331"/>
      <c r="D71" s="10"/>
      <c r="E71" s="10"/>
      <c r="F71" s="10"/>
      <c r="G71" s="156">
        <v>-3</v>
      </c>
    </row>
    <row r="72" spans="2:8" s="33" customFormat="1">
      <c r="B72" s="11" t="s">
        <v>5</v>
      </c>
      <c r="C72" s="11"/>
      <c r="D72" s="84">
        <f>+'Հավելված N 2'!D48</f>
        <v>0</v>
      </c>
      <c r="E72" s="84">
        <f>+'Հավելված N 2'!E48</f>
        <v>-378000</v>
      </c>
      <c r="F72" s="84">
        <f>+'Հավելված N 2'!F48</f>
        <v>0</v>
      </c>
      <c r="G72" s="84">
        <f>+'Հավելված N 2'!G48</f>
        <v>0</v>
      </c>
      <c r="H72" s="34"/>
    </row>
  </sheetData>
  <mergeCells count="50">
    <mergeCell ref="B36:C36"/>
    <mergeCell ref="D30:G30"/>
    <mergeCell ref="D32:D36"/>
    <mergeCell ref="E32:E36"/>
    <mergeCell ref="F32:F36"/>
    <mergeCell ref="G32:G36"/>
    <mergeCell ref="C1:G1"/>
    <mergeCell ref="C2:G2"/>
    <mergeCell ref="C3:G3"/>
    <mergeCell ref="B10:G10"/>
    <mergeCell ref="A8:G8"/>
    <mergeCell ref="B6:G6"/>
    <mergeCell ref="C9:F9"/>
    <mergeCell ref="B29:C29"/>
    <mergeCell ref="B16:C16"/>
    <mergeCell ref="D17:G17"/>
    <mergeCell ref="D19:D23"/>
    <mergeCell ref="E19:E23"/>
    <mergeCell ref="F19:F23"/>
    <mergeCell ref="G19:G23"/>
    <mergeCell ref="B23:C23"/>
    <mergeCell ref="B39:C39"/>
    <mergeCell ref="D40:G40"/>
    <mergeCell ref="D42:D46"/>
    <mergeCell ref="E42:E46"/>
    <mergeCell ref="F42:F46"/>
    <mergeCell ref="G42:G46"/>
    <mergeCell ref="B46:C46"/>
    <mergeCell ref="D60:G60"/>
    <mergeCell ref="D62:D66"/>
    <mergeCell ref="E62:E66"/>
    <mergeCell ref="F62:F66"/>
    <mergeCell ref="G62:G66"/>
    <mergeCell ref="B47:C47"/>
    <mergeCell ref="B68:C68"/>
    <mergeCell ref="B67:C67"/>
    <mergeCell ref="B48:C48"/>
    <mergeCell ref="B49:C49"/>
    <mergeCell ref="B50:C50"/>
    <mergeCell ref="B52:C52"/>
    <mergeCell ref="B55:C55"/>
    <mergeCell ref="B53:C53"/>
    <mergeCell ref="B54:C54"/>
    <mergeCell ref="B59:C59"/>
    <mergeCell ref="B66:C66"/>
    <mergeCell ref="B69:C69"/>
    <mergeCell ref="B70:C70"/>
    <mergeCell ref="B71:C71"/>
    <mergeCell ref="B56:C56"/>
    <mergeCell ref="B51:C51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08"/>
  <sheetViews>
    <sheetView zoomScale="85" zoomScaleNormal="85" zoomScaleSheetLayoutView="100" workbookViewId="0">
      <selection activeCell="H4" sqref="H4"/>
    </sheetView>
  </sheetViews>
  <sheetFormatPr defaultColWidth="9.109375" defaultRowHeight="15.6"/>
  <cols>
    <col min="1" max="1" width="5.21875" style="1" customWidth="1"/>
    <col min="2" max="2" width="24.5546875" style="1" customWidth="1"/>
    <col min="3" max="3" width="67.88671875" style="1" customWidth="1"/>
    <col min="4" max="7" width="19.88671875" style="1" customWidth="1"/>
    <col min="8" max="8" width="49.88671875" style="1" customWidth="1"/>
    <col min="9" max="16384" width="9.109375" style="1"/>
  </cols>
  <sheetData>
    <row r="1" spans="1:7" ht="37.5" customHeight="1">
      <c r="C1" s="298" t="s">
        <v>112</v>
      </c>
      <c r="D1" s="298"/>
      <c r="E1" s="298"/>
      <c r="F1" s="298"/>
      <c r="G1" s="298"/>
    </row>
    <row r="2" spans="1:7" ht="17.55" customHeight="1">
      <c r="C2" s="299" t="s">
        <v>68</v>
      </c>
      <c r="D2" s="299"/>
      <c r="E2" s="299"/>
      <c r="F2" s="299"/>
      <c r="G2" s="299"/>
    </row>
    <row r="3" spans="1:7" ht="17.55" customHeight="1">
      <c r="C3" s="299" t="s">
        <v>27</v>
      </c>
      <c r="D3" s="299"/>
      <c r="E3" s="299"/>
      <c r="F3" s="299"/>
      <c r="G3" s="299"/>
    </row>
    <row r="6" spans="1:7" ht="59.55" customHeight="1">
      <c r="A6" s="30"/>
      <c r="B6" s="343" t="s">
        <v>217</v>
      </c>
      <c r="C6" s="343"/>
      <c r="D6" s="343"/>
      <c r="E6" s="343"/>
      <c r="F6" s="343"/>
      <c r="G6" s="343"/>
    </row>
    <row r="7" spans="1:7" ht="23.55" customHeight="1"/>
    <row r="8" spans="1:7" ht="23.55" customHeight="1"/>
    <row r="9" spans="1:7" ht="21.9" customHeight="1">
      <c r="A9" s="340" t="s">
        <v>110</v>
      </c>
      <c r="B9" s="340"/>
      <c r="C9" s="340"/>
      <c r="D9" s="340"/>
      <c r="E9" s="340"/>
      <c r="F9" s="340"/>
      <c r="G9" s="340"/>
    </row>
    <row r="10" spans="1:7" ht="38.700000000000003" customHeight="1">
      <c r="C10" s="342" t="s">
        <v>101</v>
      </c>
      <c r="D10" s="342"/>
      <c r="E10" s="342"/>
      <c r="F10" s="342"/>
      <c r="G10" s="8"/>
    </row>
    <row r="11" spans="1:7" ht="16.2">
      <c r="B11" s="336" t="s">
        <v>35</v>
      </c>
      <c r="C11" s="337"/>
      <c r="D11" s="338"/>
      <c r="E11" s="338"/>
      <c r="F11" s="337"/>
      <c r="G11" s="339"/>
    </row>
    <row r="12" spans="1:7">
      <c r="B12" s="3"/>
      <c r="C12" s="3"/>
      <c r="D12" s="31"/>
      <c r="E12" s="31"/>
      <c r="F12" s="31"/>
      <c r="G12" s="31"/>
    </row>
    <row r="13" spans="1:7">
      <c r="B13" s="3"/>
      <c r="C13" s="3"/>
    </row>
    <row r="14" spans="1:7" s="3" customFormat="1" ht="16.2">
      <c r="B14" s="26" t="s">
        <v>38</v>
      </c>
      <c r="C14" s="26" t="s">
        <v>1</v>
      </c>
      <c r="D14" s="25"/>
      <c r="E14" s="25"/>
      <c r="F14" s="25"/>
      <c r="G14" s="25"/>
    </row>
    <row r="15" spans="1:7" s="3" customFormat="1" ht="31.2">
      <c r="B15" s="27">
        <v>1189</v>
      </c>
      <c r="C15" s="20" t="s">
        <v>204</v>
      </c>
      <c r="D15" s="26"/>
      <c r="E15" s="26"/>
      <c r="F15" s="26"/>
      <c r="G15" s="26"/>
    </row>
    <row r="16" spans="1:7" s="3" customFormat="1"/>
    <row r="17" spans="2:7" s="3" customFormat="1" ht="16.2">
      <c r="B17" s="332" t="s">
        <v>2</v>
      </c>
      <c r="C17" s="333"/>
      <c r="D17" s="32"/>
      <c r="E17" s="32"/>
      <c r="F17" s="32"/>
      <c r="G17" s="32"/>
    </row>
    <row r="18" spans="2:7" s="3" customFormat="1" ht="37.200000000000003" customHeight="1">
      <c r="B18" s="20" t="s">
        <v>3</v>
      </c>
      <c r="C18" s="24">
        <v>1189</v>
      </c>
      <c r="D18" s="264" t="s">
        <v>29</v>
      </c>
      <c r="E18" s="265"/>
      <c r="F18" s="265"/>
      <c r="G18" s="266"/>
    </row>
    <row r="19" spans="2:7" s="3" customFormat="1" ht="31.2">
      <c r="B19" s="20" t="s">
        <v>4</v>
      </c>
      <c r="C19" s="24">
        <v>12003</v>
      </c>
      <c r="D19" s="9" t="s">
        <v>54</v>
      </c>
      <c r="E19" s="9" t="s">
        <v>53</v>
      </c>
      <c r="F19" s="9" t="s">
        <v>9</v>
      </c>
      <c r="G19" s="9" t="s">
        <v>10</v>
      </c>
    </row>
    <row r="20" spans="2:7" s="3" customFormat="1" ht="62.4">
      <c r="B20" s="28" t="s">
        <v>63</v>
      </c>
      <c r="C20" s="240" t="s">
        <v>205</v>
      </c>
      <c r="D20" s="277"/>
      <c r="E20" s="277"/>
      <c r="F20" s="277"/>
      <c r="G20" s="277"/>
    </row>
    <row r="21" spans="2:7" s="3" customFormat="1" ht="78">
      <c r="B21" s="28" t="s">
        <v>64</v>
      </c>
      <c r="C21" s="240" t="s">
        <v>206</v>
      </c>
      <c r="D21" s="278"/>
      <c r="E21" s="278"/>
      <c r="F21" s="278"/>
      <c r="G21" s="278"/>
    </row>
    <row r="22" spans="2:7" s="3" customFormat="1" ht="31.2">
      <c r="B22" s="28" t="s">
        <v>65</v>
      </c>
      <c r="C22" s="240" t="s">
        <v>207</v>
      </c>
      <c r="D22" s="278"/>
      <c r="E22" s="278"/>
      <c r="F22" s="278"/>
      <c r="G22" s="278"/>
    </row>
    <row r="23" spans="2:7" s="3" customFormat="1" ht="46.8">
      <c r="B23" s="22" t="s">
        <v>104</v>
      </c>
      <c r="C23" s="240" t="s">
        <v>208</v>
      </c>
      <c r="D23" s="278"/>
      <c r="E23" s="278"/>
      <c r="F23" s="278"/>
      <c r="G23" s="278"/>
    </row>
    <row r="24" spans="2:7" s="3" customFormat="1">
      <c r="B24" s="334" t="s">
        <v>0</v>
      </c>
      <c r="C24" s="335"/>
      <c r="D24" s="279"/>
      <c r="E24" s="279"/>
      <c r="F24" s="279"/>
      <c r="G24" s="279"/>
    </row>
    <row r="25" spans="2:7" s="33" customFormat="1">
      <c r="B25" s="11" t="s">
        <v>5</v>
      </c>
      <c r="C25" s="11"/>
      <c r="D25" s="84">
        <f>+'Հավելված N 3'!G76</f>
        <v>716300.5</v>
      </c>
      <c r="E25" s="84">
        <f>+'Հավելված N 3'!H76</f>
        <v>2040945.5</v>
      </c>
      <c r="F25" s="84">
        <f>+'Հավելված N 3'!I76</f>
        <v>2000000</v>
      </c>
      <c r="G25" s="84">
        <f>+'Հավելված N 3'!J76</f>
        <v>2000000</v>
      </c>
    </row>
    <row r="27" spans="2:7" s="3" customFormat="1" ht="16.2">
      <c r="B27" s="26" t="s">
        <v>38</v>
      </c>
      <c r="C27" s="26" t="s">
        <v>1</v>
      </c>
      <c r="D27" s="25"/>
      <c r="E27" s="25"/>
      <c r="F27" s="25"/>
      <c r="G27" s="25"/>
    </row>
    <row r="28" spans="2:7" s="3" customFormat="1" ht="31.2">
      <c r="B28" s="27">
        <v>1236</v>
      </c>
      <c r="C28" s="20" t="s">
        <v>76</v>
      </c>
      <c r="D28" s="26"/>
      <c r="E28" s="26"/>
      <c r="F28" s="26"/>
      <c r="G28" s="26"/>
    </row>
    <row r="29" spans="2:7" s="3" customFormat="1"/>
    <row r="30" spans="2:7" s="3" customFormat="1" ht="16.2">
      <c r="B30" s="332" t="s">
        <v>2</v>
      </c>
      <c r="C30" s="333"/>
      <c r="D30" s="32"/>
      <c r="E30" s="32"/>
      <c r="F30" s="32"/>
      <c r="G30" s="32"/>
    </row>
    <row r="31" spans="2:7" s="3" customFormat="1" ht="37.200000000000003" customHeight="1">
      <c r="B31" s="20" t="s">
        <v>3</v>
      </c>
      <c r="C31" s="24">
        <v>1236</v>
      </c>
      <c r="D31" s="264" t="s">
        <v>34</v>
      </c>
      <c r="E31" s="265"/>
      <c r="F31" s="265"/>
      <c r="G31" s="266"/>
    </row>
    <row r="32" spans="2:7" s="3" customFormat="1" ht="31.2">
      <c r="B32" s="20" t="s">
        <v>4</v>
      </c>
      <c r="C32" s="24">
        <v>32002</v>
      </c>
      <c r="D32" s="9" t="s">
        <v>54</v>
      </c>
      <c r="E32" s="9" t="s">
        <v>53</v>
      </c>
      <c r="F32" s="9" t="s">
        <v>9</v>
      </c>
      <c r="G32" s="9" t="s">
        <v>10</v>
      </c>
    </row>
    <row r="33" spans="1:7" s="3" customFormat="1" ht="31.2">
      <c r="B33" s="64" t="s">
        <v>63</v>
      </c>
      <c r="C33" s="29" t="s">
        <v>105</v>
      </c>
      <c r="D33" s="277"/>
      <c r="E33" s="277"/>
      <c r="F33" s="277"/>
      <c r="G33" s="277"/>
    </row>
    <row r="34" spans="1:7" s="3" customFormat="1" ht="62.4">
      <c r="B34" s="20" t="s">
        <v>64</v>
      </c>
      <c r="C34" s="29" t="s">
        <v>106</v>
      </c>
      <c r="D34" s="278"/>
      <c r="E34" s="278"/>
      <c r="F34" s="278"/>
      <c r="G34" s="278"/>
    </row>
    <row r="35" spans="1:7" s="3" customFormat="1" ht="46.8">
      <c r="B35" s="28" t="s">
        <v>65</v>
      </c>
      <c r="C35" s="29" t="s">
        <v>77</v>
      </c>
      <c r="D35" s="278"/>
      <c r="E35" s="278"/>
      <c r="F35" s="278"/>
      <c r="G35" s="278"/>
    </row>
    <row r="36" spans="1:7" s="3" customFormat="1" ht="62.4">
      <c r="B36" s="21" t="s">
        <v>79</v>
      </c>
      <c r="C36" s="29" t="s">
        <v>107</v>
      </c>
      <c r="D36" s="278"/>
      <c r="E36" s="278"/>
      <c r="F36" s="278"/>
      <c r="G36" s="278"/>
    </row>
    <row r="37" spans="1:7" s="3" customFormat="1">
      <c r="B37" s="334" t="s">
        <v>0</v>
      </c>
      <c r="C37" s="335"/>
      <c r="D37" s="279"/>
      <c r="E37" s="279"/>
      <c r="F37" s="279"/>
      <c r="G37" s="279"/>
    </row>
    <row r="38" spans="1:7" s="33" customFormat="1">
      <c r="B38" s="11" t="s">
        <v>5</v>
      </c>
      <c r="C38" s="11"/>
      <c r="D38" s="84">
        <f>+'Հավելված N 3'!G28</f>
        <v>0</v>
      </c>
      <c r="E38" s="84">
        <f>+'Հավելված N 3'!H28</f>
        <v>-258000</v>
      </c>
      <c r="F38" s="84">
        <f>+'Հավելված N 3'!I28</f>
        <v>0</v>
      </c>
      <c r="G38" s="84">
        <f>+'Հավելված N 3'!J28</f>
        <v>0</v>
      </c>
    </row>
    <row r="44" spans="1:7" ht="21.9" customHeight="1">
      <c r="A44" s="340" t="s">
        <v>61</v>
      </c>
      <c r="B44" s="340"/>
      <c r="C44" s="340"/>
      <c r="D44" s="340"/>
      <c r="E44" s="340"/>
      <c r="F44" s="340"/>
      <c r="G44" s="340"/>
    </row>
    <row r="45" spans="1:7" ht="38.700000000000003" customHeight="1">
      <c r="C45" s="342" t="s">
        <v>30</v>
      </c>
      <c r="D45" s="342"/>
      <c r="E45" s="342"/>
      <c r="F45" s="342"/>
      <c r="G45" s="8"/>
    </row>
    <row r="46" spans="1:7" ht="16.2">
      <c r="B46" s="336" t="s">
        <v>35</v>
      </c>
      <c r="C46" s="337"/>
      <c r="D46" s="338"/>
      <c r="E46" s="338"/>
      <c r="F46" s="337"/>
      <c r="G46" s="339"/>
    </row>
    <row r="47" spans="1:7">
      <c r="B47" s="3"/>
      <c r="C47" s="3"/>
      <c r="D47" s="31"/>
      <c r="E47" s="31"/>
      <c r="F47" s="31"/>
      <c r="G47" s="31"/>
    </row>
    <row r="48" spans="1:7">
      <c r="B48" s="3"/>
      <c r="C48" s="3"/>
    </row>
    <row r="49" spans="2:7" s="3" customFormat="1" ht="16.2">
      <c r="B49" s="26" t="s">
        <v>38</v>
      </c>
      <c r="C49" s="26" t="s">
        <v>1</v>
      </c>
      <c r="D49" s="25"/>
      <c r="E49" s="25"/>
      <c r="F49" s="25"/>
      <c r="G49" s="25"/>
    </row>
    <row r="50" spans="2:7" s="3" customFormat="1" ht="31.2">
      <c r="B50" s="27">
        <v>1236</v>
      </c>
      <c r="C50" s="20" t="s">
        <v>76</v>
      </c>
      <c r="D50" s="26"/>
      <c r="E50" s="26"/>
      <c r="F50" s="26"/>
      <c r="G50" s="26"/>
    </row>
    <row r="51" spans="2:7" s="3" customFormat="1"/>
    <row r="52" spans="2:7" s="3" customFormat="1" ht="16.2">
      <c r="B52" s="332" t="s">
        <v>2</v>
      </c>
      <c r="C52" s="333"/>
      <c r="D52" s="32"/>
      <c r="E52" s="32"/>
      <c r="F52" s="32"/>
      <c r="G52" s="32"/>
    </row>
    <row r="53" spans="2:7" s="3" customFormat="1" ht="37.200000000000003" customHeight="1">
      <c r="B53" s="20" t="s">
        <v>3</v>
      </c>
      <c r="C53" s="24">
        <v>1236</v>
      </c>
      <c r="D53" s="264" t="s">
        <v>34</v>
      </c>
      <c r="E53" s="265"/>
      <c r="F53" s="265"/>
      <c r="G53" s="266"/>
    </row>
    <row r="54" spans="2:7" s="3" customFormat="1" ht="31.2">
      <c r="B54" s="20" t="s">
        <v>4</v>
      </c>
      <c r="C54" s="24">
        <v>32003</v>
      </c>
      <c r="D54" s="9" t="s">
        <v>54</v>
      </c>
      <c r="E54" s="9" t="s">
        <v>53</v>
      </c>
      <c r="F54" s="9" t="s">
        <v>9</v>
      </c>
      <c r="G54" s="9" t="s">
        <v>10</v>
      </c>
    </row>
    <row r="55" spans="2:7" s="3" customFormat="1" ht="31.2">
      <c r="B55" s="64" t="s">
        <v>63</v>
      </c>
      <c r="C55" s="29" t="s">
        <v>121</v>
      </c>
      <c r="D55" s="277"/>
      <c r="E55" s="277"/>
      <c r="F55" s="277"/>
      <c r="G55" s="277"/>
    </row>
    <row r="56" spans="2:7" s="3" customFormat="1" ht="78">
      <c r="B56" s="20" t="s">
        <v>64</v>
      </c>
      <c r="C56" s="29" t="s">
        <v>122</v>
      </c>
      <c r="D56" s="278"/>
      <c r="E56" s="278"/>
      <c r="F56" s="278"/>
      <c r="G56" s="278"/>
    </row>
    <row r="57" spans="2:7" s="3" customFormat="1" ht="46.8">
      <c r="B57" s="28" t="s">
        <v>65</v>
      </c>
      <c r="C57" s="29" t="s">
        <v>77</v>
      </c>
      <c r="D57" s="278"/>
      <c r="E57" s="278"/>
      <c r="F57" s="278"/>
      <c r="G57" s="278"/>
    </row>
    <row r="58" spans="2:7" s="3" customFormat="1" ht="62.4">
      <c r="B58" s="21" t="s">
        <v>123</v>
      </c>
      <c r="C58" s="29" t="s">
        <v>124</v>
      </c>
      <c r="D58" s="278"/>
      <c r="E58" s="278"/>
      <c r="F58" s="278"/>
      <c r="G58" s="278"/>
    </row>
    <row r="59" spans="2:7" s="3" customFormat="1">
      <c r="B59" s="334" t="s">
        <v>0</v>
      </c>
      <c r="C59" s="335"/>
      <c r="D59" s="279"/>
      <c r="E59" s="279"/>
      <c r="F59" s="279"/>
      <c r="G59" s="279"/>
    </row>
    <row r="60" spans="2:7" s="3" customFormat="1" ht="54.75" customHeight="1">
      <c r="B60" s="330" t="s">
        <v>215</v>
      </c>
      <c r="C60" s="331"/>
      <c r="D60" s="152"/>
      <c r="E60" s="156">
        <v>-1</v>
      </c>
      <c r="F60" s="156"/>
      <c r="G60" s="156"/>
    </row>
    <row r="61" spans="2:7" s="3" customFormat="1" ht="54.75" customHeight="1">
      <c r="B61" s="330" t="s">
        <v>144</v>
      </c>
      <c r="C61" s="331"/>
      <c r="D61" s="152"/>
      <c r="E61" s="156">
        <v>-1</v>
      </c>
      <c r="F61" s="156"/>
      <c r="G61" s="156"/>
    </row>
    <row r="62" spans="2:7" s="3" customFormat="1" ht="34.35" customHeight="1">
      <c r="B62" s="330" t="s">
        <v>145</v>
      </c>
      <c r="C62" s="331"/>
      <c r="D62" s="152"/>
      <c r="E62" s="156">
        <v>-3</v>
      </c>
      <c r="F62" s="156"/>
      <c r="G62" s="156"/>
    </row>
    <row r="63" spans="2:7" s="3" customFormat="1" ht="54.75" customHeight="1">
      <c r="B63" s="330" t="s">
        <v>146</v>
      </c>
      <c r="C63" s="331"/>
      <c r="D63" s="152"/>
      <c r="E63" s="156">
        <v>-3</v>
      </c>
      <c r="F63" s="156"/>
      <c r="G63" s="156"/>
    </row>
    <row r="64" spans="2:7" s="3" customFormat="1" ht="54.75" customHeight="1">
      <c r="B64" s="330" t="s">
        <v>212</v>
      </c>
      <c r="C64" s="331"/>
      <c r="D64" s="152"/>
      <c r="E64" s="156">
        <v>-1</v>
      </c>
      <c r="F64" s="156"/>
      <c r="G64" s="156"/>
    </row>
    <row r="65" spans="2:7" s="3" customFormat="1" ht="34.35" customHeight="1">
      <c r="B65" s="330" t="s">
        <v>214</v>
      </c>
      <c r="C65" s="331"/>
      <c r="D65" s="152"/>
      <c r="E65" s="156">
        <v>-5</v>
      </c>
      <c r="F65" s="156"/>
      <c r="G65" s="156"/>
    </row>
    <row r="66" spans="2:7" s="3" customFormat="1" ht="34.35" customHeight="1">
      <c r="B66" s="330" t="s">
        <v>210</v>
      </c>
      <c r="C66" s="331"/>
      <c r="D66" s="152"/>
      <c r="E66" s="156">
        <v>-1</v>
      </c>
      <c r="F66" s="156"/>
      <c r="G66" s="156">
        <v>-1</v>
      </c>
    </row>
    <row r="67" spans="2:7" s="3" customFormat="1" ht="34.35" customHeight="1">
      <c r="B67" s="330" t="s">
        <v>211</v>
      </c>
      <c r="C67" s="331"/>
      <c r="D67" s="152"/>
      <c r="E67" s="156">
        <v>-3</v>
      </c>
      <c r="F67" s="156"/>
      <c r="G67" s="156">
        <v>-1</v>
      </c>
    </row>
    <row r="68" spans="2:7" s="3" customFormat="1" ht="34.35" customHeight="1">
      <c r="B68" s="330" t="s">
        <v>147</v>
      </c>
      <c r="C68" s="331"/>
      <c r="D68" s="152"/>
      <c r="E68" s="156">
        <v>-1</v>
      </c>
      <c r="F68" s="156"/>
      <c r="G68" s="156">
        <v>-1</v>
      </c>
    </row>
    <row r="69" spans="2:7" s="3" customFormat="1" ht="34.35" customHeight="1">
      <c r="B69" s="330" t="s">
        <v>213</v>
      </c>
      <c r="C69" s="331"/>
      <c r="D69" s="152"/>
      <c r="E69" s="156">
        <v>-2</v>
      </c>
      <c r="F69" s="156"/>
      <c r="G69" s="156"/>
    </row>
    <row r="70" spans="2:7" s="33" customFormat="1">
      <c r="B70" s="11" t="s">
        <v>5</v>
      </c>
      <c r="C70" s="11"/>
      <c r="D70" s="84">
        <f>+'Հավելված N 3'!G45</f>
        <v>0</v>
      </c>
      <c r="E70" s="84">
        <f>+'Հավելված N 3'!H45</f>
        <v>-1364000</v>
      </c>
      <c r="F70" s="84">
        <f>+'Հավելված N 3'!I45</f>
        <v>-1010000</v>
      </c>
      <c r="G70" s="84">
        <f>+'Հավելված N 3'!J45</f>
        <v>-1005000</v>
      </c>
    </row>
    <row r="71" spans="2:7" ht="11.25" customHeight="1"/>
    <row r="72" spans="2:7" s="3" customFormat="1" ht="16.2">
      <c r="B72" s="332" t="s">
        <v>2</v>
      </c>
      <c r="C72" s="333"/>
      <c r="D72" s="32"/>
      <c r="E72" s="32"/>
      <c r="F72" s="32"/>
      <c r="G72" s="32"/>
    </row>
    <row r="73" spans="2:7" s="3" customFormat="1" ht="37.200000000000003" customHeight="1">
      <c r="B73" s="20" t="s">
        <v>3</v>
      </c>
      <c r="C73" s="24">
        <v>1236</v>
      </c>
      <c r="D73" s="264" t="s">
        <v>57</v>
      </c>
      <c r="E73" s="265"/>
      <c r="F73" s="265"/>
      <c r="G73" s="266"/>
    </row>
    <row r="74" spans="2:7" s="3" customFormat="1" ht="31.2">
      <c r="B74" s="20" t="s">
        <v>4</v>
      </c>
      <c r="C74" s="24">
        <v>32005</v>
      </c>
      <c r="D74" s="9" t="s">
        <v>54</v>
      </c>
      <c r="E74" s="9" t="s">
        <v>53</v>
      </c>
      <c r="F74" s="9" t="s">
        <v>9</v>
      </c>
      <c r="G74" s="9" t="s">
        <v>10</v>
      </c>
    </row>
    <row r="75" spans="2:7" s="3" customFormat="1" ht="31.2">
      <c r="B75" s="64" t="s">
        <v>63</v>
      </c>
      <c r="C75" s="29" t="s">
        <v>125</v>
      </c>
      <c r="D75" s="277"/>
      <c r="E75" s="277"/>
      <c r="F75" s="277"/>
      <c r="G75" s="277"/>
    </row>
    <row r="76" spans="2:7" s="3" customFormat="1" ht="78">
      <c r="B76" s="20" t="s">
        <v>64</v>
      </c>
      <c r="C76" s="29" t="s">
        <v>122</v>
      </c>
      <c r="D76" s="278"/>
      <c r="E76" s="278"/>
      <c r="F76" s="278"/>
      <c r="G76" s="278"/>
    </row>
    <row r="77" spans="2:7" s="3" customFormat="1" ht="46.8">
      <c r="B77" s="28" t="s">
        <v>65</v>
      </c>
      <c r="C77" s="29" t="s">
        <v>77</v>
      </c>
      <c r="D77" s="278"/>
      <c r="E77" s="278"/>
      <c r="F77" s="278"/>
      <c r="G77" s="278"/>
    </row>
    <row r="78" spans="2:7" s="3" customFormat="1" ht="62.4">
      <c r="B78" s="21" t="s">
        <v>123</v>
      </c>
      <c r="C78" s="29" t="s">
        <v>126</v>
      </c>
      <c r="D78" s="278"/>
      <c r="E78" s="278"/>
      <c r="F78" s="278"/>
      <c r="G78" s="278"/>
    </row>
    <row r="79" spans="2:7" s="3" customFormat="1">
      <c r="B79" s="334" t="s">
        <v>0</v>
      </c>
      <c r="C79" s="335"/>
      <c r="D79" s="279"/>
      <c r="E79" s="279"/>
      <c r="F79" s="279"/>
      <c r="G79" s="279"/>
    </row>
    <row r="80" spans="2:7" s="3" customFormat="1" ht="55.95" customHeight="1">
      <c r="B80" s="330" t="s">
        <v>216</v>
      </c>
      <c r="C80" s="331"/>
      <c r="D80" s="152"/>
      <c r="E80" s="156">
        <v>-1</v>
      </c>
      <c r="F80" s="156"/>
      <c r="G80" s="156"/>
    </row>
    <row r="81" spans="1:7" s="3" customFormat="1" ht="55.95" customHeight="1">
      <c r="B81" s="330" t="s">
        <v>148</v>
      </c>
      <c r="C81" s="331"/>
      <c r="D81" s="152"/>
      <c r="E81" s="156">
        <v>-3</v>
      </c>
      <c r="F81" s="156"/>
      <c r="G81" s="156"/>
    </row>
    <row r="82" spans="1:7" s="3" customFormat="1" ht="55.95" customHeight="1">
      <c r="B82" s="330" t="s">
        <v>149</v>
      </c>
      <c r="C82" s="331"/>
      <c r="D82" s="152"/>
      <c r="E82" s="156">
        <v>-1</v>
      </c>
      <c r="F82" s="156"/>
      <c r="G82" s="156"/>
    </row>
    <row r="83" spans="1:7" s="3" customFormat="1" ht="55.95" customHeight="1">
      <c r="B83" s="330" t="s">
        <v>150</v>
      </c>
      <c r="C83" s="331"/>
      <c r="D83" s="152"/>
      <c r="E83" s="156">
        <v>-2</v>
      </c>
      <c r="F83" s="156"/>
      <c r="G83" s="156"/>
    </row>
    <row r="84" spans="1:7" s="3" customFormat="1" ht="53.25" customHeight="1">
      <c r="B84" s="330" t="s">
        <v>151</v>
      </c>
      <c r="C84" s="331"/>
      <c r="D84" s="10"/>
      <c r="E84" s="10"/>
      <c r="F84" s="10"/>
      <c r="G84" s="156">
        <v>-3</v>
      </c>
    </row>
    <row r="85" spans="1:7" s="33" customFormat="1">
      <c r="B85" s="11" t="s">
        <v>5</v>
      </c>
      <c r="C85" s="11"/>
      <c r="D85" s="84">
        <f>+'Հավելված N 3'!G61</f>
        <v>0</v>
      </c>
      <c r="E85" s="84">
        <f>+'Հավելված N 3'!H61</f>
        <v>-378000</v>
      </c>
      <c r="F85" s="84">
        <f>+'Հավելված N 3'!I61</f>
        <v>0</v>
      </c>
      <c r="G85" s="84">
        <f>+'Հավելված N 3'!J61</f>
        <v>0</v>
      </c>
    </row>
    <row r="92" spans="1:7" ht="21.9" customHeight="1">
      <c r="A92" s="340" t="s">
        <v>52</v>
      </c>
      <c r="B92" s="340"/>
      <c r="C92" s="340"/>
      <c r="D92" s="340"/>
      <c r="E92" s="340"/>
      <c r="F92" s="340"/>
      <c r="G92" s="340"/>
    </row>
    <row r="93" spans="1:7" ht="38.700000000000003" customHeight="1">
      <c r="C93" s="342" t="s">
        <v>37</v>
      </c>
      <c r="D93" s="342"/>
      <c r="E93" s="342"/>
      <c r="F93" s="342"/>
      <c r="G93" s="8"/>
    </row>
    <row r="94" spans="1:7" ht="16.2">
      <c r="B94" s="336" t="s">
        <v>35</v>
      </c>
      <c r="C94" s="337"/>
      <c r="D94" s="338"/>
      <c r="E94" s="338"/>
      <c r="F94" s="337"/>
      <c r="G94" s="339"/>
    </row>
    <row r="95" spans="1:7">
      <c r="B95" s="3"/>
      <c r="C95" s="3"/>
      <c r="D95" s="31"/>
      <c r="E95" s="31"/>
      <c r="F95" s="31"/>
      <c r="G95" s="31"/>
    </row>
    <row r="96" spans="1:7">
      <c r="B96" s="3"/>
      <c r="C96" s="3"/>
    </row>
    <row r="97" spans="2:7" s="3" customFormat="1" ht="16.2">
      <c r="B97" s="26" t="s">
        <v>38</v>
      </c>
      <c r="C97" s="26" t="s">
        <v>1</v>
      </c>
      <c r="D97" s="25"/>
      <c r="E97" s="25"/>
      <c r="F97" s="25"/>
      <c r="G97" s="25"/>
    </row>
    <row r="98" spans="2:7" s="3" customFormat="1" ht="31.2">
      <c r="B98" s="27">
        <v>1236</v>
      </c>
      <c r="C98" s="20" t="s">
        <v>76</v>
      </c>
      <c r="D98" s="26"/>
      <c r="E98" s="26"/>
      <c r="F98" s="26"/>
      <c r="G98" s="26"/>
    </row>
    <row r="99" spans="2:7" s="3" customFormat="1"/>
    <row r="100" spans="2:7" s="3" customFormat="1" ht="16.2">
      <c r="B100" s="332" t="s">
        <v>2</v>
      </c>
      <c r="C100" s="333"/>
      <c r="D100" s="32"/>
      <c r="E100" s="32"/>
      <c r="F100" s="32"/>
      <c r="G100" s="32"/>
    </row>
    <row r="101" spans="2:7" s="3" customFormat="1" ht="37.200000000000003" customHeight="1">
      <c r="B101" s="20" t="s">
        <v>3</v>
      </c>
      <c r="C101" s="24">
        <v>1236</v>
      </c>
      <c r="D101" s="264" t="s">
        <v>34</v>
      </c>
      <c r="E101" s="265"/>
      <c r="F101" s="265"/>
      <c r="G101" s="266"/>
    </row>
    <row r="102" spans="2:7" s="3" customFormat="1" ht="31.2">
      <c r="B102" s="20" t="s">
        <v>4</v>
      </c>
      <c r="C102" s="24">
        <v>32003</v>
      </c>
      <c r="D102" s="9" t="s">
        <v>54</v>
      </c>
      <c r="E102" s="9" t="s">
        <v>53</v>
      </c>
      <c r="F102" s="9" t="s">
        <v>9</v>
      </c>
      <c r="G102" s="9" t="s">
        <v>10</v>
      </c>
    </row>
    <row r="103" spans="2:7" s="3" customFormat="1" ht="31.2">
      <c r="B103" s="64" t="s">
        <v>63</v>
      </c>
      <c r="C103" s="29" t="s">
        <v>121</v>
      </c>
      <c r="D103" s="277"/>
      <c r="E103" s="277"/>
      <c r="F103" s="277"/>
      <c r="G103" s="277"/>
    </row>
    <row r="104" spans="2:7" s="3" customFormat="1" ht="78">
      <c r="B104" s="20" t="s">
        <v>64</v>
      </c>
      <c r="C104" s="29" t="s">
        <v>122</v>
      </c>
      <c r="D104" s="278"/>
      <c r="E104" s="278"/>
      <c r="F104" s="278"/>
      <c r="G104" s="278"/>
    </row>
    <row r="105" spans="2:7" s="3" customFormat="1" ht="46.8">
      <c r="B105" s="28" t="s">
        <v>65</v>
      </c>
      <c r="C105" s="29" t="s">
        <v>77</v>
      </c>
      <c r="D105" s="278"/>
      <c r="E105" s="278"/>
      <c r="F105" s="278"/>
      <c r="G105" s="278"/>
    </row>
    <row r="106" spans="2:7" s="3" customFormat="1" ht="62.4">
      <c r="B106" s="21" t="s">
        <v>123</v>
      </c>
      <c r="C106" s="29" t="s">
        <v>124</v>
      </c>
      <c r="D106" s="278"/>
      <c r="E106" s="278"/>
      <c r="F106" s="278"/>
      <c r="G106" s="278"/>
    </row>
    <row r="107" spans="2:7" s="3" customFormat="1">
      <c r="B107" s="334" t="s">
        <v>0</v>
      </c>
      <c r="C107" s="335"/>
      <c r="D107" s="279"/>
      <c r="E107" s="279"/>
      <c r="F107" s="279"/>
      <c r="G107" s="279"/>
    </row>
    <row r="108" spans="2:7" s="33" customFormat="1">
      <c r="B108" s="11" t="s">
        <v>5</v>
      </c>
      <c r="C108" s="11"/>
      <c r="D108" s="84">
        <f>+'Հավելված N 3'!G52</f>
        <v>0</v>
      </c>
      <c r="E108" s="84">
        <f>+'Հավելված N 3'!H52</f>
        <v>0</v>
      </c>
      <c r="F108" s="84">
        <f>+'Հավելված N 3'!I52</f>
        <v>-990000</v>
      </c>
      <c r="G108" s="84">
        <f>+'Հավելված N 3'!J52</f>
        <v>-995000</v>
      </c>
    </row>
  </sheetData>
  <mergeCells count="63">
    <mergeCell ref="G75:G79"/>
    <mergeCell ref="B79:C79"/>
    <mergeCell ref="B63:C63"/>
    <mergeCell ref="B64:C64"/>
    <mergeCell ref="B65:C65"/>
    <mergeCell ref="B72:C72"/>
    <mergeCell ref="D73:G73"/>
    <mergeCell ref="D75:D79"/>
    <mergeCell ref="E75:E79"/>
    <mergeCell ref="B69:C69"/>
    <mergeCell ref="D18:G18"/>
    <mergeCell ref="D20:D24"/>
    <mergeCell ref="E20:E24"/>
    <mergeCell ref="F20:F24"/>
    <mergeCell ref="D53:G53"/>
    <mergeCell ref="G20:G24"/>
    <mergeCell ref="C1:G1"/>
    <mergeCell ref="C2:G2"/>
    <mergeCell ref="C3:G3"/>
    <mergeCell ref="B6:G6"/>
    <mergeCell ref="A44:G44"/>
    <mergeCell ref="D33:D37"/>
    <mergeCell ref="E33:E37"/>
    <mergeCell ref="F33:F37"/>
    <mergeCell ref="G33:G37"/>
    <mergeCell ref="B37:C37"/>
    <mergeCell ref="A9:G9"/>
    <mergeCell ref="C10:F10"/>
    <mergeCell ref="B11:G11"/>
    <mergeCell ref="B30:C30"/>
    <mergeCell ref="D31:G31"/>
    <mergeCell ref="B17:C17"/>
    <mergeCell ref="B107:C107"/>
    <mergeCell ref="A92:G92"/>
    <mergeCell ref="C93:F93"/>
    <mergeCell ref="B94:G94"/>
    <mergeCell ref="C45:F45"/>
    <mergeCell ref="B46:G46"/>
    <mergeCell ref="B61:C61"/>
    <mergeCell ref="B62:C62"/>
    <mergeCell ref="B60:C60"/>
    <mergeCell ref="B52:C52"/>
    <mergeCell ref="D55:D59"/>
    <mergeCell ref="E55:E59"/>
    <mergeCell ref="F55:F59"/>
    <mergeCell ref="G55:G59"/>
    <mergeCell ref="B59:C59"/>
    <mergeCell ref="F75:F79"/>
    <mergeCell ref="D101:G101"/>
    <mergeCell ref="D103:D107"/>
    <mergeCell ref="E103:E107"/>
    <mergeCell ref="F103:F107"/>
    <mergeCell ref="G103:G107"/>
    <mergeCell ref="B81:C81"/>
    <mergeCell ref="B82:C82"/>
    <mergeCell ref="B100:C100"/>
    <mergeCell ref="B83:C83"/>
    <mergeCell ref="B84:C84"/>
    <mergeCell ref="B24:C24"/>
    <mergeCell ref="B66:C66"/>
    <mergeCell ref="B67:C67"/>
    <mergeCell ref="B68:C68"/>
    <mergeCell ref="B80:C8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2024-02-19T11:31:34Z</cp:lastPrinted>
  <dcterms:created xsi:type="dcterms:W3CDTF">2022-01-04T07:12:58Z</dcterms:created>
  <dcterms:modified xsi:type="dcterms:W3CDTF">2024-02-24T22:48:41Z</dcterms:modified>
</cp:coreProperties>
</file>