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HasmikAp\Downloads\"/>
    </mc:Choice>
  </mc:AlternateContent>
  <bookViews>
    <workbookView xWindow="-15" yWindow="-15" windowWidth="14400" windowHeight="12840" tabRatio="563"/>
  </bookViews>
  <sheets>
    <sheet name="1." sheetId="77" r:id="rId1"/>
    <sheet name="2." sheetId="76" r:id="rId2"/>
    <sheet name="3" sheetId="88" r:id="rId3"/>
    <sheet name="4" sheetId="89" r:id="rId4"/>
    <sheet name="5" sheetId="80" r:id="rId5"/>
    <sheet name="6" sheetId="84" r:id="rId6"/>
    <sheet name="7" sheetId="85" r:id="rId7"/>
    <sheet name="8" sheetId="86" r:id="rId8"/>
  </sheets>
  <externalReferences>
    <externalReference r:id="rId9"/>
  </externalReferences>
  <definedNames>
    <definedName name="_xlnm._FilterDatabase" localSheetId="0" hidden="1">'1.'!$A$11:$D$86</definedName>
    <definedName name="_xlnm._FilterDatabase" localSheetId="1" hidden="1">'2.'!$D$1:$E$129</definedName>
    <definedName name="_tab10" localSheetId="5">#REF!</definedName>
    <definedName name="_tab10">#REF!</definedName>
    <definedName name="_tab11" localSheetId="5">#REF!</definedName>
    <definedName name="_tab11">#REF!</definedName>
    <definedName name="_tab12" localSheetId="5">#REF!</definedName>
    <definedName name="_tab12">#REF!</definedName>
    <definedName name="_tab13" localSheetId="5">#REF!</definedName>
    <definedName name="_tab13">#REF!</definedName>
    <definedName name="_tab14" localSheetId="5">#REF!</definedName>
    <definedName name="_tab14">#REF!</definedName>
    <definedName name="_tab15" localSheetId="5">#REF!</definedName>
    <definedName name="_tab15">#REF!</definedName>
    <definedName name="_tab16" localSheetId="5">#REF!</definedName>
    <definedName name="_tab16">#REF!</definedName>
    <definedName name="_tab17" localSheetId="5">#REF!</definedName>
    <definedName name="_tab17">#REF!</definedName>
    <definedName name="_tab18" localSheetId="5">#REF!</definedName>
    <definedName name="_tab18">#REF!</definedName>
    <definedName name="_tab19" localSheetId="5">#REF!</definedName>
    <definedName name="_tab19">#REF!</definedName>
    <definedName name="_tab20" localSheetId="5">#REF!</definedName>
    <definedName name="_tab20">#REF!</definedName>
    <definedName name="_tab21" localSheetId="5">#REF!</definedName>
    <definedName name="_tab21">#REF!</definedName>
    <definedName name="_tab22" localSheetId="5">#REF!</definedName>
    <definedName name="_tab22">#REF!</definedName>
    <definedName name="_tab23" localSheetId="5">#REF!</definedName>
    <definedName name="_tab23">#REF!</definedName>
    <definedName name="_tab24" localSheetId="5">#REF!</definedName>
    <definedName name="_tab24">#REF!</definedName>
    <definedName name="_tab5" localSheetId="5">#REF!</definedName>
    <definedName name="_tab5">#REF!</definedName>
    <definedName name="_tab6" localSheetId="5">#REF!</definedName>
    <definedName name="_tab6">#REF!</definedName>
    <definedName name="_tab7" localSheetId="5">#REF!</definedName>
    <definedName name="_tab7">#REF!</definedName>
    <definedName name="_tab8" localSheetId="5">#REF!</definedName>
    <definedName name="_tab8">#REF!</definedName>
    <definedName name="_tab9" localSheetId="5">#REF!</definedName>
    <definedName name="_tab9">#REF!</definedName>
    <definedName name="par_count" localSheetId="5">#REF!,#REF!,#REF!,#REF!,#REF!,#REF!,#REF!,#REF!,#REF!,#REF!,#REF!,#REF!,#REF!,#REF!,#REF!</definedName>
    <definedName name="par_count">#REF!,#REF!,#REF!,#REF!,#REF!,#REF!,#REF!,#REF!,#REF!,#REF!,#REF!,#REF!,#REF!,#REF!,#REF!</definedName>
    <definedName name="par_qual" localSheetId="5">#REF!,#REF!,#REF!,#REF!,#REF!</definedName>
    <definedName name="par_qual">#REF!,#REF!,#REF!,#REF!,#REF!</definedName>
    <definedName name="par_time" localSheetId="5">#REF!,#REF!,#REF!,#REF!</definedName>
    <definedName name="par_time">#REF!,#REF!,#REF!,#REF!</definedName>
    <definedName name="par2.12s" localSheetId="5">#REF!</definedName>
    <definedName name="par2.12s">#REF!</definedName>
    <definedName name="par2.4s" localSheetId="5">#REF!,#REF!,#REF!,#REF!,#REF!,#REF!,#REF!,#REF!,#REF!,#REF!,#REF!,#REF!,#REF!,#REF!,#REF!,#REF!</definedName>
    <definedName name="par2.4s">#REF!,#REF!,#REF!,#REF!,#REF!,#REF!,#REF!,#REF!,#REF!,#REF!,#REF!,#REF!,#REF!,#REF!,#REF!,#REF!</definedName>
    <definedName name="par2.5s" localSheetId="5">#REF!,#REF!</definedName>
    <definedName name="par2.5s">#REF!,#REF!</definedName>
    <definedName name="par2.6s" localSheetId="5">#REF!,#REF!,#REF!,#REF!</definedName>
    <definedName name="par2.6s">#REF!,#REF!,#REF!,#REF!</definedName>
    <definedName name="par2.7s" localSheetId="5">#REF!,#REF!</definedName>
    <definedName name="par2.7s">#REF!,#REF!</definedName>
    <definedName name="par2.9s" localSheetId="5">#REF!,#REF!,#REF!,#REF!,#REF!,#REF!,#REF!,#REF!,#REF!,#REF!,#REF!,#REF!,#REF!,#REF!,#REF!,#REF!</definedName>
    <definedName name="par2.9s">#REF!,#REF!,#REF!,#REF!,#REF!,#REF!,#REF!,#REF!,#REF!,#REF!,#REF!,#REF!,#REF!,#REF!,#REF!,#REF!</definedName>
    <definedName name="par4.10s" localSheetId="5">#REF!,#REF!</definedName>
    <definedName name="par4.10s">#REF!,#REF!</definedName>
    <definedName name="par4.11d" localSheetId="5">#REF!,#REF!,#REF!,#REF!,#REF!</definedName>
    <definedName name="par4.11d">#REF!,#REF!,#REF!,#REF!,#REF!</definedName>
    <definedName name="par4.12d" localSheetId="5">#REF!</definedName>
    <definedName name="par4.12d">#REF!</definedName>
    <definedName name="par4.13s" localSheetId="5">#REF!</definedName>
    <definedName name="par4.13s">#REF!</definedName>
    <definedName name="par4.14" localSheetId="5">#REF!,#REF!,#REF!,#REF!,#REF!,#REF!</definedName>
    <definedName name="par4.14">#REF!,#REF!,#REF!,#REF!,#REF!,#REF!</definedName>
    <definedName name="par4.15" localSheetId="5">#REF!,#REF!,#REF!</definedName>
    <definedName name="par4.15">#REF!,#REF!,#REF!</definedName>
    <definedName name="par4.16" localSheetId="5">#REF!,#REF!,#REF!</definedName>
    <definedName name="par4.16">#REF!,#REF!,#REF!</definedName>
    <definedName name="par4.17" localSheetId="5">#REF!,#REF!,#REF!,#REF!</definedName>
    <definedName name="par4.17">#REF!,#REF!,#REF!,#REF!</definedName>
    <definedName name="par4.18d" localSheetId="5">#REF!,#REF!</definedName>
    <definedName name="par4.18d">#REF!,#REF!</definedName>
    <definedName name="par4.19s" localSheetId="5">#REF!</definedName>
    <definedName name="par4.19s">#REF!</definedName>
    <definedName name="par4.20f" localSheetId="5">#REF!</definedName>
    <definedName name="par4.20f">#REF!</definedName>
    <definedName name="par4.21f" localSheetId="5">#REF!</definedName>
    <definedName name="par4.21f">#REF!</definedName>
    <definedName name="par4.22" localSheetId="5">#REF!</definedName>
    <definedName name="par4.22">#REF!</definedName>
    <definedName name="par4.4" localSheetId="5">#REF!</definedName>
    <definedName name="par4.4">#REF!</definedName>
    <definedName name="par4.5" localSheetId="5">#REF!</definedName>
    <definedName name="par4.5">#REF!</definedName>
    <definedName name="par4.6s" localSheetId="5">#REF!</definedName>
    <definedName name="par4.6s">#REF!</definedName>
    <definedName name="par4.7s" localSheetId="5">#REF!</definedName>
    <definedName name="par4.7s">#REF!</definedName>
    <definedName name="par4.8" localSheetId="5">#REF!,#REF!,#REF!,#REF!,#REF!</definedName>
    <definedName name="par4.8">#REF!,#REF!,#REF!,#REF!,#REF!</definedName>
    <definedName name="par4.9" localSheetId="5">#REF!,#REF!,#REF!,#REF!,#REF!,#REF!</definedName>
    <definedName name="par4.9">#REF!,#REF!,#REF!,#REF!,#REF!,#REF!</definedName>
    <definedName name="par5.1" localSheetId="5">#REF!,#REF!</definedName>
    <definedName name="par5.1">#REF!,#REF!</definedName>
    <definedName name="par5.3" localSheetId="5">#REF!,#REF!,#REF!,#REF!,#REF!,#REF!</definedName>
    <definedName name="par5.3">#REF!,#REF!,#REF!,#REF!,#REF!,#REF!</definedName>
    <definedName name="par5.4" localSheetId="5">#REF!,#REF!,#REF!,#REF!,#REF!</definedName>
    <definedName name="par5.4">#REF!,#REF!,#REF!,#REF!,#REF!</definedName>
    <definedName name="par5.5" localSheetId="5">#REF!</definedName>
    <definedName name="par5.5">#REF!</definedName>
    <definedName name="par5.6" localSheetId="5">#REF!,#REF!</definedName>
    <definedName name="par5.6">#REF!,#REF!</definedName>
    <definedName name="_xlnm.Print_Area" localSheetId="0">'1.'!$A$1:$D$280</definedName>
    <definedName name="_xlnm.Print_Area" localSheetId="1">'2.'!$A$1:$G$381</definedName>
    <definedName name="_xlnm.Print_Area" localSheetId="3">'4'!$A$1:$H$41</definedName>
    <definedName name="_xlnm.Print_Area" localSheetId="4">'5'!$A$1:$C$361</definedName>
    <definedName name="_xlnm.Print_Area" localSheetId="5">'6'!$A$1:$C$371</definedName>
    <definedName name="_xlnm.Print_Area" localSheetId="7">'8'!$A$1:$G$381</definedName>
    <definedName name="_xlnm.Print_Titles" localSheetId="0">'1.'!$7:$8</definedName>
    <definedName name="program" localSheetId="5">#REF!,#REF!,#REF!,#REF!,#REF!,#REF!,#REF!,#REF!,#REF!,#REF!,#REF!,#REF!,#REF!,#REF!,#REF!,#REF!,#REF!,#REF!,#REF!,#REF!</definedName>
    <definedName name="program">#REF!,#REF!,#REF!,#REF!,#REF!,#REF!,#REF!,#REF!,#REF!,#REF!,#REF!,#REF!,#REF!,#REF!,#REF!,#REF!,#REF!,#REF!,#REF!,#REF!</definedName>
  </definedNames>
  <calcPr calcId="162913"/>
  <customWorkbookViews>
    <customWorkbookView name="ordyan - Personal View" guid="{EE5C0AFB-B96A-4C3C-885D-9A248AEB532B}" mergeInterval="0" personalView="1" maximized="1" windowWidth="1020" windowHeight="605" activeSheetId="8"/>
    <customWorkbookView name="marine - Personal View" guid="{D9EA75C0-4948-47E2-929C-5FF812E82023}" mergeInterval="0" personalView="1" maximized="1" windowWidth="1148" windowHeight="727" activeSheetId="7"/>
  </customWorkbookViews>
</workbook>
</file>

<file path=xl/calcChain.xml><?xml version="1.0" encoding="utf-8"?>
<calcChain xmlns="http://schemas.openxmlformats.org/spreadsheetml/2006/main">
  <c r="I51" i="85" l="1"/>
  <c r="I50" i="85" s="1"/>
  <c r="I49" i="85" s="1"/>
  <c r="I48" i="85"/>
  <c r="I47" i="85"/>
  <c r="I46" i="85"/>
  <c r="I45" i="85"/>
  <c r="I44" i="85"/>
  <c r="I43" i="85"/>
  <c r="I42" i="85"/>
  <c r="I41" i="85"/>
  <c r="I40" i="85"/>
  <c r="I36" i="85" s="1"/>
  <c r="I35" i="85" s="1"/>
  <c r="I39" i="85"/>
  <c r="I38" i="85"/>
  <c r="I33" i="85"/>
  <c r="I32" i="85"/>
  <c r="I30" i="85"/>
  <c r="I29" i="85"/>
  <c r="I28" i="85" s="1"/>
  <c r="I26" i="85"/>
  <c r="I25" i="85"/>
  <c r="I24" i="85"/>
  <c r="I22" i="85"/>
  <c r="I21" i="85"/>
  <c r="I20" i="85"/>
  <c r="I19" i="85"/>
  <c r="I18" i="85"/>
  <c r="I17" i="85"/>
  <c r="I16" i="85"/>
  <c r="I14" i="85" s="1"/>
  <c r="I13" i="85" s="1"/>
  <c r="I12" i="85" s="1"/>
  <c r="I11" i="85" s="1"/>
  <c r="I15" i="85"/>
  <c r="B13" i="85"/>
  <c r="I23" i="85" l="1"/>
  <c r="G17" i="76"/>
  <c r="G19" i="76"/>
  <c r="C268" i="84" l="1"/>
  <c r="C258" i="84"/>
  <c r="C233" i="84" l="1"/>
  <c r="H38" i="89" l="1"/>
  <c r="H36" i="89"/>
  <c r="C99" i="84" l="1"/>
  <c r="C318" i="80"/>
  <c r="C108" i="84" s="1"/>
  <c r="C309" i="80"/>
  <c r="G28" i="76"/>
  <c r="G29" i="76"/>
  <c r="G38" i="76"/>
  <c r="D218" i="77"/>
  <c r="C286" i="80"/>
  <c r="C86" i="84" s="1"/>
  <c r="C277" i="80"/>
  <c r="C77" i="84" s="1"/>
  <c r="H37" i="89"/>
  <c r="H35" i="89"/>
  <c r="H31" i="89"/>
  <c r="H30" i="89" s="1"/>
  <c r="H33" i="89"/>
  <c r="H32" i="89" s="1"/>
  <c r="G27" i="76" l="1"/>
  <c r="G26" i="76" s="1"/>
  <c r="G37" i="76"/>
  <c r="G25" i="76"/>
  <c r="G36" i="76"/>
  <c r="H34" i="89"/>
  <c r="D181" i="77"/>
  <c r="G167" i="76"/>
  <c r="G176" i="76"/>
  <c r="H41" i="89"/>
  <c r="H40" i="89" s="1"/>
  <c r="H39" i="89" s="1"/>
  <c r="G166" i="76" l="1"/>
  <c r="G175" i="76"/>
  <c r="G35" i="76"/>
  <c r="G23" i="76"/>
  <c r="D112" i="77"/>
  <c r="C194" i="80"/>
  <c r="C269" i="84" s="1"/>
  <c r="C184" i="80"/>
  <c r="C259" i="84" s="1"/>
  <c r="C158" i="80"/>
  <c r="C234" i="84" s="1"/>
  <c r="C169" i="80"/>
  <c r="C245" i="84" s="1"/>
  <c r="C333" i="80"/>
  <c r="C341" i="84" s="1"/>
  <c r="C249" i="80"/>
  <c r="C258" i="80"/>
  <c r="C268" i="80"/>
  <c r="C85" i="80"/>
  <c r="C22" i="84" s="1"/>
  <c r="D55" i="77"/>
  <c r="H23" i="89"/>
  <c r="H19" i="89"/>
  <c r="H13" i="89"/>
  <c r="D14" i="88"/>
  <c r="D12" i="88" s="1"/>
  <c r="D10" i="88" s="1"/>
  <c r="B12" i="88"/>
  <c r="G21" i="76" l="1"/>
  <c r="G34" i="76"/>
  <c r="G174" i="76"/>
  <c r="G165" i="76"/>
  <c r="H12" i="89"/>
  <c r="H11" i="89" s="1"/>
  <c r="G32" i="76" l="1"/>
  <c r="G164" i="76"/>
  <c r="G173" i="76"/>
  <c r="G224" i="76"/>
  <c r="G233" i="76"/>
  <c r="G296" i="76"/>
  <c r="G250" i="76"/>
  <c r="G259" i="76"/>
  <c r="G55" i="76"/>
  <c r="G140" i="76"/>
  <c r="G149" i="76"/>
  <c r="G158" i="76"/>
  <c r="G163" i="76" l="1"/>
  <c r="G148" i="76"/>
  <c r="G139" i="76"/>
  <c r="G172" i="76"/>
  <c r="G232" i="76"/>
  <c r="G30" i="76"/>
  <c r="G249" i="76"/>
  <c r="G295" i="76"/>
  <c r="G54" i="76"/>
  <c r="G157" i="76"/>
  <c r="G258" i="76"/>
  <c r="G223" i="76"/>
  <c r="D131" i="77"/>
  <c r="D150" i="77"/>
  <c r="D99" i="77"/>
  <c r="D36" i="77"/>
  <c r="D11" i="77"/>
  <c r="G222" i="76" l="1"/>
  <c r="G147" i="76"/>
  <c r="G156" i="76"/>
  <c r="G294" i="76"/>
  <c r="G170" i="76"/>
  <c r="G257" i="76"/>
  <c r="G53" i="76"/>
  <c r="G248" i="76"/>
  <c r="G231" i="76"/>
  <c r="G138" i="76"/>
  <c r="G161" i="76"/>
  <c r="D243" i="77"/>
  <c r="G230" i="76" l="1"/>
  <c r="G159" i="76"/>
  <c r="G52" i="76"/>
  <c r="G168" i="76"/>
  <c r="G155" i="76"/>
  <c r="G146" i="76"/>
  <c r="G15" i="76"/>
  <c r="G137" i="76"/>
  <c r="G247" i="76"/>
  <c r="G256" i="76"/>
  <c r="G293" i="76"/>
  <c r="G221" i="76"/>
  <c r="G312" i="76"/>
  <c r="G314" i="76"/>
  <c r="G255" i="76" l="1"/>
  <c r="G145" i="76"/>
  <c r="G220" i="76"/>
  <c r="G136" i="76"/>
  <c r="G292" i="76"/>
  <c r="G246" i="76"/>
  <c r="G13" i="76"/>
  <c r="G154" i="76"/>
  <c r="G51" i="76"/>
  <c r="G229" i="76"/>
  <c r="G311" i="76"/>
  <c r="C35" i="84"/>
  <c r="C130" i="80"/>
  <c r="C36" i="84" s="1"/>
  <c r="G203" i="76"/>
  <c r="G206" i="76"/>
  <c r="G205" i="76" s="1"/>
  <c r="F197" i="76"/>
  <c r="G227" i="76" l="1"/>
  <c r="G152" i="76"/>
  <c r="G244" i="76"/>
  <c r="G134" i="76"/>
  <c r="G143" i="76"/>
  <c r="G49" i="76"/>
  <c r="G290" i="76"/>
  <c r="G218" i="76"/>
  <c r="G253" i="76"/>
  <c r="G202" i="76"/>
  <c r="G201" i="76" s="1"/>
  <c r="G199" i="76" s="1"/>
  <c r="G197" i="76" s="1"/>
  <c r="G288" i="76" l="1"/>
  <c r="G150" i="76"/>
  <c r="G251" i="76"/>
  <c r="G132" i="76"/>
  <c r="G216" i="76"/>
  <c r="G47" i="76"/>
  <c r="G141" i="76"/>
  <c r="G242" i="76"/>
  <c r="G225" i="76"/>
  <c r="D87" i="77"/>
  <c r="D68" i="77" s="1"/>
  <c r="G240" i="76" l="1"/>
  <c r="G45" i="76"/>
  <c r="G130" i="76"/>
  <c r="G214" i="76"/>
  <c r="G286" i="76"/>
  <c r="G212" i="76" l="1"/>
  <c r="G238" i="76"/>
  <c r="G236" i="76" l="1"/>
  <c r="G210" i="76"/>
  <c r="G208" i="76" l="1"/>
  <c r="G234" i="76"/>
  <c r="C157" i="84"/>
  <c r="C158" i="84"/>
  <c r="C159" i="84"/>
  <c r="C160" i="84"/>
  <c r="C156" i="84"/>
  <c r="D256" i="77" l="1"/>
  <c r="C132" i="84" l="1"/>
  <c r="C29" i="80"/>
  <c r="G112" i="76" l="1"/>
  <c r="G111" i="76" l="1"/>
  <c r="G110" i="76"/>
  <c r="G109" i="76" l="1"/>
  <c r="C327" i="84"/>
  <c r="C311" i="84"/>
  <c r="C301" i="84"/>
  <c r="C292" i="84"/>
  <c r="C283" i="84"/>
  <c r="C219" i="84"/>
  <c r="E218" i="84" s="1"/>
  <c r="C195" i="84"/>
  <c r="C194" i="84" s="1"/>
  <c r="C185" i="84"/>
  <c r="C184" i="84"/>
  <c r="C172" i="84"/>
  <c r="C171" i="84" s="1"/>
  <c r="C161" i="84"/>
  <c r="C142" i="84"/>
  <c r="C123" i="84"/>
  <c r="C39" i="80"/>
  <c r="G285" i="76"/>
  <c r="G284" i="76" l="1"/>
  <c r="G108" i="76"/>
  <c r="C354" i="84"/>
  <c r="G106" i="76" l="1"/>
  <c r="G283" i="76"/>
  <c r="G363" i="76"/>
  <c r="G341" i="76"/>
  <c r="G282" i="76" l="1"/>
  <c r="G340" i="76"/>
  <c r="G104" i="76"/>
  <c r="C300" i="80"/>
  <c r="D10" i="77"/>
  <c r="G339" i="76" l="1"/>
  <c r="G102" i="76"/>
  <c r="G281" i="76"/>
  <c r="C208" i="80"/>
  <c r="G100" i="76" l="1"/>
  <c r="G279" i="76"/>
  <c r="G338" i="76"/>
  <c r="C98" i="80"/>
  <c r="G352" i="76"/>
  <c r="G351" i="76" l="1"/>
  <c r="G277" i="76"/>
  <c r="G337" i="76"/>
  <c r="G98" i="76"/>
  <c r="C206" i="84"/>
  <c r="C373" i="84" s="1"/>
  <c r="G330" i="76"/>
  <c r="C99" i="80"/>
  <c r="G329" i="76" l="1"/>
  <c r="G335" i="76"/>
  <c r="G350" i="76"/>
  <c r="C205" i="84"/>
  <c r="G349" i="76" l="1"/>
  <c r="G328" i="76"/>
  <c r="G333" i="76"/>
  <c r="G276" i="76"/>
  <c r="G327" i="76" l="1"/>
  <c r="G331" i="76"/>
  <c r="G348" i="76"/>
  <c r="G129" i="76"/>
  <c r="G128" i="76" l="1"/>
  <c r="G346" i="76"/>
  <c r="G326" i="76"/>
  <c r="C58" i="80"/>
  <c r="G344" i="76" l="1"/>
  <c r="G324" i="76"/>
  <c r="G127" i="76"/>
  <c r="G187" i="76"/>
  <c r="G322" i="76" l="1"/>
  <c r="G342" i="76"/>
  <c r="G186" i="76"/>
  <c r="G362" i="76"/>
  <c r="G310" i="76"/>
  <c r="G309" i="76" s="1"/>
  <c r="G307" i="76" s="1"/>
  <c r="G305" i="76" s="1"/>
  <c r="G275" i="76"/>
  <c r="G126" i="76"/>
  <c r="G95" i="76"/>
  <c r="G75" i="76"/>
  <c r="G66" i="76"/>
  <c r="G65" i="76" l="1"/>
  <c r="G85" i="76"/>
  <c r="G361" i="76"/>
  <c r="G274" i="76"/>
  <c r="G74" i="76"/>
  <c r="G125" i="76"/>
  <c r="G185" i="76"/>
  <c r="G320" i="76"/>
  <c r="G303" i="76"/>
  <c r="G301" i="76" s="1"/>
  <c r="G299" i="76" s="1"/>
  <c r="G94" i="76"/>
  <c r="G123" i="76" l="1"/>
  <c r="G273" i="76"/>
  <c r="G93" i="76"/>
  <c r="G184" i="76"/>
  <c r="G73" i="76"/>
  <c r="G360" i="76"/>
  <c r="G64" i="76"/>
  <c r="G272" i="76" l="1"/>
  <c r="G359" i="76"/>
  <c r="G183" i="76"/>
  <c r="G63" i="76"/>
  <c r="G72" i="76"/>
  <c r="G92" i="76"/>
  <c r="G121" i="76"/>
  <c r="G96" i="76"/>
  <c r="G90" i="76" l="1"/>
  <c r="G91" i="76"/>
  <c r="G357" i="76"/>
  <c r="G62" i="76"/>
  <c r="G119" i="76"/>
  <c r="G71" i="76"/>
  <c r="G181" i="76"/>
  <c r="G270" i="76"/>
  <c r="G196" i="76"/>
  <c r="G89" i="76" l="1"/>
  <c r="G69" i="76"/>
  <c r="G180" i="76"/>
  <c r="G355" i="76"/>
  <c r="G268" i="76"/>
  <c r="G60" i="76"/>
  <c r="G195" i="76"/>
  <c r="G84" i="76"/>
  <c r="G58" i="76" l="1"/>
  <c r="G353" i="76"/>
  <c r="G67" i="76"/>
  <c r="G83" i="76"/>
  <c r="G194" i="76"/>
  <c r="G266" i="76"/>
  <c r="G179" i="76"/>
  <c r="G87" i="76"/>
  <c r="C69" i="80"/>
  <c r="C68" i="80" s="1"/>
  <c r="G264" i="76" l="1"/>
  <c r="G82" i="76"/>
  <c r="G318" i="76"/>
  <c r="G193" i="76"/>
  <c r="C347" i="80"/>
  <c r="G81" i="76" l="1"/>
  <c r="G262" i="76"/>
  <c r="G192" i="76"/>
  <c r="G316" i="76"/>
  <c r="C226" i="80"/>
  <c r="G260" i="76" l="1"/>
  <c r="G297" i="76"/>
  <c r="G190" i="76"/>
  <c r="G80" i="76"/>
  <c r="C144" i="80"/>
  <c r="G78" i="76" l="1"/>
  <c r="G189" i="76"/>
  <c r="C217" i="80"/>
  <c r="C20" i="80"/>
  <c r="G188" i="76" l="1"/>
  <c r="G76" i="76"/>
  <c r="C120" i="80"/>
  <c r="G56" i="76" l="1"/>
  <c r="G177" i="76"/>
  <c r="C119" i="80"/>
  <c r="G117" i="76" l="1"/>
  <c r="G43" i="76"/>
  <c r="D276" i="77"/>
  <c r="G41" i="76" l="1"/>
  <c r="G115" i="76"/>
  <c r="C371" i="84"/>
  <c r="G28" i="86"/>
  <c r="G381" i="76"/>
  <c r="C361" i="80"/>
  <c r="D269" i="77"/>
  <c r="D9" i="77" s="1"/>
  <c r="C235" i="80"/>
  <c r="C109" i="80"/>
  <c r="G113" i="76" l="1"/>
  <c r="G39" i="76"/>
  <c r="C363" i="80"/>
  <c r="G27" i="86"/>
  <c r="G25" i="86" s="1"/>
  <c r="G26" i="86"/>
  <c r="G24" i="86" s="1"/>
  <c r="G23" i="86" s="1"/>
  <c r="G21" i="86" s="1"/>
  <c r="G19" i="86" s="1"/>
  <c r="C108" i="80"/>
  <c r="G380" i="76"/>
  <c r="G378" i="76" s="1"/>
  <c r="G379" i="76"/>
  <c r="G377" i="76" s="1"/>
  <c r="G376" i="76" s="1"/>
  <c r="G374" i="76" s="1"/>
  <c r="G372" i="76" s="1"/>
  <c r="G11" i="76" l="1"/>
  <c r="G17" i="86"/>
  <c r="G15" i="86" s="1"/>
  <c r="G13" i="86" s="1"/>
  <c r="G11" i="86" s="1"/>
  <c r="G370" i="76"/>
  <c r="G368" i="76" s="1"/>
  <c r="G366" i="76" s="1"/>
  <c r="G364" i="76" s="1"/>
  <c r="G9" i="86" l="1"/>
  <c r="G9" i="76"/>
</calcChain>
</file>

<file path=xl/comments1.xml><?xml version="1.0" encoding="utf-8"?>
<comments xmlns="http://schemas.openxmlformats.org/spreadsheetml/2006/main">
  <authors>
    <author>Anna Balasanyan</author>
  </authors>
  <commentList>
    <comment ref="C217" authorId="0" shapeId="0">
      <text>
        <r>
          <rPr>
            <b/>
            <sz val="8"/>
            <color indexed="81"/>
            <rFont val="Tahoma"/>
            <family val="2"/>
          </rPr>
          <t>Anna Balasanyan:</t>
        </r>
        <r>
          <rPr>
            <sz val="8"/>
            <color indexed="81"/>
            <rFont val="Tahoma"/>
            <family val="2"/>
          </rPr>
          <t xml:space="preserve">
թվաքանակի փոփոխ. Չի առաջանում
</t>
        </r>
      </text>
    </comment>
  </commentList>
</comments>
</file>

<file path=xl/comments2.xml><?xml version="1.0" encoding="utf-8"?>
<comments xmlns="http://schemas.openxmlformats.org/spreadsheetml/2006/main">
  <authors>
    <author>Anna Balasanyan</author>
  </authors>
  <commentList>
    <comment ref="C292" authorId="0" shapeId="0">
      <text>
        <r>
          <rPr>
            <b/>
            <sz val="8"/>
            <color indexed="81"/>
            <rFont val="Tahoma"/>
            <family val="2"/>
          </rPr>
          <t>Anna Balasanyan:</t>
        </r>
        <r>
          <rPr>
            <sz val="8"/>
            <color indexed="81"/>
            <rFont val="Tahoma"/>
            <family val="2"/>
          </rPr>
          <t xml:space="preserve">
թվաքանակի փոփոխ. Չի առաջանում
</t>
        </r>
      </text>
    </comment>
    <comment ref="B364" authorId="0" shapeId="0">
      <text>
        <r>
          <rPr>
            <b/>
            <sz val="8"/>
            <color indexed="81"/>
            <rFont val="Tahoma"/>
            <family val="2"/>
          </rPr>
          <t>Anna Balasanyan:</t>
        </r>
        <r>
          <rPr>
            <sz val="8"/>
            <color indexed="81"/>
            <rFont val="Tahoma"/>
            <family val="2"/>
          </rPr>
          <t xml:space="preserve">
</t>
        </r>
      </text>
    </comment>
  </commentList>
</comments>
</file>

<file path=xl/sharedStrings.xml><?xml version="1.0" encoding="utf-8"?>
<sst xmlns="http://schemas.openxmlformats.org/spreadsheetml/2006/main" count="2502" uniqueCount="479">
  <si>
    <t xml:space="preserve"> </t>
  </si>
  <si>
    <t xml:space="preserve"> -----------------ի N -----------Ն որոշման</t>
  </si>
  <si>
    <t>Հավելված N 2</t>
  </si>
  <si>
    <t xml:space="preserve">
Ծրագրային դասիչը</t>
  </si>
  <si>
    <t xml:space="preserve">
Ծրագիր</t>
  </si>
  <si>
    <t xml:space="preserve">
Միջոցառում</t>
  </si>
  <si>
    <t xml:space="preserve"> Միջոցառման անվանումը`</t>
  </si>
  <si>
    <t xml:space="preserve"> Միջոցառման նկարագրությունը`</t>
  </si>
  <si>
    <t>Բաժինը</t>
  </si>
  <si>
    <t>Խումբը</t>
  </si>
  <si>
    <t>Դասը</t>
  </si>
  <si>
    <t>Ծրագիր</t>
  </si>
  <si>
    <t>Միջոցառում</t>
  </si>
  <si>
    <t>Բյուջետային ծախսերի գործառական դասակարգման բաժինների, խմբերի և դասերի, բյուջետային ծրագրերի միջոցառումների, բյուջետային հատկացումների գլխավոր կարգադրիչների անվանումները</t>
  </si>
  <si>
    <t>Տարի</t>
  </si>
  <si>
    <t xml:space="preserve"> Շահառուների ընտրության չափանիշները </t>
  </si>
  <si>
    <t>Բյուջետային հատկացումների գլխավոր կարգադրիչների, ծրագրերի և միջոցառումների անվանումները</t>
  </si>
  <si>
    <t>Գործառական դասիչը</t>
  </si>
  <si>
    <t>ՄԱՍ 1. ՊԵՏԱԿԱՆ ՄԱՐՄՆԻ ԳԾՈՎ ԱՐԴՅՈՒՆՔԱՅԻՆ (ԿԱՏԱՐՈՂԱԿԱՆ) ՑՈՒՑԱՆԻՇՆԵՐԸ</t>
  </si>
  <si>
    <t xml:space="preserve"> Տրանսֆերտների տրամադրում</t>
  </si>
  <si>
    <t xml:space="preserve"> Տրանսֆերտների տրամադրում </t>
  </si>
  <si>
    <t xml:space="preserve"> Միջոցառման տեսակը` </t>
  </si>
  <si>
    <t xml:space="preserve"> այդ թվում` ըստ կատարողների</t>
  </si>
  <si>
    <t xml:space="preserve"> այդ թվում` բյուջետային ծախսերի տնտեսագիտական դասակարգման հոդվածներ</t>
  </si>
  <si>
    <t xml:space="preserve"> Միջոցառման տեսակը</t>
  </si>
  <si>
    <t xml:space="preserve"> Միջոցառման դասիչը` </t>
  </si>
  <si>
    <t xml:space="preserve"> Միջոցառման անվանումը` </t>
  </si>
  <si>
    <t xml:space="preserve"> Նկարագրությունը` </t>
  </si>
  <si>
    <t xml:space="preserve"> Միջոցառման վրա կատարվող ծախսը (հազար դրամ) </t>
  </si>
  <si>
    <t xml:space="preserve"> Ծրագրի դասիչը` </t>
  </si>
  <si>
    <t xml:space="preserve"> Արդյունքի չափորոշիչներ </t>
  </si>
  <si>
    <t xml:space="preserve"> Ընտանիքի անդամներ և զավակներ</t>
  </si>
  <si>
    <t xml:space="preserve"> այդ թվում`</t>
  </si>
  <si>
    <t xml:space="preserve"> ԸՆԴԱՄԵՆԸ ԾԱԽՍԵՐ</t>
  </si>
  <si>
    <t xml:space="preserve"> 10</t>
  </si>
  <si>
    <t xml:space="preserve"> ՍՈՑԻԱԼԱԿԱՆ ՊԱՇՏՊԱՆՈՒԹՅՈՒՆ</t>
  </si>
  <si>
    <t xml:space="preserve"> 01</t>
  </si>
  <si>
    <t xml:space="preserve"> ՀՀ  աշխատանքի և սոցիալական հարցերի նախարարություն</t>
  </si>
  <si>
    <t xml:space="preserve"> ԸՆԹԱՑԻԿ ԾԱԽՍԵՐ</t>
  </si>
  <si>
    <t xml:space="preserve"> ՍՈՑԻԱԼԱԿԱՆ  ՆՊԱՍՏՆԵՐ ԵՎ ԿԵՆՍԱԹՈՇԱԿՆԵՐ</t>
  </si>
  <si>
    <t xml:space="preserve"> Սոցիալական օգնության դրամական արտահայտությամբ նպաստներ (բյուջեից)</t>
  </si>
  <si>
    <t xml:space="preserve"> 04</t>
  </si>
  <si>
    <t xml:space="preserve"> 1068</t>
  </si>
  <si>
    <t xml:space="preserve"> Ժողովրդագրական վիճակի բարելավում</t>
  </si>
  <si>
    <t xml:space="preserve"> ԸՆԴԱՄԵՆԸ</t>
  </si>
  <si>
    <t xml:space="preserve"> Ծրագրի անվանումը`</t>
  </si>
  <si>
    <t xml:space="preserve"> Ծրագրի նպատակը`</t>
  </si>
  <si>
    <t xml:space="preserve"> Վերջնական արդյունքի նկարագրությունը`</t>
  </si>
  <si>
    <t xml:space="preserve"> Ծրագրի միջոցառումներ</t>
  </si>
  <si>
    <t xml:space="preserve"> Խթանել ժողովրդագրական վիճակի բարելավումը</t>
  </si>
  <si>
    <t xml:space="preserve"> Ժողովրդագրական վիճակի բարելավում և բազմազավակության աճ</t>
  </si>
  <si>
    <t xml:space="preserve"> Ծրագրի դասիչը </t>
  </si>
  <si>
    <t xml:space="preserve"> Ծրագրի անվանումը </t>
  </si>
  <si>
    <t xml:space="preserve"> Ծրագրի միջոցառումները </t>
  </si>
  <si>
    <t xml:space="preserve"> 1068 </t>
  </si>
  <si>
    <t xml:space="preserve"> Ժողովրդագրական վիճակի բարելավում </t>
  </si>
  <si>
    <t xml:space="preserve">
 ՀԱՅԱՍՏԱՆԻ ՀԱՆՐԱՊԵՏՈՒԹՅԱՆ ԿԱՌԱՎԱՐՈՒԹՅԱՆ 2020 ԹՎԱԿԱՆԻ ԴԵԿՏԵՄԲԵՐԻ 30-Ի N 2215-Ն ՈՐՈՇՄԱՆ N 9 ՀԱՎԵԼՎԱԾԻ N 9.1.20 ԱՂՅՈՒՍԱԿՈՒՄ ԿԱՏԱՐՎՈՂ ՓՈՓՈԽՈՒԹՅՈՒՆՆԵՐԸ</t>
  </si>
  <si>
    <t xml:space="preserve">Հայաստանի Հանրապետության աշխատանքի և սոցիալական հարցերի նախարարություն
</t>
  </si>
  <si>
    <t xml:space="preserve"> ՀՀ աշխատանքի և սոցիալական հարցերի նախարարության միասնական սոցիալական ծառայություն</t>
  </si>
  <si>
    <t xml:space="preserve"> - Մայրության նպաստներ բյուջեից</t>
  </si>
  <si>
    <t xml:space="preserve"> Մինչև 2 տարեկան երեխայի խնամքի նպաստի տրամադրում</t>
  </si>
  <si>
    <t xml:space="preserve">Մինչև 2 տարեկան երեխայի խնամքի նպաստի տրամադրում </t>
  </si>
  <si>
    <t xml:space="preserve"> Մինչև 2 տարեկան երեխայի խնամքի նպաստ ստացող  քաղաքացիների թիվ, մարդ</t>
  </si>
  <si>
    <t>ՄԱՍ 2. ՊԵՏԱԿԱՆ ՄԱՐՄՆԻ ԳԾՈՎ ԱՐԴՅՈՒՆՔԱՅԻՆ (ԿԱՏԱՐՈՂԱԿԱՆ) ՑՈՒՑԱՆԻՇՆԵՐԸ</t>
  </si>
  <si>
    <t>(հազար դրամ)</t>
  </si>
  <si>
    <t>Հավելված N 3</t>
  </si>
  <si>
    <t>Հավելված N 4</t>
  </si>
  <si>
    <t xml:space="preserve"> - Երեխաների կամ ընտանեկան նպաստներ բյուջեից</t>
  </si>
  <si>
    <t>Ցուցանիշների փոփոխությունները ավելացումները նշված են դրական նշանով, իսկ նվազեցումը՝ փակագծերում</t>
  </si>
  <si>
    <t xml:space="preserve">Մինչև երեք տարեկան երեխայի խնամքի արձակուրդում գտնվող անձը` մինչև երեխայի 2 տարեկանը լրանալը, </t>
  </si>
  <si>
    <t xml:space="preserve"> ՀՀ կառավարության 2023 թվականի</t>
  </si>
  <si>
    <t xml:space="preserve"> 02</t>
  </si>
  <si>
    <t xml:space="preserve"> Ծերություն</t>
  </si>
  <si>
    <t xml:space="preserve"> 1102</t>
  </si>
  <si>
    <t xml:space="preserve"> Կենսաթոշակային ապահովություն</t>
  </si>
  <si>
    <t xml:space="preserve"> Կենսաթոշակի իրավունքի իրացում</t>
  </si>
  <si>
    <t xml:space="preserve"> Կենսաթոշակների նշանակման և վճարման գործընթացի ապահովում</t>
  </si>
  <si>
    <t xml:space="preserve"> 1102 </t>
  </si>
  <si>
    <t xml:space="preserve"> Կենսաթոշակային ապահովություն </t>
  </si>
  <si>
    <t xml:space="preserve"> - Կենսաթոշակներ</t>
  </si>
  <si>
    <t xml:space="preserve"> Դրամական աջակցություն ընտանիքում 3 և ավելի երեխա ունեցող ընտանիքներին </t>
  </si>
  <si>
    <t xml:space="preserve"> Ընտանիքում 3-րդ և յուրաքանչյուր հաջորդ երեխայի ծնվելու կապակցությամբ նոր ծնված երեխային նշանակել և վճարել դրամական աջակցություն՛ ամսական 50000 դրամի չափով, մինչև երեխայի 6 տարեկանը լրանալը</t>
  </si>
  <si>
    <t xml:space="preserve"> 3 և ավելի երեխաներ ունեցող ընտանիքներ, որոնք կդիմեն 2022թ հունվարի 1-ից հետո ընտանիքում ծնված երեխայի համար դրամական աջակցություն ստանալու համար </t>
  </si>
  <si>
    <t xml:space="preserve"> Շահառուների  թվաքանակ, ընտանիք (յուրաքանչյուր երեխայի համար դիմած) </t>
  </si>
  <si>
    <t>ՀՀ օրենքով նշանակված կենսաթոշակներ</t>
  </si>
  <si>
    <t xml:space="preserve"> «Պաշտոնատար անձանց գործունեության ապահովման, սպասարկման և սոցիալական երաշխիքների մասին» ՀՀ օրենքով սահմանված պաշտոններում պաշտոնավարած անձանց կենսաթոշակի տրամադրում</t>
  </si>
  <si>
    <t xml:space="preserve"> ՀՀ օրենքով նշանակված կենսաթոշակներ </t>
  </si>
  <si>
    <t xml:space="preserve"> «Պաշտոնատար անձանց գործունեության ապահովման, սպասարկման և սոցիալական երաշխիքների մասին» ՀՀ օրենքով սահմանված պաշտոններում պաշտոնավարած անձանց կենսաթոշակի տրամադրում </t>
  </si>
  <si>
    <t xml:space="preserve"> ՀՀ օրենքներով պետական պաշտոն զբաղեցրած անձանց կենսաթոշակային իրավունքի իրացում`համապատասխան պաշտոններում աշխատանքային ստաժի առկայություն և  կենսաթոշակի իրավունք տրվող տարիք </t>
  </si>
  <si>
    <t>.</t>
  </si>
  <si>
    <t xml:space="preserve"> Կենսաթոշակներ</t>
  </si>
  <si>
    <t xml:space="preserve"> Սպայական անձնակազմի և նրանց ընտանիքների անդամների կենսաթոշակներ </t>
  </si>
  <si>
    <t xml:space="preserve"> Սպայական անձնակազմի զինծառայողներին երկարամյա ծառայության, հաշմանդամության և զինծառայողի մահվան դեպքում նրա ընտանիքի անդամներին կերակրողին կորցնելու դեպքում զինվորական կենսաթոշակների տրամադրում </t>
  </si>
  <si>
    <t xml:space="preserve"> Սպայական անձնակազմին և նրանց ընտանիքների անդամներին երկարամյա ծառայության, հաշմանդամության և կերակրողին կորցնելու դեպքում կենսաթոշակների տրամադրում 22.12.2010թ.ՀՕ-243-Ն օրենքի 18-րդ, 20-րդ, 22-րդ հոդվածներով </t>
  </si>
  <si>
    <t>Միջացառման անվանումը`</t>
  </si>
  <si>
    <t xml:space="preserve"> Սոցիալական ապահովություն</t>
  </si>
  <si>
    <t xml:space="preserve"> Սոցիալական ապահովության իրավունքի իրականացման ապահովում</t>
  </si>
  <si>
    <t xml:space="preserve"> Սոցիալական ապահովության իրավունքի իրականացում</t>
  </si>
  <si>
    <t>Ծերության, հաշմանդամության, կերակրողին կորցնելու դեպքում նպաստներ</t>
  </si>
  <si>
    <t>Ծերության, հաշմանդամության, կերակրողին կորցնելու դեպքում սոցիալական նպաստների տրամադրում</t>
  </si>
  <si>
    <t xml:space="preserve"> 12002</t>
  </si>
  <si>
    <t xml:space="preserve"> 12001</t>
  </si>
  <si>
    <t xml:space="preserve"> - Այլ նպաստներ բյուջեից</t>
  </si>
  <si>
    <t>Սոցիալական ապահովություն</t>
  </si>
  <si>
    <t xml:space="preserve"> 03</t>
  </si>
  <si>
    <t xml:space="preserve"> Հարազատին կորցրած անձինք</t>
  </si>
  <si>
    <t xml:space="preserve"> Ծերության, հաշմանդամության, կերակրողին կորցնելու դեպքում նպաստներ </t>
  </si>
  <si>
    <t xml:space="preserve"> Ծերության, հաշմանդամության, կերակրողին կորցնելու դեպքում սոցիալական նպաստների տրամադրում </t>
  </si>
  <si>
    <t xml:space="preserve"> Կենսաթոշակի իրավունք չունեցող հաշմանդամներ, կերակրողին կորցրած անձիք և օրենքով սահմանված տարիքը լրացած և պահանջվող ստաժ չունեցող անձիք </t>
  </si>
  <si>
    <t xml:space="preserve"> Պարգևավճարներ և պատվովճարներ</t>
  </si>
  <si>
    <t xml:space="preserve"> Պետական հոգածության դրսևորում, առանձին կատեգորիայի քաղաքացիներին և նրանց ընտանիքներին սոցիալական երաշխիքների տրամադրում</t>
  </si>
  <si>
    <t xml:space="preserve"> Առանձին կատեգորիայի քաղաքացիներին և նրանց ընտանիքի անդամների սոցիալական պաշտպանվածության մակարդակի բարձրացում</t>
  </si>
  <si>
    <t xml:space="preserve"> Վետերանների պատվովճարներ</t>
  </si>
  <si>
    <t xml:space="preserve"> ՀՄՊ վետերաններին պատվովճարի տրամադրում</t>
  </si>
  <si>
    <t xml:space="preserve"> 1005 </t>
  </si>
  <si>
    <t xml:space="preserve"> Պարգևավճարներ և պատվովճարներ </t>
  </si>
  <si>
    <t xml:space="preserve"> 12001 </t>
  </si>
  <si>
    <t xml:space="preserve"> 12002 </t>
  </si>
  <si>
    <t xml:space="preserve"> Վետերանների պատվովճարներ </t>
  </si>
  <si>
    <t xml:space="preserve"> ՀՄՊ վետերաններին պատվովճարի տրամադրում </t>
  </si>
  <si>
    <t xml:space="preserve"> ՀՄ պատերազմի վետերաններին պատվովճարների տրամադրում 02.12.1998թ. ՀՕ-267-Ն օրենքի 4-րդ հոդվածով </t>
  </si>
  <si>
    <t xml:space="preserve"> 07</t>
  </si>
  <si>
    <t xml:space="preserve"> Սոցիալական հատուկ արտոնություններ (այլ դասերին չպատկանող)</t>
  </si>
  <si>
    <t xml:space="preserve"> Շարքային զինծառայողների և նրանց ընտանիքների անդամների զինվորական կենսաթոշակներ </t>
  </si>
  <si>
    <t xml:space="preserve"> ԽՍՀՄ զինված ուժերի շարքային կազմի զինծառայողներին հաշմանդամության, նրանց մահվան դեպքում ընտանիքների անդամներին կերակրողին կորցնելու դեպքում զինվորական կենսաթոշակների տրամադրում </t>
  </si>
  <si>
    <t xml:space="preserve"> Սոցիալական աջակցություն անաշխատունակության դեպքում </t>
  </si>
  <si>
    <t>Ժամանակավոր անաշխատունակության դեպքում նպաստ</t>
  </si>
  <si>
    <t xml:space="preserve"> Ժամանակավոր անաշխատունակության դեպքում  (հիվանդության, ընտանիքի հիվանդ անդամի խնամքի և օրենքով սահմանված այլ պատճ. առաջացած) վարձու աշխատողներին, նոտարներին և անհատ ձեռնարկատերերին ժամանակավոր անաշխատունակության նպաստի վճարում </t>
  </si>
  <si>
    <t xml:space="preserve"> Սոցիալական աջակցություն անաշխատունակության դեպքում</t>
  </si>
  <si>
    <t xml:space="preserve"> Կորցրած եկամուտների մասնակի փոխհատուցում</t>
  </si>
  <si>
    <t xml:space="preserve"> Անաշխատունակության հետևանքով եկամտի կորստի մասնակի փոխհատուցման ապահովում</t>
  </si>
  <si>
    <t xml:space="preserve"> 09</t>
  </si>
  <si>
    <t xml:space="preserve"> Սոցիալական պաշտպանություն (այլ դասերին չպատկանող)</t>
  </si>
  <si>
    <t xml:space="preserve"> Սոցիալական պաշտպանությանը տրամադրվող օժանդակ ծառայություններ (այլ դասերին չպատկանող)</t>
  </si>
  <si>
    <t xml:space="preserve"> Ժամանակավոր անաշխատունակության դեպքում նպաստ</t>
  </si>
  <si>
    <t xml:space="preserve"> - Հիվանդության և հաշմանդամության նպաստներ բյուջեից</t>
  </si>
  <si>
    <t xml:space="preserve"> 1082 </t>
  </si>
  <si>
    <t xml:space="preserve"> Ժամանակավոր անաշխատունակության դեպքում նպաստ </t>
  </si>
  <si>
    <t xml:space="preserve">  Օրենքով սահմանված կարգով ու չափով եկամտային հարկ (շահութահարկ)  վճարած վարձու աշխատողներ, նոտարներ և անհատ ձեռնարկատերեր </t>
  </si>
  <si>
    <t xml:space="preserve">  Ժամանակավոր անաշխատունակության օրերի թիվ, օր </t>
  </si>
  <si>
    <t xml:space="preserve"> 22.12.2010թ. ՀՕ-243-Ն օրենքով  սահմանված կարգով հաշմանդամ ճանաչված շարքային  զինծառայողներ, ծառայության ընթացքում զոհված (մահացած) շարքային զինծառայողների  ընտանիքների անդամներ </t>
  </si>
  <si>
    <t xml:space="preserve">Ժամանակավոր անաշխատունակության դեպքում  (հիվանդության, ընտանիքի հիվանդ անդամի խնամքի և օրենքով սահմանված այլ պատճ. առաջացած) վարձու աշխատողներին, նոտարներին և անհատ ձեռնարկատերերին ժամանակավոր անաշխատունակության նպաստի վճարում </t>
  </si>
  <si>
    <t xml:space="preserve"> Անապահով սոցիալական խմբերին աջակցություն </t>
  </si>
  <si>
    <t xml:space="preserve">Օժանդակել անապահով ընտանիքների կենսամակարդակի բարձրացմանը </t>
  </si>
  <si>
    <t>Աղքատության մեղմում և ծայրահեղ աղքատության կրճատում</t>
  </si>
  <si>
    <t xml:space="preserve"> Ընտանիքի կենսամակարդակի բարձրացմանն ուղղված նպաստներ </t>
  </si>
  <si>
    <t xml:space="preserve"> Ընտանիքների անապահովության գնահատման համակարգում հաշվառված, անապահով ճանաչված ընտանիքներին նպաստի, սոցիալական նպաստի և հրատապ օգնության տրամադրում </t>
  </si>
  <si>
    <t xml:space="preserve"> Ընտանիքների անապահովության գնահատման համակարգում հաշվառված ընտանիք (ընտանիքի անապահովության միավորի հիման վրա) </t>
  </si>
  <si>
    <t xml:space="preserve"> Ծառայությունների մատուցում</t>
  </si>
  <si>
    <t xml:space="preserve"> Սոցիալական դեպքի վարման ծառայության ձեռք բերում </t>
  </si>
  <si>
    <t xml:space="preserve"> Ընտանիքի, դրա յուրաքանչյուր անդամի, սոցիալական գնահատման իրականացում՛ անապահով սոցիալական խմբերին հայտնաբերելու համար՛ սոցիալական աջակցության տարածքային մարմինների սոցիալական աշխատողների կողմից տնային այցելությունների միջոցով </t>
  </si>
  <si>
    <t xml:space="preserve"> ԾԱՌԱՅՈՒԹՅՈՒՆՆԵՐԻ  ԵՎ   ԱՊՐԱՆՔՆԵՐԻ  ՁԵՌՔԲԵՐՈՒՄ</t>
  </si>
  <si>
    <t xml:space="preserve"> Շարունակական ծախսեր</t>
  </si>
  <si>
    <t xml:space="preserve"> - Կապի ծառայություններ</t>
  </si>
  <si>
    <t xml:space="preserve"> - Ներքին գործուղումներ</t>
  </si>
  <si>
    <t xml:space="preserve"> Անապահով սոցիալական խմբերին աջակցություն</t>
  </si>
  <si>
    <t>Սպայական անձնակազմի և նրանց ընտանիքների անդամների կենսաթոշակներ</t>
  </si>
  <si>
    <t xml:space="preserve"> Շարքային զինծառայողների և նրանց ընտանիքների անդամների զինվորական կենսաթոշակներ</t>
  </si>
  <si>
    <t xml:space="preserve"> ՀՀ օրենքով նշանակված կենսաթոշակներ</t>
  </si>
  <si>
    <t xml:space="preserve"> 1011</t>
  </si>
  <si>
    <t xml:space="preserve"> Ընտանիքի կենսամակարդակի բարձրացմանն ուղղված նպաստներ</t>
  </si>
  <si>
    <t>01</t>
  </si>
  <si>
    <t xml:space="preserve"> 11</t>
  </si>
  <si>
    <t xml:space="preserve"> ՀԻՄՆԱԿԱՆ ԲԱԺԻՆՆԵՐԻՆ ՉԴԱՍՎՈՂ ՊԱՀՈՒՍՏԱՅԻՆ ՖՈՆԴԵՐ</t>
  </si>
  <si>
    <t xml:space="preserve"> ՀՀ կառավարության և համայնքների պահուստային ֆոնդ</t>
  </si>
  <si>
    <t xml:space="preserve"> ՀՀ կառավարության պահուստային ֆոնդ</t>
  </si>
  <si>
    <t xml:space="preserve"> 1139</t>
  </si>
  <si>
    <t xml:space="preserve"> ՀՀ կառավարություն</t>
  </si>
  <si>
    <t xml:space="preserve"> ԱՅԼ  ԾԱԽՍԵՐ</t>
  </si>
  <si>
    <t xml:space="preserve"> Պահուստային միջոցներ</t>
  </si>
  <si>
    <t xml:space="preserve"> Պետական բյուջեում չկանխատեսված, ինչպես նաեւ բյուջետային երաշխիքների ապահովման ծախսերի ֆինանսավորման ապահովում</t>
  </si>
  <si>
    <t xml:space="preserve"> Պահուստային ֆոնդի կառավարման արդյունավետության և թափանցիկության ապահովում</t>
  </si>
  <si>
    <t xml:space="preserve"> 11001</t>
  </si>
  <si>
    <t>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t>
  </si>
  <si>
    <t>Մինչև 2 տարեկան երեխայի խնամքի նպաստի տրամադրում</t>
  </si>
  <si>
    <t xml:space="preserve"> 1011 </t>
  </si>
  <si>
    <t xml:space="preserve"> Ծառայությունների մատուցում </t>
  </si>
  <si>
    <t xml:space="preserve"> «Գնումների մասին» ՀՀ օրենքի համաձայն ընտրված կազմակերպություն </t>
  </si>
  <si>
    <t xml:space="preserve"> Միջոցառումն իրականացնողի անվանումը՝</t>
  </si>
  <si>
    <t xml:space="preserve"> ՀՀ աշխատանքի և սոցիալական հարցերի նախարարության միասնական սոցիալական ծառայություն </t>
  </si>
  <si>
    <t xml:space="preserve"> Տունայցերի թիվ, այդ թվում </t>
  </si>
  <si>
    <t xml:space="preserve"> Ընտանիքի սոցիալական գնահատման համակարգում </t>
  </si>
  <si>
    <t xml:space="preserve"> Զբաղվածության  պետական ծրագրերի գնահատման համակարգում </t>
  </si>
  <si>
    <t xml:space="preserve"> Հաշմանդամության գնահատման համակարգում </t>
  </si>
  <si>
    <t xml:space="preserve"> Տունայցի արդյունքում սոցիալական ծառայություն ստացած ընտանիքների (անձանց) թիվ </t>
  </si>
  <si>
    <t xml:space="preserve"> Գնահատված կարիքների թիվ տոկոս, տունայցերի նկատմամբ </t>
  </si>
  <si>
    <t>Հավելված N 1</t>
  </si>
  <si>
    <t xml:space="preserve"> Ընտանիքի կենսամակարդակի բարձրացմանն ուղղված նպաստներ ստացող ընտանիքների թիվը, (հատ) </t>
  </si>
  <si>
    <t xml:space="preserve"> Նկարագրությունը</t>
  </si>
  <si>
    <t xml:space="preserve"> Միջոցառման վրա կատարվող ծախսը (հազ. դրամ)  </t>
  </si>
  <si>
    <t xml:space="preserve"> Վատառողջություն և անաշխատունակություն</t>
  </si>
  <si>
    <t xml:space="preserve"> Մինչև 2 տարեկան երեխայի խնամքի նպաստի տրամադրման ապահովում </t>
  </si>
  <si>
    <t xml:space="preserve"> Մինչև 2 տարեկան երեխայի խնամքի նպաստի վճարման ծառայությունների ձեռքբերում </t>
  </si>
  <si>
    <t xml:space="preserve">  Ընտանիքի կենսամակարդակի բարձրացմանն ուղղված նպաստներ</t>
  </si>
  <si>
    <t>Կենսաթոշակային ապահովություն</t>
  </si>
  <si>
    <t xml:space="preserve"> Կենսաթոշակների և այլ դրամական վճարների իրականացման ապահովում </t>
  </si>
  <si>
    <t xml:space="preserve"> Կենսաթոշակների և այլ դրամական վճարների վճարման ծառայությունների ձեռքբերում </t>
  </si>
  <si>
    <t xml:space="preserve"> Բանկեր, «Գնումների մասին» ՀՀ օրենքի համաձայն ընտրված կազմակերպություն </t>
  </si>
  <si>
    <t>ՀՀ կառավարության պահուստային ֆոնդ</t>
  </si>
  <si>
    <t>Ծառայությունների մատուցում</t>
  </si>
  <si>
    <t>Միջոցառումն իրականացնողի անվանումը</t>
  </si>
  <si>
    <t>ՀՀ կառավարություն</t>
  </si>
  <si>
    <t>Հաշմանդամություն ունեցող անձանց մատուցվող ծառայությունների ծրագրի իրականացման ապահովում</t>
  </si>
  <si>
    <t>Հաշմանդամություն ունեցող անձանց աջակցություն</t>
  </si>
  <si>
    <t xml:space="preserve"> Հաշմանդամություն ունեցող անձանց տվյալների վերաբերյալ համապատասխան ձևաթղթերի տպագրության ծառայություններ </t>
  </si>
  <si>
    <t xml:space="preserve"> Հաշմանդամություն ունեցող անձանց հիմնական պահանջմունքների և սոցիալական կարիքների բավարարում և սոցիալական ներառում հասարակություն</t>
  </si>
  <si>
    <t xml:space="preserve"> Հաշմանդամություն ունեցող անձանց մատուցվող սոցիալական ծառայությունների հասցեականության և արդյունավետության բարձրացում</t>
  </si>
  <si>
    <t xml:space="preserve"> Միջոցառումն իրականացնողի անվանումը </t>
  </si>
  <si>
    <t xml:space="preserve"> ԲՍՓ ձևաթղթերի թիվ, հատ </t>
  </si>
  <si>
    <t xml:space="preserve">Ծնողական փառքի մեդալով պարգևատրված անձանց ամենամսյա պատվովճար </t>
  </si>
  <si>
    <t>Ծնողական փառքի մեդալով պարգևատրված անձանց ամենամսյա պատվովճարի տրամադրում</t>
  </si>
  <si>
    <t xml:space="preserve"> Ծնողական փառքի մեդալով պարգևատրված անձանց ամենամսյա պատվովճար </t>
  </si>
  <si>
    <t xml:space="preserve">Շահառուների թիվ,մարդ </t>
  </si>
  <si>
    <t>Զոհված՝ հետմահու «Հայաստանի ազգային հերոս» ՀՀ բարձրագույն կոչում ստացած կամ «Մարտական խաչ» շքանշանով պարգևատրված անձի ընտանիքին տրվող պարգևավճար</t>
  </si>
  <si>
    <t>Զոհված՝ հետմահու «Հայաստանի ազգային հերոս» ՀՀ բարձրագույն կոչում ստացած կամ «Մարտական խաչ» շքանշանով պարգևատրված անձի ընտանիքին տրվող պարգևավճարի տրամամդրում</t>
  </si>
  <si>
    <t>Պարգևավճարներ և պատվովճարներ</t>
  </si>
  <si>
    <t xml:space="preserve"> Զոհված՛ հետմահու «Հայաստանի ազգային հերոս» ՀՀ բարձրագույն կոչում ստացած կամ «Մարտական խաչ» շքանշանով պարգևատրված անձի ընտանիքին տրվող պարգևավճար </t>
  </si>
  <si>
    <t xml:space="preserve"> Զոհված՛ հետմահու «Հայաստանի ազգային հերոս» ՀՀ բարձրագույն կոչում ստացած կամ «Մարտական խաչ» շքանշանով պարգևատրված անձի ընտանիքին տրվող պարգևավճարի տրամադրում </t>
  </si>
  <si>
    <t xml:space="preserve"> Զոհված հետմահու «Հայաստանի ազգային հերոս» ՀՀ բարձրագույն կոչում ստացած կամ «Մարտական խաչ» շքանշանով պարգևատրված անձի ընտանիքի անդամներ </t>
  </si>
  <si>
    <t xml:space="preserve">Ընտանիքի, դրա յուրաքանչյուր անդամի, սոցիալական գնահատման իրականացում՛ անապահով սոցիալական խմբերին հայտնաբերելու համար՛ սոցիալական աջակցության տարածքային մարմինների սոցիալական աշխատողների կողմից տնային այցելությունների միջոցով </t>
  </si>
  <si>
    <t xml:space="preserve"> ՀՀ կառավարության 2022 թվականի</t>
  </si>
  <si>
    <t>Գնման առարկայի</t>
  </si>
  <si>
    <t>Միավորի գինը
( դրամ)</t>
  </si>
  <si>
    <t>Կոդը</t>
  </si>
  <si>
    <t>Անվանումը</t>
  </si>
  <si>
    <t>Գնման ձևը</t>
  </si>
  <si>
    <t>Չափման միավորը</t>
  </si>
  <si>
    <t xml:space="preserve">Քանակը
</t>
  </si>
  <si>
    <t>Գումարը     
(հազար դրամ)</t>
  </si>
  <si>
    <t xml:space="preserve"> Բաժին N 10</t>
  </si>
  <si>
    <t xml:space="preserve"> Խումբ N 09</t>
  </si>
  <si>
    <t xml:space="preserve"> Դաս N 01</t>
  </si>
  <si>
    <t xml:space="preserve"> 1011  11003</t>
  </si>
  <si>
    <t xml:space="preserve"> Սոցիալական դեպքի վարման ծառայության ձեռք բերում</t>
  </si>
  <si>
    <t xml:space="preserve"> ՄԱՍ III. ԾԱՌԱՅՈՒԹՅՈՒՆՆԵՐ</t>
  </si>
  <si>
    <t>64211130-505</t>
  </si>
  <si>
    <t xml:space="preserve">  բջջային հեռախոսների ծառայություններ</t>
  </si>
  <si>
    <t xml:space="preserve"> ԷԱՃ</t>
  </si>
  <si>
    <t xml:space="preserve"> դրամ</t>
  </si>
  <si>
    <t>Բաժին N 10</t>
  </si>
  <si>
    <t>Դաս N 02</t>
  </si>
  <si>
    <t xml:space="preserve"> 1068  11001</t>
  </si>
  <si>
    <t xml:space="preserve"> Մինչև 2 տարեկան երեխայի խնամքի նպաստի տրամադրման ապահովում</t>
  </si>
  <si>
    <t xml:space="preserve"> 79571100-1</t>
  </si>
  <si>
    <t xml:space="preserve">  փոստային առաքման ծառայություններ</t>
  </si>
  <si>
    <t xml:space="preserve"> ՄԱ</t>
  </si>
  <si>
    <t xml:space="preserve"> 1102  11002</t>
  </si>
  <si>
    <t xml:space="preserve"> Կենսաթոշակների և այլ դրամական վճարների իրականացման ապահովում</t>
  </si>
  <si>
    <t xml:space="preserve"> 1160  11005</t>
  </si>
  <si>
    <t xml:space="preserve"> Հաշմանդամություն ունեցող անձանց մատուցվող ծառայությունների ծրագրի իրականացման ապահովում</t>
  </si>
  <si>
    <t>79821170-1</t>
  </si>
  <si>
    <t xml:space="preserve">  տպագրական և առաքման ծառայություններ</t>
  </si>
  <si>
    <t>դրամ</t>
  </si>
  <si>
    <t>79821170-567</t>
  </si>
  <si>
    <t>հատ</t>
  </si>
  <si>
    <t>79821170-568</t>
  </si>
  <si>
    <t>79821170-569</t>
  </si>
  <si>
    <t>79821170-570</t>
  </si>
  <si>
    <t>79821170-571</t>
  </si>
  <si>
    <t>79821170-572</t>
  </si>
  <si>
    <t>79821170-573</t>
  </si>
  <si>
    <t>79821170-574</t>
  </si>
  <si>
    <t>79821170-575</t>
  </si>
  <si>
    <t>79821170-576</t>
  </si>
  <si>
    <t>79821170-577</t>
  </si>
  <si>
    <t>Հավելված N 5</t>
  </si>
  <si>
    <t xml:space="preserve"> Պայմանագրային այլ ծառայությունների ձեռքբերում</t>
  </si>
  <si>
    <t xml:space="preserve"> - Տեղեկատվական ծառայություններ</t>
  </si>
  <si>
    <t xml:space="preserve">
 ՀԱՅԱՍՏԱՆԻ ՀԱՆՐԱՊԵՏՈՒԹՅԱՆ ԿԱՌԱՎԱՐՈՒԹՅԱՆ 2022 ԹՎԱԿԱՆԻ ԴԵԿՏԵՄԲԵՐԻ 29-Ի N 2111-Ն ՈՐՈՇՄԱՆ N 10 ՀԱՎԵԼՎԱԾՈՒՄ ԿԱՏԱՐՎՈՂ  ՓՈՓՈԽՈՒԹՅՈՒՆՆԵՐԸ</t>
  </si>
  <si>
    <t xml:space="preserve">ՀԱՅԱՍՏԱՆԻ ՀԱՆՐԱՊԵՏՈՒԹՅԱՆ 2023 ԹՎԱԿԱՆԻ ՊԵՏԱԿԱՆ ԲՅՈՒՋԵՈՎ ՆԱԽԱՏԵՍՎԱԾ՝ ՀԱՅԱՍՏԱՆԻ ՀԱՆՐԱՊԵՏՈՒԹՅԱՆ ԿԱՌԱՎԱՐՈՒԹՅԱՆ ՊԱՀՈՒՍՏԱՅԻՆ ՖՈՆԴԻՑ ՀԱՏԿԱՑՈՒՄՆԵՐ ԿԱՏԱՐԵԼՈՒ ՎԵՐԱԲԵՐՅԱԼ 
</t>
  </si>
  <si>
    <t>Հավելված N 6</t>
  </si>
  <si>
    <t>Ցուցանիշների փոփոխությունները (ավելացումները նշված են դրական նշանով)</t>
  </si>
  <si>
    <t>Ցուցանիշների փոփոխությունները (նվազեցումները նշված են փակագծերում)</t>
  </si>
  <si>
    <t xml:space="preserve">ՀԱՅԱՍՏԱՆԻ ՀԱՆՐԱՊԵՏՈՒԹՅԱՆ 2023 ԹՎԱԿԱՆԻ ՊԵՏԱԿԱՆ ԲՅՈՒՋԵԻ ՄԱՍԻՆ» ՕՐԵՆՔԻ  N 1 ՀԱՎԵԼՎԱԾԻ N 2 ԱՂՅՈՒՍԱԿՈՒՄ ԿԱՏԱՐՎՈՂ ՎԵՐԱԲԱՇԽՈՒՄԸ ԵՎ ՀԱՅԱՍՏԱՆԻ ՀԱՆՐԱՊԵՏՈՒԹՅԱՆ ԿԱՌԱՎԱՐՈՒԹՅԱՆ 2022 ԹՎԱԿԱՆԻ ԴԵԿՏԵՄԲԵՐԻ 29-Ի N 2111-Ն ՈՐՈՇՄԱՆ N 5 ՀԱՎԵԼՎԱԾԻ N 1 ԱՂՅՈՒՍԱԿՈՒՄ ԿԱՏԱՐՎՈՂ ՓՈՓՈԽՈՒԹՅՈՒՆՆԵՐԸ </t>
  </si>
  <si>
    <t xml:space="preserve"> ՀԱՅԱՍՏԱՆԻ ՀԱՆՐԱՊԵՏՈՒԹՅԱՆ ԿԱՌԱՎԱՐՈՒԹՅԱՆ 2022 ԹՎԱԿԱՆԻ ԴԵԿՏԵՄԲԵՐԻ 29-Ի N 2111-Ն ՈՐՈՇՄԱՆ  N 3 ԵՎ N 4  ՀԱՎԵԼՎԱԾՆԵՐՈՒՄ ԿԱՏԱՐՎՈՂ ՓՈՓՈԽՈՒԹՅՈՒՆՆԵՐԸ </t>
  </si>
  <si>
    <t xml:space="preserve">Զոհված զինծառայողների ծնողների՝ վերարտադրողականության
օժանդակ տեխնոլոգիաների կիրառմամբ բժշկական օգնության և
սպասարկման որոշ ծախսերի մասնակի փոխհատուցման տրամադրում 
</t>
  </si>
  <si>
    <t xml:space="preserve">Զոհված զինծառայողների ծնողների վերարտադրողական առողջությանն
աջակցելու նպատակով վերարտադրողականության օժանդակ տեխնոլոգիաների կիրառմամբ բժշկական օգնության և սպասարկման որոշ ծախսերի
մասնակի փոխհատուցման տրամադրում 
</t>
  </si>
  <si>
    <t>այդ թվում` ըստ կատարողների</t>
  </si>
  <si>
    <t xml:space="preserve"> ՀՀ աշխատանքի և սոցիալական հարցերի նախարարություն</t>
  </si>
  <si>
    <t>ԴՐԱՄԱՇՆՈՐՀՆԵՐ</t>
  </si>
  <si>
    <t>Ընթացիկ դրամաշնորհներ պետական հատվածի այլ մակարդակներին</t>
  </si>
  <si>
    <t>- Այլ ընթացիկ դրամաշնորհներ</t>
  </si>
  <si>
    <t>ՀՀ կառավարության 2022 թվականի հունվարի 13-ի N 64-Լ որոշում</t>
  </si>
  <si>
    <t>Շահառուների թվաքանակը, մարդ</t>
  </si>
  <si>
    <t xml:space="preserve">Զոհված զինծառայողների ծնողների վերարտադրողական առողջությանն աջակցելու նպատակով վերարտադրողականության օժանդակ տեխնոլոգիաների կիրառմամբ բժշկական օգնության և սպասարկման որոշ ծախսերի մասնակի փոխհատուցման տրամադրում 
</t>
  </si>
  <si>
    <t xml:space="preserve"> Ծառայողական գործուղումների գծով ծախսեր</t>
  </si>
  <si>
    <t xml:space="preserve"> Բնակարանային ապահովում</t>
  </si>
  <si>
    <t xml:space="preserve"> Հանրապետությունում մշտական բնակության վայր չունեցող անօթևան անձանց բնակարանային ապահովմանն աջակցություն</t>
  </si>
  <si>
    <t xml:space="preserve"> Հանրապետությունում մշտական բնակության վայր չունեցող անօթևան անձանց բնակարանային ապահովվածության բարելավում</t>
  </si>
  <si>
    <t xml:space="preserve"> 12007</t>
  </si>
  <si>
    <t xml:space="preserve"> Լեռնային Ղարաբաղի առանձին շրջաններից տեղահանված ընտանիքների համար բնակարանային մատչելիության ապահովման պետական աջակցության տրամադրում</t>
  </si>
  <si>
    <t xml:space="preserve"> 12008</t>
  </si>
  <si>
    <t xml:space="preserve"> Սահմանամերձ բնակավայրերում ընտանիքների բնակարանային մատչելիության ապահովման պետական աջակցություն</t>
  </si>
  <si>
    <t xml:space="preserve"> ՀՀ սահմանամերձ գյուղական բնակավայրում անհատական բնակելի տուն կառուցելու նպատակով գործընկեր կազմակերպությունների կողմից տրամադրված հիփոթեքային վարկ ստացած շահառուին աջակցություն</t>
  </si>
  <si>
    <t xml:space="preserve"> Ավանդների և այլ փոխհատուցումներ</t>
  </si>
  <si>
    <t xml:space="preserve"> «ՎՏԲ-Հայաստան» ՓԲԸ-ում ավանդատու հանդիսացող և նախկին ԽՍՀՄ Խնայբանկի ՀԽՍՀ հանրապետական բանկում մինչև 1993 թվականի հունիսի 10-ը ներդրված դրամական ավանդների փոխհատուցում և անավարտ շինարարության բնակարանաշինարարական կոոպերատիվների փայատերերի կողմից Խորհրդային</t>
  </si>
  <si>
    <t xml:space="preserve">  Փոխհատուցված ավանդատու անձանց ընդգրկվածության աճ և փայատերերի թիվը</t>
  </si>
  <si>
    <t xml:space="preserve"> «ՎՏԲ- Հայաստան» ՓԲԸ-ում ավանդատու հանդիսացող քաղաքացիների, որպես նախկին ԽՍՀՄ Խնայբանկի ՀԽՍՀ հանրապետական բանկում մինչև 1993 թվականի հունիսի 10-ը ներդրված դրամական ավանդների դիմաց փոխհատուցում</t>
  </si>
  <si>
    <t xml:space="preserve"> «ՎՏԲ-Հայաստան» ՓԲԸ-ում ավանդատու հանդիսացող քաղաքացիների՛ որպես նախկին ԽՍՀՄ Խնայբանկի ՀԽՍՀ հանրապետական բանկում մինչև 1993 թվականի հունիսի 10-ը ներդրված ավանդների դիմաց փոխհատուցման տրամադրում</t>
  </si>
  <si>
    <t xml:space="preserve"> Խնամքի ծառայություններ 18 տարեկանից բարձր տարիքի անձանց</t>
  </si>
  <si>
    <t xml:space="preserve"> Խնամքի կարիք ունեցող 18 տարեկանից բարձր տարիքի անձանց բնականոն կենսագործունեության ապահովում</t>
  </si>
  <si>
    <t xml:space="preserve"> Խնամքի ծառայություններ ստացած առավել կարիքավոր անձանց ընդգրկվածության աճ</t>
  </si>
  <si>
    <t xml:space="preserve"> 32007</t>
  </si>
  <si>
    <t xml:space="preserve"> Տարեց և (կամ) հաշմանդամություն ունեցող անձանց շուրջօրյա խնամք մատուցող պետական ոչ առևտրային կազմակերպությունների շենքային պայմանների բարելավում	</t>
  </si>
  <si>
    <t xml:space="preserve"> Տարեց և (կամ) հաշմանդամություն ունեցող անձանց շուրջօրյա խնամք մատուցող ՊՈԱԿ-ների վերանորոգման և շինարարության համար անհրաժեշտ նախագծանախահաշվային փաթեթների կազմում և փորձաքննության անցկացում, վերանորոգման և շինարարական աշխատանքների իրականացում</t>
  </si>
  <si>
    <t xml:space="preserve"> Այլ պետական կազմակերպությունների կողմից օգտագործվող ոչ ֆինանսական ակտիվների հետ գործառնություններ</t>
  </si>
  <si>
    <t xml:space="preserve"> Ընտանիքներին, կանանց և երեխաներին աջակցություն</t>
  </si>
  <si>
    <t xml:space="preserve"> Կյանքի դժվարին իրավիճակում հայտնված ընտանիքների, կանանց և երեխաների հիմնական պահանջմունքների և սոցիալական կարիքների բավարարում և ինտեգրում հասարակություն</t>
  </si>
  <si>
    <t xml:space="preserve"> Ընտանիքներին, կանանց և երեխաներին մատուցվող սոցիալական ծառայությունների և դրանց հասցեականության բարելավում, կյանքի դժվարին իրավիճակում հայտնված ընտանիքների, կանանց և երեխաների ինտեգրում հասարկություն</t>
  </si>
  <si>
    <t xml:space="preserve"> Երեխաների շուրջօրյա խնամքի ծառայություններ</t>
  </si>
  <si>
    <t xml:space="preserve"> Մինչև 18 տարեկան առանց ծնողական խնամքի մնացած երեխաների շուրջօրյա խնամքի, դաստիարակության, ուսման, ֆիզիկական և մտավոր զարգացմանը նպաստող պայմանների ապահովում, երեխաների իրավունքների և շահերի պաշտպանություն</t>
  </si>
  <si>
    <t xml:space="preserve"> Կյանքի դժվարին իրավիճակում հայտնված երեխաներին ժամանակավոր խնամքի տրամադրման ծառայություններ</t>
  </si>
  <si>
    <t xml:space="preserve"> Կյանքի դժվարին իրավիճակում հայտնված 3-18 տարեկան առանց ծնողական խնամքի մնացած երեխաների շուրջօրյա խնամքի կազմակերում մինչև նրանց նկատմամբ խնամակալ, hոգաբարձու նշանակելը, իսկ դրա անհրարինության դեպքում` շուրջօրյա խնամքի հաստատություններ տեղավորելը</t>
  </si>
  <si>
    <t xml:space="preserve"> Երեխաների և ընտանիքների աջակցության տրամադրման ծառայություններ</t>
  </si>
  <si>
    <t xml:space="preserve"> Կյանքի դժվարին իրավիճակում հայտնված կամ հաշմանդամություն ունեցող 3-18 տարեկան երեխաների ցերեկային խնամքի, դաստիարակության, ուսման, ֆիզիկական և մտավոր զարգացմանը նպաստող պայմանների ապահովում, ինչպես նաև ընտանեկան բռնության ենթարկված անձանց աջակցություն</t>
  </si>
  <si>
    <t xml:space="preserve"> 1088</t>
  </si>
  <si>
    <t xml:space="preserve"> Զբաղվածության ծրագիր</t>
  </si>
  <si>
    <t xml:space="preserve"> Բնակչության կայուն և ժամանակավոր զբաղվածության ապահովմանը միտված պայմանների ստեղծում</t>
  </si>
  <si>
    <t xml:space="preserve"> Կայուն և ժամանակավոր զբաղվածների թվաքանակի աճ</t>
  </si>
  <si>
    <t xml:space="preserve"> ԴՐԱՄԱՇՆՈՐՀՆԵՐ</t>
  </si>
  <si>
    <t xml:space="preserve"> Ընթացիկ դրամաշնորհներ պետական հատվածի այլ մակարդակներին</t>
  </si>
  <si>
    <t xml:space="preserve"> - Ընթացիկ դրամաշնորհներ պետական և համայնքների ոչ առևտրային կազմակերպություններին</t>
  </si>
  <si>
    <t xml:space="preserve"> Ընթացիկ դրամաշնորհներ պետական և համայնքների ոչ առևտրային կազմակերպություններին</t>
  </si>
  <si>
    <t xml:space="preserve"> ՈՉ ՖԻՆԱՆՍԱԿԱՆ ԱԿՏԻՎՆԵՐԻ ԳԾՈՎ ԾԱԽՍԵՐ</t>
  </si>
  <si>
    <t xml:space="preserve"> ՀԻՄՆԱԿԱՆ ՄԻՋՈՑՆԵՐ</t>
  </si>
  <si>
    <t xml:space="preserve"> ԱՅԼ ՀԻՄՆԱԿԱՆ ՄԻՋՈՑՆԵՐ</t>
  </si>
  <si>
    <t xml:space="preserve"> - Նախագծահետազոտական ծախսեր</t>
  </si>
  <si>
    <t xml:space="preserve"> - Այլ ընթացիկ դրամաշնորհներ</t>
  </si>
  <si>
    <t xml:space="preserve"> 1098</t>
  </si>
  <si>
    <t>06</t>
  </si>
  <si>
    <t>05</t>
  </si>
  <si>
    <t xml:space="preserve"> Գործազրկություն</t>
  </si>
  <si>
    <t>Ծրագրային դասիչ</t>
  </si>
  <si>
    <t>Բյուջետային գլխավոր կարգադրիչների, ծրագրերի, միջոցառումների, միջոցառումները կատարող պետական մարմինների և ուղղությունների անվանումները</t>
  </si>
  <si>
    <t>Ցուցանիշների փոփոխությունը (ավելացումները նշված են դրական նշանով)</t>
  </si>
  <si>
    <t xml:space="preserve"> Տարի</t>
  </si>
  <si>
    <t xml:space="preserve">ԸՆԴԱՄԵՆԸ </t>
  </si>
  <si>
    <t>այդ թվում`</t>
  </si>
  <si>
    <t>Տարեց և (կամ) հաշմանդամություն ունեցող անձանց շուրջօրյա խնամք մատուցող պետական ոչ առևտրային կազմակերպությունների շենքային պայմանների բարելավում</t>
  </si>
  <si>
    <t>Միջոցառումները կատարող
պետական մարմինների և
դրամաշնորհ ստացող
տնտեսավարող սուբյեկտների անվանումները</t>
  </si>
  <si>
    <t>Ցուցանիշների փոփոխությունները ավելացումները նշված են դրական նշանով, իսկ նվազեցումները՝ փակագծերում</t>
  </si>
  <si>
    <t>1</t>
  </si>
  <si>
    <t>2</t>
  </si>
  <si>
    <t>ՀՀ աշխատանքի և սոցիալական հարցերի նախարարություն</t>
  </si>
  <si>
    <t>Ընտանիքներին, կանանց և երեխաներին աջակցություն</t>
  </si>
  <si>
    <t>Երեխաների շուրջօրյա խնամքի ծառայություններ</t>
  </si>
  <si>
    <t>«Երևանի մանկան տուն» ՊՈԱԿ</t>
  </si>
  <si>
    <t>«Գավառի մանկատուն» ՊՈԱԿ</t>
  </si>
  <si>
    <t>«Գյումրու «Երեխաների տուն» ՊՈԱԿ</t>
  </si>
  <si>
    <t>«Մարի Իզմիրլյանի անվան մանկատուն» ՊՈԱԿ</t>
  </si>
  <si>
    <t>«Խարբերդի մասնագիտացված մանկատուն» ՊՈԱԿ</t>
  </si>
  <si>
    <t>Կյանքի դժվարին իրավիճակում հայտնված երեխաներին ժամանակավոր խնամքի տրամադրման ծառայություններ</t>
  </si>
  <si>
    <t xml:space="preserve">«Երևանի «Զատիկ» երեխաներին աջակցության կենտրոն» ՊՈԱԿ </t>
  </si>
  <si>
    <t>«Շիրակի մարզի երեխայի և ընտանիքի աջակցության կենտրոն» ՊՈԱԿ</t>
  </si>
  <si>
    <t>«Սյունիքի մարզի երեխայի և ընտանիքի աջակցության կենտրոն» ՊՈԱԿ*</t>
  </si>
  <si>
    <t>Երեխաների և ընտանիքների աջակցության տրամադրման ծառայություններ</t>
  </si>
  <si>
    <t>«Երեխայի և ընտանիքի աջակցության կենտրոն» ՊՈԱԿ</t>
  </si>
  <si>
    <t>«Լոռու մարզի երեխայի և ընտանիքի աջակցության կենտրոն» ՊՈԱԿ</t>
  </si>
  <si>
    <t>«Երևանի Աջափնյակ թաղային համայնքի երեխաների սոցիալական հոգածության կենտրոն» ՊՈԱԿ</t>
  </si>
  <si>
    <t>Զբաղվածության ծրագիր</t>
  </si>
  <si>
    <t>Աշխատաշուկայում անմրցունակ ազատազրկման վայրերից վերադարձած, հաշմանդամություն ունեցող, ինչպես նաև «հաշմանդամություն ունեցող երեխա» կարգավիճակ ունեցող անձանց աշխատանքի տեղավորման դեպքում գործատուին աշխատավարձի մասնակի փոխհատուցում և հաշմանդամություն ունեցող անձին ուղեկցողի համար դրամական օգնության տրամադրում</t>
  </si>
  <si>
    <t>ՀՀ աշխատանքի և սոցիալական հարցերի նախարարության միասնական սոցիալական ծառայություն</t>
  </si>
  <si>
    <t xml:space="preserve">Աշխատաշուկայում անմրցունակ անձանց օրենսդրությամբ սահմանված կարգով աշխատանքով ապահովող կազմակերպություններ </t>
  </si>
  <si>
    <t xml:space="preserve">ՀԱՅԱՍՏԱՆԻ ՀԱՆՐԱՊԵՏՈՒԹՅԱՆ ԿԱՌԱՎԱՐՈՒԹՅԱՆ 2022 ԹՎԱԿԱՆԻ ԴԵԿՏԵՄԲԵՐԻ 29-Ի N 2111-Ն ՈՐՈՇՄԱՆ
N 5 ՀԱՎԵԼՎԱԾԻ N 7 ԱՂՅՈՒՍԱԿՈՒՄ ԿԱՏԱՐՎՈՂ ՓՈՓՈԽՈՒԹՅՈՒՆՆԵՐԸ  
</t>
  </si>
  <si>
    <t>Հավելված N 8</t>
  </si>
  <si>
    <t>Հավելված N 7</t>
  </si>
  <si>
    <t xml:space="preserve"> Խումբ N 02</t>
  </si>
  <si>
    <t>Ծերություն</t>
  </si>
  <si>
    <t>1032   32007</t>
  </si>
  <si>
    <t>71241200/3</t>
  </si>
  <si>
    <t xml:space="preserve">նախագծերի պատրաստում, ծախսերի գնահատում </t>
  </si>
  <si>
    <t>ԳՀ</t>
  </si>
  <si>
    <t>71241200/1</t>
  </si>
  <si>
    <t>71241200/502</t>
  </si>
  <si>
    <t>71241200/504</t>
  </si>
  <si>
    <t>50531140/2</t>
  </si>
  <si>
    <t xml:space="preserve">փորձաքննության ծառայություններ </t>
  </si>
  <si>
    <t>50531140/1</t>
  </si>
  <si>
    <t>50531140/4</t>
  </si>
  <si>
    <t>50531140/3</t>
  </si>
  <si>
    <t xml:space="preserve"> Խնամքի ծառայություններ 18 տարեկանից բարձր տարիքի անձանց </t>
  </si>
  <si>
    <t>Ցուցանիշների փոփոխությունը                                                                                                                        ( նվազեցումները նշված են փակագծերում)</t>
  </si>
  <si>
    <t xml:space="preserve"> 32007 </t>
  </si>
  <si>
    <t>տարի</t>
  </si>
  <si>
    <t xml:space="preserve"> Տարեց և (կամ) հաշմանդամություն ունեցող անձանց շուրջօրյա խնամք մատուցող պետական ոչ առևտրային կազմակերպությունների շենքային պայմանների բարելավում	 </t>
  </si>
  <si>
    <t xml:space="preserve"> Տարեց և (կամ) հաշմանդամություն ունեցող անձանց շուրջօրյա խնամք մատուցող ՊՈԱԿ-ների վերանորոգման և շինարարության համար անհրաժեշտ նախագծանախահաշվային փաթեթների կազմում և փորձաքննության անցկացում, վերանորոգման և շինարարական աշխատանքների իրականացում </t>
  </si>
  <si>
    <t xml:space="preserve"> Այլ պետական կազմակերպությունների կողմից օգտագործվող ոչ ֆինանսական ակտիվների հետ գործառնություններ </t>
  </si>
  <si>
    <t xml:space="preserve"> ՀՀ աշխատանքի և սոցիալական հարցերի նախարարություն </t>
  </si>
  <si>
    <t xml:space="preserve"> Նախագծանախահաշվային փաթեթների թիվ, հատ </t>
  </si>
  <si>
    <t xml:space="preserve"> Շուրջօրյա խնամքի կարիք ունեցող տարեց և (կամ) հաշմանդամություն ունեցող անձանց շուրջօրյա խնամք մատուցող ՊՈԱԿ-ներ </t>
  </si>
  <si>
    <t xml:space="preserve"> 1141 </t>
  </si>
  <si>
    <t xml:space="preserve"> 11001 </t>
  </si>
  <si>
    <t xml:space="preserve"> Երեխաների շուրջօրյա խնամքի ծառայություններ </t>
  </si>
  <si>
    <t xml:space="preserve"> Մինչև 18 տարեկան առանց ծնողական խնամքի մնացած երեխաների շուրջօրյա խնամքի, դաստիարակության, ուսման, ֆիզիկական և մտավոր զարգացմանը նպաստող պայմանների ապահովում, երեխաների իրավունքների և շահերի պաշտպանություն </t>
  </si>
  <si>
    <t xml:space="preserve"> Միջոցառումն իրականացնողի անվանումը` </t>
  </si>
  <si>
    <t xml:space="preserve"> Մասնագիտացված կազմակերպություններ </t>
  </si>
  <si>
    <t xml:space="preserve">Միջոցառման վրա կատարվող ծախսը (հազ. դրամ) </t>
  </si>
  <si>
    <t xml:space="preserve"> 11007 </t>
  </si>
  <si>
    <t xml:space="preserve"> Կյանքի դժվարին իրավիճակում հայտնված երեխաներին ժամանակավոր խնամքի տրամադրման ծառայություններ </t>
  </si>
  <si>
    <t xml:space="preserve"> Կյանքի դժվարին իրավիճակում հայտնված 3-18 տարեկան առանց ծնողական խնամքի մնացած երեխաների շուրջօրյա խնամքի կազմակերում մինչև նրանց նկատմամբ խնամակալ, hոգաբարձու նշանակելը, իսկ դրա անհրարինության դեպքում` շուրջօրյա խնամքի հաստատություններ տեղավորելը </t>
  </si>
  <si>
    <t xml:space="preserve"> Միջոցառումն իրականացնողի անվանումը`</t>
  </si>
  <si>
    <t xml:space="preserve"> Մասնագիտացված կազմակերպություն </t>
  </si>
  <si>
    <t xml:space="preserve"> 11009 </t>
  </si>
  <si>
    <t xml:space="preserve"> Երեխաների և ընտանիքների աջակցության տրամադրման ծառայություններ </t>
  </si>
  <si>
    <t xml:space="preserve"> Կյանքի դժվարին իրավիճակում հայտնված կամ հաշմանդամություն ունեցող 3-18 տարեկան երեխաների ցերեկային խնամքի, դաստիարակության, ուսման, ֆիզիկական և մտավոր զարգացմանը նպաստող պայմանների ապահովում, ինչպես նաև ընտանեկան բռնության ենթարկված անձանց աջակցություն </t>
  </si>
  <si>
    <t xml:space="preserve"> 1184 </t>
  </si>
  <si>
    <t xml:space="preserve"> Ավանդների և այլ փոխհատուցումներ </t>
  </si>
  <si>
    <t xml:space="preserve"> «ՎՏԲ- Հայաստան» ՓԲԸ-ում ավանդատու հանդիսացող քաղաքացիների, որպես նախկին ԽՍՀՄ Խնայբանկի ՀԽՍՀ հանրապետական բանկում մինչև 1993 թվականի հունիսի 10-ը ներդրված դրամական ավանդների դիմաց փոխհատուցում </t>
  </si>
  <si>
    <t xml:space="preserve"> «ՎՏԲ-Հայաստան» ՓԲԸ-ում ավանդատու հանդիսացող քաղաքացիների՛ որպես նախկին ԽՍՀՄ Խնայբանկի ՀԽՍՀ հանրապետական բանկում մինչև 1993 թվականի հունիսի 10-ը ներդրված ավանդների դիմաց փոխհատուցման տրամադրում </t>
  </si>
  <si>
    <t xml:space="preserve"> Նախկին ԽՍՀՄ Խնայբանկի ՀԽՍՀ հանրապետական բանկում մինչև 1993 թվականի հունիսի 10-ը ներդրված դրամական ավանդ ունենալը և դիմողի տարիքը </t>
  </si>
  <si>
    <t xml:space="preserve"> Փոխհատուցվող ավանդատուների քանակ, մարդ </t>
  </si>
  <si>
    <t xml:space="preserve"> 1088 </t>
  </si>
  <si>
    <t xml:space="preserve"> Զբաղվածության ծրագիր </t>
  </si>
  <si>
    <t xml:space="preserve"> 12008 </t>
  </si>
  <si>
    <t xml:space="preserve"> 1098 </t>
  </si>
  <si>
    <t xml:space="preserve"> Բնակարանային ապահովում </t>
  </si>
  <si>
    <t xml:space="preserve"> 12007 </t>
  </si>
  <si>
    <t xml:space="preserve"> Լեռնային Ղարաբաղի առանձին շրջաններից տեղահանված ընտանիքների համար բնակարանային մատչելիության ապահովման պետական աջակցության տրամադրում </t>
  </si>
  <si>
    <t xml:space="preserve"> ՀՀ կառավարության 2022 թվականի փետրվարի 17-ի N 169-Լ որոշում </t>
  </si>
  <si>
    <t xml:space="preserve"> Ընտանիքների թիվ, հատ </t>
  </si>
  <si>
    <t xml:space="preserve"> Սահմանամերձ բնակավայրերում ընտանիքների բնակարանային մատչելիության ապահովման պետական աջակցություն </t>
  </si>
  <si>
    <t xml:space="preserve"> ՀՀ սահմանամերձ գյուղական բնակավայրում անհատական բնակելի տուն կառուցելու նպատակով գործընկեր կազմակերպությունների կողմից տրամադրված հիփոթեքային վարկ ստացած շահառուին աջակցություն </t>
  </si>
  <si>
    <t xml:space="preserve"> ՀՀ կառավարության 2022 թվականի հունիսի 9-ի N 842-Լ որոշում </t>
  </si>
  <si>
    <t xml:space="preserve"> Սահմանամերձ գյուղական բնակավայրում տուն կառուցած շահառուների թիվ, ընտանիք </t>
  </si>
  <si>
    <t xml:space="preserve"> Գործազուրկների, աշխատանաքից ազատման ռիսկ ունեցող, ինչպես նաև ազատազրկման ձևով պատիժը կրելու ավարտին վեց ամիս մնացած աշխատանք փնտրող անձանց մասնագիտական ուսուցման կազմակերպում</t>
  </si>
  <si>
    <t xml:space="preserve"> Գործազուրկների և աշխատանքից ազատման ռիսկ ունեցող,  ինչպես նաև ազատազրկման ձևով պատիժը կրելու ավարտին մինչև վեց ամիս մնացած աշխատանք փնտրող անձանց մասնագիտական ուսուցման կազմակերպում</t>
  </si>
  <si>
    <t xml:space="preserve"> Այլ մասնագիտական ծառայությունների ձեռքբերում</t>
  </si>
  <si>
    <t xml:space="preserve"> - Մասնագիտական ծառայություններ</t>
  </si>
  <si>
    <t xml:space="preserve"> Աշխատաշուկ. անմրցունակ ազատազրկ վայրերից վերադարձած, հաշմ. ունեցող, ինչպես նաև «հաշմ. ունեցող երեխա» կարգ. ունեցող անձանց աշխատ. տեղավորման դեպքում գործատուին աշխատավարձի մասնակի փոխհ. և հաշմ. ունեցող անձին ուղեկցողի համար դրամական օգնության տրամադրում</t>
  </si>
  <si>
    <t xml:space="preserve"> Գործազուրկների, աշխատանաքից ազատման ռիսկ ունեցող, ինչպես նաև ազատազրկման ձևով պատիժը կրելու ավարտին վեց ամիս մնացած աշխատանք փնտրող անձանց մասնագիտական ուսուցման կազմակերպում </t>
  </si>
  <si>
    <t xml:space="preserve"> Գործազուրկների և աշխատանքից ազատման ռիսկ ունեցող,  ինչպես նաև ազատազրկման ձևով պատիժը կրելու ավարտին մինչև վեց ամիս մնացած աշխատանք փնտրող անձանց մասնագիտական ուսուցման կազմակերպում </t>
  </si>
  <si>
    <t xml:space="preserve"> Միջոցառումն իրականացնողի անվանումը? </t>
  </si>
  <si>
    <t xml:space="preserve"> Ծրագրերում ընդգրկվածների թիվ, մարդ, այդ թվում՛ </t>
  </si>
  <si>
    <t xml:space="preserve"> Աշխատաշուկ. անմրցունակ ազատազրկ վայրերից վերադարձած, հաշմ. ունեցող, ինչպես նաև «հաշմ. ունեցող երեխա» կարգ. ունեցող անձանց աշխատ. տեղավորման դեպքում գործատուին աշխատավարձի մասնակի փոխհ. և հաշմ. ունեցող անձին ուղեկցողի համար դրամական օգնության տրամադրում </t>
  </si>
  <si>
    <t xml:space="preserve"> Աշխ. անմրց. ազատ. վայրերից վերադարձած, հաշմ, ինչպես նաև «հաշմ. ունեցող երեխա» կարգ. ունեցող անձ. աշխ. տեղավորման դեպքում գործատ. մասնակի փոխհ, ինչպես նաև տեսողության կամ տեղաշարժման խնդիրներով առաջին խմբի հաշմ. ունեցող անձին ուղեկցողին դրամ. օգն. տրամ. </t>
  </si>
  <si>
    <t xml:space="preserve"> Զբաղվածության տարածքային կենտրոններում հաշվառված հաշմանդամություն ունեցող, ինչպես նաև ''հաշմանդամություն ունեցող երեխա'' կարգավիճակ ունեցող անմրցունակ անձինք: </t>
  </si>
  <si>
    <t xml:space="preserve"> Աշխատանքի ընդունված աշխատաշուկայում անմրցունակ, հաշմանդամություն ունեցող անձինք, այդ թվում </t>
  </si>
  <si>
    <t xml:space="preserve"> ուղեկցող անձանց թիվ, մարդ </t>
  </si>
  <si>
    <t xml:space="preserve"> 11016</t>
  </si>
  <si>
    <t xml:space="preserve"> Ընտանեկան բռնության ենթարկված անձանց աջակցության կենտրոնների  ծառայություններ</t>
  </si>
  <si>
    <t xml:space="preserve"> Ընտանիքում բռնության ենթարկված անձանց, անհրաժեշտության դեպքում նրանց խնամքի տակ եղող անձանց ծառայությունների տրամադրում</t>
  </si>
  <si>
    <t xml:space="preserve"> 11018</t>
  </si>
  <si>
    <t xml:space="preserve"> Երեխաների խնամքի ցերեկային ծառայությունների տրամադրում</t>
  </si>
  <si>
    <t xml:space="preserve"> Կյանքի դժվար. իրավիճ. հայտնված, հաշմանդ. ունեցող երեխ. ցերեկ. խնամքի ծառ. տրամադր.է, հասարակ. ներառելը՛ մատչելի սոց-հոգեբան., մանկավարժ. վերականգնող. ծառ. տրամադրման, կրթ. կարողութ. զարգացման, ինչպես նաև երեխ. շուրջօրյա հաստատ. մուտքի կանխարգ. միջոցով</t>
  </si>
  <si>
    <t xml:space="preserve">Ընտանիքում բռնության ենթարկված անձանց աջակցության կենտրոնների ծառայություններ      </t>
  </si>
  <si>
    <t>Մրցույթով ընտրված կազմակերպություն</t>
  </si>
  <si>
    <t xml:space="preserve">Երեխաների խնամքի ցերեկային ծառայությունների տրամադրում                                                    </t>
  </si>
  <si>
    <t>Հաշմանդամություն ունեցող անձանց սոցիալ- վերականգնողական ծառայություններ ցերեկային կենտրոնում</t>
  </si>
  <si>
    <t xml:space="preserve">Հաշմանդամություն ունեցող անձանց շուրջօրյա  խնամքի  ծառայություներ համայնքահենք փոքր խմբային տներում  </t>
  </si>
  <si>
    <t xml:space="preserve"> 11018 </t>
  </si>
  <si>
    <t xml:space="preserve"> Երեխաների խնամքի ցերեկային ծառայությունների տրամադրում </t>
  </si>
  <si>
    <t xml:space="preserve"> Կյանքի դժվար. իրավիճ. հայտնված, հաշմանդ. ունեցող երեխ. ցերեկ. խնամքի ծառ. տրամադր.է, հասարակ. ներառելը՛ մատչելի սոց-հոգեբան., մանկավարժ. վերականգնող. ծառ. տրամադրման, կրթ. կարողութ. զարգացման, ինչպես նաև երեխ. շուրջօրյա հաստատ. մուտքի կանխարգ. միջոցով </t>
  </si>
  <si>
    <t xml:space="preserve"> Մրցույթի արդյունքում ընտրված հավաստագրված հասարակական կազմակերպություն </t>
  </si>
  <si>
    <t xml:space="preserve"> 11016 </t>
  </si>
  <si>
    <t xml:space="preserve"> Ընտանեկան բռնության ենթարկված անձանց աջակցության կենտրոնների  ծառայություններ </t>
  </si>
  <si>
    <t xml:space="preserve"> Ընտանիքում բռնության ենթարկված անձանց, անհրաժեշտության դեպքում նրանց խնամքի տակ եղող անձանց ծառայությունների տրամադրում </t>
  </si>
  <si>
    <t xml:space="preserve"> 11012</t>
  </si>
  <si>
    <t xml:space="preserve"> Հաշմանդամություն ունեցող անձանց սոցիալ- վերականգնողական ծառայություններ ցերեկային կենտրոնում</t>
  </si>
  <si>
    <t xml:space="preserve"> Մտավոր և հոգեկան խնդիրներ ունեցող անձանց սոցիալ-վերականգնողական ծառայությունների մատուցում ցերեկային կենտրոնում</t>
  </si>
  <si>
    <t xml:space="preserve"> 11013</t>
  </si>
  <si>
    <t xml:space="preserve"> Հաշմանդամություն ունեցող անձանց շուրջօրյա  խնամքի  ծառայություներ համայնքահենք փոքր խմբային տներում  </t>
  </si>
  <si>
    <t xml:space="preserve"> Հաշմանդամություն ունեցող անձանց շուրջօրյա  խնամքի  ծառայություներ համայնքահենք փոքր խմբային տներում</t>
  </si>
  <si>
    <t xml:space="preserve"> Անաշխատունակություն</t>
  </si>
  <si>
    <t>02</t>
  </si>
  <si>
    <t xml:space="preserve"> 1160 </t>
  </si>
  <si>
    <t xml:space="preserve"> 11012 </t>
  </si>
  <si>
    <t xml:space="preserve"> Հաշմանդամություն ունեցող անձանց սոցիալ- վերականգնողական ծառայություններ ցերեկային կենտրոնում </t>
  </si>
  <si>
    <t xml:space="preserve"> Մտավոր և հոգեկան խնդիրներ ունեցող անձանց սոցիալ-վերականգնողական ծառայությունների մատուցում ցերեկային կենտրոնում </t>
  </si>
  <si>
    <t xml:space="preserve"> 11013 </t>
  </si>
  <si>
    <t xml:space="preserve"> Հաշմանդամություն ունեցող անձանց շուրջօրյա  խնամքի  ծառայություներ համայնքահենք փոքր խմբային տներում   </t>
  </si>
  <si>
    <t xml:space="preserve"> Հաշմանդամություն ունեցող անձանց շուրջօրյա  խնամքի  ծառայություներ համայնքահենք փոքր խմբային տներում </t>
  </si>
  <si>
    <t xml:space="preserve">ՀԱՅԱՍՏԱՆԻ ՀԱՆՐԱՊԵՏՈՒԹՅԱՆ ԿԱՌԱՎԱՐՈՒԹՅԱՆ 2022 ԹՎԱԿԱՆԻ ԴԵԿՏԵՄԲԵՐԻ 29-Ի N 2111-Ն ՈՐՈՇՄԱՆN 5 ՀԱՎԵԼՎԱԾԻ N 2 ԱՂՅՈՒՍԱԿՈՒՄ ԿԱՏԱՐՎՈՂ ՓՈՓՈԽՈՒԹՅՈՒՆՆԵՐԸ 
</t>
  </si>
  <si>
    <t xml:space="preserve"> Աշխ. անմրց. ազատ. վայրերից վերադարձած, հաշմ, ինչպես նաև «հաշմ. ունեցող երեխա» կարգ. ունեցող անձ. աշխ. տեղավորման դեպքում գործատ. մասնակի փոխհ, ինչպես նաև տեսողության կամ տեղաշարժման խնդիրներով առաջին խմբի հաշմ. ունեցող անձին ուղեկցողին դրամ. օգն. տրամ.</t>
  </si>
  <si>
    <t xml:space="preserve"> Խումբ N 05</t>
  </si>
  <si>
    <t xml:space="preserve"> 1088  11001</t>
  </si>
  <si>
    <t xml:space="preserve"> 80531100-1</t>
  </si>
  <si>
    <t xml:space="preserve">  արդյունաբերական ուսուցման ծառայություններ</t>
  </si>
  <si>
    <t xml:space="preserve">
 ՀԱՅԱՍՏԱՆԻ ՀԱՆՐԱՊԵՏՈՒԹՅԱՆ ԿԱՌԱՎԱՐՈՒԹՅԱՆ 2022 ԹՎԱԿԱՆԻ ԴԵԿՏԵՄԲԵՐԻ 29-Ի N 2111-Ն ՈՐՈՇՄԱՆ N 9 ՀԱՎԵԼՎԱԾԻ N 9.15 ԵՎ N 9.47  ԱՂՅՈՒՍԱԿՈՒՄ ԿԱՏԱՐՎՈՂ ՓՈՓՈԽՈՒԹՅՈՒՆՆԵՐԸ </t>
  </si>
  <si>
    <t>ՀԱՅԱՍՏԱՆԻ ՀԱՆՐԱՊԵՏՈՒԹՅԱՆ ԿԱՌԱՎԱՐՈՒԹՅԱՆ 2022 ԹՎԱԿԱՆԻ ԴԵԿՏԵՄԲԵՐԻ 29-Ի N 2111-Ն N 9.1 ՀԱՎԵԼՎԱԾԻ N 9.1.15,  N 9.1.19  ԵՎ  N 9.1.58  ԱՂՅՈՒՍԱԿՈՒՄ ԿԱՏԱՐՎՈՂ ՓՈՓՈԽՈՒԹՅՈՒՆՆԵՐԸ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</si>
</sst>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0_);_(* \(#,##0.0\);_(* &quot;-&quot;??_);_(@_)"/>
    <numFmt numFmtId="165" formatCode="_(* #,##0.0_);_(* \(#,##0.0\);_(* &quot;-&quot;?_);_(@_)"/>
    <numFmt numFmtId="166" formatCode="#,##0.0_);\(#,##0.0\)"/>
    <numFmt numFmtId="167" formatCode="##,##0.0;\(##,##0.0\);\-"/>
    <numFmt numFmtId="168" formatCode="_-* #,##0\ _₽_-;\-* #,##0\ _₽_-;_-* &quot;-&quot;\ _₽_-;_-@_-"/>
    <numFmt numFmtId="169" formatCode="_-* #,##0.00\ _₽_-;\-* #,##0.00\ _₽_-;_-* &quot;-&quot;??\ _₽_-;_-@_-"/>
    <numFmt numFmtId="170" formatCode="_-* #,##0.00_-;\-* #,##0.00_-;_-* &quot;-&quot;??_-;_-@_-"/>
    <numFmt numFmtId="171" formatCode="_-* #,##0.00_?_._-;\-* #,##0.00_?_._-;_-* &quot;-&quot;??_?_._-;_-@_-"/>
    <numFmt numFmtId="172" formatCode="_-* #,##0.00\ _դ_ր_._-;\-* #,##0.00\ _դ_ր_._-;_-* &quot;-&quot;??\ _դ_ր_._-;_-@_-"/>
    <numFmt numFmtId="173" formatCode="_-* #,##0.00_р_._-;\-* #,##0.00_р_._-;_-* &quot;-&quot;??_р_._-;_-@_-"/>
    <numFmt numFmtId="174" formatCode="[$€-2]\ #,##0.00_);[Red]\([$€-2]\ #,##0.00\)"/>
    <numFmt numFmtId="175" formatCode="General_)"/>
    <numFmt numFmtId="176" formatCode="_-* #,##0.00\ _ _-;\-* #,##0.00\ _ _-;_-* &quot;-&quot;??\ _ _-;_-@_-"/>
    <numFmt numFmtId="177" formatCode="_-* #,##0.00\ _֏_-;\-* #,##0.00\ _֏_-;_-* &quot;-&quot;??\ _֏_-;_-@_-"/>
    <numFmt numFmtId="178" formatCode="_ * #,##0_)\ &quot;$&quot;_ ;_ * \(#,##0\)\ &quot;$&quot;_ ;_ * &quot;-&quot;_)\ &quot;$&quot;_ ;_ @_ "/>
    <numFmt numFmtId="179" formatCode="_([$€-2]* #,##0.00_);_([$€-2]* \(#,##0.00\);_([$€-2]* &quot;-&quot;??_)"/>
    <numFmt numFmtId="180" formatCode="_(* #,##0_);_(* \(#,##0\);_(* &quot;-&quot;??_);_(@_)"/>
    <numFmt numFmtId="181" formatCode="##,##0.00;\(##,##0.00\);\-"/>
    <numFmt numFmtId="182" formatCode="#,##0.0"/>
    <numFmt numFmtId="183" formatCode="0.0"/>
    <numFmt numFmtId="184" formatCode="##,##0.0"/>
  </numFmts>
  <fonts count="18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color indexed="8"/>
      <name val="MS Sans Serif"/>
      <family val="2"/>
    </font>
    <font>
      <sz val="9"/>
      <name val="Arial Armenian"/>
      <family val="2"/>
    </font>
    <font>
      <sz val="10"/>
      <name val="GHEA Grapalat"/>
      <family val="3"/>
    </font>
    <font>
      <sz val="12"/>
      <name val="GHEA Grapalat"/>
      <family val="3"/>
    </font>
    <font>
      <sz val="8"/>
      <name val="GHEA Grapalat"/>
      <family val="3"/>
    </font>
    <font>
      <sz val="8"/>
      <name val="Arial Armenian"/>
      <family val="2"/>
    </font>
    <font>
      <sz val="8"/>
      <name val="GHEA Grapalat"/>
      <family val="2"/>
    </font>
    <font>
      <sz val="11"/>
      <color theme="1"/>
      <name val="Calibri"/>
      <family val="2"/>
      <charset val="1"/>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Armenian"/>
      <family val="2"/>
    </font>
    <font>
      <sz val="10"/>
      <name val="Times Armenian"/>
      <family val="1"/>
    </font>
    <font>
      <sz val="10"/>
      <name val="Times Armenian"/>
      <family val="1"/>
    </font>
    <font>
      <sz val="10"/>
      <color indexed="8"/>
      <name val="MS Sans Serif"/>
      <family val="2"/>
      <charset val="204"/>
    </font>
    <font>
      <sz val="11"/>
      <color theme="1"/>
      <name val="Times Armenian"/>
      <family val="2"/>
    </font>
    <font>
      <sz val="11"/>
      <color theme="0"/>
      <name val="Times Armenian"/>
      <family val="2"/>
    </font>
    <font>
      <sz val="11"/>
      <color rgb="FF9C0006"/>
      <name val="Times Armenian"/>
      <family val="2"/>
    </font>
    <font>
      <b/>
      <sz val="11"/>
      <color rgb="FFFA7D00"/>
      <name val="Times Armenian"/>
      <family val="2"/>
    </font>
    <font>
      <b/>
      <sz val="11"/>
      <color theme="0"/>
      <name val="Times Armenian"/>
      <family val="2"/>
    </font>
    <font>
      <i/>
      <sz val="11"/>
      <color rgb="FF7F7F7F"/>
      <name val="Times Armenian"/>
      <family val="2"/>
    </font>
    <font>
      <sz val="11"/>
      <color rgb="FF006100"/>
      <name val="Times Armenian"/>
      <family val="2"/>
    </font>
    <font>
      <b/>
      <sz val="15"/>
      <color theme="3"/>
      <name val="Times Armenian"/>
      <family val="2"/>
    </font>
    <font>
      <b/>
      <sz val="13"/>
      <color theme="3"/>
      <name val="Times Armenian"/>
      <family val="2"/>
    </font>
    <font>
      <b/>
      <sz val="11"/>
      <color theme="3"/>
      <name val="Times Armenian"/>
      <family val="2"/>
    </font>
    <font>
      <sz val="11"/>
      <color rgb="FF3F3F76"/>
      <name val="Times Armenian"/>
      <family val="2"/>
    </font>
    <font>
      <sz val="11"/>
      <color rgb="FFFA7D00"/>
      <name val="Times Armenian"/>
      <family val="2"/>
    </font>
    <font>
      <sz val="11"/>
      <color rgb="FF9C6500"/>
      <name val="Times Armenian"/>
      <family val="2"/>
    </font>
    <font>
      <sz val="10"/>
      <color rgb="FF000000"/>
      <name val="Times New Roman"/>
      <family val="1"/>
    </font>
    <font>
      <sz val="11"/>
      <color theme="1"/>
      <name val="Sylfaen"/>
      <family val="2"/>
    </font>
    <font>
      <b/>
      <sz val="11"/>
      <color rgb="FF3F3F3F"/>
      <name val="Times Armenian"/>
      <family val="2"/>
    </font>
    <font>
      <sz val="18"/>
      <color theme="3"/>
      <name val="Cambria"/>
      <family val="2"/>
      <scheme val="major"/>
    </font>
    <font>
      <b/>
      <sz val="11"/>
      <color theme="1"/>
      <name val="Times Armenian"/>
      <family val="2"/>
    </font>
    <font>
      <sz val="11"/>
      <color rgb="FFFF0000"/>
      <name val="Times Armenian"/>
      <family val="2"/>
    </font>
    <font>
      <b/>
      <sz val="8"/>
      <name val="GHEA Grapalat"/>
      <family val="2"/>
    </font>
    <font>
      <sz val="10"/>
      <name val="MS Sans Serif"/>
      <family val="2"/>
    </font>
    <font>
      <sz val="10"/>
      <name val="Arial"/>
      <family val="2"/>
      <charset val="204"/>
    </font>
    <font>
      <sz val="11"/>
      <color indexed="8"/>
      <name val="Calibri"/>
      <family val="2"/>
    </font>
    <font>
      <sz val="11"/>
      <color indexed="8"/>
      <name val="Times Armenian"/>
      <family val="2"/>
    </font>
    <font>
      <sz val="11"/>
      <color indexed="8"/>
      <name val="Calibri"/>
      <family val="2"/>
      <charset val="1"/>
    </font>
    <font>
      <sz val="11"/>
      <color indexed="9"/>
      <name val="Calibri"/>
      <family val="2"/>
    </font>
    <font>
      <sz val="11"/>
      <color indexed="9"/>
      <name val="Times Armenian"/>
      <family val="2"/>
    </font>
    <font>
      <sz val="11"/>
      <color theme="0"/>
      <name val="Calibri"/>
      <family val="2"/>
      <charset val="1"/>
      <scheme val="minor"/>
    </font>
    <font>
      <sz val="11"/>
      <color indexed="9"/>
      <name val="Calibri"/>
      <family val="2"/>
      <charset val="1"/>
    </font>
    <font>
      <sz val="11"/>
      <color indexed="8"/>
      <name val="Calibri"/>
      <family val="2"/>
      <charset val="204"/>
    </font>
    <font>
      <sz val="11"/>
      <color indexed="9"/>
      <name val="Calibri"/>
      <family val="2"/>
      <charset val="204"/>
    </font>
    <font>
      <sz val="11"/>
      <color indexed="20"/>
      <name val="Calibri"/>
      <family val="2"/>
    </font>
    <font>
      <sz val="11"/>
      <color indexed="16"/>
      <name val="Calibri"/>
      <family val="2"/>
      <charset val="204"/>
    </font>
    <font>
      <sz val="11"/>
      <color rgb="FF9C0006"/>
      <name val="Calibri"/>
      <family val="2"/>
      <charset val="1"/>
      <scheme val="minor"/>
    </font>
    <font>
      <sz val="11"/>
      <color indexed="20"/>
      <name val="Calibri"/>
      <family val="2"/>
      <charset val="1"/>
    </font>
    <font>
      <sz val="12"/>
      <name val="Tms Rmn"/>
    </font>
    <font>
      <b/>
      <sz val="11"/>
      <color indexed="52"/>
      <name val="Calibri"/>
      <family val="2"/>
    </font>
    <font>
      <b/>
      <sz val="11"/>
      <color indexed="19"/>
      <name val="Calibri"/>
      <family val="2"/>
      <charset val="204"/>
    </font>
    <font>
      <b/>
      <sz val="11"/>
      <color rgb="FFFA7D00"/>
      <name val="Calibri"/>
      <family val="2"/>
      <charset val="1"/>
      <scheme val="minor"/>
    </font>
    <font>
      <b/>
      <sz val="11"/>
      <color indexed="52"/>
      <name val="Calibri"/>
      <family val="2"/>
      <charset val="1"/>
    </font>
    <font>
      <b/>
      <sz val="11"/>
      <color indexed="9"/>
      <name val="Calibri"/>
      <family val="2"/>
    </font>
    <font>
      <b/>
      <sz val="11"/>
      <color indexed="9"/>
      <name val="Calibri"/>
      <family val="2"/>
      <charset val="204"/>
    </font>
    <font>
      <b/>
      <sz val="11"/>
      <color theme="0"/>
      <name val="Calibri"/>
      <family val="2"/>
      <charset val="1"/>
      <scheme val="minor"/>
    </font>
    <font>
      <b/>
      <sz val="11"/>
      <color indexed="9"/>
      <name val="Calibri"/>
      <family val="2"/>
      <charset val="1"/>
    </font>
    <font>
      <sz val="12"/>
      <name val="Times New Roman"/>
      <family val="1"/>
    </font>
    <font>
      <sz val="11"/>
      <color indexed="8"/>
      <name val="GHEA Grapalat"/>
      <family val="2"/>
    </font>
    <font>
      <sz val="10"/>
      <color indexed="8"/>
      <name val="Arial Narrow"/>
      <family val="2"/>
      <charset val="1"/>
    </font>
    <font>
      <sz val="10"/>
      <name val="Times New Roman"/>
      <family val="1"/>
    </font>
    <font>
      <b/>
      <sz val="11"/>
      <color indexed="8"/>
      <name val="Calibri"/>
      <family val="2"/>
      <charset val="204"/>
    </font>
    <font>
      <i/>
      <sz val="11"/>
      <color indexed="23"/>
      <name val="Calibri"/>
      <family val="2"/>
    </font>
    <font>
      <i/>
      <sz val="11"/>
      <color indexed="23"/>
      <name val="Times Armenian"/>
      <family val="2"/>
    </font>
    <font>
      <i/>
      <sz val="11"/>
      <color rgb="FF7F7F7F"/>
      <name val="Calibri"/>
      <family val="2"/>
      <charset val="1"/>
      <scheme val="minor"/>
    </font>
    <font>
      <i/>
      <sz val="11"/>
      <color indexed="23"/>
      <name val="Calibri"/>
      <family val="2"/>
      <charset val="1"/>
    </font>
    <font>
      <sz val="11"/>
      <color indexed="17"/>
      <name val="Calibri"/>
      <family val="2"/>
    </font>
    <font>
      <sz val="11"/>
      <color indexed="17"/>
      <name val="Calibri"/>
      <family val="2"/>
      <charset val="204"/>
    </font>
    <font>
      <sz val="11"/>
      <color rgb="FF006100"/>
      <name val="Calibri"/>
      <family val="2"/>
      <charset val="1"/>
      <scheme val="minor"/>
    </font>
    <font>
      <sz val="11"/>
      <color indexed="17"/>
      <name val="Calibri"/>
      <family val="2"/>
      <charset val="1"/>
    </font>
    <font>
      <b/>
      <sz val="15"/>
      <color indexed="56"/>
      <name val="Calibri"/>
      <family val="2"/>
    </font>
    <font>
      <b/>
      <sz val="15"/>
      <color indexed="62"/>
      <name val="Calibri"/>
      <family val="2"/>
      <charset val="204"/>
    </font>
    <font>
      <b/>
      <sz val="15"/>
      <color theme="3"/>
      <name val="Calibri"/>
      <family val="2"/>
      <charset val="1"/>
      <scheme val="minor"/>
    </font>
    <font>
      <b/>
      <sz val="15"/>
      <color indexed="62"/>
      <name val="Calibri"/>
      <family val="2"/>
      <charset val="1"/>
    </font>
    <font>
      <b/>
      <sz val="13"/>
      <color indexed="56"/>
      <name val="Calibri"/>
      <family val="2"/>
    </font>
    <font>
      <b/>
      <sz val="13"/>
      <color indexed="62"/>
      <name val="Calibri"/>
      <family val="2"/>
      <charset val="204"/>
    </font>
    <font>
      <b/>
      <sz val="13"/>
      <color theme="3"/>
      <name val="Calibri"/>
      <family val="2"/>
      <charset val="1"/>
      <scheme val="minor"/>
    </font>
    <font>
      <b/>
      <sz val="13"/>
      <color indexed="62"/>
      <name val="Calibri"/>
      <family val="2"/>
      <charset val="1"/>
    </font>
    <font>
      <b/>
      <sz val="11"/>
      <color indexed="56"/>
      <name val="Calibri"/>
      <family val="2"/>
    </font>
    <font>
      <b/>
      <sz val="11"/>
      <color indexed="62"/>
      <name val="Calibri"/>
      <family val="2"/>
      <charset val="204"/>
    </font>
    <font>
      <b/>
      <sz val="11"/>
      <color theme="3"/>
      <name val="Calibri"/>
      <family val="2"/>
      <charset val="1"/>
      <scheme val="minor"/>
    </font>
    <font>
      <b/>
      <sz val="11"/>
      <color indexed="62"/>
      <name val="Calibri"/>
      <family val="2"/>
      <charset val="1"/>
    </font>
    <font>
      <u/>
      <sz val="11"/>
      <color theme="10"/>
      <name val="Calibri"/>
      <family val="2"/>
      <scheme val="minor"/>
    </font>
    <font>
      <u/>
      <sz val="10"/>
      <color theme="10"/>
      <name val="Arial"/>
      <family val="2"/>
    </font>
    <font>
      <u/>
      <sz val="10"/>
      <color indexed="12"/>
      <name val="Arial"/>
      <family val="2"/>
    </font>
    <font>
      <sz val="11"/>
      <color indexed="62"/>
      <name val="Calibri"/>
      <family val="2"/>
    </font>
    <font>
      <sz val="11"/>
      <color indexed="63"/>
      <name val="Calibri"/>
      <family val="2"/>
      <charset val="204"/>
    </font>
    <font>
      <sz val="11"/>
      <color rgb="FF3F3F76"/>
      <name val="Calibri"/>
      <family val="2"/>
      <charset val="1"/>
      <scheme val="minor"/>
    </font>
    <font>
      <sz val="11"/>
      <color indexed="62"/>
      <name val="Calibri"/>
      <family val="2"/>
      <charset val="1"/>
    </font>
    <font>
      <sz val="18"/>
      <name val="Times New Roman"/>
      <family val="1"/>
      <charset val="204"/>
    </font>
    <font>
      <b/>
      <sz val="13"/>
      <name val="Times New Roman"/>
      <family val="1"/>
      <charset val="204"/>
    </font>
    <font>
      <b/>
      <i/>
      <sz val="12"/>
      <name val="Times New Roman"/>
      <family val="1"/>
      <charset val="204"/>
    </font>
    <font>
      <i/>
      <sz val="12"/>
      <name val="Times New Roman"/>
      <family val="1"/>
      <charset val="204"/>
    </font>
    <font>
      <sz val="11"/>
      <name val="Times New Roman"/>
      <family val="1"/>
      <charset val="204"/>
    </font>
    <font>
      <sz val="11"/>
      <name val="Times New Roman"/>
      <family val="1"/>
    </font>
    <font>
      <sz val="11"/>
      <color indexed="52"/>
      <name val="Calibri"/>
      <family val="2"/>
    </font>
    <font>
      <sz val="11"/>
      <color indexed="19"/>
      <name val="Calibri"/>
      <family val="2"/>
      <charset val="204"/>
    </font>
    <font>
      <sz val="11"/>
      <color rgb="FFFA7D00"/>
      <name val="Calibri"/>
      <family val="2"/>
      <charset val="1"/>
      <scheme val="minor"/>
    </font>
    <font>
      <sz val="11"/>
      <color indexed="52"/>
      <name val="Calibri"/>
      <family val="2"/>
      <charset val="1"/>
    </font>
    <font>
      <sz val="10"/>
      <color rgb="FF9C6500"/>
      <name val="Calibri"/>
      <family val="2"/>
      <scheme val="minor"/>
    </font>
    <font>
      <sz val="11"/>
      <color rgb="FF9C6500"/>
      <name val="Calibri"/>
      <family val="2"/>
      <charset val="1"/>
      <scheme val="minor"/>
    </font>
    <font>
      <sz val="11"/>
      <color indexed="60"/>
      <name val="Calibri"/>
      <family val="2"/>
      <charset val="1"/>
    </font>
    <font>
      <sz val="11"/>
      <color indexed="60"/>
      <name val="Calibri"/>
      <family val="2"/>
    </font>
    <font>
      <sz val="7"/>
      <name val="Small Fonts"/>
      <family val="2"/>
    </font>
    <font>
      <sz val="11"/>
      <color theme="1"/>
      <name val="Calibri"/>
      <family val="2"/>
      <charset val="204"/>
      <scheme val="minor"/>
    </font>
    <font>
      <sz val="12"/>
      <name val="Arial Armenian"/>
      <family val="2"/>
    </font>
    <font>
      <sz val="10"/>
      <name val="Arial LatArm"/>
      <family val="2"/>
    </font>
    <font>
      <sz val="10"/>
      <name val="Arial Cyr"/>
      <family val="2"/>
    </font>
    <font>
      <sz val="11"/>
      <color theme="1"/>
      <name val="GHEA Grapalat"/>
      <family val="2"/>
    </font>
    <font>
      <sz val="10"/>
      <color theme="1"/>
      <name val="Arial Armenian"/>
      <family val="2"/>
    </font>
    <font>
      <sz val="10"/>
      <name val="Arial Unicode"/>
      <family val="2"/>
    </font>
    <font>
      <b/>
      <sz val="11"/>
      <color indexed="63"/>
      <name val="Calibri"/>
      <family val="2"/>
    </font>
    <font>
      <b/>
      <sz val="11"/>
      <color indexed="63"/>
      <name val="Calibri"/>
      <family val="2"/>
      <charset val="204"/>
    </font>
    <font>
      <b/>
      <sz val="11"/>
      <color rgb="FF3F3F3F"/>
      <name val="Calibri"/>
      <family val="2"/>
      <charset val="1"/>
      <scheme val="minor"/>
    </font>
    <font>
      <b/>
      <sz val="11"/>
      <color indexed="63"/>
      <name val="Calibri"/>
      <family val="2"/>
      <charset val="1"/>
    </font>
    <font>
      <sz val="12"/>
      <name val="Times Armenian"/>
      <family val="1"/>
    </font>
    <font>
      <sz val="9"/>
      <name val="Times New Roman"/>
      <family val="1"/>
    </font>
    <font>
      <b/>
      <sz val="18"/>
      <color indexed="62"/>
      <name val="Cambria"/>
      <family val="2"/>
      <charset val="204"/>
    </font>
    <font>
      <b/>
      <sz val="18"/>
      <color indexed="56"/>
      <name val="Cambria"/>
      <family val="2"/>
    </font>
    <font>
      <b/>
      <sz val="18"/>
      <color indexed="62"/>
      <name val="Cambria"/>
      <family val="2"/>
      <charset val="1"/>
    </font>
    <font>
      <sz val="18"/>
      <color theme="3"/>
      <name val="Cambria"/>
      <family val="2"/>
      <charset val="1"/>
      <scheme val="major"/>
    </font>
    <font>
      <b/>
      <sz val="18"/>
      <color theme="3"/>
      <name val="Cambria"/>
      <family val="2"/>
      <charset val="1"/>
      <scheme val="major"/>
    </font>
    <font>
      <b/>
      <sz val="11"/>
      <color indexed="8"/>
      <name val="Calibri"/>
      <family val="2"/>
    </font>
    <font>
      <b/>
      <sz val="11"/>
      <color theme="1"/>
      <name val="Calibri"/>
      <family val="2"/>
      <charset val="1"/>
      <scheme val="minor"/>
    </font>
    <font>
      <b/>
      <sz val="11"/>
      <color indexed="8"/>
      <name val="Calibri"/>
      <family val="2"/>
      <charset val="1"/>
    </font>
    <font>
      <sz val="11"/>
      <color indexed="10"/>
      <name val="Calibri"/>
      <family val="2"/>
    </font>
    <font>
      <sz val="11"/>
      <color indexed="10"/>
      <name val="Calibri"/>
      <family val="2"/>
      <charset val="204"/>
    </font>
    <font>
      <sz val="11"/>
      <color rgb="FFFF0000"/>
      <name val="Calibri"/>
      <family val="2"/>
      <charset val="1"/>
      <scheme val="minor"/>
    </font>
    <font>
      <sz val="11"/>
      <color indexed="10"/>
      <name val="Calibri"/>
      <family val="2"/>
      <charset val="1"/>
    </font>
    <font>
      <sz val="10"/>
      <name val="Arial Cyr"/>
      <family val="2"/>
      <charset val="204"/>
    </font>
    <font>
      <b/>
      <sz val="10"/>
      <color indexed="12"/>
      <name val="Arial Cyr"/>
      <family val="2"/>
      <charset val="204"/>
    </font>
    <font>
      <sz val="10"/>
      <name val="Arial Armenian"/>
      <family val="2"/>
    </font>
    <font>
      <sz val="12"/>
      <color indexed="8"/>
      <name val="GHEA Grapalat"/>
      <family val="3"/>
    </font>
    <font>
      <sz val="11"/>
      <name val="GHEA Grapalat"/>
      <family val="3"/>
    </font>
    <font>
      <sz val="8"/>
      <color indexed="81"/>
      <name val="Tahoma"/>
      <family val="2"/>
    </font>
    <font>
      <b/>
      <sz val="8"/>
      <color indexed="81"/>
      <name val="Tahoma"/>
      <family val="2"/>
    </font>
    <font>
      <sz val="12"/>
      <name val="GHEA Grapalat"/>
      <family val="2"/>
    </font>
    <font>
      <b/>
      <sz val="12"/>
      <name val="GHEA Grapalat"/>
      <family val="3"/>
    </font>
    <font>
      <i/>
      <sz val="12"/>
      <name val="GHEA Grapalat"/>
      <family val="3"/>
    </font>
    <font>
      <sz val="12"/>
      <color theme="1"/>
      <name val="GHEA Grapalat"/>
      <family val="3"/>
    </font>
    <font>
      <b/>
      <sz val="12"/>
      <color rgb="FFFF0000"/>
      <name val="GHEA Grapalat"/>
      <family val="3"/>
    </font>
    <font>
      <i/>
      <sz val="12"/>
      <name val="GHEA Grapalat"/>
      <family val="2"/>
    </font>
    <font>
      <i/>
      <sz val="12"/>
      <color theme="1"/>
      <name val="GHEA Grapalat"/>
      <family val="3"/>
    </font>
    <font>
      <b/>
      <sz val="12"/>
      <color theme="1"/>
      <name val="GHEA Grapalat"/>
      <family val="3"/>
    </font>
    <font>
      <b/>
      <i/>
      <sz val="12"/>
      <name val="GHEA Grapalat"/>
      <family val="3"/>
    </font>
  </fonts>
  <fills count="80">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rgb="FF000000"/>
      </patternFill>
    </fill>
    <fill>
      <patternFill patternType="solid">
        <fgColor indexed="31"/>
      </patternFill>
    </fill>
    <fill>
      <patternFill patternType="solid">
        <fgColor indexed="44"/>
      </patternFill>
    </fill>
    <fill>
      <patternFill patternType="solid">
        <fgColor indexed="47"/>
      </patternFill>
    </fill>
    <fill>
      <patternFill patternType="solid">
        <fgColor indexed="45"/>
      </patternFill>
    </fill>
    <fill>
      <patternFill patternType="solid">
        <fgColor indexed="29"/>
      </patternFill>
    </fill>
    <fill>
      <patternFill patternType="solid">
        <fgColor indexed="42"/>
      </patternFill>
    </fill>
    <fill>
      <patternFill patternType="solid">
        <fgColor indexed="26"/>
      </patternFill>
    </fill>
    <fill>
      <patternFill patternType="solid">
        <fgColor indexed="46"/>
      </patternFill>
    </fill>
    <fill>
      <patternFill patternType="solid">
        <fgColor indexed="27"/>
      </patternFill>
    </fill>
    <fill>
      <patternFill patternType="solid">
        <fgColor indexed="22"/>
      </patternFill>
    </fill>
    <fill>
      <patternFill patternType="solid">
        <fgColor indexed="11"/>
      </patternFill>
    </fill>
    <fill>
      <patternFill patternType="solid">
        <fgColor indexed="43"/>
      </patternFill>
    </fill>
    <fill>
      <patternFill patternType="solid">
        <fgColor indexed="51"/>
      </patternFill>
    </fill>
    <fill>
      <patternFill patternType="solid">
        <fgColor indexed="30"/>
      </patternFill>
    </fill>
    <fill>
      <patternFill patternType="solid">
        <fgColor indexed="49"/>
      </patternFill>
    </fill>
    <fill>
      <patternFill patternType="solid">
        <fgColor indexed="53"/>
      </patternFill>
    </fill>
    <fill>
      <patternFill patternType="solid">
        <fgColor indexed="36"/>
      </patternFill>
    </fill>
    <fill>
      <patternFill patternType="solid">
        <fgColor indexed="52"/>
      </patternFill>
    </fill>
    <fill>
      <patternFill patternType="solid">
        <fgColor indexed="47"/>
        <bgColor indexed="47"/>
      </patternFill>
    </fill>
    <fill>
      <patternFill patternType="solid">
        <fgColor indexed="44"/>
        <bgColor indexed="44"/>
      </patternFill>
    </fill>
    <fill>
      <patternFill patternType="solid">
        <fgColor indexed="27"/>
        <bgColor indexed="27"/>
      </patternFill>
    </fill>
    <fill>
      <patternFill patternType="solid">
        <fgColor indexed="30"/>
        <bgColor indexed="30"/>
      </patternFill>
    </fill>
    <fill>
      <patternFill patternType="solid">
        <fgColor indexed="62"/>
      </patternFill>
    </fill>
    <fill>
      <patternFill patternType="solid">
        <fgColor indexed="22"/>
        <bgColor indexed="22"/>
      </patternFill>
    </fill>
    <fill>
      <patternFill patternType="solid">
        <fgColor indexed="55"/>
        <bgColor indexed="55"/>
      </patternFill>
    </fill>
    <fill>
      <patternFill patternType="solid">
        <fgColor indexed="53"/>
        <bgColor indexed="53"/>
      </patternFill>
    </fill>
    <fill>
      <patternFill patternType="solid">
        <fgColor indexed="10"/>
      </patternFill>
    </fill>
    <fill>
      <patternFill patternType="solid">
        <fgColor indexed="51"/>
        <bgColor indexed="51"/>
      </patternFill>
    </fill>
    <fill>
      <patternFill patternType="solid">
        <fgColor indexed="57"/>
      </patternFill>
    </fill>
    <fill>
      <patternFill patternType="solid">
        <fgColor indexed="45"/>
        <bgColor indexed="45"/>
      </patternFill>
    </fill>
    <fill>
      <patternFill patternType="solid">
        <fgColor indexed="54"/>
        <bgColor indexed="54"/>
      </patternFill>
    </fill>
    <fill>
      <patternFill patternType="solid">
        <fgColor indexed="54"/>
      </patternFill>
    </fill>
    <fill>
      <patternFill patternType="solid">
        <fgColor indexed="49"/>
        <bgColor indexed="49"/>
      </patternFill>
    </fill>
    <fill>
      <patternFill patternType="solid">
        <fgColor indexed="26"/>
        <bgColor indexed="26"/>
      </patternFill>
    </fill>
    <fill>
      <patternFill patternType="solid">
        <fgColor indexed="43"/>
        <bgColor indexed="43"/>
      </patternFill>
    </fill>
    <fill>
      <patternFill patternType="solid">
        <fgColor indexed="29"/>
        <bgColor indexed="29"/>
      </patternFill>
    </fill>
    <fill>
      <patternFill patternType="solid">
        <fgColor indexed="9"/>
        <bgColor indexed="9"/>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53"/>
      </patternFill>
    </fill>
    <fill>
      <patternFill patternType="lightUp">
        <fgColor indexed="9"/>
        <bgColor indexed="22"/>
      </patternFill>
    </fill>
    <fill>
      <patternFill patternType="solid">
        <fgColor indexed="42"/>
        <bgColor indexed="42"/>
      </patternFill>
    </fill>
    <fill>
      <patternFill patternType="solid">
        <fgColor indexed="27"/>
        <bgColor indexed="64"/>
      </patternFill>
    </fill>
    <fill>
      <patternFill patternType="solid">
        <fgColor indexed="9"/>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medium">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30"/>
      </bottom>
      <diagonal/>
    </border>
    <border>
      <left/>
      <right/>
      <top/>
      <bottom style="thick">
        <color indexed="49"/>
      </bottom>
      <diagonal/>
    </border>
    <border>
      <left/>
      <right/>
      <top/>
      <bottom style="thick">
        <color indexed="22"/>
      </bottom>
      <diagonal/>
    </border>
    <border>
      <left/>
      <right/>
      <top/>
      <bottom style="thick">
        <color indexed="44"/>
      </bottom>
      <diagonal/>
    </border>
    <border>
      <left/>
      <right/>
      <top/>
      <bottom style="medium">
        <color indexed="30"/>
      </bottom>
      <diagonal/>
    </border>
    <border>
      <left/>
      <right/>
      <top/>
      <bottom style="medium">
        <color indexed="27"/>
      </bottom>
      <diagonal/>
    </border>
    <border>
      <left/>
      <right/>
      <top/>
      <bottom style="medium">
        <color indexed="49"/>
      </bottom>
      <diagonal/>
    </border>
    <border>
      <left/>
      <right/>
      <top/>
      <bottom style="double">
        <color indexed="52"/>
      </bottom>
      <diagonal/>
    </border>
    <border>
      <left/>
      <right/>
      <top/>
      <bottom style="double">
        <color indexed="29"/>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30"/>
      </top>
      <bottom style="double">
        <color indexed="30"/>
      </bottom>
      <diagonal/>
    </border>
    <border>
      <left/>
      <right/>
      <top style="thin">
        <color indexed="49"/>
      </top>
      <bottom style="double">
        <color indexed="49"/>
      </bottom>
      <diagonal/>
    </border>
    <border>
      <left style="hair">
        <color indexed="64"/>
      </left>
      <right/>
      <top style="hair">
        <color indexed="64"/>
      </top>
      <bottom style="hair">
        <color indexed="9"/>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diagonal/>
    </border>
  </borders>
  <cellStyleXfs count="4586">
    <xf numFmtId="0" fontId="0" fillId="0" borderId="0"/>
    <xf numFmtId="43" fontId="27" fillId="0" borderId="0" applyFont="0" applyFill="0" applyBorder="0" applyAlignment="0" applyProtection="0"/>
    <xf numFmtId="0" fontId="34" fillId="0" borderId="0">
      <alignment horizontal="left" vertical="top" wrapText="1"/>
    </xf>
    <xf numFmtId="0" fontId="35" fillId="0" borderId="0">
      <alignment horizontal="left" vertical="top" wrapText="1"/>
    </xf>
    <xf numFmtId="0" fontId="28" fillId="0" borderId="0"/>
    <xf numFmtId="0" fontId="27" fillId="0" borderId="0"/>
    <xf numFmtId="0" fontId="28" fillId="0" borderId="0"/>
    <xf numFmtId="0" fontId="33" fillId="0" borderId="0"/>
    <xf numFmtId="0" fontId="30" fillId="0" borderId="0"/>
    <xf numFmtId="0" fontId="27" fillId="0" borderId="0"/>
    <xf numFmtId="0" fontId="36" fillId="0" borderId="0"/>
    <xf numFmtId="0" fontId="36" fillId="0" borderId="0"/>
    <xf numFmtId="0" fontId="36" fillId="0" borderId="0"/>
    <xf numFmtId="0" fontId="36" fillId="0" borderId="0"/>
    <xf numFmtId="0" fontId="36" fillId="0" borderId="0"/>
    <xf numFmtId="0" fontId="29" fillId="0" borderId="0"/>
    <xf numFmtId="9" fontId="33" fillId="0" borderId="0" applyFont="0" applyFill="0" applyBorder="0" applyAlignment="0" applyProtection="0"/>
    <xf numFmtId="167" fontId="35" fillId="0" borderId="0" applyFill="0" applyBorder="0" applyProtection="0">
      <alignment horizontal="right" vertical="top"/>
    </xf>
    <xf numFmtId="0" fontId="29" fillId="0" borderId="0"/>
    <xf numFmtId="0" fontId="37" fillId="0" borderId="0" applyNumberFormat="0" applyFill="0" applyBorder="0" applyAlignment="0" applyProtection="0"/>
    <xf numFmtId="0" fontId="38" fillId="0" borderId="8" applyNumberFormat="0" applyFill="0" applyAlignment="0" applyProtection="0"/>
    <xf numFmtId="0" fontId="39" fillId="0" borderId="9" applyNumberFormat="0" applyFill="0" applyAlignment="0" applyProtection="0"/>
    <xf numFmtId="0" fontId="40" fillId="0" borderId="10" applyNumberFormat="0" applyFill="0" applyAlignment="0" applyProtection="0"/>
    <xf numFmtId="0" fontId="40" fillId="0" borderId="0" applyNumberFormat="0" applyFill="0" applyBorder="0" applyAlignment="0" applyProtection="0"/>
    <xf numFmtId="0" fontId="41" fillId="3" borderId="0" applyNumberFormat="0" applyBorder="0" applyAlignment="0" applyProtection="0"/>
    <xf numFmtId="0" fontId="42" fillId="4" borderId="0" applyNumberFormat="0" applyBorder="0" applyAlignment="0" applyProtection="0"/>
    <xf numFmtId="0" fontId="43" fillId="5" borderId="0" applyNumberFormat="0" applyBorder="0" applyAlignment="0" applyProtection="0"/>
    <xf numFmtId="0" fontId="44" fillId="6" borderId="11" applyNumberFormat="0" applyAlignment="0" applyProtection="0"/>
    <xf numFmtId="0" fontId="45" fillId="7" borderId="12" applyNumberFormat="0" applyAlignment="0" applyProtection="0"/>
    <xf numFmtId="0" fontId="46" fillId="7" borderId="11" applyNumberFormat="0" applyAlignment="0" applyProtection="0"/>
    <xf numFmtId="0" fontId="47" fillId="0" borderId="13" applyNumberFormat="0" applyFill="0" applyAlignment="0" applyProtection="0"/>
    <xf numFmtId="0" fontId="48" fillId="8" borderId="14"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1" fillId="0" borderId="16" applyNumberFormat="0" applyFill="0" applyAlignment="0" applyProtection="0"/>
    <xf numFmtId="0" fontId="52" fillId="10" borderId="0" applyNumberFormat="0" applyBorder="0" applyAlignment="0" applyProtection="0"/>
    <xf numFmtId="0" fontId="26" fillId="11" borderId="0" applyNumberFormat="0" applyBorder="0" applyAlignment="0" applyProtection="0"/>
    <xf numFmtId="0" fontId="26" fillId="12"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52" fillId="17" borderId="0" applyNumberFormat="0" applyBorder="0" applyAlignment="0" applyProtection="0"/>
    <xf numFmtId="0" fontId="52"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52" fillId="21" borderId="0" applyNumberFormat="0" applyBorder="0" applyAlignment="0" applyProtection="0"/>
    <xf numFmtId="0" fontId="52"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52" fillId="25" borderId="0" applyNumberFormat="0" applyBorder="0" applyAlignment="0" applyProtection="0"/>
    <xf numFmtId="0" fontId="52"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52" fillId="29" borderId="0" applyNumberFormat="0" applyBorder="0" applyAlignment="0" applyProtection="0"/>
    <xf numFmtId="0" fontId="52"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52" fillId="33" borderId="0" applyNumberFormat="0" applyBorder="0" applyAlignment="0" applyProtection="0"/>
    <xf numFmtId="43" fontId="53" fillId="0" borderId="0" applyFont="0" applyFill="0" applyBorder="0" applyAlignment="0" applyProtection="0"/>
    <xf numFmtId="0" fontId="26" fillId="9" borderId="15" applyNumberFormat="0" applyFont="0" applyAlignment="0" applyProtection="0"/>
    <xf numFmtId="0" fontId="25" fillId="11" borderId="0" applyNumberFormat="0" applyBorder="0" applyAlignment="0" applyProtection="0"/>
    <xf numFmtId="0" fontId="25" fillId="15" borderId="0" applyNumberFormat="0" applyBorder="0" applyAlignment="0" applyProtection="0"/>
    <xf numFmtId="0" fontId="25" fillId="19" borderId="0" applyNumberFormat="0" applyBorder="0" applyAlignment="0" applyProtection="0"/>
    <xf numFmtId="0" fontId="25" fillId="23" borderId="0" applyNumberFormat="0" applyBorder="0" applyAlignment="0" applyProtection="0"/>
    <xf numFmtId="0" fontId="25" fillId="27" borderId="0" applyNumberFormat="0" applyBorder="0" applyAlignment="0" applyProtection="0"/>
    <xf numFmtId="0" fontId="25" fillId="31" borderId="0" applyNumberFormat="0" applyBorder="0" applyAlignment="0" applyProtection="0"/>
    <xf numFmtId="0" fontId="25" fillId="12" borderId="0" applyNumberFormat="0" applyBorder="0" applyAlignment="0" applyProtection="0"/>
    <xf numFmtId="0" fontId="25" fillId="16" borderId="0" applyNumberFormat="0" applyBorder="0" applyAlignment="0" applyProtection="0"/>
    <xf numFmtId="0" fontId="25" fillId="20" borderId="0" applyNumberFormat="0" applyBorder="0" applyAlignment="0" applyProtection="0"/>
    <xf numFmtId="0" fontId="25" fillId="24" borderId="0" applyNumberFormat="0" applyBorder="0" applyAlignment="0" applyProtection="0"/>
    <xf numFmtId="0" fontId="25" fillId="28" borderId="0" applyNumberFormat="0" applyBorder="0" applyAlignment="0" applyProtection="0"/>
    <xf numFmtId="0" fontId="25" fillId="32" borderId="0" applyNumberFormat="0" applyBorder="0" applyAlignment="0" applyProtection="0"/>
    <xf numFmtId="0" fontId="25" fillId="9" borderId="15" applyNumberFormat="0" applyFont="0" applyAlignment="0" applyProtection="0"/>
    <xf numFmtId="0" fontId="54" fillId="0" borderId="0"/>
    <xf numFmtId="0" fontId="24" fillId="11" borderId="0" applyNumberFormat="0" applyBorder="0" applyAlignment="0" applyProtection="0"/>
    <xf numFmtId="0" fontId="57" fillId="11" borderId="0" applyNumberFormat="0" applyBorder="0" applyAlignment="0" applyProtection="0"/>
    <xf numFmtId="0" fontId="24" fillId="15" borderId="0" applyNumberFormat="0" applyBorder="0" applyAlignment="0" applyProtection="0"/>
    <xf numFmtId="0" fontId="57" fillId="15" borderId="0" applyNumberFormat="0" applyBorder="0" applyAlignment="0" applyProtection="0"/>
    <xf numFmtId="0" fontId="24" fillId="19" borderId="0" applyNumberFormat="0" applyBorder="0" applyAlignment="0" applyProtection="0"/>
    <xf numFmtId="0" fontId="57" fillId="19" borderId="0" applyNumberFormat="0" applyBorder="0" applyAlignment="0" applyProtection="0"/>
    <xf numFmtId="0" fontId="24" fillId="23" borderId="0" applyNumberFormat="0" applyBorder="0" applyAlignment="0" applyProtection="0"/>
    <xf numFmtId="0" fontId="57" fillId="23" borderId="0" applyNumberFormat="0" applyBorder="0" applyAlignment="0" applyProtection="0"/>
    <xf numFmtId="0" fontId="24" fillId="27" borderId="0" applyNumberFormat="0" applyBorder="0" applyAlignment="0" applyProtection="0"/>
    <xf numFmtId="0" fontId="57" fillId="27" borderId="0" applyNumberFormat="0" applyBorder="0" applyAlignment="0" applyProtection="0"/>
    <xf numFmtId="0" fontId="24" fillId="31" borderId="0" applyNumberFormat="0" applyBorder="0" applyAlignment="0" applyProtection="0"/>
    <xf numFmtId="0" fontId="57" fillId="31" borderId="0" applyNumberFormat="0" applyBorder="0" applyAlignment="0" applyProtection="0"/>
    <xf numFmtId="0" fontId="24" fillId="12" borderId="0" applyNumberFormat="0" applyBorder="0" applyAlignment="0" applyProtection="0"/>
    <xf numFmtId="0" fontId="57" fillId="12" borderId="0" applyNumberFormat="0" applyBorder="0" applyAlignment="0" applyProtection="0"/>
    <xf numFmtId="0" fontId="24" fillId="16" borderId="0" applyNumberFormat="0" applyBorder="0" applyAlignment="0" applyProtection="0"/>
    <xf numFmtId="0" fontId="57" fillId="16" borderId="0" applyNumberFormat="0" applyBorder="0" applyAlignment="0" applyProtection="0"/>
    <xf numFmtId="0" fontId="24" fillId="20" borderId="0" applyNumberFormat="0" applyBorder="0" applyAlignment="0" applyProtection="0"/>
    <xf numFmtId="0" fontId="57" fillId="20" borderId="0" applyNumberFormat="0" applyBorder="0" applyAlignment="0" applyProtection="0"/>
    <xf numFmtId="0" fontId="24" fillId="24" borderId="0" applyNumberFormat="0" applyBorder="0" applyAlignment="0" applyProtection="0"/>
    <xf numFmtId="0" fontId="57" fillId="24" borderId="0" applyNumberFormat="0" applyBorder="0" applyAlignment="0" applyProtection="0"/>
    <xf numFmtId="0" fontId="24" fillId="28" borderId="0" applyNumberFormat="0" applyBorder="0" applyAlignment="0" applyProtection="0"/>
    <xf numFmtId="0" fontId="57" fillId="28" borderId="0" applyNumberFormat="0" applyBorder="0" applyAlignment="0" applyProtection="0"/>
    <xf numFmtId="0" fontId="24" fillId="32" borderId="0" applyNumberFormat="0" applyBorder="0" applyAlignment="0" applyProtection="0"/>
    <xf numFmtId="0" fontId="57" fillId="32" borderId="0" applyNumberFormat="0" applyBorder="0" applyAlignment="0" applyProtection="0"/>
    <xf numFmtId="0" fontId="58" fillId="13" borderId="0" applyNumberFormat="0" applyBorder="0" applyAlignment="0" applyProtection="0"/>
    <xf numFmtId="0" fontId="58" fillId="17" borderId="0" applyNumberFormat="0" applyBorder="0" applyAlignment="0" applyProtection="0"/>
    <xf numFmtId="0" fontId="58" fillId="21" borderId="0" applyNumberFormat="0" applyBorder="0" applyAlignment="0" applyProtection="0"/>
    <xf numFmtId="0" fontId="58" fillId="25" borderId="0" applyNumberFormat="0" applyBorder="0" applyAlignment="0" applyProtection="0"/>
    <xf numFmtId="0" fontId="58" fillId="29" borderId="0" applyNumberFormat="0" applyBorder="0" applyAlignment="0" applyProtection="0"/>
    <xf numFmtId="0" fontId="58" fillId="33" borderId="0" applyNumberFormat="0" applyBorder="0" applyAlignment="0" applyProtection="0"/>
    <xf numFmtId="0" fontId="58" fillId="10" borderId="0" applyNumberFormat="0" applyBorder="0" applyAlignment="0" applyProtection="0"/>
    <xf numFmtId="0" fontId="58" fillId="14" borderId="0" applyNumberFormat="0" applyBorder="0" applyAlignment="0" applyProtection="0"/>
    <xf numFmtId="0" fontId="58" fillId="18" borderId="0" applyNumberFormat="0" applyBorder="0" applyAlignment="0" applyProtection="0"/>
    <xf numFmtId="0" fontId="58" fillId="22" borderId="0" applyNumberFormat="0" applyBorder="0" applyAlignment="0" applyProtection="0"/>
    <xf numFmtId="0" fontId="58" fillId="26" borderId="0" applyNumberFormat="0" applyBorder="0" applyAlignment="0" applyProtection="0"/>
    <xf numFmtId="0" fontId="58" fillId="30" borderId="0" applyNumberFormat="0" applyBorder="0" applyAlignment="0" applyProtection="0"/>
    <xf numFmtId="0" fontId="59" fillId="4" borderId="0" applyNumberFormat="0" applyBorder="0" applyAlignment="0" applyProtection="0"/>
    <xf numFmtId="0" fontId="60" fillId="7" borderId="11" applyNumberFormat="0" applyAlignment="0" applyProtection="0"/>
    <xf numFmtId="0" fontId="61" fillId="8" borderId="14" applyNumberFormat="0" applyAlignment="0" applyProtection="0"/>
    <xf numFmtId="43" fontId="54" fillId="0" borderId="0" applyFont="0" applyFill="0" applyBorder="0" applyAlignment="0" applyProtection="0"/>
    <xf numFmtId="43" fontId="55" fillId="0" borderId="0" applyFont="0" applyFill="0" applyBorder="0" applyAlignment="0" applyProtection="0"/>
    <xf numFmtId="0" fontId="62" fillId="0" borderId="0" applyNumberFormat="0" applyFill="0" applyBorder="0" applyAlignment="0" applyProtection="0"/>
    <xf numFmtId="0" fontId="63" fillId="3" borderId="0" applyNumberFormat="0" applyBorder="0" applyAlignment="0" applyProtection="0"/>
    <xf numFmtId="0" fontId="64" fillId="0" borderId="8" applyNumberFormat="0" applyFill="0" applyAlignment="0" applyProtection="0"/>
    <xf numFmtId="0" fontId="65" fillId="0" borderId="9" applyNumberFormat="0" applyFill="0" applyAlignment="0" applyProtection="0"/>
    <xf numFmtId="0" fontId="66" fillId="0" borderId="10" applyNumberFormat="0" applyFill="0" applyAlignment="0" applyProtection="0"/>
    <xf numFmtId="0" fontId="66" fillId="0" borderId="0" applyNumberFormat="0" applyFill="0" applyBorder="0" applyAlignment="0" applyProtection="0"/>
    <xf numFmtId="0" fontId="67" fillId="6" borderId="11" applyNumberFormat="0" applyAlignment="0" applyProtection="0"/>
    <xf numFmtId="0" fontId="68" fillId="0" borderId="13" applyNumberFormat="0" applyFill="0" applyAlignment="0" applyProtection="0"/>
    <xf numFmtId="0" fontId="69" fillId="5" borderId="0" applyNumberFormat="0" applyBorder="0" applyAlignment="0" applyProtection="0"/>
    <xf numFmtId="0" fontId="55" fillId="0" borderId="0"/>
    <xf numFmtId="0" fontId="55" fillId="0" borderId="0"/>
    <xf numFmtId="0" fontId="35" fillId="0" borderId="0">
      <alignment horizontal="left" vertical="top" wrapText="1"/>
    </xf>
    <xf numFmtId="0" fontId="70" fillId="0" borderId="0"/>
    <xf numFmtId="0" fontId="71" fillId="0" borderId="0"/>
    <xf numFmtId="0" fontId="35" fillId="0" borderId="0">
      <alignment horizontal="left" vertical="top" wrapText="1"/>
    </xf>
    <xf numFmtId="0" fontId="35" fillId="0" borderId="0">
      <alignment horizontal="left" vertical="top" wrapText="1"/>
    </xf>
    <xf numFmtId="0" fontId="57" fillId="9" borderId="15" applyNumberFormat="0" applyFont="0" applyAlignment="0" applyProtection="0"/>
    <xf numFmtId="0" fontId="24" fillId="9" borderId="15" applyNumberFormat="0" applyFont="0" applyAlignment="0" applyProtection="0"/>
    <xf numFmtId="0" fontId="72" fillId="7" borderId="12" applyNumberFormat="0" applyAlignment="0" applyProtection="0"/>
    <xf numFmtId="0" fontId="73" fillId="0" borderId="0" applyNumberFormat="0" applyFill="0" applyBorder="0" applyAlignment="0" applyProtection="0"/>
    <xf numFmtId="0" fontId="74" fillId="0" borderId="16" applyNumberFormat="0" applyFill="0" applyAlignment="0" applyProtection="0"/>
    <xf numFmtId="0" fontId="75" fillId="0" borderId="0" applyNumberFormat="0" applyFill="0" applyBorder="0" applyAlignment="0" applyProtection="0"/>
    <xf numFmtId="0" fontId="56" fillId="0" borderId="0"/>
    <xf numFmtId="0" fontId="23" fillId="11" borderId="0" applyNumberFormat="0" applyBorder="0" applyAlignment="0" applyProtection="0"/>
    <xf numFmtId="0" fontId="23" fillId="15" borderId="0" applyNumberFormat="0" applyBorder="0" applyAlignment="0" applyProtection="0"/>
    <xf numFmtId="0" fontId="23" fillId="19" borderId="0" applyNumberFormat="0" applyBorder="0" applyAlignment="0" applyProtection="0"/>
    <xf numFmtId="0" fontId="23" fillId="23" borderId="0" applyNumberFormat="0" applyBorder="0" applyAlignment="0" applyProtection="0"/>
    <xf numFmtId="0" fontId="23" fillId="27" borderId="0" applyNumberFormat="0" applyBorder="0" applyAlignment="0" applyProtection="0"/>
    <xf numFmtId="0" fontId="23" fillId="31" borderId="0" applyNumberFormat="0" applyBorder="0" applyAlignment="0" applyProtection="0"/>
    <xf numFmtId="0" fontId="23" fillId="12" borderId="0" applyNumberFormat="0" applyBorder="0" applyAlignment="0" applyProtection="0"/>
    <xf numFmtId="0" fontId="23" fillId="16" borderId="0" applyNumberFormat="0" applyBorder="0" applyAlignment="0" applyProtection="0"/>
    <xf numFmtId="0" fontId="23" fillId="20" borderId="0" applyNumberFormat="0" applyBorder="0" applyAlignment="0" applyProtection="0"/>
    <xf numFmtId="0" fontId="23" fillId="24" borderId="0" applyNumberFormat="0" applyBorder="0" applyAlignment="0" applyProtection="0"/>
    <xf numFmtId="0" fontId="23" fillId="28" borderId="0" applyNumberFormat="0" applyBorder="0" applyAlignment="0" applyProtection="0"/>
    <xf numFmtId="0" fontId="23" fillId="32" borderId="0" applyNumberFormat="0" applyBorder="0" applyAlignment="0" applyProtection="0"/>
    <xf numFmtId="0" fontId="23" fillId="9" borderId="15" applyNumberFormat="0" applyFont="0" applyAlignment="0" applyProtection="0"/>
    <xf numFmtId="167" fontId="76" fillId="0" borderId="0" applyFill="0" applyBorder="0" applyProtection="0">
      <alignment horizontal="right" vertical="top"/>
    </xf>
    <xf numFmtId="0" fontId="22" fillId="0" borderId="0"/>
    <xf numFmtId="43" fontId="22" fillId="0" borderId="0" applyFont="0" applyFill="0" applyBorder="0" applyAlignment="0" applyProtection="0"/>
    <xf numFmtId="6" fontId="77" fillId="0" borderId="0" applyFont="0" applyFill="0" applyBorder="0" applyAlignment="0" applyProtection="0"/>
    <xf numFmtId="6" fontId="77" fillId="0" borderId="0" applyFont="0" applyFill="0" applyBorder="0" applyAlignment="0" applyProtection="0"/>
    <xf numFmtId="0" fontId="27" fillId="0" borderId="0"/>
    <xf numFmtId="0" fontId="27" fillId="0" borderId="0"/>
    <xf numFmtId="0" fontId="78" fillId="0" borderId="0"/>
    <xf numFmtId="0" fontId="27" fillId="0" borderId="0"/>
    <xf numFmtId="0" fontId="27" fillId="0" borderId="0"/>
    <xf numFmtId="0" fontId="29" fillId="0" borderId="0"/>
    <xf numFmtId="0" fontId="79" fillId="35" borderId="0" applyNumberFormat="0" applyBorder="0" applyAlignment="0" applyProtection="0"/>
    <xf numFmtId="0" fontId="22" fillId="35" borderId="0" applyNumberFormat="0" applyBorder="0" applyAlignment="0" applyProtection="0"/>
    <xf numFmtId="0" fontId="57" fillId="11" borderId="0" applyNumberFormat="0" applyBorder="0" applyAlignment="0" applyProtection="0"/>
    <xf numFmtId="0" fontId="80" fillId="36" borderId="0" applyNumberFormat="0" applyBorder="0" applyAlignment="0" applyProtection="0"/>
    <xf numFmtId="0" fontId="79" fillId="35" borderId="0" applyNumberFormat="0" applyBorder="0" applyAlignment="0" applyProtection="0"/>
    <xf numFmtId="0" fontId="36" fillId="11" borderId="0" applyNumberFormat="0" applyBorder="0" applyAlignment="0" applyProtection="0"/>
    <xf numFmtId="0" fontId="81" fillId="37"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79" fillId="38" borderId="0" applyNumberFormat="0" applyBorder="0" applyAlignment="0" applyProtection="0"/>
    <xf numFmtId="0" fontId="22" fillId="38" borderId="0" applyNumberFormat="0" applyBorder="0" applyAlignment="0" applyProtection="0"/>
    <xf numFmtId="0" fontId="57" fillId="15" borderId="0" applyNumberFormat="0" applyBorder="0" applyAlignment="0" applyProtection="0"/>
    <xf numFmtId="0" fontId="80" fillId="39" borderId="0" applyNumberFormat="0" applyBorder="0" applyAlignment="0" applyProtection="0"/>
    <xf numFmtId="0" fontId="79" fillId="38" borderId="0" applyNumberFormat="0" applyBorder="0" applyAlignment="0" applyProtection="0"/>
    <xf numFmtId="0" fontId="36" fillId="15" borderId="0" applyNumberFormat="0" applyBorder="0" applyAlignment="0" applyProtection="0"/>
    <xf numFmtId="0" fontId="81" fillId="39"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79" fillId="40" borderId="0" applyNumberFormat="0" applyBorder="0" applyAlignment="0" applyProtection="0"/>
    <xf numFmtId="0" fontId="22" fillId="40" borderId="0" applyNumberFormat="0" applyBorder="0" applyAlignment="0" applyProtection="0"/>
    <xf numFmtId="0" fontId="57" fillId="19" borderId="0" applyNumberFormat="0" applyBorder="0" applyAlignment="0" applyProtection="0"/>
    <xf numFmtId="0" fontId="80" fillId="41" borderId="0" applyNumberFormat="0" applyBorder="0" applyAlignment="0" applyProtection="0"/>
    <xf numFmtId="0" fontId="79" fillId="40" borderId="0" applyNumberFormat="0" applyBorder="0" applyAlignment="0" applyProtection="0"/>
    <xf numFmtId="0" fontId="36" fillId="19" borderId="0" applyNumberFormat="0" applyBorder="0" applyAlignment="0" applyProtection="0"/>
    <xf numFmtId="0" fontId="81" fillId="41"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79" fillId="42" borderId="0" applyNumberFormat="0" applyBorder="0" applyAlignment="0" applyProtection="0"/>
    <xf numFmtId="0" fontId="22" fillId="42" borderId="0" applyNumberFormat="0" applyBorder="0" applyAlignment="0" applyProtection="0"/>
    <xf numFmtId="0" fontId="57" fillId="23" borderId="0" applyNumberFormat="0" applyBorder="0" applyAlignment="0" applyProtection="0"/>
    <xf numFmtId="0" fontId="80" fillId="37" borderId="0" applyNumberFormat="0" applyBorder="0" applyAlignment="0" applyProtection="0"/>
    <xf numFmtId="0" fontId="79" fillId="42" borderId="0" applyNumberFormat="0" applyBorder="0" applyAlignment="0" applyProtection="0"/>
    <xf numFmtId="0" fontId="36" fillId="23" borderId="0" applyNumberFormat="0" applyBorder="0" applyAlignment="0" applyProtection="0"/>
    <xf numFmtId="0" fontId="81" fillId="37"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79" fillId="43" borderId="0" applyNumberFormat="0" applyBorder="0" applyAlignment="0" applyProtection="0"/>
    <xf numFmtId="0" fontId="22" fillId="27" borderId="0" applyNumberFormat="0" applyBorder="0" applyAlignment="0" applyProtection="0"/>
    <xf numFmtId="0" fontId="57" fillId="27" borderId="0" applyNumberFormat="0" applyBorder="0" applyAlignment="0" applyProtection="0"/>
    <xf numFmtId="0" fontId="80" fillId="43" borderId="0" applyNumberFormat="0" applyBorder="0" applyAlignment="0" applyProtection="0"/>
    <xf numFmtId="0" fontId="79" fillId="43" borderId="0" applyNumberFormat="0" applyBorder="0" applyAlignment="0" applyProtection="0"/>
    <xf numFmtId="0" fontId="36" fillId="27" borderId="0" applyNumberFormat="0" applyBorder="0" applyAlignment="0" applyProtection="0"/>
    <xf numFmtId="0" fontId="81" fillId="43"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79" fillId="37" borderId="0" applyNumberFormat="0" applyBorder="0" applyAlignment="0" applyProtection="0"/>
    <xf numFmtId="0" fontId="22" fillId="31" borderId="0" applyNumberFormat="0" applyBorder="0" applyAlignment="0" applyProtection="0"/>
    <xf numFmtId="0" fontId="57" fillId="31" borderId="0" applyNumberFormat="0" applyBorder="0" applyAlignment="0" applyProtection="0"/>
    <xf numFmtId="0" fontId="80" fillId="41" borderId="0" applyNumberFormat="0" applyBorder="0" applyAlignment="0" applyProtection="0"/>
    <xf numFmtId="0" fontId="79" fillId="37" borderId="0" applyNumberFormat="0" applyBorder="0" applyAlignment="0" applyProtection="0"/>
    <xf numFmtId="0" fontId="36" fillId="31" borderId="0" applyNumberFormat="0" applyBorder="0" applyAlignment="0" applyProtection="0"/>
    <xf numFmtId="0" fontId="81" fillId="4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11" borderId="0" applyNumberFormat="0" applyBorder="0" applyAlignment="0" applyProtection="0"/>
    <xf numFmtId="0" fontId="22" fillId="15" borderId="0" applyNumberFormat="0" applyBorder="0" applyAlignment="0" applyProtection="0"/>
    <xf numFmtId="0" fontId="22" fillId="19" borderId="0" applyNumberFormat="0" applyBorder="0" applyAlignment="0" applyProtection="0"/>
    <xf numFmtId="0" fontId="22" fillId="23" borderId="0" applyNumberFormat="0" applyBorder="0" applyAlignment="0" applyProtection="0"/>
    <xf numFmtId="0" fontId="22" fillId="27" borderId="0" applyNumberFormat="0" applyBorder="0" applyAlignment="0" applyProtection="0"/>
    <xf numFmtId="0" fontId="22" fillId="31" borderId="0" applyNumberFormat="0" applyBorder="0" applyAlignment="0" applyProtection="0"/>
    <xf numFmtId="0" fontId="79" fillId="36" borderId="0" applyNumberFormat="0" applyBorder="0" applyAlignment="0" applyProtection="0"/>
    <xf numFmtId="0" fontId="22" fillId="12" borderId="0" applyNumberFormat="0" applyBorder="0" applyAlignment="0" applyProtection="0"/>
    <xf numFmtId="0" fontId="57" fillId="12" borderId="0" applyNumberFormat="0" applyBorder="0" applyAlignment="0" applyProtection="0"/>
    <xf numFmtId="0" fontId="80" fillId="43" borderId="0" applyNumberFormat="0" applyBorder="0" applyAlignment="0" applyProtection="0"/>
    <xf numFmtId="0" fontId="79" fillId="36" borderId="0" applyNumberFormat="0" applyBorder="0" applyAlignment="0" applyProtection="0"/>
    <xf numFmtId="0" fontId="36" fillId="12" borderId="0" applyNumberFormat="0" applyBorder="0" applyAlignment="0" applyProtection="0"/>
    <xf numFmtId="0" fontId="81" fillId="44"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79" fillId="39" borderId="0" applyNumberFormat="0" applyBorder="0" applyAlignment="0" applyProtection="0"/>
    <xf numFmtId="0" fontId="22" fillId="16" borderId="0" applyNumberFormat="0" applyBorder="0" applyAlignment="0" applyProtection="0"/>
    <xf numFmtId="0" fontId="57" fillId="16" borderId="0" applyNumberFormat="0" applyBorder="0" applyAlignment="0" applyProtection="0"/>
    <xf numFmtId="0" fontId="80" fillId="39" borderId="0" applyNumberFormat="0" applyBorder="0" applyAlignment="0" applyProtection="0"/>
    <xf numFmtId="0" fontId="79" fillId="39" borderId="0" applyNumberFormat="0" applyBorder="0" applyAlignment="0" applyProtection="0"/>
    <xf numFmtId="0" fontId="36" fillId="16" borderId="0" applyNumberFormat="0" applyBorder="0" applyAlignment="0" applyProtection="0"/>
    <xf numFmtId="0" fontId="81" fillId="39"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79" fillId="45" borderId="0" applyNumberFormat="0" applyBorder="0" applyAlignment="0" applyProtection="0"/>
    <xf numFmtId="0" fontId="22" fillId="45" borderId="0" applyNumberFormat="0" applyBorder="0" applyAlignment="0" applyProtection="0"/>
    <xf numFmtId="0" fontId="57" fillId="20" borderId="0" applyNumberFormat="0" applyBorder="0" applyAlignment="0" applyProtection="0"/>
    <xf numFmtId="0" fontId="80" fillId="46" borderId="0" applyNumberFormat="0" applyBorder="0" applyAlignment="0" applyProtection="0"/>
    <xf numFmtId="0" fontId="79" fillId="45" borderId="0" applyNumberFormat="0" applyBorder="0" applyAlignment="0" applyProtection="0"/>
    <xf numFmtId="0" fontId="36" fillId="20" borderId="0" applyNumberFormat="0" applyBorder="0" applyAlignment="0" applyProtection="0"/>
    <xf numFmtId="0" fontId="81" fillId="46"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79" fillId="42" borderId="0" applyNumberFormat="0" applyBorder="0" applyAlignment="0" applyProtection="0"/>
    <xf numFmtId="0" fontId="22" fillId="24" borderId="0" applyNumberFormat="0" applyBorder="0" applyAlignment="0" applyProtection="0"/>
    <xf numFmtId="0" fontId="57" fillId="24" borderId="0" applyNumberFormat="0" applyBorder="0" applyAlignment="0" applyProtection="0"/>
    <xf numFmtId="0" fontId="80" fillId="38" borderId="0" applyNumberFormat="0" applyBorder="0" applyAlignment="0" applyProtection="0"/>
    <xf numFmtId="0" fontId="79" fillId="42" borderId="0" applyNumberFormat="0" applyBorder="0" applyAlignment="0" applyProtection="0"/>
    <xf numFmtId="0" fontId="36" fillId="24" borderId="0" applyNumberFormat="0" applyBorder="0" applyAlignment="0" applyProtection="0"/>
    <xf numFmtId="0" fontId="81" fillId="4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79" fillId="36" borderId="0" applyNumberFormat="0" applyBorder="0" applyAlignment="0" applyProtection="0"/>
    <xf numFmtId="0" fontId="22" fillId="28" borderId="0" applyNumberFormat="0" applyBorder="0" applyAlignment="0" applyProtection="0"/>
    <xf numFmtId="0" fontId="57" fillId="28" borderId="0" applyNumberFormat="0" applyBorder="0" applyAlignment="0" applyProtection="0"/>
    <xf numFmtId="0" fontId="80" fillId="43" borderId="0" applyNumberFormat="0" applyBorder="0" applyAlignment="0" applyProtection="0"/>
    <xf numFmtId="0" fontId="79" fillId="36" borderId="0" applyNumberFormat="0" applyBorder="0" applyAlignment="0" applyProtection="0"/>
    <xf numFmtId="0" fontId="36" fillId="28" borderId="0" applyNumberFormat="0" applyBorder="0" applyAlignment="0" applyProtection="0"/>
    <xf numFmtId="0" fontId="81" fillId="36"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79" fillId="47" borderId="0" applyNumberFormat="0" applyBorder="0" applyAlignment="0" applyProtection="0"/>
    <xf numFmtId="0" fontId="22" fillId="32" borderId="0" applyNumberFormat="0" applyBorder="0" applyAlignment="0" applyProtection="0"/>
    <xf numFmtId="0" fontId="57" fillId="32" borderId="0" applyNumberFormat="0" applyBorder="0" applyAlignment="0" applyProtection="0"/>
    <xf numFmtId="0" fontId="80" fillId="41" borderId="0" applyNumberFormat="0" applyBorder="0" applyAlignment="0" applyProtection="0"/>
    <xf numFmtId="0" fontId="79" fillId="47" borderId="0" applyNumberFormat="0" applyBorder="0" applyAlignment="0" applyProtection="0"/>
    <xf numFmtId="0" fontId="36" fillId="32" borderId="0" applyNumberFormat="0" applyBorder="0" applyAlignment="0" applyProtection="0"/>
    <xf numFmtId="0" fontId="81" fillId="46"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12" borderId="0" applyNumberFormat="0" applyBorder="0" applyAlignment="0" applyProtection="0"/>
    <xf numFmtId="0" fontId="22" fillId="16" borderId="0" applyNumberFormat="0" applyBorder="0" applyAlignment="0" applyProtection="0"/>
    <xf numFmtId="0" fontId="22" fillId="20" borderId="0" applyNumberFormat="0" applyBorder="0" applyAlignment="0" applyProtection="0"/>
    <xf numFmtId="0" fontId="22" fillId="24" borderId="0" applyNumberFormat="0" applyBorder="0" applyAlignment="0" applyProtection="0"/>
    <xf numFmtId="0" fontId="22" fillId="28" borderId="0" applyNumberFormat="0" applyBorder="0" applyAlignment="0" applyProtection="0"/>
    <xf numFmtId="0" fontId="22" fillId="32" borderId="0" applyNumberFormat="0" applyBorder="0" applyAlignment="0" applyProtection="0"/>
    <xf numFmtId="0" fontId="82" fillId="48" borderId="0" applyNumberFormat="0" applyBorder="0" applyAlignment="0" applyProtection="0"/>
    <xf numFmtId="0" fontId="52" fillId="13" borderId="0" applyNumberFormat="0" applyBorder="0" applyAlignment="0" applyProtection="0"/>
    <xf numFmtId="0" fontId="58" fillId="13" borderId="0" applyNumberFormat="0" applyBorder="0" applyAlignment="0" applyProtection="0"/>
    <xf numFmtId="0" fontId="83" fillId="43" borderId="0" applyNumberFormat="0" applyBorder="0" applyAlignment="0" applyProtection="0"/>
    <xf numFmtId="0" fontId="84" fillId="13" borderId="0" applyNumberFormat="0" applyBorder="0" applyAlignment="0" applyProtection="0"/>
    <xf numFmtId="0" fontId="85" fillId="49" borderId="0" applyNumberFormat="0" applyBorder="0" applyAlignment="0" applyProtection="0"/>
    <xf numFmtId="0" fontId="52" fillId="13" borderId="0" applyNumberFormat="0" applyBorder="0" applyAlignment="0" applyProtection="0"/>
    <xf numFmtId="0" fontId="82" fillId="39" borderId="0" applyNumberFormat="0" applyBorder="0" applyAlignment="0" applyProtection="0"/>
    <xf numFmtId="0" fontId="52" fillId="17" borderId="0" applyNumberFormat="0" applyBorder="0" applyAlignment="0" applyProtection="0"/>
    <xf numFmtId="0" fontId="58" fillId="17" borderId="0" applyNumberFormat="0" applyBorder="0" applyAlignment="0" applyProtection="0"/>
    <xf numFmtId="0" fontId="83" fillId="50" borderId="0" applyNumberFormat="0" applyBorder="0" applyAlignment="0" applyProtection="0"/>
    <xf numFmtId="0" fontId="84" fillId="17" borderId="0" applyNumberFormat="0" applyBorder="0" applyAlignment="0" applyProtection="0"/>
    <xf numFmtId="0" fontId="85" fillId="39" borderId="0" applyNumberFormat="0" applyBorder="0" applyAlignment="0" applyProtection="0"/>
    <xf numFmtId="0" fontId="52" fillId="17" borderId="0" applyNumberFormat="0" applyBorder="0" applyAlignment="0" applyProtection="0"/>
    <xf numFmtId="0" fontId="82" fillId="45" borderId="0" applyNumberFormat="0" applyBorder="0" applyAlignment="0" applyProtection="0"/>
    <xf numFmtId="0" fontId="52" fillId="45" borderId="0" applyNumberFormat="0" applyBorder="0" applyAlignment="0" applyProtection="0"/>
    <xf numFmtId="0" fontId="58" fillId="21" borderId="0" applyNumberFormat="0" applyBorder="0" applyAlignment="0" applyProtection="0"/>
    <xf numFmtId="0" fontId="83" fillId="47" borderId="0" applyNumberFormat="0" applyBorder="0" applyAlignment="0" applyProtection="0"/>
    <xf numFmtId="0" fontId="84" fillId="21" borderId="0" applyNumberFormat="0" applyBorder="0" applyAlignment="0" applyProtection="0"/>
    <xf numFmtId="0" fontId="85" fillId="46" borderId="0" applyNumberFormat="0" applyBorder="0" applyAlignment="0" applyProtection="0"/>
    <xf numFmtId="0" fontId="52" fillId="21" borderId="0" applyNumberFormat="0" applyBorder="0" applyAlignment="0" applyProtection="0"/>
    <xf numFmtId="0" fontId="82" fillId="51" borderId="0" applyNumberFormat="0" applyBorder="0" applyAlignment="0" applyProtection="0"/>
    <xf numFmtId="0" fontId="52" fillId="51" borderId="0" applyNumberFormat="0" applyBorder="0" applyAlignment="0" applyProtection="0"/>
    <xf numFmtId="0" fontId="58" fillId="25" borderId="0" applyNumberFormat="0" applyBorder="0" applyAlignment="0" applyProtection="0"/>
    <xf numFmtId="0" fontId="83" fillId="38" borderId="0" applyNumberFormat="0" applyBorder="0" applyAlignment="0" applyProtection="0"/>
    <xf numFmtId="0" fontId="84" fillId="25" borderId="0" applyNumberFormat="0" applyBorder="0" applyAlignment="0" applyProtection="0"/>
    <xf numFmtId="0" fontId="85" fillId="44" borderId="0" applyNumberFormat="0" applyBorder="0" applyAlignment="0" applyProtection="0"/>
    <xf numFmtId="0" fontId="52" fillId="25" borderId="0" applyNumberFormat="0" applyBorder="0" applyAlignment="0" applyProtection="0"/>
    <xf numFmtId="0" fontId="82" fillId="49" borderId="0" applyNumberFormat="0" applyBorder="0" applyAlignment="0" applyProtection="0"/>
    <xf numFmtId="0" fontId="52" fillId="29" borderId="0" applyNumberFormat="0" applyBorder="0" applyAlignment="0" applyProtection="0"/>
    <xf numFmtId="0" fontId="58" fillId="29" borderId="0" applyNumberFormat="0" applyBorder="0" applyAlignment="0" applyProtection="0"/>
    <xf numFmtId="0" fontId="83" fillId="43" borderId="0" applyNumberFormat="0" applyBorder="0" applyAlignment="0" applyProtection="0"/>
    <xf numFmtId="0" fontId="84" fillId="29" borderId="0" applyNumberFormat="0" applyBorder="0" applyAlignment="0" applyProtection="0"/>
    <xf numFmtId="0" fontId="85" fillId="49" borderId="0" applyNumberFormat="0" applyBorder="0" applyAlignment="0" applyProtection="0"/>
    <xf numFmtId="0" fontId="52" fillId="29" borderId="0" applyNumberFormat="0" applyBorder="0" applyAlignment="0" applyProtection="0"/>
    <xf numFmtId="0" fontId="82" fillId="52" borderId="0" applyNumberFormat="0" applyBorder="0" applyAlignment="0" applyProtection="0"/>
    <xf numFmtId="0" fontId="52" fillId="52" borderId="0" applyNumberFormat="0" applyBorder="0" applyAlignment="0" applyProtection="0"/>
    <xf numFmtId="0" fontId="58" fillId="33" borderId="0" applyNumberFormat="0" applyBorder="0" applyAlignment="0" applyProtection="0"/>
    <xf numFmtId="0" fontId="83" fillId="39" borderId="0" applyNumberFormat="0" applyBorder="0" applyAlignment="0" applyProtection="0"/>
    <xf numFmtId="0" fontId="84" fillId="33" borderId="0" applyNumberFormat="0" applyBorder="0" applyAlignment="0" applyProtection="0"/>
    <xf numFmtId="0" fontId="85" fillId="39" borderId="0" applyNumberFormat="0" applyBorder="0" applyAlignment="0" applyProtection="0"/>
    <xf numFmtId="0" fontId="52" fillId="33" borderId="0" applyNumberFormat="0" applyBorder="0" applyAlignment="0" applyProtection="0"/>
    <xf numFmtId="0" fontId="86" fillId="53" borderId="0" applyNumberFormat="0" applyBorder="0" applyAlignment="0" applyProtection="0"/>
    <xf numFmtId="0" fontId="86" fillId="54" borderId="0" applyNumberFormat="0" applyBorder="0" applyAlignment="0" applyProtection="0"/>
    <xf numFmtId="0" fontId="87" fillId="55" borderId="0" applyNumberFormat="0" applyBorder="0" applyAlignment="0" applyProtection="0"/>
    <xf numFmtId="0" fontId="87" fillId="56" borderId="0" applyNumberFormat="0" applyBorder="0" applyAlignment="0" applyProtection="0"/>
    <xf numFmtId="0" fontId="87" fillId="56" borderId="0" applyNumberFormat="0" applyBorder="0" applyAlignment="0" applyProtection="0"/>
    <xf numFmtId="0" fontId="87" fillId="56" borderId="0" applyNumberFormat="0" applyBorder="0" applyAlignment="0" applyProtection="0"/>
    <xf numFmtId="0" fontId="87" fillId="56" borderId="0" applyNumberFormat="0" applyBorder="0" applyAlignment="0" applyProtection="0"/>
    <xf numFmtId="0" fontId="87" fillId="56" borderId="0" applyNumberFormat="0" applyBorder="0" applyAlignment="0" applyProtection="0"/>
    <xf numFmtId="0" fontId="82" fillId="57" borderId="0" applyNumberFormat="0" applyBorder="0" applyAlignment="0" applyProtection="0"/>
    <xf numFmtId="0" fontId="52" fillId="10" borderId="0" applyNumberFormat="0" applyBorder="0" applyAlignment="0" applyProtection="0"/>
    <xf numFmtId="0" fontId="58" fillId="10" borderId="0" applyNumberFormat="0" applyBorder="0" applyAlignment="0" applyProtection="0"/>
    <xf numFmtId="0" fontId="87" fillId="56" borderId="0" applyNumberFormat="0" applyBorder="0" applyAlignment="0" applyProtection="0"/>
    <xf numFmtId="0" fontId="84" fillId="10" borderId="0" applyNumberFormat="0" applyBorder="0" applyAlignment="0" applyProtection="0"/>
    <xf numFmtId="0" fontId="85" fillId="49" borderId="0" applyNumberFormat="0" applyBorder="0" applyAlignment="0" applyProtection="0"/>
    <xf numFmtId="0" fontId="52" fillId="10" borderId="0" applyNumberFormat="0" applyBorder="0" applyAlignment="0" applyProtection="0"/>
    <xf numFmtId="0" fontId="87" fillId="56" borderId="0" applyNumberFormat="0" applyBorder="0" applyAlignment="0" applyProtection="0"/>
    <xf numFmtId="0" fontId="87" fillId="56" borderId="0" applyNumberFormat="0" applyBorder="0" applyAlignment="0" applyProtection="0"/>
    <xf numFmtId="0" fontId="87" fillId="56" borderId="0" applyNumberFormat="0" applyBorder="0" applyAlignment="0" applyProtection="0"/>
    <xf numFmtId="0" fontId="87" fillId="56" borderId="0" applyNumberFormat="0" applyBorder="0" applyAlignment="0" applyProtection="0"/>
    <xf numFmtId="0" fontId="87" fillId="56" borderId="0" applyNumberFormat="0" applyBorder="0" applyAlignment="0" applyProtection="0"/>
    <xf numFmtId="0" fontId="87" fillId="56" borderId="0" applyNumberFormat="0" applyBorder="0" applyAlignment="0" applyProtection="0"/>
    <xf numFmtId="0" fontId="87" fillId="56" borderId="0" applyNumberFormat="0" applyBorder="0" applyAlignment="0" applyProtection="0"/>
    <xf numFmtId="0" fontId="86" fillId="53" borderId="0" applyNumberFormat="0" applyBorder="0" applyAlignment="0" applyProtection="0"/>
    <xf numFmtId="0" fontId="86" fillId="58" borderId="0" applyNumberFormat="0" applyBorder="0" applyAlignment="0" applyProtection="0"/>
    <xf numFmtId="0" fontId="87" fillId="59" borderId="0" applyNumberFormat="0" applyBorder="0" applyAlignment="0" applyProtection="0"/>
    <xf numFmtId="0" fontId="87" fillId="60" borderId="0" applyNumberFormat="0" applyBorder="0" applyAlignment="0" applyProtection="0"/>
    <xf numFmtId="0" fontId="87" fillId="60" borderId="0" applyNumberFormat="0" applyBorder="0" applyAlignment="0" applyProtection="0"/>
    <xf numFmtId="0" fontId="87" fillId="60" borderId="0" applyNumberFormat="0" applyBorder="0" applyAlignment="0" applyProtection="0"/>
    <xf numFmtId="0" fontId="87" fillId="60" borderId="0" applyNumberFormat="0" applyBorder="0" applyAlignment="0" applyProtection="0"/>
    <xf numFmtId="0" fontId="87" fillId="60" borderId="0" applyNumberFormat="0" applyBorder="0" applyAlignment="0" applyProtection="0"/>
    <xf numFmtId="0" fontId="82" fillId="61" borderId="0" applyNumberFormat="0" applyBorder="0" applyAlignment="0" applyProtection="0"/>
    <xf numFmtId="0" fontId="52" fillId="14" borderId="0" applyNumberFormat="0" applyBorder="0" applyAlignment="0" applyProtection="0"/>
    <xf numFmtId="0" fontId="58" fillId="14" borderId="0" applyNumberFormat="0" applyBorder="0" applyAlignment="0" applyProtection="0"/>
    <xf numFmtId="0" fontId="87" fillId="60" borderId="0" applyNumberFormat="0" applyBorder="0" applyAlignment="0" applyProtection="0"/>
    <xf numFmtId="0" fontId="84" fillId="14" borderId="0" applyNumberFormat="0" applyBorder="0" applyAlignment="0" applyProtection="0"/>
    <xf numFmtId="0" fontId="85" fillId="61" borderId="0" applyNumberFormat="0" applyBorder="0" applyAlignment="0" applyProtection="0"/>
    <xf numFmtId="0" fontId="52" fillId="14" borderId="0" applyNumberFormat="0" applyBorder="0" applyAlignment="0" applyProtection="0"/>
    <xf numFmtId="0" fontId="87" fillId="60" borderId="0" applyNumberFormat="0" applyBorder="0" applyAlignment="0" applyProtection="0"/>
    <xf numFmtId="0" fontId="87" fillId="60" borderId="0" applyNumberFormat="0" applyBorder="0" applyAlignment="0" applyProtection="0"/>
    <xf numFmtId="0" fontId="87" fillId="60" borderId="0" applyNumberFormat="0" applyBorder="0" applyAlignment="0" applyProtection="0"/>
    <xf numFmtId="0" fontId="87" fillId="60" borderId="0" applyNumberFormat="0" applyBorder="0" applyAlignment="0" applyProtection="0"/>
    <xf numFmtId="0" fontId="87" fillId="60" borderId="0" applyNumberFormat="0" applyBorder="0" applyAlignment="0" applyProtection="0"/>
    <xf numFmtId="0" fontId="87" fillId="60" borderId="0" applyNumberFormat="0" applyBorder="0" applyAlignment="0" applyProtection="0"/>
    <xf numFmtId="0" fontId="87" fillId="60" borderId="0" applyNumberFormat="0" applyBorder="0" applyAlignment="0" applyProtection="0"/>
    <xf numFmtId="0" fontId="86" fillId="53" borderId="0" applyNumberFormat="0" applyBorder="0" applyAlignment="0" applyProtection="0"/>
    <xf numFmtId="0" fontId="86" fillId="53" borderId="0" applyNumberFormat="0" applyBorder="0" applyAlignment="0" applyProtection="0"/>
    <xf numFmtId="0" fontId="87" fillId="58" borderId="0" applyNumberFormat="0" applyBorder="0" applyAlignment="0" applyProtection="0"/>
    <xf numFmtId="0" fontId="87" fillId="62" borderId="0" applyNumberFormat="0" applyBorder="0" applyAlignment="0" applyProtection="0"/>
    <xf numFmtId="0" fontId="87" fillId="62" borderId="0" applyNumberFormat="0" applyBorder="0" applyAlignment="0" applyProtection="0"/>
    <xf numFmtId="0" fontId="87" fillId="62" borderId="0" applyNumberFormat="0" applyBorder="0" applyAlignment="0" applyProtection="0"/>
    <xf numFmtId="0" fontId="87" fillId="62" borderId="0" applyNumberFormat="0" applyBorder="0" applyAlignment="0" applyProtection="0"/>
    <xf numFmtId="0" fontId="87" fillId="62" borderId="0" applyNumberFormat="0" applyBorder="0" applyAlignment="0" applyProtection="0"/>
    <xf numFmtId="0" fontId="82" fillId="63" borderId="0" applyNumberFormat="0" applyBorder="0" applyAlignment="0" applyProtection="0"/>
    <xf numFmtId="0" fontId="52" fillId="18" borderId="0" applyNumberFormat="0" applyBorder="0" applyAlignment="0" applyProtection="0"/>
    <xf numFmtId="0" fontId="58" fillId="18" borderId="0" applyNumberFormat="0" applyBorder="0" applyAlignment="0" applyProtection="0"/>
    <xf numFmtId="0" fontId="87" fillId="62" borderId="0" applyNumberFormat="0" applyBorder="0" applyAlignment="0" applyProtection="0"/>
    <xf numFmtId="0" fontId="84" fillId="18" borderId="0" applyNumberFormat="0" applyBorder="0" applyAlignment="0" applyProtection="0"/>
    <xf numFmtId="0" fontId="85" fillId="63" borderId="0" applyNumberFormat="0" applyBorder="0" applyAlignment="0" applyProtection="0"/>
    <xf numFmtId="0" fontId="52" fillId="18" borderId="0" applyNumberFormat="0" applyBorder="0" applyAlignment="0" applyProtection="0"/>
    <xf numFmtId="0" fontId="87" fillId="62" borderId="0" applyNumberFormat="0" applyBorder="0" applyAlignment="0" applyProtection="0"/>
    <xf numFmtId="0" fontId="87" fillId="62" borderId="0" applyNumberFormat="0" applyBorder="0" applyAlignment="0" applyProtection="0"/>
    <xf numFmtId="0" fontId="87" fillId="62" borderId="0" applyNumberFormat="0" applyBorder="0" applyAlignment="0" applyProtection="0"/>
    <xf numFmtId="0" fontId="87" fillId="62" borderId="0" applyNumberFormat="0" applyBorder="0" applyAlignment="0" applyProtection="0"/>
    <xf numFmtId="0" fontId="87" fillId="62" borderId="0" applyNumberFormat="0" applyBorder="0" applyAlignment="0" applyProtection="0"/>
    <xf numFmtId="0" fontId="87" fillId="62" borderId="0" applyNumberFormat="0" applyBorder="0" applyAlignment="0" applyProtection="0"/>
    <xf numFmtId="0" fontId="87" fillId="62" borderId="0" applyNumberFormat="0" applyBorder="0" applyAlignment="0" applyProtection="0"/>
    <xf numFmtId="0" fontId="86" fillId="53" borderId="0" applyNumberFormat="0" applyBorder="0" applyAlignment="0" applyProtection="0"/>
    <xf numFmtId="0" fontId="86" fillId="58" borderId="0" applyNumberFormat="0" applyBorder="0" applyAlignment="0" applyProtection="0"/>
    <xf numFmtId="0" fontId="87" fillId="64" borderId="0" applyNumberFormat="0" applyBorder="0" applyAlignment="0" applyProtection="0"/>
    <xf numFmtId="0" fontId="87" fillId="65" borderId="0" applyNumberFormat="0" applyBorder="0" applyAlignment="0" applyProtection="0"/>
    <xf numFmtId="0" fontId="87" fillId="65" borderId="0" applyNumberFormat="0" applyBorder="0" applyAlignment="0" applyProtection="0"/>
    <xf numFmtId="0" fontId="87" fillId="65" borderId="0" applyNumberFormat="0" applyBorder="0" applyAlignment="0" applyProtection="0"/>
    <xf numFmtId="0" fontId="87" fillId="65" borderId="0" applyNumberFormat="0" applyBorder="0" applyAlignment="0" applyProtection="0"/>
    <xf numFmtId="0" fontId="87" fillId="65" borderId="0" applyNumberFormat="0" applyBorder="0" applyAlignment="0" applyProtection="0"/>
    <xf numFmtId="0" fontId="82" fillId="51" borderId="0" applyNumberFormat="0" applyBorder="0" applyAlignment="0" applyProtection="0"/>
    <xf numFmtId="0" fontId="52" fillId="22" borderId="0" applyNumberFormat="0" applyBorder="0" applyAlignment="0" applyProtection="0"/>
    <xf numFmtId="0" fontId="58" fillId="22" borderId="0" applyNumberFormat="0" applyBorder="0" applyAlignment="0" applyProtection="0"/>
    <xf numFmtId="0" fontId="87" fillId="65" borderId="0" applyNumberFormat="0" applyBorder="0" applyAlignment="0" applyProtection="0"/>
    <xf numFmtId="0" fontId="84" fillId="22" borderId="0" applyNumberFormat="0" applyBorder="0" applyAlignment="0" applyProtection="0"/>
    <xf numFmtId="0" fontId="85" fillId="66" borderId="0" applyNumberFormat="0" applyBorder="0" applyAlignment="0" applyProtection="0"/>
    <xf numFmtId="0" fontId="52" fillId="22" borderId="0" applyNumberFormat="0" applyBorder="0" applyAlignment="0" applyProtection="0"/>
    <xf numFmtId="0" fontId="87" fillId="65" borderId="0" applyNumberFormat="0" applyBorder="0" applyAlignment="0" applyProtection="0"/>
    <xf numFmtId="0" fontId="87" fillId="65" borderId="0" applyNumberFormat="0" applyBorder="0" applyAlignment="0" applyProtection="0"/>
    <xf numFmtId="0" fontId="87" fillId="65" borderId="0" applyNumberFormat="0" applyBorder="0" applyAlignment="0" applyProtection="0"/>
    <xf numFmtId="0" fontId="87" fillId="65" borderId="0" applyNumberFormat="0" applyBorder="0" applyAlignment="0" applyProtection="0"/>
    <xf numFmtId="0" fontId="87" fillId="65" borderId="0" applyNumberFormat="0" applyBorder="0" applyAlignment="0" applyProtection="0"/>
    <xf numFmtId="0" fontId="87" fillId="65" borderId="0" applyNumberFormat="0" applyBorder="0" applyAlignment="0" applyProtection="0"/>
    <xf numFmtId="0" fontId="87" fillId="65" borderId="0" applyNumberFormat="0" applyBorder="0" applyAlignment="0" applyProtection="0"/>
    <xf numFmtId="0" fontId="86" fillId="53" borderId="0" applyNumberFormat="0" applyBorder="0" applyAlignment="0" applyProtection="0"/>
    <xf numFmtId="0" fontId="86" fillId="55" borderId="0" applyNumberFormat="0" applyBorder="0" applyAlignment="0" applyProtection="0"/>
    <xf numFmtId="0" fontId="87" fillId="55" borderId="0" applyNumberFormat="0" applyBorder="0" applyAlignment="0" applyProtection="0"/>
    <xf numFmtId="0" fontId="87" fillId="67" borderId="0" applyNumberFormat="0" applyBorder="0" applyAlignment="0" applyProtection="0"/>
    <xf numFmtId="0" fontId="87" fillId="67" borderId="0" applyNumberFormat="0" applyBorder="0" applyAlignment="0" applyProtection="0"/>
    <xf numFmtId="0" fontId="87" fillId="67" borderId="0" applyNumberFormat="0" applyBorder="0" applyAlignment="0" applyProtection="0"/>
    <xf numFmtId="0" fontId="87" fillId="67" borderId="0" applyNumberFormat="0" applyBorder="0" applyAlignment="0" applyProtection="0"/>
    <xf numFmtId="0" fontId="87" fillId="67" borderId="0" applyNumberFormat="0" applyBorder="0" applyAlignment="0" applyProtection="0"/>
    <xf numFmtId="0" fontId="82" fillId="49" borderId="0" applyNumberFormat="0" applyBorder="0" applyAlignment="0" applyProtection="0"/>
    <xf numFmtId="0" fontId="52" fillId="26" borderId="0" applyNumberFormat="0" applyBorder="0" applyAlignment="0" applyProtection="0"/>
    <xf numFmtId="0" fontId="58" fillId="26" borderId="0" applyNumberFormat="0" applyBorder="0" applyAlignment="0" applyProtection="0"/>
    <xf numFmtId="0" fontId="87" fillId="67" borderId="0" applyNumberFormat="0" applyBorder="0" applyAlignment="0" applyProtection="0"/>
    <xf numFmtId="0" fontId="84" fillId="26" borderId="0" applyNumberFormat="0" applyBorder="0" applyAlignment="0" applyProtection="0"/>
    <xf numFmtId="0" fontId="85" fillId="49" borderId="0" applyNumberFormat="0" applyBorder="0" applyAlignment="0" applyProtection="0"/>
    <xf numFmtId="0" fontId="52" fillId="26" borderId="0" applyNumberFormat="0" applyBorder="0" applyAlignment="0" applyProtection="0"/>
    <xf numFmtId="0" fontId="87" fillId="67" borderId="0" applyNumberFormat="0" applyBorder="0" applyAlignment="0" applyProtection="0"/>
    <xf numFmtId="0" fontId="87" fillId="67" borderId="0" applyNumberFormat="0" applyBorder="0" applyAlignment="0" applyProtection="0"/>
    <xf numFmtId="0" fontId="87" fillId="67" borderId="0" applyNumberFormat="0" applyBorder="0" applyAlignment="0" applyProtection="0"/>
    <xf numFmtId="0" fontId="87" fillId="67" borderId="0" applyNumberFormat="0" applyBorder="0" applyAlignment="0" applyProtection="0"/>
    <xf numFmtId="0" fontId="87" fillId="67" borderId="0" applyNumberFormat="0" applyBorder="0" applyAlignment="0" applyProtection="0"/>
    <xf numFmtId="0" fontId="87" fillId="67" borderId="0" applyNumberFormat="0" applyBorder="0" applyAlignment="0" applyProtection="0"/>
    <xf numFmtId="0" fontId="87" fillId="67" borderId="0" applyNumberFormat="0" applyBorder="0" applyAlignment="0" applyProtection="0"/>
    <xf numFmtId="0" fontId="86" fillId="53" borderId="0" applyNumberFormat="0" applyBorder="0" applyAlignment="0" applyProtection="0"/>
    <xf numFmtId="0" fontId="86" fillId="68" borderId="0" applyNumberFormat="0" applyBorder="0" applyAlignment="0" applyProtection="0"/>
    <xf numFmtId="0" fontId="87" fillId="69" borderId="0" applyNumberFormat="0" applyBorder="0" applyAlignment="0" applyProtection="0"/>
    <xf numFmtId="0" fontId="87" fillId="70" borderId="0" applyNumberFormat="0" applyBorder="0" applyAlignment="0" applyProtection="0"/>
    <xf numFmtId="0" fontId="87" fillId="70" borderId="0" applyNumberFormat="0" applyBorder="0" applyAlignment="0" applyProtection="0"/>
    <xf numFmtId="0" fontId="87" fillId="70" borderId="0" applyNumberFormat="0" applyBorder="0" applyAlignment="0" applyProtection="0"/>
    <xf numFmtId="0" fontId="87" fillId="70" borderId="0" applyNumberFormat="0" applyBorder="0" applyAlignment="0" applyProtection="0"/>
    <xf numFmtId="0" fontId="87" fillId="70" borderId="0" applyNumberFormat="0" applyBorder="0" applyAlignment="0" applyProtection="0"/>
    <xf numFmtId="0" fontId="82" fillId="50" borderId="0" applyNumberFormat="0" applyBorder="0" applyAlignment="0" applyProtection="0"/>
    <xf numFmtId="0" fontId="52" fillId="30" borderId="0" applyNumberFormat="0" applyBorder="0" applyAlignment="0" applyProtection="0"/>
    <xf numFmtId="0" fontId="58" fillId="30" borderId="0" applyNumberFormat="0" applyBorder="0" applyAlignment="0" applyProtection="0"/>
    <xf numFmtId="0" fontId="87" fillId="70" borderId="0" applyNumberFormat="0" applyBorder="0" applyAlignment="0" applyProtection="0"/>
    <xf numFmtId="0" fontId="84" fillId="30" borderId="0" applyNumberFormat="0" applyBorder="0" applyAlignment="0" applyProtection="0"/>
    <xf numFmtId="0" fontId="85" fillId="50" borderId="0" applyNumberFormat="0" applyBorder="0" applyAlignment="0" applyProtection="0"/>
    <xf numFmtId="0" fontId="52" fillId="30" borderId="0" applyNumberFormat="0" applyBorder="0" applyAlignment="0" applyProtection="0"/>
    <xf numFmtId="0" fontId="87" fillId="70" borderId="0" applyNumberFormat="0" applyBorder="0" applyAlignment="0" applyProtection="0"/>
    <xf numFmtId="0" fontId="87" fillId="70" borderId="0" applyNumberFormat="0" applyBorder="0" applyAlignment="0" applyProtection="0"/>
    <xf numFmtId="0" fontId="87" fillId="70" borderId="0" applyNumberFormat="0" applyBorder="0" applyAlignment="0" applyProtection="0"/>
    <xf numFmtId="0" fontId="87" fillId="70" borderId="0" applyNumberFormat="0" applyBorder="0" applyAlignment="0" applyProtection="0"/>
    <xf numFmtId="0" fontId="87" fillId="70" borderId="0" applyNumberFormat="0" applyBorder="0" applyAlignment="0" applyProtection="0"/>
    <xf numFmtId="0" fontId="87" fillId="70" borderId="0" applyNumberFormat="0" applyBorder="0" applyAlignment="0" applyProtection="0"/>
    <xf numFmtId="0" fontId="87" fillId="70" borderId="0" applyNumberFormat="0" applyBorder="0" applyAlignment="0" applyProtection="0"/>
    <xf numFmtId="6" fontId="77" fillId="0" borderId="0" applyFont="0" applyFill="0" applyBorder="0" applyAlignment="0" applyProtection="0"/>
    <xf numFmtId="0" fontId="88" fillId="38" borderId="0" applyNumberFormat="0" applyBorder="0" applyAlignment="0" applyProtection="0"/>
    <xf numFmtId="0" fontId="42" fillId="4" borderId="0" applyNumberFormat="0" applyBorder="0" applyAlignment="0" applyProtection="0"/>
    <xf numFmtId="0" fontId="59" fillId="4" borderId="0" applyNumberFormat="0" applyBorder="0" applyAlignment="0" applyProtection="0"/>
    <xf numFmtId="0" fontId="89" fillId="68" borderId="0" applyNumberFormat="0" applyBorder="0" applyAlignment="0" applyProtection="0"/>
    <xf numFmtId="0" fontId="90" fillId="4" borderId="0" applyNumberFormat="0" applyBorder="0" applyAlignment="0" applyProtection="0"/>
    <xf numFmtId="0" fontId="91" fillId="38" borderId="0" applyNumberFormat="0" applyBorder="0" applyAlignment="0" applyProtection="0"/>
    <xf numFmtId="0" fontId="42" fillId="4" borderId="0" applyNumberFormat="0" applyBorder="0" applyAlignment="0" applyProtection="0"/>
    <xf numFmtId="0" fontId="92" fillId="0" borderId="0" applyNumberFormat="0" applyFill="0" applyBorder="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60" fillId="7" borderId="11"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4" fillId="71"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5" fillId="7" borderId="11" applyNumberFormat="0" applyAlignment="0" applyProtection="0"/>
    <xf numFmtId="0" fontId="93" fillId="44" borderId="18" applyNumberFormat="0" applyAlignment="0" applyProtection="0"/>
    <xf numFmtId="0" fontId="96" fillId="72"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93" fillId="44" borderId="18" applyNumberFormat="0" applyAlignment="0" applyProtection="0"/>
    <xf numFmtId="0" fontId="46" fillId="7" borderId="11" applyNumberFormat="0" applyAlignment="0" applyProtection="0"/>
    <xf numFmtId="0" fontId="97" fillId="73" borderId="19" applyNumberFormat="0" applyAlignment="0" applyProtection="0"/>
    <xf numFmtId="0" fontId="48" fillId="8" borderId="14" applyNumberFormat="0" applyAlignment="0" applyProtection="0"/>
    <xf numFmtId="0" fontId="61" fillId="8" borderId="14" applyNumberFormat="0" applyAlignment="0" applyProtection="0"/>
    <xf numFmtId="0" fontId="98" fillId="59" borderId="19" applyNumberFormat="0" applyAlignment="0" applyProtection="0"/>
    <xf numFmtId="0" fontId="99" fillId="8" borderId="14" applyNumberFormat="0" applyAlignment="0" applyProtection="0"/>
    <xf numFmtId="0" fontId="100" fillId="73" borderId="19" applyNumberFormat="0" applyAlignment="0" applyProtection="0"/>
    <xf numFmtId="0" fontId="48" fillId="8" borderId="14" applyNumberFormat="0" applyAlignment="0" applyProtection="0"/>
    <xf numFmtId="168" fontId="53" fillId="0" borderId="0" applyFont="0" applyFill="0" applyBorder="0" applyAlignment="0" applyProtection="0"/>
    <xf numFmtId="41" fontId="53" fillId="0" borderId="0" applyFont="0" applyFill="0" applyBorder="0" applyAlignment="0" applyProtection="0"/>
    <xf numFmtId="168" fontId="53" fillId="0" borderId="0" applyFont="0" applyFill="0" applyBorder="0" applyAlignment="0" applyProtection="0"/>
    <xf numFmtId="41" fontId="53" fillId="0" borderId="0" applyFont="0" applyFill="0" applyBorder="0" applyAlignment="0" applyProtection="0"/>
    <xf numFmtId="43" fontId="54" fillId="0" borderId="0" applyFont="0" applyFill="0" applyBorder="0" applyAlignment="0" applyProtection="0"/>
    <xf numFmtId="43" fontId="79" fillId="0" borderId="0" applyFont="0" applyFill="0" applyBorder="0" applyAlignment="0" applyProtection="0"/>
    <xf numFmtId="169" fontId="79" fillId="0" borderId="0" applyFont="0" applyFill="0" applyBorder="0" applyAlignment="0" applyProtection="0"/>
    <xf numFmtId="43" fontId="36" fillId="0" borderId="0" applyFont="0" applyFill="0" applyBorder="0" applyAlignment="0" applyProtection="0"/>
    <xf numFmtId="43" fontId="101" fillId="0" borderId="0" applyFont="0" applyFill="0" applyBorder="0" applyAlignment="0" applyProtection="0"/>
    <xf numFmtId="169" fontId="101" fillId="0" borderId="0" applyFont="0" applyFill="0" applyBorder="0" applyAlignment="0" applyProtection="0"/>
    <xf numFmtId="169" fontId="27" fillId="0" borderId="0" applyFont="0" applyFill="0" applyBorder="0" applyAlignment="0" applyProtection="0"/>
    <xf numFmtId="43" fontId="27" fillId="0" borderId="0" applyFont="0" applyFill="0" applyBorder="0" applyAlignment="0" applyProtection="0"/>
    <xf numFmtId="169" fontId="54" fillId="0" borderId="0" applyFont="0" applyFill="0" applyBorder="0" applyAlignment="0" applyProtection="0"/>
    <xf numFmtId="43" fontId="54" fillId="0" borderId="0" applyFont="0" applyFill="0" applyBorder="0" applyAlignment="0" applyProtection="0"/>
    <xf numFmtId="169" fontId="54" fillId="0" borderId="0" applyFont="0" applyFill="0" applyBorder="0" applyAlignment="0" applyProtection="0"/>
    <xf numFmtId="43" fontId="54" fillId="0" borderId="0" applyFont="0" applyFill="0" applyBorder="0" applyAlignment="0" applyProtection="0"/>
    <xf numFmtId="43" fontId="53" fillId="0" borderId="0" applyFont="0" applyFill="0" applyBorder="0" applyAlignment="0" applyProtection="0"/>
    <xf numFmtId="169" fontId="53" fillId="0" borderId="0" applyFont="0" applyFill="0" applyBorder="0" applyAlignment="0" applyProtection="0"/>
    <xf numFmtId="169" fontId="27" fillId="0" borderId="0" applyFont="0" applyFill="0" applyBorder="0" applyAlignment="0" applyProtection="0"/>
    <xf numFmtId="43" fontId="27" fillId="0" borderId="0" applyFont="0" applyFill="0" applyBorder="0" applyAlignment="0" applyProtection="0"/>
    <xf numFmtId="169" fontId="27" fillId="0" borderId="0" applyFont="0" applyFill="0" applyBorder="0" applyAlignment="0" applyProtection="0"/>
    <xf numFmtId="43" fontId="27" fillId="0" borderId="0" applyFont="0" applyFill="0" applyBorder="0" applyAlignment="0" applyProtection="0"/>
    <xf numFmtId="169" fontId="79" fillId="0" borderId="0" applyFont="0" applyFill="0" applyBorder="0" applyAlignment="0" applyProtection="0"/>
    <xf numFmtId="43" fontId="79" fillId="0" borderId="0" applyFont="0" applyFill="0" applyBorder="0" applyAlignment="0" applyProtection="0"/>
    <xf numFmtId="169" fontId="79" fillId="0" borderId="0" applyFont="0" applyFill="0" applyBorder="0" applyAlignment="0" applyProtection="0"/>
    <xf numFmtId="43" fontId="79"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69" fontId="5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170" fontId="27" fillId="0" borderId="0" applyFont="0" applyFill="0" applyBorder="0" applyAlignment="0" applyProtection="0"/>
    <xf numFmtId="169" fontId="102" fillId="0" borderId="0" applyFont="0" applyFill="0" applyBorder="0" applyAlignment="0" applyProtection="0"/>
    <xf numFmtId="43" fontId="102" fillId="0" borderId="0" applyFont="0" applyFill="0" applyBorder="0" applyAlignment="0" applyProtection="0"/>
    <xf numFmtId="169" fontId="27" fillId="0" borderId="0" applyFont="0" applyFill="0" applyBorder="0" applyAlignment="0" applyProtection="0"/>
    <xf numFmtId="43" fontId="27" fillId="0" borderId="0" applyFont="0" applyFill="0" applyBorder="0" applyAlignment="0" applyProtection="0"/>
    <xf numFmtId="169" fontId="53" fillId="0" borderId="0" applyFont="0" applyFill="0" applyBorder="0" applyAlignment="0" applyProtection="0"/>
    <xf numFmtId="43" fontId="53" fillId="0" borderId="0" applyFont="0" applyFill="0" applyBorder="0" applyAlignment="0" applyProtection="0"/>
    <xf numFmtId="169" fontId="54" fillId="0" borderId="0" applyFont="0" applyFill="0" applyBorder="0" applyAlignment="0" applyProtection="0"/>
    <xf numFmtId="171" fontId="53" fillId="0" borderId="0" applyFont="0" applyFill="0" applyBorder="0" applyAlignment="0" applyProtection="0"/>
    <xf numFmtId="43" fontId="27" fillId="0" borderId="0" applyFont="0" applyFill="0" applyBorder="0" applyAlignment="0" applyProtection="0"/>
    <xf numFmtId="43" fontId="79" fillId="0" borderId="0" applyFont="0" applyFill="0" applyBorder="0" applyAlignment="0" applyProtection="0"/>
    <xf numFmtId="169" fontId="79" fillId="0" borderId="0" applyFont="0" applyFill="0" applyBorder="0" applyAlignment="0" applyProtection="0"/>
    <xf numFmtId="171" fontId="53" fillId="0" borderId="0" applyFont="0" applyFill="0" applyBorder="0" applyAlignment="0" applyProtection="0"/>
    <xf numFmtId="170" fontId="53" fillId="0" borderId="0" applyFont="0" applyFill="0" applyBorder="0" applyAlignment="0" applyProtection="0"/>
    <xf numFmtId="169" fontId="27" fillId="0" borderId="0" applyFont="0" applyFill="0" applyBorder="0" applyAlignment="0" applyProtection="0"/>
    <xf numFmtId="0" fontId="27" fillId="0" borderId="0" applyFont="0" applyFill="0" applyBorder="0" applyAlignment="0" applyProtection="0"/>
    <xf numFmtId="172" fontId="103" fillId="0" borderId="0" applyFont="0" applyFill="0" applyBorder="0" applyAlignment="0" applyProtection="0"/>
    <xf numFmtId="43" fontId="27" fillId="0" borderId="0" applyFont="0" applyFill="0" applyBorder="0" applyAlignment="0" applyProtection="0"/>
    <xf numFmtId="169" fontId="27" fillId="0" borderId="0" applyFont="0" applyFill="0" applyBorder="0" applyAlignment="0" applyProtection="0"/>
    <xf numFmtId="43" fontId="53" fillId="0" borderId="0" applyFont="0" applyFill="0" applyBorder="0" applyAlignment="0" applyProtection="0"/>
    <xf numFmtId="43" fontId="54" fillId="0" borderId="0" applyFont="0" applyFill="0" applyBorder="0" applyAlignment="0" applyProtection="0"/>
    <xf numFmtId="169" fontId="54" fillId="0" borderId="0" applyFont="0" applyFill="0" applyBorder="0" applyAlignment="0" applyProtection="0"/>
    <xf numFmtId="173" fontId="53" fillId="0" borderId="0" applyFont="0" applyFill="0" applyBorder="0" applyAlignment="0" applyProtection="0"/>
    <xf numFmtId="170" fontId="27" fillId="0" borderId="0" applyFont="0" applyFill="0" applyBorder="0" applyAlignment="0" applyProtection="0"/>
    <xf numFmtId="169" fontId="53" fillId="0" borderId="0" applyFont="0" applyFill="0" applyBorder="0" applyAlignment="0" applyProtection="0"/>
    <xf numFmtId="174" fontId="27" fillId="0" borderId="0" applyFont="0" applyFill="0" applyBorder="0" applyAlignment="0" applyProtection="0"/>
    <xf numFmtId="169" fontId="79" fillId="0" borderId="0" applyFont="0" applyFill="0" applyBorder="0" applyAlignment="0" applyProtection="0"/>
    <xf numFmtId="43" fontId="79" fillId="0" borderId="0" applyFont="0" applyFill="0" applyBorder="0" applyAlignment="0" applyProtection="0"/>
    <xf numFmtId="169" fontId="79" fillId="0" borderId="0" applyFont="0" applyFill="0" applyBorder="0" applyAlignment="0" applyProtection="0"/>
    <xf numFmtId="43" fontId="79" fillId="0" borderId="0" applyFont="0" applyFill="0" applyBorder="0" applyAlignment="0" applyProtection="0"/>
    <xf numFmtId="169" fontId="79" fillId="0" borderId="0" applyFont="0" applyFill="0" applyBorder="0" applyAlignment="0" applyProtection="0"/>
    <xf numFmtId="43" fontId="79" fillId="0" borderId="0" applyFont="0" applyFill="0" applyBorder="0" applyAlignment="0" applyProtection="0"/>
    <xf numFmtId="169" fontId="79" fillId="0" borderId="0" applyFont="0" applyFill="0" applyBorder="0" applyAlignment="0" applyProtection="0"/>
    <xf numFmtId="43" fontId="79" fillId="0" borderId="0" applyFont="0" applyFill="0" applyBorder="0" applyAlignment="0" applyProtection="0"/>
    <xf numFmtId="169" fontId="79" fillId="0" borderId="0" applyFont="0" applyFill="0" applyBorder="0" applyAlignment="0" applyProtection="0"/>
    <xf numFmtId="43" fontId="79" fillId="0" borderId="0" applyFont="0" applyFill="0" applyBorder="0" applyAlignment="0" applyProtection="0"/>
    <xf numFmtId="173" fontId="27" fillId="0" borderId="0" applyFont="0" applyFill="0" applyBorder="0" applyAlignment="0" applyProtection="0"/>
    <xf numFmtId="169" fontId="79" fillId="0" borderId="0" applyFont="0" applyFill="0" applyBorder="0" applyAlignment="0" applyProtection="0"/>
    <xf numFmtId="43" fontId="79" fillId="0" borderId="0" applyFont="0" applyFill="0" applyBorder="0" applyAlignment="0" applyProtection="0"/>
    <xf numFmtId="169" fontId="79" fillId="0" borderId="0" applyFont="0" applyFill="0" applyBorder="0" applyAlignment="0" applyProtection="0"/>
    <xf numFmtId="43" fontId="79" fillId="0" borderId="0" applyFont="0" applyFill="0" applyBorder="0" applyAlignment="0" applyProtection="0"/>
    <xf numFmtId="169" fontId="79" fillId="0" borderId="0" applyFont="0" applyFill="0" applyBorder="0" applyAlignment="0" applyProtection="0"/>
    <xf numFmtId="43" fontId="79" fillId="0" borderId="0" applyFont="0" applyFill="0" applyBorder="0" applyAlignment="0" applyProtection="0"/>
    <xf numFmtId="8" fontId="27" fillId="0" borderId="0" applyFont="0" applyFill="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9"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7"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54" fillId="0" borderId="0" applyFont="0" applyFill="0" applyBorder="0" applyAlignment="0" applyProtection="0"/>
    <xf numFmtId="175" fontId="78" fillId="0" borderId="0" applyFont="0" applyFill="0" applyBorder="0" applyAlignment="0" applyProtection="0"/>
    <xf numFmtId="169"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9" fontId="27" fillId="0" borderId="0" applyFont="0" applyFill="0" applyBorder="0" applyAlignment="0" applyProtection="0"/>
    <xf numFmtId="0" fontId="53" fillId="0" borderId="0" applyFont="0" applyFill="0" applyBorder="0" applyAlignment="0" applyProtection="0"/>
    <xf numFmtId="43" fontId="54" fillId="0" borderId="0" applyFont="0" applyFill="0" applyBorder="0" applyAlignment="0" applyProtection="0"/>
    <xf numFmtId="169" fontId="54" fillId="0" borderId="0" applyFont="0" applyFill="0" applyBorder="0" applyAlignment="0" applyProtection="0"/>
    <xf numFmtId="43" fontId="54" fillId="0" borderId="0" applyFont="0" applyFill="0" applyBorder="0" applyAlignment="0" applyProtection="0"/>
    <xf numFmtId="170" fontId="27" fillId="0" borderId="0" applyFont="0" applyFill="0" applyBorder="0" applyAlignment="0" applyProtection="0"/>
    <xf numFmtId="176" fontId="53" fillId="0" borderId="0" applyFont="0" applyFill="0" applyBorder="0" applyAlignment="0" applyProtection="0"/>
    <xf numFmtId="169" fontId="54" fillId="0" borderId="0" applyFont="0" applyFill="0" applyBorder="0" applyAlignment="0" applyProtection="0"/>
    <xf numFmtId="169" fontId="27" fillId="0" borderId="0" applyFont="0" applyFill="0" applyBorder="0" applyAlignment="0" applyProtection="0"/>
    <xf numFmtId="43" fontId="27" fillId="0" borderId="0" applyFont="0" applyFill="0" applyBorder="0" applyAlignment="0" applyProtection="0"/>
    <xf numFmtId="169" fontId="27" fillId="0" borderId="0" applyFont="0" applyFill="0" applyBorder="0" applyAlignment="0" applyProtection="0"/>
    <xf numFmtId="43" fontId="27" fillId="0" borderId="0" applyFont="0" applyFill="0" applyBorder="0" applyAlignment="0" applyProtection="0"/>
    <xf numFmtId="177" fontId="27" fillId="0" borderId="0" applyFont="0" applyFill="0" applyBorder="0" applyAlignment="0" applyProtection="0"/>
    <xf numFmtId="43" fontId="2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169"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169" fontId="27" fillId="0" borderId="0" applyFont="0" applyFill="0" applyBorder="0" applyAlignment="0" applyProtection="0"/>
    <xf numFmtId="170" fontId="27" fillId="0" borderId="0" applyFont="0" applyFill="0" applyBorder="0" applyAlignment="0" applyProtection="0"/>
    <xf numFmtId="169"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69" fontId="53" fillId="0" borderId="0" applyFont="0" applyFill="0" applyBorder="0" applyAlignment="0" applyProtection="0"/>
    <xf numFmtId="43" fontId="86" fillId="0" borderId="0" applyFont="0" applyFill="0" applyBorder="0" applyAlignment="0" applyProtection="0"/>
    <xf numFmtId="43" fontId="27" fillId="0" borderId="0" applyFont="0" applyFill="0" applyBorder="0" applyAlignment="0" applyProtection="0"/>
    <xf numFmtId="169" fontId="27" fillId="0" borderId="0" applyFont="0" applyFill="0" applyBorder="0" applyAlignment="0" applyProtection="0"/>
    <xf numFmtId="43" fontId="22" fillId="0" borderId="0" applyFont="0" applyFill="0" applyBorder="0" applyAlignment="0" applyProtection="0"/>
    <xf numFmtId="43" fontId="101" fillId="0" borderId="0" applyFont="0" applyFill="0" applyBorder="0" applyAlignment="0" applyProtection="0"/>
    <xf numFmtId="169" fontId="101" fillId="0" borderId="0" applyFont="0" applyFill="0" applyBorder="0" applyAlignment="0" applyProtection="0"/>
    <xf numFmtId="43" fontId="101" fillId="0" borderId="0" applyFont="0" applyFill="0" applyBorder="0" applyAlignment="0" applyProtection="0"/>
    <xf numFmtId="169" fontId="101" fillId="0" borderId="0" applyFont="0" applyFill="0" applyBorder="0" applyAlignment="0" applyProtection="0"/>
    <xf numFmtId="43" fontId="22" fillId="0" borderId="0" applyFont="0" applyFill="0" applyBorder="0" applyAlignment="0" applyProtection="0"/>
    <xf numFmtId="173" fontId="27" fillId="0" borderId="0" applyFont="0" applyFill="0" applyBorder="0" applyAlignment="0" applyProtection="0"/>
    <xf numFmtId="43" fontId="27" fillId="0" borderId="0" applyFont="0" applyFill="0" applyBorder="0" applyAlignment="0" applyProtection="0"/>
    <xf numFmtId="169" fontId="27"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9" fontId="35" fillId="0" borderId="0" applyFont="0" applyFill="0" applyBorder="0" applyAlignment="0" applyProtection="0">
      <alignment horizontal="left" vertical="top" wrapText="1"/>
    </xf>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9" fontId="22" fillId="0" borderId="0" applyFont="0" applyFill="0" applyBorder="0" applyAlignment="0" applyProtection="0"/>
    <xf numFmtId="43" fontId="35" fillId="0" borderId="0" applyFont="0" applyFill="0" applyBorder="0" applyAlignment="0" applyProtection="0">
      <alignment horizontal="left" vertical="top" wrapText="1"/>
    </xf>
    <xf numFmtId="169" fontId="22" fillId="0" borderId="0" applyFont="0" applyFill="0" applyBorder="0" applyAlignment="0" applyProtection="0"/>
    <xf numFmtId="43" fontId="53" fillId="0" borderId="0" applyFont="0" applyFill="0" applyBorder="0" applyAlignment="0" applyProtection="0"/>
    <xf numFmtId="178" fontId="27" fillId="0" borderId="0" applyFont="0" applyFill="0" applyBorder="0" applyAlignment="0" applyProtection="0"/>
    <xf numFmtId="43"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43" fontId="27" fillId="0" borderId="0" applyFont="0" applyFill="0" applyBorder="0" applyAlignment="0" applyProtection="0"/>
    <xf numFmtId="169" fontId="79" fillId="0" borderId="0" applyFont="0" applyFill="0" applyBorder="0" applyAlignment="0" applyProtection="0"/>
    <xf numFmtId="43" fontId="79" fillId="0" borderId="0" applyFont="0" applyFill="0" applyBorder="0" applyAlignment="0" applyProtection="0"/>
    <xf numFmtId="43" fontId="79" fillId="0" borderId="0" applyFont="0" applyFill="0" applyBorder="0" applyAlignment="0" applyProtection="0"/>
    <xf numFmtId="169" fontId="79" fillId="0" borderId="0" applyFont="0" applyFill="0" applyBorder="0" applyAlignment="0" applyProtection="0"/>
    <xf numFmtId="169" fontId="53" fillId="0" borderId="0" applyFont="0" applyFill="0" applyBorder="0" applyAlignment="0" applyProtection="0"/>
    <xf numFmtId="43" fontId="27" fillId="0" borderId="0" applyFont="0" applyFill="0" applyBorder="0" applyAlignment="0" applyProtection="0"/>
    <xf numFmtId="169" fontId="27" fillId="0" borderId="0" applyFont="0" applyFill="0" applyBorder="0" applyAlignment="0" applyProtection="0"/>
    <xf numFmtId="177" fontId="22" fillId="0" borderId="0" applyFont="0" applyFill="0" applyBorder="0" applyAlignment="0" applyProtection="0"/>
    <xf numFmtId="177" fontId="22" fillId="0" borderId="0" applyFont="0" applyFill="0" applyBorder="0" applyAlignment="0" applyProtection="0"/>
    <xf numFmtId="169" fontId="35" fillId="0" borderId="0" applyFont="0" applyFill="0" applyBorder="0" applyAlignment="0" applyProtection="0">
      <alignment horizontal="left" vertical="top" wrapText="1"/>
    </xf>
    <xf numFmtId="43" fontId="35" fillId="0" borderId="0" applyFont="0" applyFill="0" applyBorder="0" applyAlignment="0" applyProtection="0">
      <alignment horizontal="left" vertical="top" wrapText="1"/>
    </xf>
    <xf numFmtId="177" fontId="22" fillId="0" borderId="0" applyFont="0" applyFill="0" applyBorder="0" applyAlignment="0" applyProtection="0"/>
    <xf numFmtId="44" fontId="27" fillId="0" borderId="0" applyFont="0" applyFill="0" applyBorder="0" applyAlignment="0" applyProtection="0"/>
    <xf numFmtId="0" fontId="104" fillId="0" borderId="0" applyFont="0" applyFill="0" applyBorder="0" applyAlignment="0" applyProtection="0"/>
    <xf numFmtId="0" fontId="104" fillId="0" borderId="0" applyFont="0" applyFill="0" applyBorder="0" applyAlignment="0" applyProtection="0"/>
    <xf numFmtId="0" fontId="105" fillId="74" borderId="0" applyNumberFormat="0" applyBorder="0" applyAlignment="0" applyProtection="0"/>
    <xf numFmtId="0" fontId="105" fillId="75" borderId="0" applyNumberFormat="0" applyBorder="0" applyAlignment="0" applyProtection="0"/>
    <xf numFmtId="0" fontId="105" fillId="76" borderId="0" applyNumberFormat="0" applyBorder="0" applyAlignment="0" applyProtection="0"/>
    <xf numFmtId="179" fontId="53" fillId="0" borderId="0" applyFont="0" applyFill="0" applyBorder="0" applyAlignment="0" applyProtection="0"/>
    <xf numFmtId="0" fontId="106" fillId="0" borderId="0" applyNumberFormat="0" applyFill="0" applyBorder="0" applyAlignment="0" applyProtection="0"/>
    <xf numFmtId="0" fontId="50" fillId="0" borderId="0" applyNumberFormat="0" applyFill="0" applyBorder="0" applyAlignment="0" applyProtection="0"/>
    <xf numFmtId="0" fontId="62"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9" fillId="0" borderId="0" applyNumberFormat="0" applyFill="0" applyBorder="0" applyAlignment="0" applyProtection="0"/>
    <xf numFmtId="0" fontId="50" fillId="0" borderId="0" applyNumberFormat="0" applyFill="0" applyBorder="0" applyAlignment="0" applyProtection="0"/>
    <xf numFmtId="0" fontId="110" fillId="40" borderId="0" applyNumberFormat="0" applyBorder="0" applyAlignment="0" applyProtection="0"/>
    <xf numFmtId="0" fontId="41" fillId="3" borderId="0" applyNumberFormat="0" applyBorder="0" applyAlignment="0" applyProtection="0"/>
    <xf numFmtId="0" fontId="63" fillId="3" borderId="0" applyNumberFormat="0" applyBorder="0" applyAlignment="0" applyProtection="0"/>
    <xf numFmtId="0" fontId="111" fillId="77" borderId="0" applyNumberFormat="0" applyBorder="0" applyAlignment="0" applyProtection="0"/>
    <xf numFmtId="0" fontId="112" fillId="3" borderId="0" applyNumberFormat="0" applyBorder="0" applyAlignment="0" applyProtection="0"/>
    <xf numFmtId="0" fontId="113" fillId="40" borderId="0" applyNumberFormat="0" applyBorder="0" applyAlignment="0" applyProtection="0"/>
    <xf numFmtId="0" fontId="41" fillId="3" borderId="0" applyNumberFormat="0" applyBorder="0" applyAlignment="0" applyProtection="0"/>
    <xf numFmtId="0" fontId="114" fillId="0" borderId="20" applyNumberFormat="0" applyFill="0" applyAlignment="0" applyProtection="0"/>
    <xf numFmtId="0" fontId="38" fillId="0" borderId="8" applyNumberFormat="0" applyFill="0" applyAlignment="0" applyProtection="0"/>
    <xf numFmtId="0" fontId="64" fillId="0" borderId="8" applyNumberFormat="0" applyFill="0" applyAlignment="0" applyProtection="0"/>
    <xf numFmtId="0" fontId="115" fillId="0" borderId="21" applyNumberFormat="0" applyFill="0" applyAlignment="0" applyProtection="0"/>
    <xf numFmtId="0" fontId="116" fillId="0" borderId="8" applyNumberFormat="0" applyFill="0" applyAlignment="0" applyProtection="0"/>
    <xf numFmtId="0" fontId="117" fillId="0" borderId="22" applyNumberFormat="0" applyFill="0" applyAlignment="0" applyProtection="0"/>
    <xf numFmtId="0" fontId="38" fillId="0" borderId="8" applyNumberFormat="0" applyFill="0" applyAlignment="0" applyProtection="0"/>
    <xf numFmtId="0" fontId="118" fillId="0" borderId="23" applyNumberFormat="0" applyFill="0" applyAlignment="0" applyProtection="0"/>
    <xf numFmtId="0" fontId="39" fillId="0" borderId="9" applyNumberFormat="0" applyFill="0" applyAlignment="0" applyProtection="0"/>
    <xf numFmtId="0" fontId="65" fillId="0" borderId="9" applyNumberFormat="0" applyFill="0" applyAlignment="0" applyProtection="0"/>
    <xf numFmtId="0" fontId="119" fillId="0" borderId="24" applyNumberFormat="0" applyFill="0" applyAlignment="0" applyProtection="0"/>
    <xf numFmtId="0" fontId="120" fillId="0" borderId="9" applyNumberFormat="0" applyFill="0" applyAlignment="0" applyProtection="0"/>
    <xf numFmtId="0" fontId="121" fillId="0" borderId="23" applyNumberFormat="0" applyFill="0" applyAlignment="0" applyProtection="0"/>
    <xf numFmtId="0" fontId="39" fillId="0" borderId="9" applyNumberFormat="0" applyFill="0" applyAlignment="0" applyProtection="0"/>
    <xf numFmtId="0" fontId="122" fillId="0" borderId="25" applyNumberFormat="0" applyFill="0" applyAlignment="0" applyProtection="0"/>
    <xf numFmtId="0" fontId="40" fillId="0" borderId="10" applyNumberFormat="0" applyFill="0" applyAlignment="0" applyProtection="0"/>
    <xf numFmtId="0" fontId="66" fillId="0" borderId="10" applyNumberFormat="0" applyFill="0" applyAlignment="0" applyProtection="0"/>
    <xf numFmtId="0" fontId="123" fillId="0" borderId="26" applyNumberFormat="0" applyFill="0" applyAlignment="0" applyProtection="0"/>
    <xf numFmtId="0" fontId="124" fillId="0" borderId="10" applyNumberFormat="0" applyFill="0" applyAlignment="0" applyProtection="0"/>
    <xf numFmtId="0" fontId="125" fillId="0" borderId="27" applyNumberFormat="0" applyFill="0" applyAlignment="0" applyProtection="0"/>
    <xf numFmtId="0" fontId="40" fillId="0" borderId="10" applyNumberFormat="0" applyFill="0" applyAlignment="0" applyProtection="0"/>
    <xf numFmtId="0" fontId="122" fillId="0" borderId="0" applyNumberFormat="0" applyFill="0" applyBorder="0" applyAlignment="0" applyProtection="0"/>
    <xf numFmtId="0" fontId="40" fillId="0" borderId="0" applyNumberFormat="0" applyFill="0" applyBorder="0" applyAlignment="0" applyProtection="0"/>
    <xf numFmtId="0" fontId="66" fillId="0" borderId="0" applyNumberFormat="0" applyFill="0" applyBorder="0" applyAlignment="0" applyProtection="0"/>
    <xf numFmtId="0" fontId="123" fillId="0" borderId="0" applyNumberFormat="0" applyFill="0" applyBorder="0" applyAlignment="0" applyProtection="0"/>
    <xf numFmtId="0" fontId="124" fillId="0" borderId="0" applyNumberFormat="0" applyFill="0" applyBorder="0" applyAlignment="0" applyProtection="0"/>
    <xf numFmtId="0" fontId="125" fillId="0" borderId="0" applyNumberFormat="0" applyFill="0" applyBorder="0" applyAlignment="0" applyProtection="0"/>
    <xf numFmtId="0" fontId="40" fillId="0" borderId="0" applyNumberFormat="0" applyFill="0" applyBorder="0" applyAlignment="0" applyProtection="0"/>
    <xf numFmtId="0" fontId="126" fillId="0" borderId="0" applyNumberFormat="0" applyFill="0" applyBorder="0" applyAlignment="0" applyProtection="0"/>
    <xf numFmtId="0" fontId="127" fillId="0" borderId="0" applyNumberFormat="0" applyFill="0" applyBorder="0" applyAlignment="0" applyProtection="0">
      <alignment vertical="top"/>
      <protection locked="0"/>
    </xf>
    <xf numFmtId="0" fontId="128" fillId="0" borderId="0" applyNumberFormat="0" applyFill="0" applyBorder="0" applyAlignment="0" applyProtection="0">
      <alignment vertical="top"/>
      <protection locked="0"/>
    </xf>
    <xf numFmtId="0" fontId="54" fillId="0" borderId="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67" fillId="6" borderId="11"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30" fillId="69"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31" fillId="6" borderId="11" applyNumberFormat="0" applyAlignment="0" applyProtection="0"/>
    <xf numFmtId="0" fontId="129" fillId="37" borderId="18" applyNumberFormat="0" applyAlignment="0" applyProtection="0"/>
    <xf numFmtId="0" fontId="132" fillId="46"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129" fillId="37" borderId="18" applyNumberFormat="0" applyAlignment="0" applyProtection="0"/>
    <xf numFmtId="0" fontId="44" fillId="6" borderId="11" applyNumberFormat="0" applyAlignment="0" applyProtection="0"/>
    <xf numFmtId="38" fontId="133" fillId="0" borderId="0"/>
    <xf numFmtId="38" fontId="134" fillId="0" borderId="0"/>
    <xf numFmtId="38" fontId="135" fillId="0" borderId="0"/>
    <xf numFmtId="38" fontId="136" fillId="0" borderId="0"/>
    <xf numFmtId="0" fontId="137" fillId="0" borderId="0"/>
    <xf numFmtId="0" fontId="137" fillId="0" borderId="0"/>
    <xf numFmtId="0" fontId="138" fillId="0" borderId="0"/>
    <xf numFmtId="0" fontId="139" fillId="0" borderId="28" applyNumberFormat="0" applyFill="0" applyAlignment="0" applyProtection="0"/>
    <xf numFmtId="0" fontId="47" fillId="0" borderId="13" applyNumberFormat="0" applyFill="0" applyAlignment="0" applyProtection="0"/>
    <xf numFmtId="0" fontId="68" fillId="0" borderId="13" applyNumberFormat="0" applyFill="0" applyAlignment="0" applyProtection="0"/>
    <xf numFmtId="0" fontId="140" fillId="0" borderId="29" applyNumberFormat="0" applyFill="0" applyAlignment="0" applyProtection="0"/>
    <xf numFmtId="0" fontId="141" fillId="0" borderId="13" applyNumberFormat="0" applyFill="0" applyAlignment="0" applyProtection="0"/>
    <xf numFmtId="0" fontId="142" fillId="0" borderId="28" applyNumberFormat="0" applyFill="0" applyAlignment="0" applyProtection="0"/>
    <xf numFmtId="0" fontId="47" fillId="0" borderId="13" applyNumberFormat="0" applyFill="0" applyAlignment="0" applyProtection="0"/>
    <xf numFmtId="0" fontId="27" fillId="0" borderId="0" applyFont="0" applyFill="0" applyBorder="0" applyAlignment="0" applyProtection="0"/>
    <xf numFmtId="0" fontId="27" fillId="0" borderId="0" applyFont="0" applyFill="0" applyBorder="0" applyAlignment="0" applyProtection="0"/>
    <xf numFmtId="0" fontId="143" fillId="5" borderId="0" applyNumberFormat="0" applyBorder="0" applyAlignment="0" applyProtection="0"/>
    <xf numFmtId="0" fontId="43" fillId="5" borderId="0" applyNumberFormat="0" applyBorder="0" applyAlignment="0" applyProtection="0"/>
    <xf numFmtId="0" fontId="69" fillId="5" borderId="0" applyNumberFormat="0" applyBorder="0" applyAlignment="0" applyProtection="0"/>
    <xf numFmtId="0" fontId="140" fillId="69" borderId="0" applyNumberFormat="0" applyBorder="0" applyAlignment="0" applyProtection="0"/>
    <xf numFmtId="0" fontId="144" fillId="5" borderId="0" applyNumberFormat="0" applyBorder="0" applyAlignment="0" applyProtection="0"/>
    <xf numFmtId="0" fontId="145" fillId="46" borderId="0" applyNumberFormat="0" applyBorder="0" applyAlignment="0" applyProtection="0"/>
    <xf numFmtId="0" fontId="146" fillId="46" borderId="0" applyNumberFormat="0" applyBorder="0" applyAlignment="0" applyProtection="0"/>
    <xf numFmtId="0" fontId="43" fillId="5" borderId="0" applyNumberFormat="0" applyBorder="0" applyAlignment="0" applyProtection="0"/>
    <xf numFmtId="37" fontId="147" fillId="0" borderId="0"/>
    <xf numFmtId="0" fontId="104" fillId="0" borderId="0"/>
    <xf numFmtId="0" fontId="148" fillId="0" borderId="0"/>
    <xf numFmtId="0" fontId="53" fillId="0" borderId="0"/>
    <xf numFmtId="0" fontId="54" fillId="0" borderId="0"/>
    <xf numFmtId="0" fontId="34" fillId="0" borderId="0">
      <alignment horizontal="left" vertical="top" wrapText="1"/>
    </xf>
    <xf numFmtId="0" fontId="54" fillId="0" borderId="0"/>
    <xf numFmtId="0" fontId="22" fillId="0" borderId="0"/>
    <xf numFmtId="0" fontId="79" fillId="0" borderId="0"/>
    <xf numFmtId="0" fontId="81" fillId="0" borderId="0"/>
    <xf numFmtId="0" fontId="53" fillId="0" borderId="0"/>
    <xf numFmtId="0" fontId="22" fillId="0" borderId="0"/>
    <xf numFmtId="0" fontId="22" fillId="0" borderId="0"/>
    <xf numFmtId="0" fontId="54" fillId="0" borderId="0"/>
    <xf numFmtId="0" fontId="22" fillId="0" borderId="0"/>
    <xf numFmtId="0" fontId="22" fillId="0" borderId="0"/>
    <xf numFmtId="0" fontId="22" fillId="0" borderId="0"/>
    <xf numFmtId="0" fontId="35" fillId="0" borderId="0">
      <alignment horizontal="left" vertical="top" wrapText="1"/>
    </xf>
    <xf numFmtId="0" fontId="22" fillId="0" borderId="0"/>
    <xf numFmtId="0" fontId="22" fillId="0" borderId="0"/>
    <xf numFmtId="0" fontId="22" fillId="0" borderId="0"/>
    <xf numFmtId="0" fontId="22" fillId="0" borderId="0"/>
    <xf numFmtId="0" fontId="79" fillId="0" borderId="0"/>
    <xf numFmtId="0" fontId="53" fillId="0" borderId="0"/>
    <xf numFmtId="0" fontId="54" fillId="0" borderId="0"/>
    <xf numFmtId="0" fontId="35" fillId="0" borderId="0">
      <alignment horizontal="left" vertical="top" wrapText="1"/>
    </xf>
    <xf numFmtId="0" fontId="78" fillId="0" borderId="0"/>
    <xf numFmtId="0" fontId="54" fillId="0" borderId="0"/>
    <xf numFmtId="0" fontId="27" fillId="0" borderId="0"/>
    <xf numFmtId="0" fontId="27" fillId="0" borderId="0"/>
    <xf numFmtId="0" fontId="54" fillId="0" borderId="0"/>
    <xf numFmtId="0" fontId="54" fillId="0" borderId="0"/>
    <xf numFmtId="0" fontId="54" fillId="0" borderId="0"/>
    <xf numFmtId="0" fontId="27" fillId="0" borderId="0"/>
    <xf numFmtId="0" fontId="54" fillId="0" borderId="0"/>
    <xf numFmtId="0" fontId="22" fillId="0" borderId="0"/>
    <xf numFmtId="0" fontId="27" fillId="0" borderId="0"/>
    <xf numFmtId="0" fontId="36" fillId="0" borderId="0"/>
    <xf numFmtId="0" fontId="54" fillId="0" borderId="0"/>
    <xf numFmtId="0" fontId="54" fillId="0" borderId="0"/>
    <xf numFmtId="0" fontId="27" fillId="0" borderId="0"/>
    <xf numFmtId="0" fontId="27" fillId="0" borderId="0"/>
    <xf numFmtId="0" fontId="54" fillId="0" borderId="0"/>
    <xf numFmtId="0" fontId="54" fillId="0" borderId="0"/>
    <xf numFmtId="0" fontId="54" fillId="0" borderId="0"/>
    <xf numFmtId="0" fontId="22" fillId="0" borderId="0"/>
    <xf numFmtId="0" fontId="54" fillId="0" borderId="0"/>
    <xf numFmtId="0" fontId="54" fillId="0" borderId="0"/>
    <xf numFmtId="0" fontId="54" fillId="0" borderId="0"/>
    <xf numFmtId="0" fontId="54" fillId="0" borderId="0"/>
    <xf numFmtId="0" fontId="54" fillId="0" borderId="0"/>
    <xf numFmtId="0" fontId="54" fillId="0" borderId="0"/>
    <xf numFmtId="0" fontId="53" fillId="0" borderId="0"/>
    <xf numFmtId="0" fontId="27" fillId="0" borderId="0"/>
    <xf numFmtId="1" fontId="149" fillId="0" borderId="0"/>
    <xf numFmtId="0" fontId="150" fillId="0" borderId="0"/>
    <xf numFmtId="0" fontId="53" fillId="0" borderId="0"/>
    <xf numFmtId="0" fontId="22" fillId="0" borderId="0"/>
    <xf numFmtId="1" fontId="149" fillId="0" borderId="0"/>
    <xf numFmtId="1" fontId="149" fillId="0" borderId="0"/>
    <xf numFmtId="0" fontId="53" fillId="0" borderId="0"/>
    <xf numFmtId="0" fontId="53" fillId="0" borderId="0"/>
    <xf numFmtId="0" fontId="53" fillId="0" borderId="0"/>
    <xf numFmtId="0" fontId="27" fillId="0" borderId="0"/>
    <xf numFmtId="1" fontId="149" fillId="0" borderId="0"/>
    <xf numFmtId="0" fontId="54" fillId="0" borderId="0"/>
    <xf numFmtId="0" fontId="27" fillId="0" borderId="0"/>
    <xf numFmtId="0" fontId="36" fillId="0" borderId="0"/>
    <xf numFmtId="0" fontId="151" fillId="0" borderId="0"/>
    <xf numFmtId="0" fontId="53" fillId="0" borderId="0"/>
    <xf numFmtId="0" fontId="54" fillId="0" borderId="0"/>
    <xf numFmtId="0" fontId="33" fillId="0" borderId="0"/>
    <xf numFmtId="0" fontId="71" fillId="0" borderId="0"/>
    <xf numFmtId="0" fontId="27" fillId="0" borderId="0"/>
    <xf numFmtId="0" fontId="54" fillId="0" borderId="0"/>
    <xf numFmtId="0" fontId="54" fillId="0" borderId="0"/>
    <xf numFmtId="0" fontId="35" fillId="0" borderId="0">
      <alignment horizontal="left" vertical="top" wrapText="1"/>
    </xf>
    <xf numFmtId="0" fontId="22"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22" fillId="0" borderId="0"/>
    <xf numFmtId="0" fontId="22" fillId="0" borderId="0"/>
    <xf numFmtId="0" fontId="22" fillId="0" borderId="0"/>
    <xf numFmtId="0" fontId="22" fillId="0" borderId="0"/>
    <xf numFmtId="0" fontId="101" fillId="0" borderId="0"/>
    <xf numFmtId="0" fontId="101" fillId="0" borderId="0"/>
    <xf numFmtId="0" fontId="101" fillId="0" borderId="0"/>
    <xf numFmtId="1" fontId="149" fillId="0" borderId="0"/>
    <xf numFmtId="0" fontId="78" fillId="0" borderId="0"/>
    <xf numFmtId="0" fontId="102" fillId="0" borderId="0"/>
    <xf numFmtId="0" fontId="27" fillId="0" borderId="0"/>
    <xf numFmtId="0" fontId="152" fillId="0" borderId="0"/>
    <xf numFmtId="0" fontId="54" fillId="0" borderId="0"/>
    <xf numFmtId="0" fontId="27" fillId="0" borderId="0"/>
    <xf numFmtId="0" fontId="53" fillId="0" borderId="0"/>
    <xf numFmtId="0" fontId="27" fillId="0" borderId="0"/>
    <xf numFmtId="0" fontId="153" fillId="0" borderId="0"/>
    <xf numFmtId="0" fontId="27" fillId="0" borderId="0"/>
    <xf numFmtId="0" fontId="54" fillId="0" borderId="0"/>
    <xf numFmtId="0" fontId="78" fillId="0" borderId="0"/>
    <xf numFmtId="0" fontId="102" fillId="0" borderId="0"/>
    <xf numFmtId="0" fontId="27" fillId="0" borderId="0"/>
    <xf numFmtId="0" fontId="35" fillId="0" borderId="0">
      <alignment horizontal="left" vertical="top" wrapText="1"/>
    </xf>
    <xf numFmtId="0" fontId="54" fillId="0" borderId="0"/>
    <xf numFmtId="0" fontId="22" fillId="0" borderId="0"/>
    <xf numFmtId="0" fontId="54" fillId="0" borderId="0"/>
    <xf numFmtId="0" fontId="101" fillId="0" borderId="0"/>
    <xf numFmtId="0" fontId="27" fillId="0" borderId="0"/>
    <xf numFmtId="0" fontId="101" fillId="0" borderId="0"/>
    <xf numFmtId="0" fontId="101" fillId="0" borderId="0"/>
    <xf numFmtId="0" fontId="22" fillId="0" borderId="0"/>
    <xf numFmtId="0" fontId="27" fillId="0" borderId="0"/>
    <xf numFmtId="0" fontId="27" fillId="0" borderId="0"/>
    <xf numFmtId="0" fontId="27" fillId="0" borderId="0"/>
    <xf numFmtId="0" fontId="79" fillId="0" borderId="0"/>
    <xf numFmtId="0" fontId="79" fillId="0" borderId="0"/>
    <xf numFmtId="0" fontId="27" fillId="0" borderId="0"/>
    <xf numFmtId="0" fontId="27" fillId="0" borderId="0"/>
    <xf numFmtId="0" fontId="53" fillId="0" borderId="0"/>
    <xf numFmtId="0" fontId="151"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35" fillId="0" borderId="0">
      <alignment horizontal="left" vertical="top" wrapText="1"/>
    </xf>
    <xf numFmtId="0" fontId="152" fillId="0" borderId="0"/>
    <xf numFmtId="0" fontId="27" fillId="0" borderId="0"/>
    <xf numFmtId="0" fontId="22" fillId="0" borderId="0"/>
    <xf numFmtId="0" fontId="22" fillId="0" borderId="0"/>
    <xf numFmtId="0" fontId="78"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7"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36" fillId="0" borderId="0"/>
    <xf numFmtId="0" fontId="22" fillId="0" borderId="0"/>
    <xf numFmtId="0" fontId="27" fillId="0" borderId="0"/>
    <xf numFmtId="0" fontId="36" fillId="0" borderId="0"/>
    <xf numFmtId="0" fontId="22" fillId="0" borderId="0"/>
    <xf numFmtId="0" fontId="27" fillId="0" borderId="0"/>
    <xf numFmtId="0" fontId="27" fillId="0" borderId="0"/>
    <xf numFmtId="0" fontId="27" fillId="0" borderId="0"/>
    <xf numFmtId="0" fontId="27" fillId="0" borderId="0"/>
    <xf numFmtId="0" fontId="27" fillId="0" borderId="0"/>
    <xf numFmtId="0" fontId="22" fillId="0" borderId="0"/>
    <xf numFmtId="0" fontId="27" fillId="0" borderId="0"/>
    <xf numFmtId="0" fontId="36" fillId="0" borderId="0"/>
    <xf numFmtId="0" fontId="36" fillId="0" borderId="0"/>
    <xf numFmtId="0" fontId="36"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53" fillId="0" borderId="0"/>
    <xf numFmtId="0" fontId="22" fillId="0" borderId="0"/>
    <xf numFmtId="0" fontId="53" fillId="0" borderId="0"/>
    <xf numFmtId="0" fontId="22" fillId="0" borderId="0"/>
    <xf numFmtId="0" fontId="22" fillId="0" borderId="0"/>
    <xf numFmtId="0" fontId="22" fillId="0" borderId="0"/>
    <xf numFmtId="0" fontId="27" fillId="0" borderId="0"/>
    <xf numFmtId="0" fontId="53" fillId="0" borderId="0"/>
    <xf numFmtId="0" fontId="80" fillId="0" borderId="0"/>
    <xf numFmtId="0" fontId="148" fillId="0" borderId="0"/>
    <xf numFmtId="0" fontId="101" fillId="0" borderId="0"/>
    <xf numFmtId="0" fontId="36" fillId="0" borderId="0"/>
    <xf numFmtId="0" fontId="36" fillId="0" borderId="0"/>
    <xf numFmtId="0" fontId="36" fillId="0" borderId="0"/>
    <xf numFmtId="0" fontId="36" fillId="0" borderId="0"/>
    <xf numFmtId="0" fontId="36" fillId="0" borderId="0"/>
    <xf numFmtId="0" fontId="102" fillId="0" borderId="0"/>
    <xf numFmtId="0" fontId="152" fillId="0" borderId="0"/>
    <xf numFmtId="0" fontId="102" fillId="0" borderId="0"/>
    <xf numFmtId="0" fontId="36" fillId="0" borderId="0"/>
    <xf numFmtId="0" fontId="36" fillId="0" borderId="0"/>
    <xf numFmtId="0" fontId="36" fillId="0" borderId="0"/>
    <xf numFmtId="0" fontId="27" fillId="0" borderId="0"/>
    <xf numFmtId="0" fontId="78" fillId="0" borderId="0"/>
    <xf numFmtId="0" fontId="53" fillId="0" borderId="0"/>
    <xf numFmtId="0" fontId="53" fillId="0" borderId="0"/>
    <xf numFmtId="0" fontId="53" fillId="0" borderId="0"/>
    <xf numFmtId="0" fontId="80" fillId="0" borderId="0"/>
    <xf numFmtId="0" fontId="148" fillId="0" borderId="0"/>
    <xf numFmtId="0" fontId="78" fillId="0" borderId="0"/>
    <xf numFmtId="0" fontId="27" fillId="0" borderId="0"/>
    <xf numFmtId="0" fontId="36"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80" fillId="0" borderId="0"/>
    <xf numFmtId="0" fontId="22" fillId="0" borderId="0"/>
    <xf numFmtId="0" fontId="27" fillId="0" borderId="0"/>
    <xf numFmtId="0" fontId="151" fillId="0" borderId="0"/>
    <xf numFmtId="0" fontId="35" fillId="0" borderId="0">
      <alignment horizontal="left" vertical="top" wrapText="1"/>
    </xf>
    <xf numFmtId="0" fontId="22" fillId="0" borderId="0"/>
    <xf numFmtId="0" fontId="34" fillId="0" borderId="0"/>
    <xf numFmtId="0" fontId="36" fillId="0" borderId="0"/>
    <xf numFmtId="0" fontId="79" fillId="0" borderId="0"/>
    <xf numFmtId="0" fontId="79" fillId="0" borderId="0"/>
    <xf numFmtId="0" fontId="154" fillId="0" borderId="0"/>
    <xf numFmtId="0" fontId="22" fillId="0" borderId="0"/>
    <xf numFmtId="0" fontId="78" fillId="0" borderId="0"/>
    <xf numFmtId="0" fontId="53" fillId="0" borderId="0"/>
    <xf numFmtId="0" fontId="27" fillId="0" borderId="0"/>
    <xf numFmtId="0" fontId="35" fillId="0" borderId="0">
      <alignment horizontal="left" vertical="top" wrapText="1"/>
    </xf>
    <xf numFmtId="0" fontId="36"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78" fillId="0" borderId="0"/>
    <xf numFmtId="0" fontId="22" fillId="0" borderId="0"/>
    <xf numFmtId="0" fontId="53" fillId="0" borderId="0"/>
    <xf numFmtId="0" fontId="27" fillId="0" borderId="0"/>
    <xf numFmtId="0" fontId="22" fillId="0" borderId="0"/>
    <xf numFmtId="0" fontId="22" fillId="0" borderId="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7" fillId="9" borderId="15"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79"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36" fillId="9" borderId="15"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22" fillId="9" borderId="15" applyNumberFormat="0" applyFont="0" applyAlignment="0" applyProtection="0"/>
    <xf numFmtId="0" fontId="53" fillId="41" borderId="30" applyNumberFormat="0" applyFont="0" applyAlignment="0" applyProtection="0"/>
    <xf numFmtId="0" fontId="27"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41"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22" fillId="9" borderId="15" applyNumberFormat="0" applyFont="0" applyAlignment="0" applyProtection="0"/>
    <xf numFmtId="0" fontId="79" fillId="9" borderId="15" applyNumberFormat="0" applyFont="0" applyAlignment="0" applyProtection="0"/>
    <xf numFmtId="0" fontId="22" fillId="9" borderId="15" applyNumberFormat="0" applyFont="0" applyAlignment="0" applyProtection="0"/>
    <xf numFmtId="0" fontId="22" fillId="9" borderId="15" applyNumberFormat="0" applyFont="0" applyAlignment="0" applyProtection="0"/>
    <xf numFmtId="0" fontId="53" fillId="68" borderId="30" applyNumberFormat="0" applyFont="0" applyAlignment="0" applyProtection="0"/>
    <xf numFmtId="0" fontId="22" fillId="9" borderId="15"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22" fillId="9" borderId="15"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22" fillId="9" borderId="15" applyNumberFormat="0" applyFont="0" applyAlignment="0" applyProtection="0"/>
    <xf numFmtId="0" fontId="22" fillId="9" borderId="15"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22" fillId="9" borderId="15"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22" fillId="9" borderId="15" applyNumberFormat="0" applyFont="0" applyAlignment="0" applyProtection="0"/>
    <xf numFmtId="0" fontId="22" fillId="9" borderId="15"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22" fillId="9" borderId="15"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22" fillId="9" borderId="15"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22" fillId="9" borderId="15" applyNumberFormat="0" applyFont="0" applyAlignment="0" applyProtection="0"/>
    <xf numFmtId="0" fontId="53" fillId="68" borderId="30" applyNumberFormat="0" applyFont="0" applyAlignment="0" applyProtection="0"/>
    <xf numFmtId="0" fontId="53" fillId="68" borderId="30" applyNumberFormat="0" applyFont="0" applyAlignment="0" applyProtection="0"/>
    <xf numFmtId="0" fontId="22" fillId="9" borderId="15" applyNumberFormat="0" applyFont="0" applyAlignment="0" applyProtection="0"/>
    <xf numFmtId="0" fontId="36" fillId="9" borderId="15" applyNumberFormat="0" applyFon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72" fillId="7" borderId="12"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6" fillId="71"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7" fillId="7" borderId="12"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8" fillId="72"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155" fillId="44" borderId="31" applyNumberFormat="0" applyAlignment="0" applyProtection="0"/>
    <xf numFmtId="0" fontId="45" fillId="7" borderId="12" applyNumberFormat="0" applyAlignment="0" applyProtection="0"/>
    <xf numFmtId="9" fontId="53" fillId="0" borderId="0" applyFont="0" applyFill="0" applyBorder="0" applyAlignment="0" applyProtection="0"/>
    <xf numFmtId="9" fontId="78"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33" fillId="0" borderId="0" applyFont="0" applyFill="0" applyBorder="0" applyAlignment="0" applyProtection="0"/>
    <xf numFmtId="9" fontId="54" fillId="0" borderId="0" applyFont="0" applyFill="0" applyBorder="0" applyAlignment="0" applyProtection="0"/>
    <xf numFmtId="9" fontId="33" fillId="0" borderId="0" applyFont="0" applyFill="0" applyBorder="0" applyAlignment="0" applyProtection="0"/>
    <xf numFmtId="9" fontId="79"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33" fillId="0" borderId="0" applyFont="0" applyFill="0" applyBorder="0" applyAlignment="0" applyProtection="0"/>
    <xf numFmtId="9" fontId="101" fillId="0" borderId="0" applyFont="0" applyFill="0" applyBorder="0" applyAlignment="0" applyProtection="0"/>
    <xf numFmtId="9" fontId="159" fillId="0" borderId="0" applyFont="0" applyFill="0" applyBorder="0" applyAlignment="0" applyProtection="0"/>
    <xf numFmtId="9" fontId="54" fillId="0" borderId="0" applyFont="0" applyFill="0" applyBorder="0" applyAlignment="0" applyProtection="0"/>
    <xf numFmtId="9" fontId="27" fillId="0" borderId="0" applyFont="0" applyFill="0" applyBorder="0" applyAlignment="0" applyProtection="0"/>
    <xf numFmtId="9" fontId="101"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79" fillId="0" borderId="0" applyFont="0" applyFill="0" applyBorder="0" applyAlignment="0" applyProtection="0"/>
    <xf numFmtId="0" fontId="160" fillId="0" borderId="0"/>
    <xf numFmtId="0" fontId="161" fillId="0" borderId="0" applyNumberFormat="0" applyFill="0" applyBorder="0" applyAlignment="0" applyProtection="0"/>
    <xf numFmtId="0" fontId="27" fillId="0" borderId="0"/>
    <xf numFmtId="0" fontId="29" fillId="0" borderId="0"/>
    <xf numFmtId="0" fontId="29" fillId="0" borderId="0"/>
    <xf numFmtId="0" fontId="29" fillId="0" borderId="0"/>
    <xf numFmtId="0" fontId="56" fillId="0" borderId="0"/>
    <xf numFmtId="0" fontId="56" fillId="0" borderId="0"/>
    <xf numFmtId="0" fontId="29" fillId="0" borderId="0"/>
    <xf numFmtId="0" fontId="78" fillId="0" borderId="0"/>
    <xf numFmtId="0" fontId="29" fillId="0" borderId="0"/>
    <xf numFmtId="6" fontId="77" fillId="0" borderId="0" applyFont="0" applyFill="0" applyBorder="0" applyAlignment="0" applyProtection="0"/>
    <xf numFmtId="0" fontId="162" fillId="0" borderId="0" applyNumberFormat="0" applyFill="0" applyBorder="0" applyAlignment="0" applyProtection="0"/>
    <xf numFmtId="0" fontId="162" fillId="0" borderId="0" applyNumberFormat="0" applyFill="0" applyBorder="0" applyAlignment="0" applyProtection="0"/>
    <xf numFmtId="0" fontId="163" fillId="0" borderId="0" applyNumberFormat="0" applyFill="0" applyBorder="0" applyAlignment="0" applyProtection="0"/>
    <xf numFmtId="0" fontId="37" fillId="0" borderId="0" applyNumberFormat="0" applyFill="0" applyBorder="0" applyAlignment="0" applyProtection="0"/>
    <xf numFmtId="0" fontId="164" fillId="0" borderId="0" applyNumberFormat="0" applyFill="0" applyBorder="0" applyAlignment="0" applyProtection="0"/>
    <xf numFmtId="0" fontId="73"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0" fontId="37" fillId="0" borderId="0" applyNumberFormat="0" applyFill="0" applyBorder="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74" fillId="0" borderId="16"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05" fillId="0" borderId="33"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7" fillId="0" borderId="16"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8" fillId="0" borderId="34"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166" fillId="0" borderId="32" applyNumberFormat="0" applyFill="0" applyAlignment="0" applyProtection="0"/>
    <xf numFmtId="0" fontId="51" fillId="0" borderId="16" applyNumberFormat="0" applyFill="0" applyAlignment="0" applyProtection="0"/>
    <xf numFmtId="0" fontId="27" fillId="0" borderId="0" applyFont="0" applyFill="0" applyBorder="0" applyAlignment="0" applyProtection="0"/>
    <xf numFmtId="42" fontId="27" fillId="0" borderId="0" applyFont="0" applyFill="0" applyBorder="0" applyAlignment="0" applyProtection="0"/>
    <xf numFmtId="44" fontId="27" fillId="0" borderId="0" applyFont="0" applyFill="0" applyBorder="0" applyAlignment="0" applyProtection="0"/>
    <xf numFmtId="0" fontId="169" fillId="0" borderId="0" applyNumberFormat="0" applyFill="0" applyBorder="0" applyAlignment="0" applyProtection="0"/>
    <xf numFmtId="0" fontId="49" fillId="0" borderId="0" applyNumberFormat="0" applyFill="0" applyBorder="0" applyAlignment="0" applyProtection="0"/>
    <xf numFmtId="0" fontId="75" fillId="0" borderId="0" applyNumberFormat="0" applyFill="0" applyBorder="0" applyAlignment="0" applyProtection="0"/>
    <xf numFmtId="0" fontId="170" fillId="0" borderId="0" applyNumberFormat="0" applyFill="0" applyBorder="0" applyAlignment="0" applyProtection="0"/>
    <xf numFmtId="0" fontId="171" fillId="0" borderId="0" applyNumberFormat="0" applyFill="0" applyBorder="0" applyAlignment="0" applyProtection="0"/>
    <xf numFmtId="0" fontId="172" fillId="0" borderId="0" applyNumberFormat="0" applyFill="0" applyBorder="0" applyAlignment="0" applyProtection="0"/>
    <xf numFmtId="0" fontId="49" fillId="0" borderId="0" applyNumberFormat="0" applyFill="0" applyBorder="0" applyAlignment="0" applyProtection="0"/>
    <xf numFmtId="175" fontId="173" fillId="0" borderId="35">
      <protection locked="0"/>
    </xf>
    <xf numFmtId="175" fontId="174" fillId="78" borderId="35"/>
    <xf numFmtId="0" fontId="78" fillId="0" borderId="0"/>
    <xf numFmtId="1" fontId="149" fillId="0" borderId="0"/>
    <xf numFmtId="0" fontId="78" fillId="0" borderId="0"/>
    <xf numFmtId="0" fontId="22" fillId="0" borderId="0"/>
    <xf numFmtId="0" fontId="53" fillId="0" borderId="0"/>
    <xf numFmtId="0" fontId="78" fillId="0" borderId="0"/>
    <xf numFmtId="0" fontId="35" fillId="0" borderId="0">
      <alignment horizontal="left" vertical="top" wrapText="1"/>
    </xf>
    <xf numFmtId="0" fontId="22" fillId="0" borderId="0"/>
    <xf numFmtId="0" fontId="78" fillId="0" borderId="0"/>
    <xf numFmtId="0" fontId="22" fillId="9" borderId="15" applyNumberFormat="0" applyFont="0" applyAlignment="0" applyProtection="0"/>
    <xf numFmtId="9" fontId="22" fillId="0" borderId="0" applyFont="0" applyFill="0" applyBorder="0" applyAlignment="0" applyProtection="0"/>
    <xf numFmtId="0" fontId="27" fillId="0" borderId="0"/>
    <xf numFmtId="0" fontId="29" fillId="0" borderId="0"/>
    <xf numFmtId="0" fontId="56" fillId="0" borderId="0"/>
    <xf numFmtId="173" fontId="53" fillId="0" borderId="0" applyFont="0" applyFill="0" applyBorder="0" applyAlignment="0" applyProtection="0"/>
    <xf numFmtId="169" fontId="27" fillId="0" borderId="0" applyFont="0" applyFill="0" applyBorder="0" applyAlignment="0" applyProtection="0"/>
    <xf numFmtId="43" fontId="27" fillId="0" borderId="0" applyFont="0" applyFill="0" applyBorder="0" applyAlignment="0" applyProtection="0"/>
    <xf numFmtId="169" fontId="79" fillId="0" borderId="0" applyFont="0" applyFill="0" applyBorder="0" applyAlignment="0" applyProtection="0"/>
    <xf numFmtId="43" fontId="79" fillId="0" borderId="0" applyFont="0" applyFill="0" applyBorder="0" applyAlignment="0" applyProtection="0"/>
    <xf numFmtId="43" fontId="79" fillId="0" borderId="0" applyFont="0" applyFill="0" applyBorder="0" applyAlignment="0" applyProtection="0"/>
    <xf numFmtId="169" fontId="79" fillId="0" borderId="0" applyFont="0" applyFill="0" applyBorder="0" applyAlignment="0" applyProtection="0"/>
    <xf numFmtId="173" fontId="78" fillId="0" borderId="0" applyFont="0" applyFill="0" applyBorder="0" applyAlignment="0" applyProtection="0"/>
    <xf numFmtId="43" fontId="79" fillId="0" borderId="0" applyFont="0" applyFill="0" applyBorder="0" applyAlignment="0" applyProtection="0"/>
    <xf numFmtId="169" fontId="79" fillId="0" borderId="0" applyFont="0" applyFill="0" applyBorder="0" applyAlignment="0" applyProtection="0"/>
    <xf numFmtId="169" fontId="27" fillId="0" borderId="0" applyFont="0" applyFill="0" applyBorder="0" applyAlignment="0" applyProtection="0"/>
    <xf numFmtId="43" fontId="27" fillId="0" borderId="0" applyFont="0" applyFill="0" applyBorder="0" applyAlignment="0" applyProtection="0"/>
    <xf numFmtId="43" fontId="22" fillId="0" borderId="0" applyFont="0" applyFill="0" applyBorder="0" applyAlignment="0" applyProtection="0"/>
    <xf numFmtId="0" fontId="35" fillId="0" borderId="0">
      <alignment horizontal="left" vertical="top" wrapText="1"/>
    </xf>
    <xf numFmtId="0" fontId="21" fillId="11" borderId="0" applyNumberFormat="0" applyBorder="0" applyAlignment="0" applyProtection="0"/>
    <xf numFmtId="0" fontId="21" fillId="15" borderId="0" applyNumberFormat="0" applyBorder="0" applyAlignment="0" applyProtection="0"/>
    <xf numFmtId="0" fontId="21" fillId="19" borderId="0" applyNumberFormat="0" applyBorder="0" applyAlignment="0" applyProtection="0"/>
    <xf numFmtId="0" fontId="21" fillId="23" borderId="0" applyNumberFormat="0" applyBorder="0" applyAlignment="0" applyProtection="0"/>
    <xf numFmtId="0" fontId="21" fillId="27" borderId="0" applyNumberFormat="0" applyBorder="0" applyAlignment="0" applyProtection="0"/>
    <xf numFmtId="0" fontId="21" fillId="31" borderId="0" applyNumberFormat="0" applyBorder="0" applyAlignment="0" applyProtection="0"/>
    <xf numFmtId="0" fontId="21" fillId="12" borderId="0" applyNumberFormat="0" applyBorder="0" applyAlignment="0" applyProtection="0"/>
    <xf numFmtId="0" fontId="21" fillId="16" borderId="0" applyNumberFormat="0" applyBorder="0" applyAlignment="0" applyProtection="0"/>
    <xf numFmtId="0" fontId="21" fillId="20" borderId="0" applyNumberFormat="0" applyBorder="0" applyAlignment="0" applyProtection="0"/>
    <xf numFmtId="0" fontId="21" fillId="24" borderId="0" applyNumberFormat="0" applyBorder="0" applyAlignment="0" applyProtection="0"/>
    <xf numFmtId="0" fontId="21" fillId="28" borderId="0" applyNumberFormat="0" applyBorder="0" applyAlignment="0" applyProtection="0"/>
    <xf numFmtId="0" fontId="21" fillId="32" borderId="0" applyNumberFormat="0" applyBorder="0" applyAlignment="0" applyProtection="0"/>
    <xf numFmtId="0" fontId="35" fillId="0" borderId="0">
      <alignment horizontal="left" vertical="top" wrapText="1"/>
    </xf>
    <xf numFmtId="0" fontId="21" fillId="9" borderId="15" applyNumberFormat="0" applyFont="0" applyAlignment="0" applyProtection="0"/>
    <xf numFmtId="0" fontId="35" fillId="0" borderId="0">
      <alignment horizontal="left" vertical="top" wrapText="1"/>
    </xf>
    <xf numFmtId="0" fontId="35" fillId="0" borderId="0">
      <alignment horizontal="left" vertical="top" wrapText="1"/>
    </xf>
    <xf numFmtId="0" fontId="20" fillId="11" borderId="0" applyNumberFormat="0" applyBorder="0" applyAlignment="0" applyProtection="0"/>
    <xf numFmtId="0" fontId="20" fillId="15" borderId="0" applyNumberFormat="0" applyBorder="0" applyAlignment="0" applyProtection="0"/>
    <xf numFmtId="0" fontId="20" fillId="19"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20" fillId="12" borderId="0" applyNumberFormat="0" applyBorder="0" applyAlignment="0" applyProtection="0"/>
    <xf numFmtId="0" fontId="20" fillId="16" borderId="0" applyNumberFormat="0" applyBorder="0" applyAlignment="0" applyProtection="0"/>
    <xf numFmtId="0" fontId="20" fillId="20" borderId="0" applyNumberFormat="0" applyBorder="0" applyAlignment="0" applyProtection="0"/>
    <xf numFmtId="0" fontId="20" fillId="24" borderId="0" applyNumberFormat="0" applyBorder="0" applyAlignment="0" applyProtection="0"/>
    <xf numFmtId="0" fontId="20" fillId="28" borderId="0" applyNumberFormat="0" applyBorder="0" applyAlignment="0" applyProtection="0"/>
    <xf numFmtId="0" fontId="20" fillId="32" borderId="0" applyNumberFormat="0" applyBorder="0" applyAlignment="0" applyProtection="0"/>
    <xf numFmtId="0" fontId="20" fillId="9" borderId="15" applyNumberFormat="0" applyFont="0" applyAlignment="0" applyProtection="0"/>
    <xf numFmtId="0" fontId="35" fillId="0" borderId="0">
      <alignment horizontal="left" vertical="top" wrapText="1"/>
    </xf>
    <xf numFmtId="0" fontId="19" fillId="11"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9" borderId="15" applyNumberFormat="0" applyFont="0" applyAlignment="0" applyProtection="0"/>
    <xf numFmtId="0" fontId="18" fillId="11" borderId="0" applyNumberFormat="0" applyBorder="0" applyAlignment="0" applyProtection="0"/>
    <xf numFmtId="0" fontId="18" fillId="12"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8" fillId="31" borderId="0" applyNumberFormat="0" applyBorder="0" applyAlignment="0" applyProtection="0"/>
    <xf numFmtId="0" fontId="18" fillId="32" borderId="0" applyNumberFormat="0" applyBorder="0" applyAlignment="0" applyProtection="0"/>
    <xf numFmtId="0" fontId="18" fillId="9" borderId="15" applyNumberFormat="0" applyFont="0" applyAlignment="0" applyProtection="0"/>
    <xf numFmtId="0" fontId="18" fillId="11" borderId="0" applyNumberFormat="0" applyBorder="0" applyAlignment="0" applyProtection="0"/>
    <xf numFmtId="0" fontId="18" fillId="15" borderId="0" applyNumberFormat="0" applyBorder="0" applyAlignment="0" applyProtection="0"/>
    <xf numFmtId="0" fontId="18" fillId="19" borderId="0" applyNumberFormat="0" applyBorder="0" applyAlignment="0" applyProtection="0"/>
    <xf numFmtId="0" fontId="18" fillId="23" borderId="0" applyNumberFormat="0" applyBorder="0" applyAlignment="0" applyProtection="0"/>
    <xf numFmtId="0" fontId="18" fillId="27" borderId="0" applyNumberFormat="0" applyBorder="0" applyAlignment="0" applyProtection="0"/>
    <xf numFmtId="0" fontId="18" fillId="31" borderId="0" applyNumberFormat="0" applyBorder="0" applyAlignment="0" applyProtection="0"/>
    <xf numFmtId="0" fontId="18" fillId="12" borderId="0" applyNumberFormat="0" applyBorder="0" applyAlignment="0" applyProtection="0"/>
    <xf numFmtId="0" fontId="18" fillId="16" borderId="0" applyNumberFormat="0" applyBorder="0" applyAlignment="0" applyProtection="0"/>
    <xf numFmtId="0" fontId="18" fillId="20" borderId="0" applyNumberFormat="0" applyBorder="0" applyAlignment="0" applyProtection="0"/>
    <xf numFmtId="0" fontId="18" fillId="24" borderId="0" applyNumberFormat="0" applyBorder="0" applyAlignment="0" applyProtection="0"/>
    <xf numFmtId="0" fontId="18" fillId="28" borderId="0" applyNumberFormat="0" applyBorder="0" applyAlignment="0" applyProtection="0"/>
    <xf numFmtId="0" fontId="18" fillId="32" borderId="0" applyNumberFormat="0" applyBorder="0" applyAlignment="0" applyProtection="0"/>
    <xf numFmtId="0" fontId="18" fillId="9" borderId="15" applyNumberFormat="0" applyFont="0" applyAlignment="0" applyProtection="0"/>
    <xf numFmtId="0" fontId="18" fillId="11" borderId="0" applyNumberFormat="0" applyBorder="0" applyAlignment="0" applyProtection="0"/>
    <xf numFmtId="0" fontId="18" fillId="15" borderId="0" applyNumberFormat="0" applyBorder="0" applyAlignment="0" applyProtection="0"/>
    <xf numFmtId="0" fontId="18" fillId="19" borderId="0" applyNumberFormat="0" applyBorder="0" applyAlignment="0" applyProtection="0"/>
    <xf numFmtId="0" fontId="18" fillId="23" borderId="0" applyNumberFormat="0" applyBorder="0" applyAlignment="0" applyProtection="0"/>
    <xf numFmtId="0" fontId="18" fillId="27" borderId="0" applyNumberFormat="0" applyBorder="0" applyAlignment="0" applyProtection="0"/>
    <xf numFmtId="0" fontId="18" fillId="31" borderId="0" applyNumberFormat="0" applyBorder="0" applyAlignment="0" applyProtection="0"/>
    <xf numFmtId="0" fontId="18" fillId="12" borderId="0" applyNumberFormat="0" applyBorder="0" applyAlignment="0" applyProtection="0"/>
    <xf numFmtId="0" fontId="18" fillId="16" borderId="0" applyNumberFormat="0" applyBorder="0" applyAlignment="0" applyProtection="0"/>
    <xf numFmtId="0" fontId="18" fillId="20" borderId="0" applyNumberFormat="0" applyBorder="0" applyAlignment="0" applyProtection="0"/>
    <xf numFmtId="0" fontId="18" fillId="24" borderId="0" applyNumberFormat="0" applyBorder="0" applyAlignment="0" applyProtection="0"/>
    <xf numFmtId="0" fontId="18" fillId="28" borderId="0" applyNumberFormat="0" applyBorder="0" applyAlignment="0" applyProtection="0"/>
    <xf numFmtId="0" fontId="18" fillId="32" borderId="0" applyNumberFormat="0" applyBorder="0" applyAlignment="0" applyProtection="0"/>
    <xf numFmtId="0" fontId="54" fillId="0" borderId="0"/>
    <xf numFmtId="0" fontId="54" fillId="0" borderId="0"/>
    <xf numFmtId="0" fontId="18" fillId="9" borderId="15" applyNumberFormat="0" applyFont="0" applyAlignment="0" applyProtection="0"/>
    <xf numFmtId="0" fontId="18" fillId="11" borderId="0" applyNumberFormat="0" applyBorder="0" applyAlignment="0" applyProtection="0"/>
    <xf numFmtId="0" fontId="18" fillId="15" borderId="0" applyNumberFormat="0" applyBorder="0" applyAlignment="0" applyProtection="0"/>
    <xf numFmtId="0" fontId="18" fillId="19" borderId="0" applyNumberFormat="0" applyBorder="0" applyAlignment="0" applyProtection="0"/>
    <xf numFmtId="0" fontId="18" fillId="23" borderId="0" applyNumberFormat="0" applyBorder="0" applyAlignment="0" applyProtection="0"/>
    <xf numFmtId="0" fontId="18" fillId="27" borderId="0" applyNumberFormat="0" applyBorder="0" applyAlignment="0" applyProtection="0"/>
    <xf numFmtId="0" fontId="18" fillId="31" borderId="0" applyNumberFormat="0" applyBorder="0" applyAlignment="0" applyProtection="0"/>
    <xf numFmtId="0" fontId="18" fillId="12" borderId="0" applyNumberFormat="0" applyBorder="0" applyAlignment="0" applyProtection="0"/>
    <xf numFmtId="0" fontId="18" fillId="16" borderId="0" applyNumberFormat="0" applyBorder="0" applyAlignment="0" applyProtection="0"/>
    <xf numFmtId="0" fontId="18" fillId="20" borderId="0" applyNumberFormat="0" applyBorder="0" applyAlignment="0" applyProtection="0"/>
    <xf numFmtId="0" fontId="18" fillId="24" borderId="0" applyNumberFormat="0" applyBorder="0" applyAlignment="0" applyProtection="0"/>
    <xf numFmtId="0" fontId="18" fillId="28" borderId="0" applyNumberFormat="0" applyBorder="0" applyAlignment="0" applyProtection="0"/>
    <xf numFmtId="0" fontId="18" fillId="32" borderId="0" applyNumberFormat="0" applyBorder="0" applyAlignment="0" applyProtection="0"/>
    <xf numFmtId="0" fontId="18" fillId="9" borderId="15" applyNumberFormat="0" applyFont="0" applyAlignment="0" applyProtection="0"/>
    <xf numFmtId="0" fontId="18" fillId="0" borderId="0"/>
    <xf numFmtId="43" fontId="18" fillId="0" borderId="0" applyFont="0" applyFill="0" applyBorder="0" applyAlignment="0" applyProtection="0"/>
    <xf numFmtId="0" fontId="18" fillId="35"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38"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40"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42" borderId="0" applyNumberFormat="0" applyBorder="0" applyAlignment="0" applyProtection="0"/>
    <xf numFmtId="0" fontId="18" fillId="23" borderId="0" applyNumberFormat="0" applyBorder="0" applyAlignment="0" applyProtection="0"/>
    <xf numFmtId="0" fontId="18" fillId="23" borderId="0" applyNumberFormat="0" applyBorder="0" applyAlignment="0" applyProtection="0"/>
    <xf numFmtId="0" fontId="18" fillId="23" borderId="0" applyNumberFormat="0" applyBorder="0" applyAlignment="0" applyProtection="0"/>
    <xf numFmtId="0" fontId="18" fillId="23" borderId="0" applyNumberFormat="0" applyBorder="0" applyAlignment="0" applyProtection="0"/>
    <xf numFmtId="0" fontId="18" fillId="23" borderId="0" applyNumberFormat="0" applyBorder="0" applyAlignment="0" applyProtection="0"/>
    <xf numFmtId="0" fontId="18" fillId="23" borderId="0" applyNumberFormat="0" applyBorder="0" applyAlignment="0" applyProtection="0"/>
    <xf numFmtId="0" fontId="18" fillId="23" borderId="0" applyNumberFormat="0" applyBorder="0" applyAlignment="0" applyProtection="0"/>
    <xf numFmtId="0" fontId="18" fillId="23" borderId="0" applyNumberFormat="0" applyBorder="0" applyAlignment="0" applyProtection="0"/>
    <xf numFmtId="0" fontId="18" fillId="23" borderId="0" applyNumberFormat="0" applyBorder="0" applyAlignment="0" applyProtection="0"/>
    <xf numFmtId="0" fontId="18" fillId="27" borderId="0" applyNumberFormat="0" applyBorder="0" applyAlignment="0" applyProtection="0"/>
    <xf numFmtId="0" fontId="18" fillId="27" borderId="0" applyNumberFormat="0" applyBorder="0" applyAlignment="0" applyProtection="0"/>
    <xf numFmtId="0" fontId="18" fillId="27" borderId="0" applyNumberFormat="0" applyBorder="0" applyAlignment="0" applyProtection="0"/>
    <xf numFmtId="0" fontId="18" fillId="27" borderId="0" applyNumberFormat="0" applyBorder="0" applyAlignment="0" applyProtection="0"/>
    <xf numFmtId="0" fontId="18" fillId="27" borderId="0" applyNumberFormat="0" applyBorder="0" applyAlignment="0" applyProtection="0"/>
    <xf numFmtId="0" fontId="18" fillId="27" borderId="0" applyNumberFormat="0" applyBorder="0" applyAlignment="0" applyProtection="0"/>
    <xf numFmtId="0" fontId="18" fillId="27" borderId="0" applyNumberFormat="0" applyBorder="0" applyAlignment="0" applyProtection="0"/>
    <xf numFmtId="0" fontId="18" fillId="27" borderId="0" applyNumberFormat="0" applyBorder="0" applyAlignment="0" applyProtection="0"/>
    <xf numFmtId="0" fontId="18" fillId="27" borderId="0" applyNumberFormat="0" applyBorder="0" applyAlignment="0" applyProtection="0"/>
    <xf numFmtId="0" fontId="18" fillId="27" borderId="0" applyNumberFormat="0" applyBorder="0" applyAlignment="0" applyProtection="0"/>
    <xf numFmtId="0" fontId="18" fillId="31" borderId="0" applyNumberFormat="0" applyBorder="0" applyAlignment="0" applyProtection="0"/>
    <xf numFmtId="0" fontId="18" fillId="31" borderId="0" applyNumberFormat="0" applyBorder="0" applyAlignment="0" applyProtection="0"/>
    <xf numFmtId="0" fontId="18" fillId="31" borderId="0" applyNumberFormat="0" applyBorder="0" applyAlignment="0" applyProtection="0"/>
    <xf numFmtId="0" fontId="18" fillId="31" borderId="0" applyNumberFormat="0" applyBorder="0" applyAlignment="0" applyProtection="0"/>
    <xf numFmtId="0" fontId="18" fillId="31" borderId="0" applyNumberFormat="0" applyBorder="0" applyAlignment="0" applyProtection="0"/>
    <xf numFmtId="0" fontId="18" fillId="31" borderId="0" applyNumberFormat="0" applyBorder="0" applyAlignment="0" applyProtection="0"/>
    <xf numFmtId="0" fontId="18" fillId="31" borderId="0" applyNumberFormat="0" applyBorder="0" applyAlignment="0" applyProtection="0"/>
    <xf numFmtId="0" fontId="18" fillId="31" borderId="0" applyNumberFormat="0" applyBorder="0" applyAlignment="0" applyProtection="0"/>
    <xf numFmtId="0" fontId="18" fillId="31" borderId="0" applyNumberFormat="0" applyBorder="0" applyAlignment="0" applyProtection="0"/>
    <xf numFmtId="0" fontId="18" fillId="31" borderId="0" applyNumberFormat="0" applyBorder="0" applyAlignment="0" applyProtection="0"/>
    <xf numFmtId="0" fontId="18" fillId="11" borderId="0" applyNumberFormat="0" applyBorder="0" applyAlignment="0" applyProtection="0"/>
    <xf numFmtId="0" fontId="18" fillId="15" borderId="0" applyNumberFormat="0" applyBorder="0" applyAlignment="0" applyProtection="0"/>
    <xf numFmtId="0" fontId="18" fillId="19" borderId="0" applyNumberFormat="0" applyBorder="0" applyAlignment="0" applyProtection="0"/>
    <xf numFmtId="0" fontId="18" fillId="23" borderId="0" applyNumberFormat="0" applyBorder="0" applyAlignment="0" applyProtection="0"/>
    <xf numFmtId="0" fontId="18" fillId="27" borderId="0" applyNumberFormat="0" applyBorder="0" applyAlignment="0" applyProtection="0"/>
    <xf numFmtId="0" fontId="18" fillId="31"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45"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12" borderId="0" applyNumberFormat="0" applyBorder="0" applyAlignment="0" applyProtection="0"/>
    <xf numFmtId="0" fontId="18" fillId="16" borderId="0" applyNumberFormat="0" applyBorder="0" applyAlignment="0" applyProtection="0"/>
    <xf numFmtId="0" fontId="18" fillId="20" borderId="0" applyNumberFormat="0" applyBorder="0" applyAlignment="0" applyProtection="0"/>
    <xf numFmtId="0" fontId="18" fillId="24" borderId="0" applyNumberFormat="0" applyBorder="0" applyAlignment="0" applyProtection="0"/>
    <xf numFmtId="0" fontId="18" fillId="28" borderId="0" applyNumberFormat="0" applyBorder="0" applyAlignment="0" applyProtection="0"/>
    <xf numFmtId="0" fontId="18" fillId="32" borderId="0" applyNumberFormat="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16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169" fontId="18" fillId="0" borderId="0" applyFont="0" applyFill="0" applyBorder="0" applyAlignment="0" applyProtection="0"/>
    <xf numFmtId="169" fontId="18" fillId="0" borderId="0" applyFont="0" applyFill="0" applyBorder="0" applyAlignment="0" applyProtection="0"/>
    <xf numFmtId="177" fontId="18" fillId="0" borderId="0" applyFont="0" applyFill="0" applyBorder="0" applyAlignment="0" applyProtection="0"/>
    <xf numFmtId="177" fontId="18" fillId="0" borderId="0" applyFont="0" applyFill="0" applyBorder="0" applyAlignment="0" applyProtection="0"/>
    <xf numFmtId="177"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9" borderId="15" applyNumberFormat="0" applyFont="0" applyAlignment="0" applyProtection="0"/>
    <xf numFmtId="0" fontId="18" fillId="9" borderId="15" applyNumberFormat="0" applyFont="0" applyAlignment="0" applyProtection="0"/>
    <xf numFmtId="0" fontId="18" fillId="9" borderId="15" applyNumberFormat="0" applyFont="0" applyAlignment="0" applyProtection="0"/>
    <xf numFmtId="0" fontId="18" fillId="9" borderId="15" applyNumberFormat="0" applyFont="0" applyAlignment="0" applyProtection="0"/>
    <xf numFmtId="0" fontId="18" fillId="9" borderId="15" applyNumberFormat="0" applyFont="0" applyAlignment="0" applyProtection="0"/>
    <xf numFmtId="0" fontId="18" fillId="9" borderId="15" applyNumberFormat="0" applyFont="0" applyAlignment="0" applyProtection="0"/>
    <xf numFmtId="0" fontId="18" fillId="9" borderId="15" applyNumberFormat="0" applyFont="0" applyAlignment="0" applyProtection="0"/>
    <xf numFmtId="0" fontId="18" fillId="9" borderId="15" applyNumberFormat="0" applyFont="0" applyAlignment="0" applyProtection="0"/>
    <xf numFmtId="0" fontId="18" fillId="9" borderId="15" applyNumberFormat="0" applyFont="0" applyAlignment="0" applyProtection="0"/>
    <xf numFmtId="0" fontId="18" fillId="9" borderId="15" applyNumberFormat="0" applyFont="0" applyAlignment="0" applyProtection="0"/>
    <xf numFmtId="0" fontId="18" fillId="9" borderId="15" applyNumberFormat="0" applyFont="0" applyAlignment="0" applyProtection="0"/>
    <xf numFmtId="0" fontId="18" fillId="9" borderId="15" applyNumberFormat="0" applyFont="0" applyAlignment="0" applyProtection="0"/>
    <xf numFmtId="0" fontId="18" fillId="9" borderId="15" applyNumberFormat="0" applyFont="0" applyAlignment="0" applyProtection="0"/>
    <xf numFmtId="0" fontId="18" fillId="9" borderId="15" applyNumberFormat="0" applyFont="0" applyAlignment="0" applyProtection="0"/>
    <xf numFmtId="0" fontId="18" fillId="9" borderId="15" applyNumberFormat="0" applyFont="0" applyAlignment="0" applyProtection="0"/>
    <xf numFmtId="0" fontId="18" fillId="0" borderId="0"/>
    <xf numFmtId="0" fontId="18" fillId="0" borderId="0"/>
    <xf numFmtId="0" fontId="18" fillId="9" borderId="15" applyNumberFormat="0" applyFont="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11" borderId="0" applyNumberFormat="0" applyBorder="0" applyAlignment="0" applyProtection="0"/>
    <xf numFmtId="0" fontId="18" fillId="15" borderId="0" applyNumberFormat="0" applyBorder="0" applyAlignment="0" applyProtection="0"/>
    <xf numFmtId="0" fontId="18" fillId="19" borderId="0" applyNumberFormat="0" applyBorder="0" applyAlignment="0" applyProtection="0"/>
    <xf numFmtId="0" fontId="18" fillId="23" borderId="0" applyNumberFormat="0" applyBorder="0" applyAlignment="0" applyProtection="0"/>
    <xf numFmtId="0" fontId="18" fillId="27" borderId="0" applyNumberFormat="0" applyBorder="0" applyAlignment="0" applyProtection="0"/>
    <xf numFmtId="0" fontId="18" fillId="31" borderId="0" applyNumberFormat="0" applyBorder="0" applyAlignment="0" applyProtection="0"/>
    <xf numFmtId="0" fontId="18" fillId="12" borderId="0" applyNumberFormat="0" applyBorder="0" applyAlignment="0" applyProtection="0"/>
    <xf numFmtId="0" fontId="18" fillId="16" borderId="0" applyNumberFormat="0" applyBorder="0" applyAlignment="0" applyProtection="0"/>
    <xf numFmtId="0" fontId="18" fillId="20" borderId="0" applyNumberFormat="0" applyBorder="0" applyAlignment="0" applyProtection="0"/>
    <xf numFmtId="0" fontId="18" fillId="24" borderId="0" applyNumberFormat="0" applyBorder="0" applyAlignment="0" applyProtection="0"/>
    <xf numFmtId="0" fontId="18" fillId="28" borderId="0" applyNumberFormat="0" applyBorder="0" applyAlignment="0" applyProtection="0"/>
    <xf numFmtId="0" fontId="18" fillId="32" borderId="0" applyNumberFormat="0" applyBorder="0" applyAlignment="0" applyProtection="0"/>
    <xf numFmtId="0" fontId="18" fillId="9" borderId="15" applyNumberFormat="0" applyFont="0" applyAlignment="0" applyProtection="0"/>
    <xf numFmtId="0" fontId="18" fillId="11" borderId="0" applyNumberFormat="0" applyBorder="0" applyAlignment="0" applyProtection="0"/>
    <xf numFmtId="0" fontId="18" fillId="15" borderId="0" applyNumberFormat="0" applyBorder="0" applyAlignment="0" applyProtection="0"/>
    <xf numFmtId="0" fontId="18" fillId="19" borderId="0" applyNumberFormat="0" applyBorder="0" applyAlignment="0" applyProtection="0"/>
    <xf numFmtId="0" fontId="18" fillId="23" borderId="0" applyNumberFormat="0" applyBorder="0" applyAlignment="0" applyProtection="0"/>
    <xf numFmtId="0" fontId="18" fillId="27" borderId="0" applyNumberFormat="0" applyBorder="0" applyAlignment="0" applyProtection="0"/>
    <xf numFmtId="0" fontId="18" fillId="31" borderId="0" applyNumberFormat="0" applyBorder="0" applyAlignment="0" applyProtection="0"/>
    <xf numFmtId="0" fontId="18" fillId="12" borderId="0" applyNumberFormat="0" applyBorder="0" applyAlignment="0" applyProtection="0"/>
    <xf numFmtId="0" fontId="18" fillId="16" borderId="0" applyNumberFormat="0" applyBorder="0" applyAlignment="0" applyProtection="0"/>
    <xf numFmtId="0" fontId="18" fillId="20" borderId="0" applyNumberFormat="0" applyBorder="0" applyAlignment="0" applyProtection="0"/>
    <xf numFmtId="0" fontId="18" fillId="24" borderId="0" applyNumberFormat="0" applyBorder="0" applyAlignment="0" applyProtection="0"/>
    <xf numFmtId="0" fontId="18" fillId="28" borderId="0" applyNumberFormat="0" applyBorder="0" applyAlignment="0" applyProtection="0"/>
    <xf numFmtId="0" fontId="18" fillId="32" borderId="0" applyNumberFormat="0" applyBorder="0" applyAlignment="0" applyProtection="0"/>
    <xf numFmtId="0" fontId="18" fillId="9" borderId="15" applyNumberFormat="0" applyFont="0" applyAlignment="0" applyProtection="0"/>
    <xf numFmtId="0" fontId="18" fillId="11" borderId="0" applyNumberFormat="0" applyBorder="0" applyAlignment="0" applyProtection="0"/>
    <xf numFmtId="0" fontId="18" fillId="15" borderId="0" applyNumberFormat="0" applyBorder="0" applyAlignment="0" applyProtection="0"/>
    <xf numFmtId="0" fontId="18" fillId="19" borderId="0" applyNumberFormat="0" applyBorder="0" applyAlignment="0" applyProtection="0"/>
    <xf numFmtId="0" fontId="18" fillId="23" borderId="0" applyNumberFormat="0" applyBorder="0" applyAlignment="0" applyProtection="0"/>
    <xf numFmtId="0" fontId="18" fillId="27" borderId="0" applyNumberFormat="0" applyBorder="0" applyAlignment="0" applyProtection="0"/>
    <xf numFmtId="0" fontId="18" fillId="31" borderId="0" applyNumberFormat="0" applyBorder="0" applyAlignment="0" applyProtection="0"/>
    <xf numFmtId="0" fontId="18" fillId="12" borderId="0" applyNumberFormat="0" applyBorder="0" applyAlignment="0" applyProtection="0"/>
    <xf numFmtId="0" fontId="18" fillId="16" borderId="0" applyNumberFormat="0" applyBorder="0" applyAlignment="0" applyProtection="0"/>
    <xf numFmtId="0" fontId="18" fillId="20" borderId="0" applyNumberFormat="0" applyBorder="0" applyAlignment="0" applyProtection="0"/>
    <xf numFmtId="0" fontId="18" fillId="24" borderId="0" applyNumberFormat="0" applyBorder="0" applyAlignment="0" applyProtection="0"/>
    <xf numFmtId="0" fontId="18" fillId="28" borderId="0" applyNumberFormat="0" applyBorder="0" applyAlignment="0" applyProtection="0"/>
    <xf numFmtId="0" fontId="18" fillId="32" borderId="0" applyNumberFormat="0" applyBorder="0" applyAlignment="0" applyProtection="0"/>
    <xf numFmtId="0" fontId="18" fillId="9" borderId="15" applyNumberFormat="0" applyFont="0" applyAlignment="0" applyProtection="0"/>
    <xf numFmtId="0" fontId="175" fillId="0" borderId="0"/>
    <xf numFmtId="176" fontId="175" fillId="0" borderId="0" applyFont="0" applyFill="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9" borderId="15" applyNumberFormat="0" applyFont="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9" borderId="15" applyNumberFormat="0" applyFont="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9" borderId="15" applyNumberFormat="0" applyFont="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9" borderId="15" applyNumberFormat="0" applyFont="0" applyAlignment="0" applyProtection="0"/>
    <xf numFmtId="0" fontId="17" fillId="0" borderId="0"/>
    <xf numFmtId="43" fontId="17" fillId="0" borderId="0" applyFont="0" applyFill="0" applyBorder="0" applyAlignment="0" applyProtection="0"/>
    <xf numFmtId="0" fontId="17" fillId="35"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38"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40"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42"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45"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9" fontId="17" fillId="0" borderId="0" applyFont="0" applyFill="0" applyBorder="0" applyAlignment="0" applyProtection="0"/>
    <xf numFmtId="169"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0" borderId="0"/>
    <xf numFmtId="0" fontId="17" fillId="0" borderId="0"/>
    <xf numFmtId="0" fontId="17" fillId="9" borderId="15" applyNumberFormat="0" applyFont="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9" borderId="15" applyNumberFormat="0" applyFont="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9" borderId="15" applyNumberFormat="0" applyFont="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9" borderId="15" applyNumberFormat="0" applyFont="0" applyAlignment="0" applyProtection="0"/>
    <xf numFmtId="0" fontId="17" fillId="11" borderId="0" applyNumberFormat="0" applyBorder="0" applyAlignment="0" applyProtection="0"/>
    <xf numFmtId="0" fontId="17" fillId="1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9" borderId="15" applyNumberFormat="0" applyFont="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9" borderId="15" applyNumberFormat="0" applyFont="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9" borderId="15" applyNumberFormat="0" applyFont="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9" borderId="15" applyNumberFormat="0" applyFont="0" applyAlignment="0" applyProtection="0"/>
    <xf numFmtId="0" fontId="17" fillId="0" borderId="0"/>
    <xf numFmtId="43" fontId="17" fillId="0" borderId="0" applyFont="0" applyFill="0" applyBorder="0" applyAlignment="0" applyProtection="0"/>
    <xf numFmtId="0" fontId="17" fillId="35"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38"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40"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42"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45"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9" fontId="17" fillId="0" borderId="0" applyFont="0" applyFill="0" applyBorder="0" applyAlignment="0" applyProtection="0"/>
    <xf numFmtId="169"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9" borderId="15" applyNumberFormat="0" applyFont="0" applyAlignment="0" applyProtection="0"/>
    <xf numFmtId="0" fontId="17" fillId="0" borderId="0"/>
    <xf numFmtId="0" fontId="17" fillId="0" borderId="0"/>
    <xf numFmtId="0" fontId="17" fillId="9" borderId="15" applyNumberFormat="0" applyFont="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9" borderId="15" applyNumberFormat="0" applyFont="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9" borderId="15" applyNumberFormat="0" applyFont="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9" borderId="15" applyNumberFormat="0" applyFont="0" applyAlignment="0" applyProtection="0"/>
    <xf numFmtId="0" fontId="53" fillId="0" borderId="0"/>
    <xf numFmtId="176" fontId="53" fillId="0" borderId="0" applyFont="0" applyFill="0" applyBorder="0" applyAlignment="0" applyProtection="0"/>
    <xf numFmtId="0" fontId="35" fillId="0" borderId="0">
      <alignment horizontal="left" vertical="top" wrapText="1"/>
    </xf>
    <xf numFmtId="0" fontId="35" fillId="0" borderId="0">
      <alignment horizontal="left" vertical="top" wrapText="1"/>
    </xf>
    <xf numFmtId="0" fontId="35" fillId="0" borderId="0">
      <alignment horizontal="left" vertical="top" wrapText="1"/>
    </xf>
    <xf numFmtId="0" fontId="16" fillId="9" borderId="15" applyNumberFormat="0" applyFont="0" applyAlignment="0" applyProtection="0"/>
    <xf numFmtId="0" fontId="16" fillId="11" borderId="0" applyNumberFormat="0" applyBorder="0" applyAlignment="0" applyProtection="0"/>
    <xf numFmtId="0" fontId="16" fillId="1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9" borderId="15" applyNumberFormat="0" applyFont="0" applyAlignment="0" applyProtection="0"/>
    <xf numFmtId="0" fontId="16" fillId="11" borderId="0" applyNumberFormat="0" applyBorder="0" applyAlignment="0" applyProtection="0"/>
    <xf numFmtId="0" fontId="16" fillId="1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35" fillId="0" borderId="0">
      <alignment horizontal="left" vertical="top" wrapText="1"/>
    </xf>
    <xf numFmtId="0" fontId="15" fillId="9" borderId="15" applyNumberFormat="0" applyFont="0" applyAlignment="0" applyProtection="0"/>
    <xf numFmtId="0" fontId="15" fillId="11" borderId="0" applyNumberFormat="0" applyBorder="0" applyAlignment="0" applyProtection="0"/>
    <xf numFmtId="0" fontId="15" fillId="12"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35" fillId="0" borderId="0">
      <alignment horizontal="left" vertical="top" wrapText="1"/>
    </xf>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35" fillId="0" borderId="0">
      <alignment horizontal="left" vertical="top" wrapText="1"/>
    </xf>
    <xf numFmtId="0" fontId="14" fillId="9" borderId="15" applyNumberFormat="0" applyFont="0" applyAlignment="0" applyProtection="0"/>
    <xf numFmtId="0" fontId="35" fillId="0" borderId="0">
      <alignment horizontal="left" vertical="top" wrapText="1"/>
    </xf>
    <xf numFmtId="0" fontId="35" fillId="0" borderId="0">
      <alignment horizontal="left" vertical="top" wrapText="1"/>
    </xf>
    <xf numFmtId="0" fontId="35" fillId="0" borderId="0">
      <alignment horizontal="left" vertical="top" wrapText="1"/>
    </xf>
    <xf numFmtId="0" fontId="35" fillId="0" borderId="0">
      <alignment horizontal="left" vertical="top" wrapText="1"/>
    </xf>
    <xf numFmtId="0" fontId="14" fillId="9" borderId="15" applyNumberFormat="0" applyFont="0" applyAlignment="0" applyProtection="0"/>
    <xf numFmtId="0" fontId="14" fillId="11" borderId="0" applyNumberFormat="0" applyBorder="0" applyAlignment="0" applyProtection="0"/>
    <xf numFmtId="0" fontId="14" fillId="12"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35" fillId="0" borderId="0">
      <alignment horizontal="left" vertical="top" wrapText="1"/>
    </xf>
    <xf numFmtId="0" fontId="35" fillId="0" borderId="0">
      <alignment horizontal="left" vertical="top" wrapText="1"/>
    </xf>
    <xf numFmtId="0" fontId="13" fillId="9" borderId="15" applyNumberFormat="0" applyFont="0" applyAlignment="0" applyProtection="0"/>
    <xf numFmtId="0" fontId="13" fillId="11" borderId="0" applyNumberFormat="0" applyBorder="0" applyAlignment="0" applyProtection="0"/>
    <xf numFmtId="0" fontId="13" fillId="12"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13" fillId="9" borderId="15" applyNumberFormat="0" applyFont="0" applyAlignment="0" applyProtection="0"/>
    <xf numFmtId="0" fontId="13" fillId="11" borderId="0" applyNumberFormat="0" applyBorder="0" applyAlignment="0" applyProtection="0"/>
    <xf numFmtId="0" fontId="13" fillId="12"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27" fillId="0" borderId="0"/>
    <xf numFmtId="0" fontId="12" fillId="11" borderId="0" applyNumberFormat="0" applyBorder="0" applyAlignment="0" applyProtection="0"/>
    <xf numFmtId="0" fontId="12" fillId="12"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7" borderId="0" applyNumberFormat="0" applyBorder="0" applyAlignment="0" applyProtection="0"/>
    <xf numFmtId="0" fontId="12" fillId="28" borderId="0" applyNumberFormat="0" applyBorder="0" applyAlignment="0" applyProtection="0"/>
    <xf numFmtId="0" fontId="12" fillId="31"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0" borderId="0"/>
    <xf numFmtId="43" fontId="12" fillId="0" borderId="0" applyFont="0" applyFill="0" applyBorder="0" applyAlignment="0" applyProtection="0"/>
    <xf numFmtId="0" fontId="12" fillId="35"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38"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40"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42"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45"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9"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0" borderId="0"/>
    <xf numFmtId="0" fontId="12" fillId="0" borderId="0"/>
    <xf numFmtId="0" fontId="12" fillId="9" borderId="15" applyNumberFormat="0" applyFont="0" applyAlignment="0" applyProtection="0"/>
    <xf numFmtId="9" fontId="12" fillId="0" borderId="0" applyFont="0" applyFill="0" applyBorder="0" applyAlignment="0" applyProtection="0"/>
    <xf numFmtId="0" fontId="27" fillId="0" borderId="0"/>
    <xf numFmtId="43" fontId="12" fillId="0" borderId="0" applyFont="0" applyFill="0" applyBorder="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2"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7" borderId="0" applyNumberFormat="0" applyBorder="0" applyAlignment="0" applyProtection="0"/>
    <xf numFmtId="0" fontId="12" fillId="28" borderId="0" applyNumberFormat="0" applyBorder="0" applyAlignment="0" applyProtection="0"/>
    <xf numFmtId="0" fontId="12" fillId="31"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0" borderId="0"/>
    <xf numFmtId="43" fontId="12" fillId="0" borderId="0" applyFont="0" applyFill="0" applyBorder="0" applyAlignment="0" applyProtection="0"/>
    <xf numFmtId="0" fontId="12" fillId="35"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38"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40"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42"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45"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9"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0" borderId="0"/>
    <xf numFmtId="0" fontId="12" fillId="0" borderId="0"/>
    <xf numFmtId="0" fontId="12" fillId="9" borderId="15" applyNumberFormat="0" applyFont="0" applyAlignment="0" applyProtection="0"/>
    <xf numFmtId="9" fontId="12" fillId="0" borderId="0" applyFont="0" applyFill="0" applyBorder="0" applyAlignment="0" applyProtection="0"/>
    <xf numFmtId="43" fontId="12" fillId="0" borderId="0" applyFont="0" applyFill="0" applyBorder="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2"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7" borderId="0" applyNumberFormat="0" applyBorder="0" applyAlignment="0" applyProtection="0"/>
    <xf numFmtId="0" fontId="12" fillId="28" borderId="0" applyNumberFormat="0" applyBorder="0" applyAlignment="0" applyProtection="0"/>
    <xf numFmtId="0" fontId="12" fillId="31"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0" borderId="0"/>
    <xf numFmtId="43" fontId="12" fillId="0" borderId="0" applyFont="0" applyFill="0" applyBorder="0" applyAlignment="0" applyProtection="0"/>
    <xf numFmtId="0" fontId="12" fillId="35"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38"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40"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42"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45"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9"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0" borderId="0"/>
    <xf numFmtId="0" fontId="12" fillId="0" borderId="0"/>
    <xf numFmtId="0" fontId="12" fillId="9" borderId="15" applyNumberFormat="0" applyFont="0" applyAlignment="0" applyProtection="0"/>
    <xf numFmtId="9" fontId="12" fillId="0" borderId="0" applyFont="0" applyFill="0" applyBorder="0" applyAlignment="0" applyProtection="0"/>
    <xf numFmtId="43" fontId="12" fillId="0" borderId="0" applyFont="0" applyFill="0" applyBorder="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2"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7" borderId="0" applyNumberFormat="0" applyBorder="0" applyAlignment="0" applyProtection="0"/>
    <xf numFmtId="0" fontId="12" fillId="28" borderId="0" applyNumberFormat="0" applyBorder="0" applyAlignment="0" applyProtection="0"/>
    <xf numFmtId="0" fontId="12" fillId="31"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0" borderId="0"/>
    <xf numFmtId="43" fontId="12" fillId="0" borderId="0" applyFont="0" applyFill="0" applyBorder="0" applyAlignment="0" applyProtection="0"/>
    <xf numFmtId="0" fontId="12" fillId="35"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38"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40"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42"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45"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9"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9" borderId="15" applyNumberFormat="0" applyFont="0" applyAlignment="0" applyProtection="0"/>
    <xf numFmtId="0" fontId="12" fillId="0" borderId="0"/>
    <xf numFmtId="0" fontId="12" fillId="0" borderId="0"/>
    <xf numFmtId="0" fontId="12" fillId="9" borderId="15" applyNumberFormat="0" applyFont="0" applyAlignment="0" applyProtection="0"/>
    <xf numFmtId="9" fontId="12" fillId="0" borderId="0" applyFont="0" applyFill="0" applyBorder="0" applyAlignment="0" applyProtection="0"/>
    <xf numFmtId="43" fontId="12" fillId="0" borderId="0" applyFont="0" applyFill="0" applyBorder="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15" applyNumberFormat="0" applyFont="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9" borderId="15" applyNumberFormat="0" applyFont="0" applyAlignment="0" applyProtection="0"/>
    <xf numFmtId="43" fontId="12" fillId="0" borderId="0" applyFont="0" applyFill="0" applyBorder="0" applyAlignment="0" applyProtection="0"/>
    <xf numFmtId="0" fontId="27" fillId="0" borderId="0"/>
    <xf numFmtId="0" fontId="35" fillId="0" borderId="0">
      <alignment horizontal="left" vertical="top" wrapText="1"/>
    </xf>
    <xf numFmtId="0" fontId="35" fillId="0" borderId="0">
      <alignment horizontal="left" vertical="top" wrapText="1"/>
    </xf>
    <xf numFmtId="0" fontId="11" fillId="9" borderId="15" applyNumberFormat="0" applyFont="0" applyAlignment="0" applyProtection="0"/>
    <xf numFmtId="0" fontId="11" fillId="11" borderId="0" applyNumberFormat="0" applyBorder="0" applyAlignment="0" applyProtection="0"/>
    <xf numFmtId="0" fontId="11" fillId="12"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9" borderId="15" applyNumberFormat="0" applyFont="0" applyAlignment="0" applyProtection="0"/>
    <xf numFmtId="0" fontId="11" fillId="11" borderId="0" applyNumberFormat="0" applyBorder="0" applyAlignment="0" applyProtection="0"/>
    <xf numFmtId="0" fontId="11" fillId="12"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35" fillId="0" borderId="0">
      <alignment horizontal="left" vertical="top" wrapText="1"/>
    </xf>
    <xf numFmtId="0" fontId="35" fillId="0" borderId="0">
      <alignment horizontal="left" vertical="top" wrapText="1"/>
    </xf>
    <xf numFmtId="0" fontId="10" fillId="9" borderId="15" applyNumberFormat="0" applyFont="0" applyAlignment="0" applyProtection="0"/>
    <xf numFmtId="0" fontId="10" fillId="11"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9" borderId="15" applyNumberFormat="0" applyFont="0" applyAlignment="0" applyProtection="0"/>
    <xf numFmtId="0" fontId="10" fillId="11"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35" fillId="0" borderId="0">
      <alignment horizontal="left" vertical="top" wrapText="1"/>
    </xf>
    <xf numFmtId="0" fontId="35" fillId="0" borderId="0">
      <alignment horizontal="left" vertical="top" wrapText="1"/>
    </xf>
    <xf numFmtId="0" fontId="35" fillId="0" borderId="0">
      <alignment horizontal="left" vertical="top" wrapText="1"/>
    </xf>
    <xf numFmtId="0" fontId="35" fillId="0" borderId="0">
      <alignment horizontal="left" vertical="top" wrapText="1"/>
    </xf>
    <xf numFmtId="0" fontId="35" fillId="0" borderId="0">
      <alignment horizontal="left" vertical="top" wrapText="1"/>
    </xf>
    <xf numFmtId="0" fontId="9" fillId="9" borderId="15" applyNumberFormat="0" applyFont="0" applyAlignment="0" applyProtection="0"/>
    <xf numFmtId="0" fontId="9" fillId="11"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9" fillId="9" borderId="15" applyNumberFormat="0" applyFont="0" applyAlignment="0" applyProtection="0"/>
    <xf numFmtId="0" fontId="9" fillId="11"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0" fontId="35" fillId="0" borderId="0">
      <alignment horizontal="left" vertical="top" wrapText="1"/>
    </xf>
    <xf numFmtId="0" fontId="8" fillId="9" borderId="15" applyNumberFormat="0" applyFont="0" applyAlignment="0" applyProtection="0"/>
    <xf numFmtId="0" fontId="8" fillId="11" borderId="0" applyNumberFormat="0" applyBorder="0" applyAlignment="0" applyProtection="0"/>
    <xf numFmtId="0" fontId="8" fillId="12"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31" borderId="0" applyNumberFormat="0" applyBorder="0" applyAlignment="0" applyProtection="0"/>
    <xf numFmtId="0" fontId="8" fillId="32" borderId="0" applyNumberFormat="0" applyBorder="0" applyAlignment="0" applyProtection="0"/>
    <xf numFmtId="0" fontId="8" fillId="9" borderId="15" applyNumberFormat="0" applyFont="0" applyAlignment="0" applyProtection="0"/>
    <xf numFmtId="0" fontId="8" fillId="11" borderId="0" applyNumberFormat="0" applyBorder="0" applyAlignment="0" applyProtection="0"/>
    <xf numFmtId="0" fontId="8" fillId="12"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31" borderId="0" applyNumberFormat="0" applyBorder="0" applyAlignment="0" applyProtection="0"/>
    <xf numFmtId="0" fontId="8" fillId="32" borderId="0" applyNumberFormat="0" applyBorder="0" applyAlignment="0" applyProtection="0"/>
    <xf numFmtId="43" fontId="35" fillId="0" borderId="0" applyFont="0" applyFill="0" applyBorder="0" applyAlignment="0" applyProtection="0"/>
    <xf numFmtId="0" fontId="35" fillId="0" borderId="0">
      <alignment horizontal="left" vertical="top" wrapText="1"/>
    </xf>
    <xf numFmtId="0" fontId="35" fillId="0" borderId="0">
      <alignment horizontal="left" vertical="top" wrapText="1"/>
    </xf>
    <xf numFmtId="0" fontId="7" fillId="9" borderId="15" applyNumberFormat="0" applyFont="0" applyAlignment="0" applyProtection="0"/>
    <xf numFmtId="0" fontId="7" fillId="11" borderId="0" applyNumberFormat="0" applyBorder="0" applyAlignment="0" applyProtection="0"/>
    <xf numFmtId="0" fontId="7" fillId="12"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31" borderId="0" applyNumberFormat="0" applyBorder="0" applyAlignment="0" applyProtection="0"/>
    <xf numFmtId="0" fontId="7" fillId="32" borderId="0" applyNumberFormat="0" applyBorder="0" applyAlignment="0" applyProtection="0"/>
    <xf numFmtId="0" fontId="7" fillId="9" borderId="15" applyNumberFormat="0" applyFont="0" applyAlignment="0" applyProtection="0"/>
    <xf numFmtId="0" fontId="7" fillId="11" borderId="0" applyNumberFormat="0" applyBorder="0" applyAlignment="0" applyProtection="0"/>
    <xf numFmtId="0" fontId="7" fillId="12"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31" borderId="0" applyNumberFormat="0" applyBorder="0" applyAlignment="0" applyProtection="0"/>
    <xf numFmtId="0" fontId="7" fillId="32" borderId="0" applyNumberFormat="0" applyBorder="0" applyAlignment="0" applyProtection="0"/>
    <xf numFmtId="43" fontId="35" fillId="0" borderId="0" applyFont="0" applyFill="0" applyBorder="0" applyAlignment="0" applyProtection="0"/>
    <xf numFmtId="43" fontId="35" fillId="0" borderId="0" applyFont="0" applyFill="0" applyBorder="0" applyAlignment="0" applyProtection="0"/>
    <xf numFmtId="0" fontId="35" fillId="0" borderId="0">
      <alignment horizontal="left" vertical="top" wrapText="1"/>
    </xf>
    <xf numFmtId="0" fontId="35" fillId="0" borderId="0">
      <alignment horizontal="left" vertical="top" wrapText="1"/>
    </xf>
    <xf numFmtId="0" fontId="35" fillId="0" borderId="0">
      <alignment horizontal="left" vertical="top" wrapText="1"/>
    </xf>
    <xf numFmtId="0" fontId="6" fillId="9" borderId="15" applyNumberFormat="0" applyFont="0" applyAlignment="0" applyProtection="0"/>
    <xf numFmtId="0" fontId="6" fillId="11" borderId="0" applyNumberFormat="0" applyBorder="0" applyAlignment="0" applyProtection="0"/>
    <xf numFmtId="0" fontId="6" fillId="12"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35" fillId="0" borderId="0">
      <alignment horizontal="left" vertical="top" wrapText="1"/>
    </xf>
    <xf numFmtId="0" fontId="6" fillId="31" borderId="0" applyNumberFormat="0" applyBorder="0" applyAlignment="0" applyProtection="0"/>
    <xf numFmtId="0" fontId="6" fillId="32" borderId="0" applyNumberFormat="0" applyBorder="0" applyAlignment="0" applyProtection="0"/>
    <xf numFmtId="0" fontId="35" fillId="0" borderId="0">
      <alignment horizontal="left" vertical="top" wrapText="1"/>
    </xf>
    <xf numFmtId="0" fontId="6" fillId="9" borderId="15" applyNumberFormat="0" applyFont="0" applyAlignment="0" applyProtection="0"/>
    <xf numFmtId="0" fontId="6" fillId="11" borderId="0" applyNumberFormat="0" applyBorder="0" applyAlignment="0" applyProtection="0"/>
    <xf numFmtId="0" fontId="6" fillId="12"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35" fillId="0" borderId="0">
      <alignment horizontal="left" vertical="top" wrapText="1"/>
    </xf>
    <xf numFmtId="0" fontId="5" fillId="9" borderId="15" applyNumberFormat="0" applyFont="0" applyAlignment="0" applyProtection="0"/>
    <xf numFmtId="0" fontId="5" fillId="11"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35" fillId="0" borderId="0">
      <alignment horizontal="left" vertical="top" wrapText="1"/>
    </xf>
    <xf numFmtId="0" fontId="4" fillId="9" borderId="15" applyNumberFormat="0" applyFont="0" applyAlignment="0" applyProtection="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4" fillId="9" borderId="15" applyNumberFormat="0" applyFont="0" applyAlignment="0" applyProtection="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43" fontId="35" fillId="0" borderId="0" applyFont="0" applyFill="0" applyBorder="0" applyAlignment="0" applyProtection="0"/>
    <xf numFmtId="0" fontId="35" fillId="0" borderId="0">
      <alignment horizontal="left" vertical="top" wrapText="1"/>
    </xf>
    <xf numFmtId="0" fontId="35" fillId="0" borderId="0">
      <alignment horizontal="left" vertical="top" wrapText="1"/>
    </xf>
    <xf numFmtId="0" fontId="3" fillId="9" borderId="15" applyNumberFormat="0" applyFont="0" applyAlignment="0" applyProtection="0"/>
    <xf numFmtId="0" fontId="35" fillId="0" borderId="0">
      <alignment horizontal="left" vertical="top" wrapText="1"/>
    </xf>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5" fillId="0" borderId="0">
      <alignment horizontal="left" vertical="top" wrapText="1"/>
    </xf>
    <xf numFmtId="0" fontId="35" fillId="0" borderId="0">
      <alignment horizontal="left" vertical="top" wrapText="1"/>
    </xf>
    <xf numFmtId="0" fontId="35" fillId="0" borderId="0">
      <alignment horizontal="left" vertical="top" wrapText="1"/>
    </xf>
    <xf numFmtId="0" fontId="2" fillId="9" borderId="15" applyNumberFormat="0" applyFont="0" applyAlignment="0" applyProtection="0"/>
    <xf numFmtId="0" fontId="35" fillId="0" borderId="0">
      <alignment horizontal="left" vertical="top" wrapText="1"/>
    </xf>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35" fillId="0" borderId="0">
      <alignment horizontal="left" vertical="top" wrapText="1"/>
    </xf>
    <xf numFmtId="0" fontId="35" fillId="0" borderId="0">
      <alignment horizontal="left" vertical="top" wrapText="1"/>
    </xf>
    <xf numFmtId="0" fontId="2" fillId="9" borderId="15"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0" fontId="35" fillId="0" borderId="0">
      <alignment horizontal="left" vertical="top" wrapText="1"/>
    </xf>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0" fontId="35" fillId="0" borderId="0">
      <alignment horizontal="left" vertical="top" wrapText="1"/>
    </xf>
    <xf numFmtId="0" fontId="1" fillId="9" borderId="15" applyNumberFormat="0" applyFont="0" applyAlignment="0" applyProtection="0"/>
    <xf numFmtId="0" fontId="1" fillId="11" borderId="0" applyNumberFormat="0" applyBorder="0" applyAlignment="0" applyProtection="0"/>
    <xf numFmtId="0" fontId="1" fillId="12"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176" fontId="53" fillId="0" borderId="0" applyFont="0" applyFill="0" applyBorder="0" applyAlignment="0" applyProtection="0"/>
  </cellStyleXfs>
  <cellXfs count="401">
    <xf numFmtId="0" fontId="0" fillId="0" borderId="0" xfId="0"/>
    <xf numFmtId="0" fontId="32" fillId="2" borderId="0" xfId="0" applyFont="1" applyFill="1"/>
    <xf numFmtId="0" fontId="32" fillId="2" borderId="0" xfId="0" applyFont="1" applyFill="1" applyAlignment="1">
      <alignment horizontal="left" indent="15"/>
    </xf>
    <xf numFmtId="0" fontId="32" fillId="2" borderId="0" xfId="0" applyFont="1" applyFill="1" applyAlignment="1">
      <alignment wrapText="1"/>
    </xf>
    <xf numFmtId="165" fontId="32" fillId="2" borderId="0" xfId="0" applyNumberFormat="1" applyFont="1" applyFill="1"/>
    <xf numFmtId="166" fontId="32" fillId="2" borderId="0" xfId="0" applyNumberFormat="1" applyFont="1" applyFill="1" applyAlignment="1">
      <alignment wrapText="1"/>
    </xf>
    <xf numFmtId="0" fontId="32" fillId="2" borderId="1" xfId="0" applyFont="1" applyFill="1" applyBorder="1" applyAlignment="1">
      <alignment horizontal="left" vertical="center" wrapText="1"/>
    </xf>
    <xf numFmtId="0" fontId="32" fillId="2" borderId="0" xfId="0" applyFont="1" applyFill="1" applyAlignment="1">
      <alignment horizontal="left"/>
    </xf>
    <xf numFmtId="166" fontId="32" fillId="2" borderId="0" xfId="0" applyNumberFormat="1" applyFont="1" applyFill="1" applyBorder="1" applyAlignment="1">
      <alignment wrapText="1"/>
    </xf>
    <xf numFmtId="166" fontId="32" fillId="2" borderId="0" xfId="0" applyNumberFormat="1" applyFont="1" applyFill="1"/>
    <xf numFmtId="166" fontId="32" fillId="2" borderId="0" xfId="0" applyNumberFormat="1" applyFont="1" applyFill="1" applyBorder="1" applyAlignment="1">
      <alignment horizontal="center"/>
    </xf>
    <xf numFmtId="0" fontId="32" fillId="2" borderId="0" xfId="0" applyFont="1" applyFill="1" applyAlignment="1">
      <alignment horizontal="right"/>
    </xf>
    <xf numFmtId="0" fontId="32" fillId="2" borderId="41" xfId="0" applyFont="1" applyFill="1" applyBorder="1" applyAlignment="1">
      <alignment horizontal="left" vertical="top" wrapText="1"/>
    </xf>
    <xf numFmtId="0" fontId="32" fillId="2" borderId="1" xfId="0" applyFont="1" applyFill="1" applyBorder="1" applyAlignment="1">
      <alignment wrapText="1"/>
    </xf>
    <xf numFmtId="0" fontId="32" fillId="2" borderId="0" xfId="0" applyFont="1" applyFill="1" applyBorder="1" applyAlignment="1">
      <alignment horizontal="right" wrapText="1"/>
    </xf>
    <xf numFmtId="164" fontId="32" fillId="2" borderId="1" xfId="1" applyNumberFormat="1" applyFont="1" applyFill="1" applyBorder="1" applyAlignment="1">
      <alignment horizontal="right"/>
    </xf>
    <xf numFmtId="0" fontId="32" fillId="2" borderId="1" xfId="0" applyFont="1" applyFill="1" applyBorder="1" applyAlignment="1">
      <alignment horizontal="center" wrapText="1"/>
    </xf>
    <xf numFmtId="2" fontId="32" fillId="2" borderId="42" xfId="0" applyNumberFormat="1" applyFont="1" applyFill="1" applyBorder="1" applyAlignment="1"/>
    <xf numFmtId="2" fontId="32" fillId="2" borderId="43" xfId="0" applyNumberFormat="1" applyFont="1" applyFill="1" applyBorder="1" applyAlignment="1"/>
    <xf numFmtId="2" fontId="32" fillId="2" borderId="40" xfId="0" applyNumberFormat="1" applyFont="1" applyFill="1" applyBorder="1" applyAlignment="1"/>
    <xf numFmtId="166" fontId="32" fillId="2" borderId="1" xfId="1" applyNumberFormat="1" applyFont="1" applyFill="1" applyBorder="1" applyAlignment="1">
      <alignment wrapText="1"/>
    </xf>
    <xf numFmtId="2" fontId="32" fillId="2" borderId="1" xfId="0" applyNumberFormat="1" applyFont="1" applyFill="1" applyBorder="1" applyAlignment="1">
      <alignment horizontal="right"/>
    </xf>
    <xf numFmtId="0" fontId="32" fillId="2" borderId="3" xfId="0" applyFont="1" applyFill="1" applyBorder="1" applyAlignment="1">
      <alignment wrapText="1"/>
    </xf>
    <xf numFmtId="0" fontId="32" fillId="2" borderId="7" xfId="0" applyFont="1" applyFill="1" applyBorder="1" applyAlignment="1">
      <alignment wrapText="1"/>
    </xf>
    <xf numFmtId="164" fontId="32" fillId="2" borderId="0" xfId="0" applyNumberFormat="1" applyFont="1" applyFill="1" applyAlignment="1">
      <alignment wrapText="1"/>
    </xf>
    <xf numFmtId="43" fontId="32" fillId="2" borderId="0" xfId="0" applyNumberFormat="1" applyFont="1" applyFill="1" applyAlignment="1">
      <alignment wrapText="1"/>
    </xf>
    <xf numFmtId="0" fontId="32" fillId="2" borderId="44" xfId="0" applyFont="1" applyFill="1" applyBorder="1" applyAlignment="1">
      <alignment horizontal="right" vertical="top" wrapText="1"/>
    </xf>
    <xf numFmtId="0" fontId="32" fillId="2" borderId="41" xfId="0" applyFont="1" applyFill="1" applyBorder="1" applyAlignment="1">
      <alignment horizontal="right" vertical="top" wrapText="1"/>
    </xf>
    <xf numFmtId="0" fontId="32" fillId="2" borderId="38" xfId="0" applyFont="1" applyFill="1" applyBorder="1" applyAlignment="1">
      <alignment horizontal="right" vertical="top" wrapText="1"/>
    </xf>
    <xf numFmtId="2" fontId="32" fillId="2" borderId="1" xfId="0" applyNumberFormat="1" applyFont="1" applyFill="1" applyBorder="1" applyAlignment="1">
      <alignment horizontal="right" vertical="top"/>
    </xf>
    <xf numFmtId="2" fontId="32" fillId="2" borderId="42" xfId="0" applyNumberFormat="1" applyFont="1" applyFill="1" applyBorder="1" applyAlignment="1">
      <alignment vertical="top"/>
    </xf>
    <xf numFmtId="2" fontId="32" fillId="2" borderId="43" xfId="0" applyNumberFormat="1" applyFont="1" applyFill="1" applyBorder="1" applyAlignment="1">
      <alignment vertical="top"/>
    </xf>
    <xf numFmtId="2" fontId="32" fillId="2" borderId="40" xfId="0" applyNumberFormat="1" applyFont="1" applyFill="1" applyBorder="1" applyAlignment="1">
      <alignment vertical="top"/>
    </xf>
    <xf numFmtId="0" fontId="177" fillId="2" borderId="0" xfId="0" applyFont="1" applyFill="1"/>
    <xf numFmtId="0" fontId="32" fillId="2" borderId="7" xfId="2823" applyFont="1" applyFill="1" applyBorder="1" applyAlignment="1">
      <alignment horizontal="left" vertical="top" wrapText="1"/>
    </xf>
    <xf numFmtId="167" fontId="32" fillId="2" borderId="1" xfId="17" applyNumberFormat="1" applyFont="1" applyFill="1" applyBorder="1" applyAlignment="1">
      <alignment horizontal="center"/>
    </xf>
    <xf numFmtId="0" fontId="32" fillId="2" borderId="1" xfId="4293" applyFont="1" applyFill="1" applyBorder="1" applyAlignment="1">
      <alignment horizontal="left" vertical="center" wrapText="1"/>
    </xf>
    <xf numFmtId="0" fontId="32" fillId="2" borderId="1" xfId="1" applyNumberFormat="1" applyFont="1" applyFill="1" applyBorder="1" applyAlignment="1">
      <alignment horizontal="left" vertical="center" wrapText="1"/>
    </xf>
    <xf numFmtId="0" fontId="32" fillId="2" borderId="0" xfId="14" applyFont="1" applyFill="1" applyAlignment="1">
      <alignment horizontal="center"/>
    </xf>
    <xf numFmtId="166" fontId="32" fillId="2" borderId="1" xfId="1" applyNumberFormat="1" applyFont="1" applyFill="1" applyBorder="1" applyAlignment="1">
      <alignment horizontal="right" wrapText="1"/>
    </xf>
    <xf numFmtId="166" fontId="32" fillId="2" borderId="1" xfId="1" applyNumberFormat="1" applyFont="1" applyFill="1" applyBorder="1" applyAlignment="1">
      <alignment horizontal="right"/>
    </xf>
    <xf numFmtId="0" fontId="177" fillId="2" borderId="0" xfId="0" applyFont="1" applyFill="1" applyAlignment="1"/>
    <xf numFmtId="166" fontId="32" fillId="2" borderId="0" xfId="0" applyNumberFormat="1" applyFont="1" applyFill="1" applyBorder="1" applyAlignment="1">
      <alignment horizontal="right"/>
    </xf>
    <xf numFmtId="166" fontId="32" fillId="34" borderId="1" xfId="0" applyNumberFormat="1" applyFont="1" applyFill="1" applyBorder="1" applyAlignment="1">
      <alignment horizontal="center" wrapText="1"/>
    </xf>
    <xf numFmtId="166" fontId="32" fillId="2" borderId="1" xfId="0" applyNumberFormat="1" applyFont="1" applyFill="1" applyBorder="1" applyAlignment="1">
      <alignment horizontal="center" wrapText="1"/>
    </xf>
    <xf numFmtId="166" fontId="32" fillId="2" borderId="40" xfId="0" applyNumberFormat="1" applyFont="1" applyFill="1" applyBorder="1" applyAlignment="1">
      <alignment horizontal="center" wrapText="1"/>
    </xf>
    <xf numFmtId="166" fontId="32" fillId="2" borderId="1" xfId="17" applyNumberFormat="1" applyFont="1" applyFill="1" applyBorder="1" applyAlignment="1">
      <alignment horizontal="center"/>
    </xf>
    <xf numFmtId="167" fontId="32" fillId="2" borderId="1" xfId="0" applyNumberFormat="1" applyFont="1" applyFill="1" applyBorder="1" applyAlignment="1">
      <alignment horizontal="center" wrapText="1"/>
    </xf>
    <xf numFmtId="167" fontId="32" fillId="2" borderId="1" xfId="17" applyNumberFormat="1" applyFont="1" applyFill="1" applyBorder="1" applyAlignment="1">
      <alignment horizontal="center" wrapText="1"/>
    </xf>
    <xf numFmtId="0" fontId="32" fillId="2" borderId="40" xfId="0" applyFont="1" applyFill="1" applyBorder="1" applyAlignment="1">
      <alignment horizontal="left" vertical="top" wrapText="1"/>
    </xf>
    <xf numFmtId="167" fontId="32" fillId="2" borderId="1" xfId="17" applyNumberFormat="1" applyFont="1" applyFill="1" applyBorder="1" applyAlignment="1">
      <alignment horizontal="left" vertical="top"/>
    </xf>
    <xf numFmtId="2" fontId="32" fillId="2" borderId="1" xfId="0" applyNumberFormat="1" applyFont="1" applyFill="1" applyBorder="1" applyAlignment="1"/>
    <xf numFmtId="166" fontId="32" fillId="2" borderId="0" xfId="1" applyNumberFormat="1" applyFont="1" applyFill="1" applyBorder="1" applyAlignment="1">
      <alignment horizontal="right" vertical="center" wrapText="1"/>
    </xf>
    <xf numFmtId="0" fontId="27" fillId="2" borderId="0" xfId="4293" applyFont="1" applyFill="1"/>
    <xf numFmtId="0" fontId="32" fillId="2" borderId="0" xfId="0" applyFont="1" applyFill="1" applyAlignment="1"/>
    <xf numFmtId="166" fontId="32" fillId="2" borderId="40" xfId="1" applyNumberFormat="1" applyFont="1" applyFill="1" applyBorder="1" applyAlignment="1">
      <alignment horizontal="right"/>
    </xf>
    <xf numFmtId="164" fontId="32" fillId="2" borderId="0" xfId="1" applyNumberFormat="1" applyFont="1" applyFill="1" applyAlignment="1">
      <alignment wrapText="1"/>
    </xf>
    <xf numFmtId="0" fontId="32" fillId="2" borderId="42" xfId="0" applyFont="1" applyFill="1" applyBorder="1"/>
    <xf numFmtId="0" fontId="32" fillId="0" borderId="0" xfId="5" applyFont="1"/>
    <xf numFmtId="0" fontId="32" fillId="0" borderId="0" xfId="5" applyFont="1" applyAlignment="1">
      <alignment horizontal="right"/>
    </xf>
    <xf numFmtId="0" fontId="32" fillId="79" borderId="0" xfId="5" applyFont="1" applyFill="1" applyAlignment="1">
      <alignment horizontal="center"/>
    </xf>
    <xf numFmtId="0" fontId="32" fillId="2" borderId="4" xfId="0" applyFont="1" applyFill="1" applyBorder="1" applyAlignment="1">
      <alignment horizontal="right" vertical="top" wrapText="1"/>
    </xf>
    <xf numFmtId="0" fontId="32" fillId="2" borderId="49" xfId="0" applyNumberFormat="1" applyFont="1" applyFill="1" applyBorder="1" applyAlignment="1">
      <alignment horizontal="right" vertical="top" wrapText="1"/>
    </xf>
    <xf numFmtId="0" fontId="32" fillId="2" borderId="49" xfId="0" applyFont="1" applyFill="1" applyBorder="1" applyAlignment="1">
      <alignment horizontal="right" vertical="top" wrapText="1"/>
    </xf>
    <xf numFmtId="0" fontId="32" fillId="2" borderId="51" xfId="0" applyFont="1" applyFill="1" applyBorder="1" applyAlignment="1">
      <alignment horizontal="right" vertical="top" wrapText="1"/>
    </xf>
    <xf numFmtId="166" fontId="32" fillId="2" borderId="52" xfId="1" applyNumberFormat="1" applyFont="1" applyFill="1" applyBorder="1" applyAlignment="1"/>
    <xf numFmtId="0" fontId="32" fillId="2" borderId="5" xfId="0" applyFont="1" applyFill="1" applyBorder="1" applyAlignment="1">
      <alignment horizontal="right" vertical="top" wrapText="1"/>
    </xf>
    <xf numFmtId="0" fontId="32" fillId="2" borderId="53" xfId="0" applyFont="1" applyFill="1" applyBorder="1" applyAlignment="1">
      <alignment horizontal="right" vertical="top" wrapText="1"/>
    </xf>
    <xf numFmtId="166" fontId="32" fillId="2" borderId="48" xfId="1" applyNumberFormat="1" applyFont="1" applyFill="1" applyBorder="1" applyAlignment="1"/>
    <xf numFmtId="0" fontId="32" fillId="2" borderId="54" xfId="0" applyFont="1" applyFill="1" applyBorder="1" applyAlignment="1">
      <alignment horizontal="right" vertical="top" wrapText="1"/>
    </xf>
    <xf numFmtId="167" fontId="32" fillId="2" borderId="48" xfId="17" applyNumberFormat="1" applyFont="1" applyFill="1" applyBorder="1" applyAlignment="1">
      <alignment wrapText="1"/>
    </xf>
    <xf numFmtId="0" fontId="32" fillId="2" borderId="49" xfId="0" applyFont="1" applyFill="1" applyBorder="1" applyAlignment="1">
      <alignment horizontal="center" vertical="top" wrapText="1"/>
    </xf>
    <xf numFmtId="166" fontId="32" fillId="2" borderId="48" xfId="1" applyNumberFormat="1" applyFont="1" applyFill="1" applyBorder="1" applyAlignment="1">
      <alignment horizontal="left"/>
    </xf>
    <xf numFmtId="166" fontId="32" fillId="2" borderId="47" xfId="1" applyNumberFormat="1" applyFont="1" applyFill="1" applyBorder="1" applyAlignment="1">
      <alignment horizontal="left"/>
    </xf>
    <xf numFmtId="0" fontId="32" fillId="2" borderId="0" xfId="0" applyFont="1" applyFill="1" applyBorder="1" applyAlignment="1">
      <alignment horizontal="left" vertical="top" wrapText="1"/>
    </xf>
    <xf numFmtId="166" fontId="32" fillId="2" borderId="47" xfId="1" applyNumberFormat="1" applyFont="1" applyFill="1" applyBorder="1" applyAlignment="1"/>
    <xf numFmtId="164" fontId="32" fillId="2" borderId="48" xfId="1" applyNumberFormat="1" applyFont="1" applyFill="1" applyBorder="1" applyAlignment="1">
      <alignment wrapText="1"/>
    </xf>
    <xf numFmtId="0" fontId="32" fillId="2" borderId="48" xfId="0" applyFont="1" applyFill="1" applyBorder="1" applyAlignment="1">
      <alignment wrapText="1"/>
    </xf>
    <xf numFmtId="0" fontId="32" fillId="2" borderId="59" xfId="0" applyFont="1" applyFill="1" applyBorder="1" applyAlignment="1">
      <alignment horizontal="left" vertical="top" wrapText="1"/>
    </xf>
    <xf numFmtId="164" fontId="32" fillId="2" borderId="60" xfId="1" applyNumberFormat="1" applyFont="1" applyFill="1" applyBorder="1" applyAlignment="1">
      <alignment wrapText="1"/>
    </xf>
    <xf numFmtId="0" fontId="32" fillId="2" borderId="1" xfId="4532" applyFont="1" applyFill="1" applyBorder="1" applyAlignment="1">
      <alignment horizontal="left" vertical="top" wrapText="1"/>
    </xf>
    <xf numFmtId="166" fontId="32" fillId="2" borderId="48" xfId="1" applyNumberFormat="1" applyFont="1" applyFill="1" applyBorder="1" applyAlignment="1">
      <alignment horizontal="right"/>
    </xf>
    <xf numFmtId="0" fontId="32" fillId="2" borderId="0" xfId="4474" applyFont="1" applyFill="1" applyBorder="1" applyAlignment="1">
      <alignment horizontal="left" vertical="top" wrapText="1"/>
    </xf>
    <xf numFmtId="0" fontId="180" fillId="2" borderId="0" xfId="4534" applyFont="1" applyFill="1" applyAlignment="1">
      <alignment horizontal="left" vertical="top" wrapText="1"/>
    </xf>
    <xf numFmtId="0" fontId="32" fillId="2" borderId="0" xfId="4533" applyFont="1" applyFill="1" applyAlignment="1">
      <alignment horizontal="left" vertical="top" wrapText="1"/>
    </xf>
    <xf numFmtId="0" fontId="180" fillId="2" borderId="0" xfId="4567" applyFont="1" applyFill="1" applyAlignment="1">
      <alignment horizontal="left" vertical="top" wrapText="1"/>
    </xf>
    <xf numFmtId="0" fontId="32" fillId="2" borderId="1" xfId="4460" applyFont="1" applyFill="1" applyBorder="1" applyAlignment="1">
      <alignment horizontal="left" vertical="top" wrapText="1"/>
    </xf>
    <xf numFmtId="0" fontId="32" fillId="2" borderId="0" xfId="4443" applyFont="1" applyFill="1" applyAlignment="1">
      <alignment horizontal="left" vertical="top" wrapText="1"/>
    </xf>
    <xf numFmtId="180" fontId="32" fillId="2" borderId="40" xfId="1" applyNumberFormat="1" applyFont="1" applyFill="1" applyBorder="1" applyAlignment="1">
      <alignment horizontal="right" vertical="top" wrapText="1"/>
    </xf>
    <xf numFmtId="0" fontId="32" fillId="2" borderId="0" xfId="0" applyFont="1" applyFill="1" applyAlignment="1">
      <alignment vertical="center"/>
    </xf>
    <xf numFmtId="0" fontId="32" fillId="2" borderId="1" xfId="0" applyFont="1" applyFill="1" applyBorder="1" applyAlignment="1">
      <alignment horizontal="left" vertical="top" wrapText="1"/>
    </xf>
    <xf numFmtId="0" fontId="32" fillId="2" borderId="40" xfId="0" applyFont="1" applyFill="1" applyBorder="1" applyAlignment="1">
      <alignment horizontal="center" wrapText="1"/>
    </xf>
    <xf numFmtId="167" fontId="32" fillId="2" borderId="40" xfId="0" applyNumberFormat="1" applyFont="1" applyFill="1" applyBorder="1" applyAlignment="1">
      <alignment horizontal="center" wrapText="1"/>
    </xf>
    <xf numFmtId="180" fontId="31" fillId="2" borderId="1" xfId="1" applyNumberFormat="1" applyFont="1" applyFill="1" applyBorder="1" applyAlignment="1">
      <alignment horizontal="right" vertical="center" wrapText="1"/>
    </xf>
    <xf numFmtId="180" fontId="177" fillId="2" borderId="1" xfId="1" applyNumberFormat="1" applyFont="1" applyFill="1" applyBorder="1" applyAlignment="1">
      <alignment horizontal="right" vertical="center" wrapText="1"/>
    </xf>
    <xf numFmtId="43" fontId="32" fillId="2" borderId="1" xfId="1" applyFont="1" applyFill="1" applyBorder="1" applyAlignment="1">
      <alignment horizontal="right" vertical="center"/>
    </xf>
    <xf numFmtId="0" fontId="32" fillId="2" borderId="1" xfId="0" applyFont="1" applyFill="1" applyBorder="1" applyAlignment="1">
      <alignment horizontal="left" wrapText="1"/>
    </xf>
    <xf numFmtId="2" fontId="32" fillId="2" borderId="3" xfId="0" applyNumberFormat="1" applyFont="1" applyFill="1" applyBorder="1" applyAlignment="1">
      <alignment horizontal="center" vertical="center" wrapText="1"/>
    </xf>
    <xf numFmtId="0" fontId="32" fillId="2" borderId="0" xfId="0" applyFont="1" applyFill="1" applyBorder="1" applyAlignment="1">
      <alignment horizontal="center" wrapText="1"/>
    </xf>
    <xf numFmtId="0" fontId="32" fillId="2" borderId="46" xfId="0" applyFont="1" applyFill="1" applyBorder="1" applyAlignment="1">
      <alignment horizontal="center" vertical="top" wrapText="1"/>
    </xf>
    <xf numFmtId="0" fontId="32" fillId="2" borderId="47" xfId="0" applyFont="1" applyFill="1" applyBorder="1" applyAlignment="1">
      <alignment horizontal="center" vertical="center" wrapText="1"/>
    </xf>
    <xf numFmtId="166" fontId="32" fillId="2" borderId="47" xfId="1" applyNumberFormat="1" applyFont="1" applyFill="1" applyBorder="1" applyAlignment="1">
      <alignment horizontal="right"/>
    </xf>
    <xf numFmtId="166" fontId="32" fillId="2" borderId="47" xfId="1" applyNumberFormat="1" applyFont="1" applyFill="1" applyBorder="1" applyAlignment="1">
      <alignment vertical="top"/>
    </xf>
    <xf numFmtId="166" fontId="32" fillId="2" borderId="50" xfId="1" applyNumberFormat="1" applyFont="1" applyFill="1" applyBorder="1" applyAlignment="1">
      <alignment vertical="top"/>
    </xf>
    <xf numFmtId="166" fontId="32" fillId="2" borderId="52" xfId="1" applyNumberFormat="1" applyFont="1" applyFill="1" applyBorder="1" applyAlignment="1">
      <alignment vertical="top"/>
    </xf>
    <xf numFmtId="166" fontId="32" fillId="2" borderId="48" xfId="1" applyNumberFormat="1" applyFont="1" applyFill="1" applyBorder="1" applyAlignment="1">
      <alignment vertical="top"/>
    </xf>
    <xf numFmtId="0" fontId="32" fillId="2" borderId="55" xfId="0" applyFont="1" applyFill="1" applyBorder="1" applyAlignment="1">
      <alignment horizontal="right" vertical="top" wrapText="1"/>
    </xf>
    <xf numFmtId="0" fontId="32" fillId="2" borderId="4" xfId="0" applyFont="1" applyFill="1" applyBorder="1" applyAlignment="1">
      <alignment horizontal="center" textRotation="90" wrapText="1"/>
    </xf>
    <xf numFmtId="0" fontId="32" fillId="2" borderId="1" xfId="0" applyFont="1" applyFill="1" applyBorder="1" applyAlignment="1">
      <alignment horizontal="center" textRotation="90" wrapText="1"/>
    </xf>
    <xf numFmtId="0" fontId="32" fillId="2" borderId="7" xfId="0" applyFont="1" applyFill="1" applyBorder="1" applyAlignment="1">
      <alignment horizontal="center" textRotation="90" wrapText="1"/>
    </xf>
    <xf numFmtId="166" fontId="32" fillId="2" borderId="42" xfId="0" applyNumberFormat="1" applyFont="1" applyFill="1" applyBorder="1" applyAlignment="1">
      <alignment horizontal="center" vertical="center" wrapText="1"/>
    </xf>
    <xf numFmtId="166" fontId="32" fillId="2" borderId="1" xfId="152" applyNumberFormat="1" applyFont="1" applyFill="1" applyBorder="1" applyAlignment="1">
      <alignment horizontal="center"/>
    </xf>
    <xf numFmtId="167" fontId="32" fillId="2" borderId="40" xfId="152" applyNumberFormat="1" applyFont="1" applyFill="1" applyBorder="1" applyAlignment="1">
      <alignment horizontal="center"/>
    </xf>
    <xf numFmtId="167" fontId="32" fillId="2" borderId="1" xfId="152" applyNumberFormat="1" applyFont="1" applyFill="1" applyBorder="1" applyAlignment="1">
      <alignment horizontal="center"/>
    </xf>
    <xf numFmtId="166" fontId="32" fillId="2" borderId="40" xfId="152" applyNumberFormat="1" applyFont="1" applyFill="1" applyBorder="1" applyAlignment="1">
      <alignment horizontal="center"/>
    </xf>
    <xf numFmtId="167" fontId="32" fillId="2" borderId="40" xfId="17" applyNumberFormat="1" applyFont="1" applyFill="1" applyBorder="1" applyAlignment="1">
      <alignment horizontal="center"/>
    </xf>
    <xf numFmtId="166" fontId="32" fillId="2" borderId="43" xfId="1" applyNumberFormat="1" applyFont="1" applyFill="1" applyBorder="1" applyAlignment="1">
      <alignment vertical="top"/>
    </xf>
    <xf numFmtId="49" fontId="32" fillId="2" borderId="1" xfId="0" applyNumberFormat="1" applyFont="1" applyFill="1" applyBorder="1" applyAlignment="1">
      <alignment horizontal="left" vertical="top" wrapText="1"/>
    </xf>
    <xf numFmtId="0" fontId="32" fillId="2" borderId="1" xfId="0" applyNumberFormat="1" applyFont="1" applyFill="1" applyBorder="1" applyAlignment="1">
      <alignment horizontal="left" vertical="top" wrapText="1"/>
    </xf>
    <xf numFmtId="0" fontId="32" fillId="2" borderId="0" xfId="0" applyFont="1" applyFill="1" applyAlignment="1">
      <alignment horizontal="left" vertical="top" wrapText="1"/>
    </xf>
    <xf numFmtId="0" fontId="32" fillId="2" borderId="47" xfId="4294" applyFont="1" applyFill="1" applyBorder="1" applyAlignment="1">
      <alignment vertical="top" wrapText="1"/>
    </xf>
    <xf numFmtId="0" fontId="32" fillId="2" borderId="1" xfId="4460" applyFont="1" applyFill="1" applyBorder="1">
      <alignment horizontal="left" vertical="top" wrapText="1"/>
    </xf>
    <xf numFmtId="0" fontId="32" fillId="2" borderId="0" xfId="0" applyFont="1" applyFill="1" applyBorder="1" applyAlignment="1">
      <alignment horizontal="left" vertical="center" wrapText="1"/>
    </xf>
    <xf numFmtId="0" fontId="32" fillId="2" borderId="1" xfId="4352" applyFont="1" applyFill="1" applyBorder="1" applyAlignment="1">
      <alignment horizontal="left" vertical="top" wrapText="1"/>
    </xf>
    <xf numFmtId="0" fontId="32" fillId="2" borderId="0" xfId="4352" applyFont="1" applyFill="1" applyAlignment="1">
      <alignment horizontal="left" vertical="top" wrapText="1"/>
    </xf>
    <xf numFmtId="0" fontId="33" fillId="2" borderId="43" xfId="2722" applyFont="1" applyFill="1" applyBorder="1" applyAlignment="1">
      <alignment horizontal="left" vertical="top" wrapText="1"/>
    </xf>
    <xf numFmtId="0" fontId="177" fillId="2" borderId="0" xfId="0" applyFont="1" applyFill="1" applyAlignment="1">
      <alignment horizontal="left" vertical="top" wrapText="1"/>
    </xf>
    <xf numFmtId="0" fontId="35" fillId="2" borderId="43" xfId="2722" applyFont="1" applyFill="1" applyBorder="1" applyAlignment="1">
      <alignment horizontal="left" vertical="top" wrapText="1"/>
    </xf>
    <xf numFmtId="0" fontId="32" fillId="2" borderId="45" xfId="0" applyFont="1" applyFill="1" applyBorder="1" applyAlignment="1">
      <alignment horizontal="left" vertical="top" wrapText="1"/>
    </xf>
    <xf numFmtId="0" fontId="32" fillId="2" borderId="0" xfId="14" applyFont="1" applyFill="1" applyAlignment="1"/>
    <xf numFmtId="0" fontId="32" fillId="2" borderId="0" xfId="0" applyFont="1" applyFill="1" applyAlignment="1">
      <alignment vertical="top" wrapText="1"/>
    </xf>
    <xf numFmtId="0" fontId="176" fillId="79" borderId="0" xfId="5" applyFont="1" applyFill="1" applyBorder="1" applyAlignment="1">
      <alignment horizontal="center" vertical="center" wrapText="1"/>
    </xf>
    <xf numFmtId="166" fontId="32" fillId="0" borderId="1" xfId="659" applyNumberFormat="1" applyFont="1" applyFill="1" applyBorder="1" applyAlignment="1">
      <alignment horizontal="center" vertical="center"/>
    </xf>
    <xf numFmtId="0" fontId="32" fillId="0" borderId="1" xfId="5" applyFont="1" applyFill="1" applyBorder="1" applyAlignment="1">
      <alignment wrapText="1"/>
    </xf>
    <xf numFmtId="164" fontId="32" fillId="0" borderId="1" xfId="659" applyNumberFormat="1" applyFont="1" applyFill="1" applyBorder="1" applyAlignment="1">
      <alignment horizontal="center" vertical="center"/>
    </xf>
    <xf numFmtId="0" fontId="27" fillId="2" borderId="0" xfId="0" applyFont="1" applyFill="1"/>
    <xf numFmtId="0" fontId="32" fillId="2" borderId="1" xfId="0" applyFont="1" applyFill="1" applyBorder="1" applyAlignment="1">
      <alignment horizontal="left" vertical="top" wrapText="1"/>
    </xf>
    <xf numFmtId="0" fontId="181" fillId="2" borderId="7" xfId="0" applyFont="1" applyFill="1" applyBorder="1" applyAlignment="1">
      <alignment horizontal="left" vertical="top" wrapText="1"/>
    </xf>
    <xf numFmtId="166" fontId="32" fillId="2" borderId="0" xfId="1" applyNumberFormat="1" applyFont="1" applyFill="1" applyBorder="1" applyAlignment="1">
      <alignment horizontal="right"/>
    </xf>
    <xf numFmtId="0" fontId="181" fillId="2" borderId="3" xfId="0" applyFont="1" applyFill="1" applyBorder="1" applyAlignment="1">
      <alignment horizontal="left" vertical="center"/>
    </xf>
    <xf numFmtId="0" fontId="181" fillId="2" borderId="40" xfId="0" applyFont="1" applyFill="1" applyBorder="1" applyAlignment="1">
      <alignment horizontal="left" vertical="center" wrapText="1"/>
    </xf>
    <xf numFmtId="0" fontId="181" fillId="2" borderId="3" xfId="0" applyFont="1" applyFill="1" applyBorder="1" applyAlignment="1">
      <alignment horizontal="left" vertical="center" wrapText="1"/>
    </xf>
    <xf numFmtId="0" fontId="181" fillId="2" borderId="37" xfId="0" applyFont="1" applyFill="1" applyBorder="1" applyAlignment="1">
      <alignment horizontal="left" vertical="center" wrapText="1"/>
    </xf>
    <xf numFmtId="0" fontId="181" fillId="2" borderId="1" xfId="4293" applyFont="1" applyFill="1" applyBorder="1" applyAlignment="1">
      <alignment horizontal="left" wrapText="1"/>
    </xf>
    <xf numFmtId="0" fontId="181" fillId="2" borderId="1" xfId="0" applyFont="1" applyFill="1" applyBorder="1" applyAlignment="1">
      <alignment horizontal="left" vertical="center" wrapText="1"/>
    </xf>
    <xf numFmtId="0" fontId="181" fillId="2" borderId="1" xfId="0" applyFont="1" applyFill="1" applyBorder="1" applyAlignment="1">
      <alignment horizontal="left" vertical="top"/>
    </xf>
    <xf numFmtId="0" fontId="181" fillId="2" borderId="1" xfId="0" applyFont="1" applyFill="1" applyBorder="1" applyAlignment="1">
      <alignment horizontal="left" wrapText="1"/>
    </xf>
    <xf numFmtId="0" fontId="181" fillId="2" borderId="1" xfId="4293" applyFont="1" applyFill="1" applyBorder="1" applyAlignment="1">
      <alignment horizontal="left"/>
    </xf>
    <xf numFmtId="0" fontId="181" fillId="2" borderId="1" xfId="4293" applyFont="1" applyFill="1" applyBorder="1" applyAlignment="1">
      <alignment horizontal="left" vertical="center" wrapText="1"/>
    </xf>
    <xf numFmtId="0" fontId="32" fillId="2" borderId="42" xfId="0" applyFont="1" applyFill="1" applyBorder="1" applyAlignment="1">
      <alignment horizontal="left" vertical="top" wrapText="1"/>
    </xf>
    <xf numFmtId="166" fontId="32" fillId="2" borderId="1" xfId="1" applyNumberFormat="1" applyFont="1" applyFill="1" applyBorder="1" applyAlignment="1">
      <alignment horizontal="left"/>
    </xf>
    <xf numFmtId="166" fontId="32" fillId="2" borderId="1" xfId="0" applyNumberFormat="1" applyFont="1" applyFill="1" applyBorder="1"/>
    <xf numFmtId="0" fontId="32" fillId="2" borderId="1" xfId="0" applyFont="1" applyFill="1" applyBorder="1" applyAlignment="1">
      <alignment vertical="top" wrapText="1"/>
    </xf>
    <xf numFmtId="183" fontId="32" fillId="2" borderId="1" xfId="0" applyNumberFormat="1" applyFont="1" applyFill="1" applyBorder="1" applyAlignment="1">
      <alignment vertical="top" wrapText="1"/>
    </xf>
    <xf numFmtId="0" fontId="32" fillId="2" borderId="0" xfId="0" applyFont="1" applyFill="1" applyAlignment="1">
      <alignment horizontal="right" wrapText="1"/>
    </xf>
    <xf numFmtId="0" fontId="32" fillId="2" borderId="1" xfId="0" applyFont="1" applyFill="1" applyBorder="1" applyAlignment="1">
      <alignment horizontal="center" vertical="center" wrapText="1"/>
    </xf>
    <xf numFmtId="0" fontId="32" fillId="2" borderId="1" xfId="0" applyFont="1" applyFill="1" applyBorder="1" applyAlignment="1">
      <alignment horizontal="left" vertical="top" wrapText="1"/>
    </xf>
    <xf numFmtId="0" fontId="32" fillId="79" borderId="1" xfId="5" applyFont="1" applyFill="1" applyBorder="1" applyAlignment="1">
      <alignment horizontal="center" vertical="center" wrapText="1"/>
    </xf>
    <xf numFmtId="166" fontId="184" fillId="2" borderId="0" xfId="0" applyNumberFormat="1" applyFont="1" applyFill="1" applyAlignment="1">
      <alignment wrapText="1"/>
    </xf>
    <xf numFmtId="184" fontId="32" fillId="2" borderId="1" xfId="0" applyNumberFormat="1" applyFont="1" applyFill="1" applyBorder="1" applyAlignment="1">
      <alignment horizontal="center" vertical="center" wrapText="1"/>
    </xf>
    <xf numFmtId="166" fontId="32" fillId="2" borderId="1" xfId="1" applyNumberFormat="1" applyFont="1" applyFill="1" applyBorder="1" applyAlignment="1"/>
    <xf numFmtId="166" fontId="32" fillId="2" borderId="1" xfId="1" applyNumberFormat="1" applyFont="1" applyFill="1" applyBorder="1" applyAlignment="1">
      <alignment vertical="top"/>
    </xf>
    <xf numFmtId="0" fontId="182" fillId="2" borderId="1" xfId="0" applyFont="1" applyFill="1" applyBorder="1" applyAlignment="1">
      <alignment horizontal="left" vertical="center" wrapText="1"/>
    </xf>
    <xf numFmtId="166" fontId="32" fillId="2" borderId="1" xfId="0" applyNumberFormat="1" applyFont="1" applyFill="1" applyBorder="1" applyAlignment="1">
      <alignment horizontal="center" vertical="center" wrapText="1"/>
    </xf>
    <xf numFmtId="0" fontId="32" fillId="2" borderId="1" xfId="0" quotePrefix="1" applyFont="1" applyFill="1" applyBorder="1" applyAlignment="1">
      <alignment horizontal="left" vertical="top" wrapText="1"/>
    </xf>
    <xf numFmtId="0" fontId="32" fillId="2" borderId="1" xfId="0" applyFont="1" applyFill="1" applyBorder="1"/>
    <xf numFmtId="0" fontId="32" fillId="2" borderId="1" xfId="4571" applyFont="1" applyFill="1" applyBorder="1" applyAlignment="1">
      <alignment horizontal="left" vertical="top" wrapText="1"/>
    </xf>
    <xf numFmtId="0" fontId="32" fillId="0" borderId="0" xfId="973" applyFont="1"/>
    <xf numFmtId="166" fontId="32" fillId="0" borderId="0" xfId="973" applyNumberFormat="1" applyFont="1" applyAlignment="1">
      <alignment horizontal="center"/>
    </xf>
    <xf numFmtId="0" fontId="181" fillId="0" borderId="0" xfId="973" applyFont="1" applyAlignment="1">
      <alignment wrapText="1"/>
    </xf>
    <xf numFmtId="166" fontId="32" fillId="0" borderId="39" xfId="973" applyNumberFormat="1" applyFont="1" applyBorder="1" applyAlignment="1">
      <alignment horizontal="right"/>
    </xf>
    <xf numFmtId="176" fontId="32" fillId="0" borderId="0" xfId="4585" applyFont="1" applyAlignment="1">
      <alignment horizontal="center" vertical="center" wrapText="1"/>
    </xf>
    <xf numFmtId="0" fontId="32" fillId="0" borderId="0" xfId="973" applyFont="1" applyAlignment="1">
      <alignment horizontal="center" vertical="center" wrapText="1"/>
    </xf>
    <xf numFmtId="2" fontId="32" fillId="0" borderId="1" xfId="973" applyNumberFormat="1" applyFont="1" applyFill="1" applyBorder="1" applyAlignment="1">
      <alignment horizontal="center" vertical="center" wrapText="1"/>
    </xf>
    <xf numFmtId="166" fontId="32" fillId="0" borderId="1" xfId="973" applyNumberFormat="1" applyFont="1" applyBorder="1" applyAlignment="1">
      <alignment horizontal="center" vertical="top" wrapText="1"/>
    </xf>
    <xf numFmtId="49" fontId="181" fillId="0" borderId="1" xfId="973" applyNumberFormat="1" applyFont="1" applyFill="1" applyBorder="1" applyAlignment="1">
      <alignment horizontal="center" vertical="center" textRotation="90" wrapText="1"/>
    </xf>
    <xf numFmtId="0" fontId="181" fillId="0" borderId="1" xfId="973" applyNumberFormat="1" applyFont="1" applyFill="1" applyBorder="1" applyAlignment="1">
      <alignment horizontal="center" vertical="center" wrapText="1"/>
    </xf>
    <xf numFmtId="166" fontId="32" fillId="0" borderId="1" xfId="973" applyNumberFormat="1" applyFont="1" applyFill="1" applyBorder="1" applyAlignment="1">
      <alignment horizontal="center" vertical="center" wrapText="1"/>
    </xf>
    <xf numFmtId="0" fontId="32" fillId="0" borderId="1" xfId="973" applyFont="1" applyBorder="1" applyAlignment="1">
      <alignment horizontal="center" vertical="center" wrapText="1"/>
    </xf>
    <xf numFmtId="166" fontId="32" fillId="0" borderId="1" xfId="973" applyNumberFormat="1" applyFont="1" applyBorder="1" applyAlignment="1">
      <alignment horizontal="center" vertical="center" wrapText="1"/>
    </xf>
    <xf numFmtId="166" fontId="32" fillId="0" borderId="1" xfId="973" applyNumberFormat="1" applyFont="1" applyBorder="1" applyAlignment="1">
      <alignment horizontal="center"/>
    </xf>
    <xf numFmtId="0" fontId="182" fillId="2" borderId="1" xfId="0" applyFont="1" applyFill="1" applyBorder="1" applyAlignment="1">
      <alignment horizontal="center" vertical="center" wrapText="1"/>
    </xf>
    <xf numFmtId="0" fontId="32" fillId="2" borderId="0" xfId="2823" applyFont="1" applyFill="1"/>
    <xf numFmtId="0" fontId="32" fillId="2" borderId="0" xfId="2823" applyFont="1" applyFill="1" applyAlignment="1">
      <alignment horizontal="right"/>
    </xf>
    <xf numFmtId="0" fontId="32" fillId="2" borderId="0" xfId="2823" applyFont="1" applyFill="1" applyAlignment="1">
      <alignment horizontal="left" indent="15"/>
    </xf>
    <xf numFmtId="0" fontId="32" fillId="2" borderId="0" xfId="2823" applyFont="1" applyFill="1" applyBorder="1" applyAlignment="1">
      <alignment horizontal="right"/>
    </xf>
    <xf numFmtId="0" fontId="32" fillId="2" borderId="0" xfId="2823" applyFont="1" applyFill="1" applyAlignment="1">
      <alignment horizontal="center" vertical="center" wrapText="1"/>
    </xf>
    <xf numFmtId="166" fontId="176" fillId="2" borderId="46" xfId="2823" applyNumberFormat="1" applyFont="1" applyFill="1" applyBorder="1" applyAlignment="1">
      <alignment horizontal="center" vertical="center" wrapText="1"/>
    </xf>
    <xf numFmtId="43" fontId="32" fillId="2" borderId="0" xfId="659" applyFont="1" applyFill="1" applyAlignment="1">
      <alignment horizontal="center" vertical="center" wrapText="1"/>
    </xf>
    <xf numFmtId="49" fontId="176" fillId="2" borderId="4" xfId="2823" applyNumberFormat="1" applyFont="1" applyFill="1" applyBorder="1" applyAlignment="1">
      <alignment horizontal="center" vertical="center" wrapText="1"/>
    </xf>
    <xf numFmtId="49" fontId="176" fillId="2" borderId="1" xfId="2823" applyNumberFormat="1" applyFont="1" applyFill="1" applyBorder="1" applyAlignment="1">
      <alignment horizontal="center" vertical="center" wrapText="1"/>
    </xf>
    <xf numFmtId="37" fontId="176" fillId="2" borderId="1" xfId="2823" applyNumberFormat="1" applyFont="1" applyFill="1" applyBorder="1" applyAlignment="1">
      <alignment horizontal="center" vertical="center" wrapText="1"/>
    </xf>
    <xf numFmtId="37" fontId="176" fillId="2" borderId="48" xfId="2823" applyNumberFormat="1" applyFont="1" applyFill="1" applyBorder="1" applyAlignment="1">
      <alignment horizontal="center" vertical="center" wrapText="1"/>
    </xf>
    <xf numFmtId="0" fontId="181" fillId="2" borderId="1" xfId="0" applyFont="1" applyFill="1" applyBorder="1" applyAlignment="1">
      <alignment horizontal="center" vertical="center" wrapText="1"/>
    </xf>
    <xf numFmtId="0" fontId="181" fillId="0" borderId="1" xfId="0" applyFont="1" applyFill="1" applyBorder="1" applyAlignment="1">
      <alignment vertical="center"/>
    </xf>
    <xf numFmtId="166" fontId="32" fillId="2" borderId="1" xfId="2823" applyNumberFormat="1" applyFont="1" applyFill="1" applyBorder="1" applyAlignment="1">
      <alignment horizontal="center"/>
    </xf>
    <xf numFmtId="0" fontId="181" fillId="2" borderId="1" xfId="0" applyFont="1" applyFill="1" applyBorder="1" applyAlignment="1">
      <alignment horizontal="center" vertical="center"/>
    </xf>
    <xf numFmtId="0" fontId="181" fillId="0" borderId="1" xfId="0" applyFont="1" applyFill="1" applyBorder="1" applyAlignment="1">
      <alignment horizontal="center" vertical="center" wrapText="1"/>
    </xf>
    <xf numFmtId="0" fontId="183" fillId="0" borderId="1" xfId="0" applyFont="1" applyFill="1" applyBorder="1" applyAlignment="1">
      <alignment vertical="center" wrapText="1"/>
    </xf>
    <xf numFmtId="0" fontId="32" fillId="0" borderId="1" xfId="0" applyFont="1" applyFill="1" applyBorder="1" applyAlignment="1">
      <alignment vertical="center" wrapText="1"/>
    </xf>
    <xf numFmtId="0" fontId="181" fillId="0" borderId="1" xfId="0" applyFont="1" applyFill="1" applyBorder="1" applyAlignment="1">
      <alignment horizontal="center" vertical="top"/>
    </xf>
    <xf numFmtId="0" fontId="181" fillId="0" borderId="1" xfId="0" applyFont="1" applyFill="1" applyBorder="1" applyAlignment="1">
      <alignment horizontal="center" vertical="center"/>
    </xf>
    <xf numFmtId="0" fontId="32" fillId="2" borderId="1" xfId="2823" applyFont="1" applyFill="1" applyBorder="1"/>
    <xf numFmtId="166" fontId="32" fillId="2" borderId="48" xfId="4441" applyNumberFormat="1" applyFont="1" applyFill="1" applyBorder="1" applyAlignment="1">
      <alignment horizontal="center" vertical="center" wrapText="1"/>
    </xf>
    <xf numFmtId="0" fontId="32" fillId="0" borderId="1" xfId="0" applyFont="1" applyFill="1" applyBorder="1" applyAlignment="1">
      <alignment vertical="center"/>
    </xf>
    <xf numFmtId="0" fontId="32" fillId="2" borderId="1" xfId="0" applyFont="1" applyFill="1" applyBorder="1" applyAlignment="1">
      <alignment horizontal="center" vertical="center"/>
    </xf>
    <xf numFmtId="0" fontId="32" fillId="0" borderId="1" xfId="0" applyFont="1" applyFill="1" applyBorder="1" applyAlignment="1">
      <alignment horizontal="center" vertical="top"/>
    </xf>
    <xf numFmtId="0" fontId="32" fillId="0" borderId="1" xfId="0" applyFont="1" applyFill="1" applyBorder="1" applyAlignment="1">
      <alignment horizontal="center" vertical="center"/>
    </xf>
    <xf numFmtId="0" fontId="32" fillId="0" borderId="1" xfId="0" applyFont="1" applyFill="1" applyBorder="1" applyAlignment="1">
      <alignment vertical="top"/>
    </xf>
    <xf numFmtId="0" fontId="183" fillId="0" borderId="41" xfId="0" applyFont="1" applyFill="1" applyBorder="1" applyAlignment="1"/>
    <xf numFmtId="0" fontId="186" fillId="0" borderId="1" xfId="0" applyFont="1" applyFill="1" applyBorder="1" applyAlignment="1">
      <alignment vertical="center" wrapText="1"/>
    </xf>
    <xf numFmtId="0" fontId="187" fillId="0" borderId="1" xfId="0" applyFont="1" applyFill="1" applyBorder="1" applyAlignment="1">
      <alignment horizontal="center" vertical="center" wrapText="1"/>
    </xf>
    <xf numFmtId="0" fontId="32" fillId="0" borderId="4" xfId="955" applyFont="1" applyFill="1" applyBorder="1" applyAlignment="1">
      <alignment horizontal="center" vertical="center" wrapText="1"/>
    </xf>
    <xf numFmtId="0" fontId="32" fillId="0" borderId="1" xfId="955" applyFont="1" applyFill="1" applyBorder="1" applyAlignment="1">
      <alignment vertical="center" wrapText="1"/>
    </xf>
    <xf numFmtId="0" fontId="32" fillId="0" borderId="4" xfId="955" applyFont="1" applyFill="1" applyBorder="1" applyAlignment="1">
      <alignment horizontal="center" vertical="top" wrapText="1"/>
    </xf>
    <xf numFmtId="165" fontId="32" fillId="0" borderId="48" xfId="955" applyNumberFormat="1" applyFont="1" applyFill="1" applyBorder="1" applyAlignment="1">
      <alignment vertical="top" wrapText="1"/>
    </xf>
    <xf numFmtId="0" fontId="32" fillId="0" borderId="1" xfId="955" applyFont="1" applyFill="1" applyBorder="1" applyAlignment="1">
      <alignment horizontal="center" vertical="top" wrapText="1"/>
    </xf>
    <xf numFmtId="0" fontId="32" fillId="0" borderId="1" xfId="955" applyFont="1" applyFill="1" applyBorder="1" applyAlignment="1">
      <alignment horizontal="right" vertical="top" wrapText="1"/>
    </xf>
    <xf numFmtId="167" fontId="32" fillId="0" borderId="48" xfId="17" applyNumberFormat="1" applyFont="1" applyFill="1" applyBorder="1" applyAlignment="1">
      <alignment horizontal="right" vertical="top"/>
    </xf>
    <xf numFmtId="0" fontId="32" fillId="0" borderId="1" xfId="954" applyFont="1" applyFill="1" applyBorder="1" applyAlignment="1">
      <alignment horizontal="left" vertical="center" wrapText="1"/>
    </xf>
    <xf numFmtId="0" fontId="32" fillId="0" borderId="1" xfId="954" applyFont="1" applyFill="1" applyBorder="1" applyAlignment="1">
      <alignment vertical="center" wrapText="1"/>
    </xf>
    <xf numFmtId="43" fontId="32" fillId="0" borderId="1" xfId="4585" applyNumberFormat="1" applyFont="1" applyFill="1" applyBorder="1" applyAlignment="1">
      <alignment horizontal="right" vertical="center" wrapText="1"/>
    </xf>
    <xf numFmtId="167" fontId="32" fillId="79" borderId="3" xfId="5" applyNumberFormat="1" applyFont="1" applyFill="1" applyBorder="1" applyAlignment="1">
      <alignment horizontal="center" vertical="center" wrapText="1"/>
    </xf>
    <xf numFmtId="0" fontId="32" fillId="0" borderId="0" xfId="0" applyFont="1" applyAlignment="1">
      <alignment horizontal="left" vertical="top" wrapText="1"/>
    </xf>
    <xf numFmtId="167" fontId="32" fillId="0" borderId="1" xfId="17" applyNumberFormat="1" applyFont="1" applyBorder="1" applyAlignment="1">
      <alignment horizontal="right" vertical="top"/>
    </xf>
    <xf numFmtId="181" fontId="32" fillId="0" borderId="1" xfId="17" applyNumberFormat="1" applyFont="1" applyBorder="1" applyAlignment="1">
      <alignment horizontal="right" vertical="top"/>
    </xf>
    <xf numFmtId="0" fontId="32" fillId="2" borderId="0" xfId="0" applyFont="1" applyFill="1" applyBorder="1" applyAlignment="1">
      <alignment vertical="top" wrapText="1"/>
    </xf>
    <xf numFmtId="0" fontId="32" fillId="2" borderId="1" xfId="0" applyFont="1" applyFill="1" applyBorder="1" applyAlignment="1">
      <alignment vertical="center" wrapText="1"/>
    </xf>
    <xf numFmtId="0" fontId="32" fillId="2" borderId="0" xfId="4293" applyFont="1" applyFill="1" applyBorder="1" applyAlignment="1">
      <alignment horizontal="left" vertical="top" wrapText="1"/>
    </xf>
    <xf numFmtId="0" fontId="32" fillId="2" borderId="61" xfId="0" applyFont="1" applyFill="1" applyBorder="1" applyAlignment="1">
      <alignment wrapText="1"/>
    </xf>
    <xf numFmtId="0" fontId="32" fillId="2" borderId="1" xfId="4293" applyFont="1" applyFill="1" applyBorder="1" applyAlignment="1">
      <alignment horizontal="left" vertical="top" wrapText="1"/>
    </xf>
    <xf numFmtId="2" fontId="32" fillId="2" borderId="1" xfId="0" applyNumberFormat="1" applyFont="1" applyFill="1" applyBorder="1" applyAlignment="1">
      <alignment horizontal="center" vertical="center" wrapText="1"/>
    </xf>
    <xf numFmtId="0" fontId="32" fillId="2" borderId="0" xfId="4534" applyFont="1" applyFill="1" applyAlignment="1">
      <alignment horizontal="left" vertical="top" wrapText="1"/>
    </xf>
    <xf numFmtId="0" fontId="32" fillId="2" borderId="0" xfId="4536" applyFont="1" applyFill="1" applyAlignment="1">
      <alignment horizontal="left" vertical="top" wrapText="1"/>
    </xf>
    <xf numFmtId="0" fontId="32" fillId="2" borderId="0" xfId="4550" applyFont="1" applyFill="1" applyAlignment="1">
      <alignment horizontal="left" vertical="top" wrapText="1"/>
    </xf>
    <xf numFmtId="180" fontId="32" fillId="2" borderId="1" xfId="1" applyNumberFormat="1" applyFont="1" applyFill="1" applyBorder="1" applyAlignment="1">
      <alignment horizontal="right" vertical="center" wrapText="1"/>
    </xf>
    <xf numFmtId="0" fontId="32" fillId="2" borderId="0" xfId="4293" applyFont="1" applyFill="1"/>
    <xf numFmtId="0" fontId="32" fillId="2" borderId="43" xfId="2722" applyFont="1" applyFill="1" applyBorder="1" applyAlignment="1">
      <alignment horizontal="left" vertical="top" wrapText="1"/>
    </xf>
    <xf numFmtId="166" fontId="32" fillId="2" borderId="1" xfId="1" applyNumberFormat="1" applyFont="1" applyFill="1" applyBorder="1" applyAlignment="1">
      <alignment horizontal="center" wrapText="1"/>
    </xf>
    <xf numFmtId="0" fontId="181" fillId="2" borderId="0" xfId="0" applyFont="1" applyFill="1" applyBorder="1" applyAlignment="1">
      <alignment horizontal="left" vertical="center" wrapText="1"/>
    </xf>
    <xf numFmtId="0" fontId="181" fillId="2" borderId="1" xfId="0" applyFont="1" applyFill="1" applyBorder="1" applyAlignment="1">
      <alignment horizontal="left" vertical="top" wrapText="1"/>
    </xf>
    <xf numFmtId="0" fontId="181" fillId="2" borderId="1" xfId="0" applyFont="1" applyFill="1" applyBorder="1" applyAlignment="1">
      <alignment vertical="top" wrapText="1"/>
    </xf>
    <xf numFmtId="0" fontId="182" fillId="0" borderId="1" xfId="0" applyFont="1" applyFill="1" applyBorder="1" applyAlignment="1">
      <alignment vertical="center"/>
    </xf>
    <xf numFmtId="166" fontId="181" fillId="2" borderId="1" xfId="2823" applyNumberFormat="1" applyFont="1" applyFill="1" applyBorder="1" applyAlignment="1">
      <alignment horizontal="center"/>
    </xf>
    <xf numFmtId="0" fontId="182" fillId="2" borderId="0" xfId="0" applyFont="1" applyFill="1" applyBorder="1" applyAlignment="1">
      <alignment vertical="center" wrapText="1"/>
    </xf>
    <xf numFmtId="166" fontId="32" fillId="2" borderId="0" xfId="0" applyNumberFormat="1" applyFont="1" applyFill="1" applyBorder="1" applyAlignment="1">
      <alignment horizontal="center" vertical="center" wrapText="1"/>
    </xf>
    <xf numFmtId="166" fontId="32" fillId="2" borderId="1" xfId="5" applyNumberFormat="1" applyFont="1" applyFill="1" applyBorder="1" applyAlignment="1">
      <alignment horizontal="center" vertical="center" wrapText="1"/>
    </xf>
    <xf numFmtId="166" fontId="32" fillId="2" borderId="0" xfId="0" applyNumberFormat="1" applyFont="1" applyFill="1" applyAlignment="1">
      <alignment horizontal="center"/>
    </xf>
    <xf numFmtId="166" fontId="32" fillId="2" borderId="1" xfId="0" applyNumberFormat="1" applyFont="1" applyFill="1" applyBorder="1" applyAlignment="1">
      <alignment horizontal="center"/>
    </xf>
    <xf numFmtId="166" fontId="27" fillId="2" borderId="0" xfId="0" applyNumberFormat="1" applyFont="1" applyFill="1" applyAlignment="1">
      <alignment horizontal="center"/>
    </xf>
    <xf numFmtId="0" fontId="27" fillId="2" borderId="0" xfId="0" applyFont="1" applyFill="1" applyAlignment="1">
      <alignment wrapText="1"/>
    </xf>
    <xf numFmtId="0" fontId="32" fillId="0" borderId="0" xfId="4294" applyFont="1" applyAlignment="1">
      <alignment vertical="top" wrapText="1"/>
    </xf>
    <xf numFmtId="0" fontId="32" fillId="2" borderId="0" xfId="4443" applyFont="1" applyFill="1" applyBorder="1" applyAlignment="1">
      <alignment horizontal="left" vertical="top" wrapText="1"/>
    </xf>
    <xf numFmtId="182" fontId="32" fillId="2" borderId="1" xfId="0" applyNumberFormat="1" applyFont="1" applyFill="1" applyBorder="1" applyAlignment="1">
      <alignment horizontal="left" vertical="top" wrapText="1"/>
    </xf>
    <xf numFmtId="37" fontId="181" fillId="0" borderId="40" xfId="0" applyNumberFormat="1" applyFont="1" applyFill="1" applyBorder="1" applyAlignment="1">
      <alignment horizontal="center" vertical="center"/>
    </xf>
    <xf numFmtId="37" fontId="182" fillId="0" borderId="40" xfId="0" applyNumberFormat="1" applyFont="1" applyFill="1" applyBorder="1" applyAlignment="1">
      <alignment horizontal="center" vertical="center"/>
    </xf>
    <xf numFmtId="0" fontId="188" fillId="2" borderId="1" xfId="0" applyFont="1" applyFill="1" applyBorder="1" applyAlignment="1">
      <alignment horizontal="left" vertical="top" wrapText="1"/>
    </xf>
    <xf numFmtId="0" fontId="188" fillId="2" borderId="1" xfId="0" applyFont="1" applyFill="1" applyBorder="1" applyAlignment="1">
      <alignment vertical="top" wrapText="1"/>
    </xf>
    <xf numFmtId="0" fontId="182" fillId="2" borderId="1" xfId="0" applyFont="1" applyFill="1" applyBorder="1" applyAlignment="1">
      <alignment vertical="top" wrapText="1"/>
    </xf>
    <xf numFmtId="0" fontId="182" fillId="2" borderId="0" xfId="0" applyFont="1" applyFill="1" applyAlignment="1">
      <alignment vertical="top" wrapText="1"/>
    </xf>
    <xf numFmtId="0" fontId="32" fillId="79" borderId="1" xfId="5" applyFont="1" applyFill="1" applyBorder="1" applyAlignment="1">
      <alignment horizontal="center" vertical="center" wrapText="1"/>
    </xf>
    <xf numFmtId="0" fontId="32" fillId="0" borderId="1" xfId="954" applyFont="1" applyFill="1" applyBorder="1" applyAlignment="1">
      <alignment horizontal="center" vertical="center" wrapText="1"/>
    </xf>
    <xf numFmtId="0" fontId="32" fillId="0" borderId="1" xfId="955" applyFont="1" applyFill="1" applyBorder="1" applyAlignment="1">
      <alignment horizontal="left" vertical="center" wrapText="1"/>
    </xf>
    <xf numFmtId="0" fontId="32" fillId="0" borderId="1" xfId="5" applyFont="1" applyBorder="1" applyAlignment="1">
      <alignment horizontal="left" vertical="top" wrapText="1"/>
    </xf>
    <xf numFmtId="0" fontId="32" fillId="0" borderId="1" xfId="5" applyFont="1" applyBorder="1" applyAlignment="1">
      <alignment horizontal="center" vertical="top" wrapText="1"/>
    </xf>
    <xf numFmtId="0" fontId="32" fillId="2" borderId="7" xfId="0" applyFont="1" applyFill="1" applyBorder="1" applyAlignment="1">
      <alignment horizontal="center" vertical="top" wrapText="1"/>
    </xf>
    <xf numFmtId="0" fontId="32" fillId="2" borderId="1" xfId="0" applyFont="1" applyFill="1" applyBorder="1" applyAlignment="1">
      <alignment horizontal="right" vertical="top" wrapText="1"/>
    </xf>
    <xf numFmtId="0" fontId="32" fillId="2" borderId="36" xfId="0" applyFont="1" applyFill="1" applyBorder="1" applyAlignment="1">
      <alignment horizontal="center" vertical="top" wrapText="1"/>
    </xf>
    <xf numFmtId="0" fontId="32" fillId="2" borderId="53" xfId="0" applyFont="1" applyFill="1" applyBorder="1" applyAlignment="1">
      <alignment horizontal="center" vertical="top" wrapText="1"/>
    </xf>
    <xf numFmtId="0" fontId="32" fillId="2" borderId="42" xfId="0" applyFont="1" applyFill="1" applyBorder="1" applyAlignment="1">
      <alignment horizontal="right" vertical="top" wrapText="1"/>
    </xf>
    <xf numFmtId="0" fontId="32" fillId="2" borderId="43" xfId="0" applyFont="1" applyFill="1" applyBorder="1" applyAlignment="1">
      <alignment horizontal="right" vertical="top" wrapText="1"/>
    </xf>
    <xf numFmtId="0" fontId="32" fillId="2" borderId="0" xfId="0" applyFont="1" applyFill="1" applyAlignment="1">
      <alignment horizontal="right" wrapText="1"/>
    </xf>
    <xf numFmtId="0" fontId="32" fillId="2" borderId="42" xfId="0" applyFont="1" applyFill="1" applyBorder="1" applyAlignment="1">
      <alignment horizontal="center" vertical="center" wrapText="1"/>
    </xf>
    <xf numFmtId="0" fontId="32" fillId="2" borderId="40" xfId="0" applyFont="1" applyFill="1" applyBorder="1" applyAlignment="1">
      <alignment horizontal="right" vertical="top" wrapText="1"/>
    </xf>
    <xf numFmtId="0" fontId="32" fillId="2" borderId="1" xfId="0" applyFont="1" applyFill="1" applyBorder="1" applyAlignment="1">
      <alignment horizontal="center" vertical="center" wrapText="1"/>
    </xf>
    <xf numFmtId="0" fontId="32" fillId="2" borderId="1" xfId="0" applyFont="1" applyFill="1" applyBorder="1" applyAlignment="1">
      <alignment horizontal="left" vertical="top" wrapText="1"/>
    </xf>
    <xf numFmtId="0" fontId="32" fillId="2" borderId="3" xfId="0" applyFont="1" applyFill="1" applyBorder="1" applyAlignment="1">
      <alignment horizontal="left" vertical="top" wrapText="1"/>
    </xf>
    <xf numFmtId="0" fontId="32" fillId="2" borderId="1" xfId="0" applyFont="1" applyFill="1" applyBorder="1" applyAlignment="1">
      <alignment horizontal="center" vertical="top" wrapText="1"/>
    </xf>
    <xf numFmtId="0" fontId="182" fillId="2" borderId="1" xfId="0" applyFont="1" applyFill="1" applyBorder="1" applyAlignment="1">
      <alignment horizontal="left" vertical="top" wrapText="1"/>
    </xf>
    <xf numFmtId="0" fontId="32" fillId="2" borderId="1" xfId="4293" applyFont="1" applyFill="1" applyBorder="1" applyAlignment="1">
      <alignment horizontal="left" wrapText="1"/>
    </xf>
    <xf numFmtId="0" fontId="32" fillId="2" borderId="3" xfId="0" applyFont="1" applyFill="1" applyBorder="1" applyAlignment="1">
      <alignment horizontal="center" vertical="top" wrapText="1"/>
    </xf>
    <xf numFmtId="0" fontId="32" fillId="2" borderId="3" xfId="0" applyFont="1" applyFill="1" applyBorder="1" applyAlignment="1">
      <alignment horizontal="center" vertical="center" wrapText="1"/>
    </xf>
    <xf numFmtId="0" fontId="32" fillId="2" borderId="7" xfId="0" applyFont="1" applyFill="1" applyBorder="1" applyAlignment="1">
      <alignment horizontal="left" vertical="top" wrapText="1"/>
    </xf>
    <xf numFmtId="0" fontId="32" fillId="2" borderId="37" xfId="0" applyFont="1" applyFill="1" applyBorder="1" applyAlignment="1">
      <alignment horizontal="left" vertical="top" wrapText="1"/>
    </xf>
    <xf numFmtId="0" fontId="32" fillId="2" borderId="38" xfId="0" applyFont="1" applyFill="1" applyBorder="1" applyAlignment="1">
      <alignment horizontal="left" vertical="top" wrapText="1"/>
    </xf>
    <xf numFmtId="0" fontId="32" fillId="2" borderId="0" xfId="0" applyFont="1" applyFill="1" applyAlignment="1">
      <alignment horizontal="center" vertical="top" wrapText="1"/>
    </xf>
    <xf numFmtId="0" fontId="181" fillId="2" borderId="0" xfId="0" applyFont="1" applyFill="1" applyAlignment="1">
      <alignment horizontal="center" vertical="top"/>
    </xf>
    <xf numFmtId="166" fontId="32" fillId="2" borderId="0" xfId="0" applyNumberFormat="1" applyFont="1" applyFill="1" applyAlignment="1">
      <alignment horizontal="right"/>
    </xf>
    <xf numFmtId="0" fontId="32" fillId="2" borderId="56" xfId="0" applyFont="1" applyFill="1" applyBorder="1" applyAlignment="1">
      <alignment horizontal="center" vertical="top" wrapText="1"/>
    </xf>
    <xf numFmtId="0" fontId="32" fillId="2" borderId="36" xfId="0" applyFont="1" applyFill="1" applyBorder="1" applyAlignment="1">
      <alignment horizontal="center" vertical="top" wrapText="1"/>
    </xf>
    <xf numFmtId="0" fontId="32" fillId="2" borderId="7" xfId="0" applyFont="1" applyFill="1" applyBorder="1" applyAlignment="1">
      <alignment horizontal="center" vertical="top" wrapText="1"/>
    </xf>
    <xf numFmtId="0" fontId="32" fillId="2" borderId="42" xfId="0" applyFont="1" applyFill="1" applyBorder="1" applyAlignment="1">
      <alignment horizontal="right" vertical="top" wrapText="1"/>
    </xf>
    <xf numFmtId="0" fontId="32" fillId="2" borderId="43" xfId="0" applyFont="1" applyFill="1" applyBorder="1" applyAlignment="1">
      <alignment horizontal="right" vertical="top" wrapText="1"/>
    </xf>
    <xf numFmtId="0" fontId="32" fillId="2" borderId="40" xfId="0" applyFont="1" applyFill="1" applyBorder="1" applyAlignment="1">
      <alignment horizontal="right" vertical="top" wrapText="1"/>
    </xf>
    <xf numFmtId="0" fontId="32" fillId="2" borderId="51" xfId="0" applyFont="1" applyFill="1" applyBorder="1" applyAlignment="1">
      <alignment horizontal="center" vertical="top" wrapText="1"/>
    </xf>
    <xf numFmtId="0" fontId="32" fillId="2" borderId="39" xfId="0" applyFont="1" applyFill="1" applyBorder="1" applyAlignment="1">
      <alignment horizontal="center" vertical="top" wrapText="1"/>
    </xf>
    <xf numFmtId="0" fontId="32" fillId="2" borderId="5" xfId="0" applyFont="1" applyFill="1" applyBorder="1" applyAlignment="1">
      <alignment horizontal="center" vertical="top" wrapText="1"/>
    </xf>
    <xf numFmtId="0" fontId="32" fillId="2" borderId="53" xfId="0" applyFont="1" applyFill="1" applyBorder="1" applyAlignment="1">
      <alignment horizontal="center" vertical="top" wrapText="1"/>
    </xf>
    <xf numFmtId="0" fontId="32" fillId="2" borderId="57" xfId="0" applyFont="1" applyFill="1" applyBorder="1" applyAlignment="1">
      <alignment horizontal="center" vertical="top" wrapText="1"/>
    </xf>
    <xf numFmtId="0" fontId="32" fillId="2" borderId="58" xfId="0" applyFont="1" applyFill="1" applyBorder="1" applyAlignment="1">
      <alignment horizontal="right" vertical="top" wrapText="1"/>
    </xf>
    <xf numFmtId="0" fontId="32" fillId="2" borderId="0" xfId="0" applyFont="1" applyFill="1" applyAlignment="1">
      <alignment horizontal="right" wrapText="1"/>
    </xf>
    <xf numFmtId="0" fontId="32" fillId="2" borderId="0" xfId="0" applyFont="1" applyFill="1" applyAlignment="1">
      <alignment horizontal="center" vertical="center" wrapText="1"/>
    </xf>
    <xf numFmtId="0" fontId="32" fillId="2" borderId="6" xfId="0" applyFont="1" applyFill="1" applyBorder="1" applyAlignment="1">
      <alignment horizontal="center" vertical="center" wrapText="1"/>
    </xf>
    <xf numFmtId="0" fontId="32" fillId="2" borderId="42" xfId="0" applyFont="1" applyFill="1" applyBorder="1" applyAlignment="1">
      <alignment horizontal="center" vertical="center" wrapText="1"/>
    </xf>
    <xf numFmtId="0" fontId="32" fillId="2" borderId="1" xfId="0" applyFont="1" applyFill="1" applyBorder="1" applyAlignment="1">
      <alignment horizontal="right" vertical="top" wrapText="1"/>
    </xf>
    <xf numFmtId="0" fontId="32" fillId="2" borderId="42" xfId="0" applyFont="1" applyFill="1" applyBorder="1" applyAlignment="1">
      <alignment horizontal="center" vertical="top" wrapText="1"/>
    </xf>
    <xf numFmtId="0" fontId="32" fillId="2" borderId="43" xfId="0" applyFont="1" applyFill="1" applyBorder="1" applyAlignment="1">
      <alignment horizontal="center" vertical="top" wrapText="1"/>
    </xf>
    <xf numFmtId="0" fontId="32" fillId="2" borderId="40" xfId="0" applyFont="1" applyFill="1" applyBorder="1" applyAlignment="1">
      <alignment horizontal="center" vertical="top" wrapText="1"/>
    </xf>
    <xf numFmtId="0" fontId="32" fillId="2" borderId="2" xfId="0" applyFont="1" applyFill="1" applyBorder="1" applyAlignment="1">
      <alignment horizontal="center" vertical="center" wrapText="1"/>
    </xf>
    <xf numFmtId="0" fontId="32" fillId="2" borderId="17" xfId="0" applyFont="1" applyFill="1" applyBorder="1" applyAlignment="1">
      <alignment horizontal="center" vertical="center" wrapText="1"/>
    </xf>
    <xf numFmtId="0" fontId="32" fillId="2" borderId="1" xfId="0" applyFont="1" applyFill="1" applyBorder="1" applyAlignment="1">
      <alignment horizontal="center" vertical="center" wrapText="1"/>
    </xf>
    <xf numFmtId="0" fontId="32" fillId="0" borderId="0" xfId="973" applyFont="1" applyAlignment="1">
      <alignment horizontal="center" wrapText="1"/>
    </xf>
    <xf numFmtId="49" fontId="32" fillId="0" borderId="1" xfId="973" applyNumberFormat="1" applyFont="1" applyFill="1" applyBorder="1" applyAlignment="1">
      <alignment horizontal="center" vertical="center" wrapText="1"/>
    </xf>
    <xf numFmtId="0" fontId="32" fillId="0" borderId="1" xfId="973" applyNumberFormat="1" applyFont="1" applyFill="1" applyBorder="1" applyAlignment="1">
      <alignment horizontal="center" vertical="center" wrapText="1"/>
    </xf>
    <xf numFmtId="0" fontId="176" fillId="2" borderId="1" xfId="2823" applyNumberFormat="1" applyFont="1" applyFill="1" applyBorder="1" applyAlignment="1">
      <alignment horizontal="center" vertical="center" wrapText="1"/>
    </xf>
    <xf numFmtId="0" fontId="32" fillId="2" borderId="4" xfId="2823" applyFont="1" applyFill="1" applyBorder="1" applyAlignment="1">
      <alignment horizontal="center" vertical="center" wrapText="1"/>
    </xf>
    <xf numFmtId="0" fontId="32" fillId="2" borderId="1" xfId="2823" applyFont="1" applyFill="1" applyBorder="1" applyAlignment="1">
      <alignment horizontal="center" vertical="center" wrapText="1"/>
    </xf>
    <xf numFmtId="0" fontId="181" fillId="2" borderId="3" xfId="0" applyFont="1" applyFill="1" applyBorder="1" applyAlignment="1">
      <alignment horizontal="center" vertical="center" wrapText="1"/>
    </xf>
    <xf numFmtId="0" fontId="181" fillId="2" borderId="36" xfId="0" applyFont="1" applyFill="1" applyBorder="1" applyAlignment="1">
      <alignment horizontal="center" vertical="center" wrapText="1"/>
    </xf>
    <xf numFmtId="0" fontId="181" fillId="2" borderId="7" xfId="0" applyFont="1" applyFill="1" applyBorder="1" applyAlignment="1">
      <alignment horizontal="center" vertical="center" wrapText="1"/>
    </xf>
    <xf numFmtId="0" fontId="32" fillId="2" borderId="0" xfId="2823" applyFont="1" applyFill="1" applyAlignment="1">
      <alignment horizontal="center" vertical="justify" wrapText="1"/>
    </xf>
    <xf numFmtId="0" fontId="32" fillId="2" borderId="0" xfId="2823" applyFont="1" applyFill="1" applyAlignment="1">
      <alignment horizontal="center" vertical="justify"/>
    </xf>
    <xf numFmtId="49" fontId="176" fillId="2" borderId="2" xfId="2823" applyNumberFormat="1" applyFont="1" applyFill="1" applyBorder="1" applyAlignment="1">
      <alignment horizontal="center" vertical="center" wrapText="1"/>
    </xf>
    <xf numFmtId="49" fontId="176" fillId="2" borderId="6" xfId="2823" applyNumberFormat="1" applyFont="1" applyFill="1" applyBorder="1" applyAlignment="1">
      <alignment horizontal="center" vertical="center" wrapText="1"/>
    </xf>
    <xf numFmtId="0" fontId="176" fillId="2" borderId="6" xfId="2823" applyNumberFormat="1" applyFont="1" applyFill="1" applyBorder="1" applyAlignment="1">
      <alignment horizontal="center" vertical="center" wrapText="1"/>
    </xf>
    <xf numFmtId="166" fontId="176" fillId="2" borderId="6" xfId="2823" applyNumberFormat="1" applyFont="1" applyFill="1" applyBorder="1" applyAlignment="1">
      <alignment horizontal="center" vertical="center" wrapText="1"/>
    </xf>
    <xf numFmtId="166" fontId="176" fillId="2" borderId="1" xfId="2823" applyNumberFormat="1" applyFont="1" applyFill="1" applyBorder="1" applyAlignment="1">
      <alignment horizontal="center" vertical="center" wrapText="1"/>
    </xf>
    <xf numFmtId="49" fontId="176" fillId="2" borderId="4" xfId="2823" applyNumberFormat="1" applyFont="1" applyFill="1" applyBorder="1" applyAlignment="1">
      <alignment horizontal="center" vertical="center" wrapText="1"/>
    </xf>
    <xf numFmtId="49" fontId="176" fillId="2" borderId="1" xfId="2823" applyNumberFormat="1" applyFont="1" applyFill="1" applyBorder="1" applyAlignment="1">
      <alignment horizontal="center" vertical="center" wrapText="1"/>
    </xf>
    <xf numFmtId="166" fontId="176" fillId="2" borderId="48" xfId="2823" applyNumberFormat="1" applyFont="1" applyFill="1" applyBorder="1" applyAlignment="1">
      <alignment horizontal="center" vertical="center" wrapText="1"/>
    </xf>
    <xf numFmtId="0" fontId="181" fillId="0" borderId="1" xfId="0" applyFont="1" applyFill="1" applyBorder="1" applyAlignment="1">
      <alignment vertical="center" wrapText="1"/>
    </xf>
    <xf numFmtId="0" fontId="181" fillId="0" borderId="1" xfId="0" applyFont="1" applyFill="1" applyBorder="1" applyAlignment="1">
      <alignment vertical="center"/>
    </xf>
    <xf numFmtId="0" fontId="32" fillId="0" borderId="1" xfId="0" applyFont="1" applyFill="1" applyBorder="1" applyAlignment="1">
      <alignment horizontal="center" vertical="top"/>
    </xf>
    <xf numFmtId="0" fontId="32" fillId="0" borderId="43" xfId="0" applyFont="1" applyFill="1" applyBorder="1" applyAlignment="1">
      <alignment horizontal="center" vertical="top"/>
    </xf>
    <xf numFmtId="0" fontId="32" fillId="0" borderId="40" xfId="0" applyFont="1" applyFill="1" applyBorder="1" applyAlignment="1">
      <alignment horizontal="center" vertical="top"/>
    </xf>
    <xf numFmtId="0" fontId="181" fillId="0" borderId="43" xfId="0" applyFont="1" applyFill="1" applyBorder="1" applyAlignment="1">
      <alignment horizontal="center" vertical="top"/>
    </xf>
    <xf numFmtId="0" fontId="181" fillId="0" borderId="40" xfId="0" applyFont="1" applyFill="1" applyBorder="1" applyAlignment="1">
      <alignment horizontal="center" vertical="top"/>
    </xf>
    <xf numFmtId="0" fontId="32" fillId="2" borderId="3" xfId="0" applyFont="1" applyFill="1" applyBorder="1" applyAlignment="1">
      <alignment horizontal="left" vertical="top" wrapText="1"/>
    </xf>
    <xf numFmtId="0" fontId="32" fillId="2" borderId="7" xfId="0" applyFont="1" applyFill="1" applyBorder="1" applyAlignment="1">
      <alignment horizontal="left" vertical="top" wrapText="1"/>
    </xf>
    <xf numFmtId="0" fontId="32" fillId="2" borderId="3" xfId="0" applyFont="1" applyFill="1" applyBorder="1" applyAlignment="1">
      <alignment horizontal="center" vertical="center" wrapText="1"/>
    </xf>
    <xf numFmtId="0" fontId="32" fillId="2" borderId="7" xfId="0" applyFont="1" applyFill="1" applyBorder="1" applyAlignment="1">
      <alignment horizontal="center" vertical="center" wrapText="1"/>
    </xf>
    <xf numFmtId="0" fontId="32" fillId="2" borderId="1" xfId="0" applyFont="1" applyFill="1" applyBorder="1" applyAlignment="1">
      <alignment horizontal="left" vertical="top" wrapText="1"/>
    </xf>
    <xf numFmtId="0" fontId="32" fillId="2" borderId="1" xfId="0" applyFont="1" applyFill="1" applyBorder="1" applyAlignment="1">
      <alignment horizontal="center" vertical="top" wrapText="1"/>
    </xf>
    <xf numFmtId="0" fontId="182" fillId="2" borderId="1" xfId="0" applyFont="1" applyFill="1" applyBorder="1" applyAlignment="1">
      <alignment horizontal="left" vertical="top" wrapText="1"/>
    </xf>
    <xf numFmtId="0" fontId="32" fillId="2" borderId="37" xfId="4293" applyFont="1" applyFill="1" applyBorder="1" applyAlignment="1">
      <alignment horizontal="left" vertical="top" wrapText="1"/>
    </xf>
    <xf numFmtId="0" fontId="32" fillId="2" borderId="38" xfId="4293" applyFont="1" applyFill="1" applyBorder="1" applyAlignment="1">
      <alignment horizontal="left" vertical="top" wrapText="1"/>
    </xf>
    <xf numFmtId="0" fontId="32" fillId="2" borderId="3" xfId="4293" applyFont="1" applyFill="1" applyBorder="1" applyAlignment="1">
      <alignment horizontal="left" vertical="center" wrapText="1"/>
    </xf>
    <xf numFmtId="0" fontId="32" fillId="2" borderId="7" xfId="4293" applyFont="1" applyFill="1" applyBorder="1" applyAlignment="1">
      <alignment horizontal="left" vertical="center" wrapText="1"/>
    </xf>
    <xf numFmtId="0" fontId="32" fillId="2" borderId="37" xfId="0" applyFont="1" applyFill="1" applyBorder="1" applyAlignment="1">
      <alignment horizontal="left" vertical="top" wrapText="1"/>
    </xf>
    <xf numFmtId="0" fontId="32" fillId="2" borderId="38" xfId="0" applyFont="1" applyFill="1" applyBorder="1" applyAlignment="1">
      <alignment horizontal="left" vertical="top" wrapText="1"/>
    </xf>
    <xf numFmtId="0" fontId="32" fillId="2" borderId="3" xfId="2720" applyFont="1" applyFill="1" applyBorder="1" applyAlignment="1">
      <alignment horizontal="left" vertical="top" wrapText="1"/>
    </xf>
    <xf numFmtId="0" fontId="32" fillId="2" borderId="7" xfId="2720" applyFont="1" applyFill="1" applyBorder="1" applyAlignment="1">
      <alignment horizontal="left" vertical="top" wrapText="1"/>
    </xf>
    <xf numFmtId="0" fontId="32" fillId="2" borderId="3" xfId="4293" applyFont="1" applyFill="1" applyBorder="1" applyAlignment="1">
      <alignment horizontal="center" vertical="center" wrapText="1"/>
    </xf>
    <xf numFmtId="0" fontId="32" fillId="2" borderId="7" xfId="4293" applyFont="1" applyFill="1" applyBorder="1" applyAlignment="1">
      <alignment horizontal="center" vertical="center" wrapText="1"/>
    </xf>
    <xf numFmtId="0" fontId="32" fillId="2" borderId="1" xfId="4293" applyFont="1" applyFill="1" applyBorder="1" applyAlignment="1">
      <alignment horizontal="left" wrapText="1"/>
    </xf>
    <xf numFmtId="0" fontId="32" fillId="2" borderId="3" xfId="4445" applyFont="1" applyFill="1" applyBorder="1" applyAlignment="1">
      <alignment horizontal="left" vertical="top" wrapText="1"/>
    </xf>
    <xf numFmtId="0" fontId="32" fillId="2" borderId="36" xfId="4445" applyFont="1" applyFill="1" applyBorder="1" applyAlignment="1">
      <alignment horizontal="left" vertical="top" wrapText="1"/>
    </xf>
    <xf numFmtId="0" fontId="32" fillId="2" borderId="3" xfId="0" applyFont="1" applyFill="1" applyBorder="1" applyAlignment="1">
      <alignment horizontal="center" vertical="top" wrapText="1"/>
    </xf>
    <xf numFmtId="0" fontId="32" fillId="2" borderId="3" xfId="4445" applyFont="1" applyFill="1" applyBorder="1" applyAlignment="1">
      <alignment horizontal="center" vertical="top" wrapText="1"/>
    </xf>
    <xf numFmtId="0" fontId="32" fillId="2" borderId="36" xfId="4445" applyFont="1" applyFill="1" applyBorder="1" applyAlignment="1">
      <alignment horizontal="center" vertical="top" wrapText="1"/>
    </xf>
    <xf numFmtId="0" fontId="182" fillId="2" borderId="1" xfId="0" applyFont="1" applyFill="1" applyBorder="1" applyAlignment="1">
      <alignment vertical="center" wrapText="1"/>
    </xf>
    <xf numFmtId="0" fontId="32" fillId="2" borderId="0" xfId="14" applyFont="1" applyFill="1" applyAlignment="1">
      <alignment horizontal="left"/>
    </xf>
    <xf numFmtId="0" fontId="32" fillId="2" borderId="0" xfId="0" applyFont="1" applyFill="1" applyAlignment="1">
      <alignment horizontal="center" vertical="top" wrapText="1"/>
    </xf>
    <xf numFmtId="0" fontId="32" fillId="2" borderId="3" xfId="0" applyFont="1" applyFill="1" applyBorder="1" applyAlignment="1">
      <alignment horizontal="left" vertical="center" wrapText="1"/>
    </xf>
    <xf numFmtId="0" fontId="32" fillId="2" borderId="7" xfId="0" applyFont="1" applyFill="1" applyBorder="1" applyAlignment="1">
      <alignment horizontal="left" vertical="center" wrapText="1"/>
    </xf>
    <xf numFmtId="0" fontId="32" fillId="2" borderId="1" xfId="2778" applyFont="1" applyFill="1" applyBorder="1" applyAlignment="1">
      <alignment horizontal="left" vertical="center" wrapText="1"/>
    </xf>
    <xf numFmtId="0" fontId="32" fillId="2" borderId="36" xfId="0" applyFont="1" applyFill="1" applyBorder="1" applyAlignment="1">
      <alignment horizontal="center" vertical="center" wrapText="1"/>
    </xf>
    <xf numFmtId="0" fontId="182" fillId="2" borderId="0" xfId="0" applyFont="1" applyFill="1" applyAlignment="1">
      <alignment horizontal="left" vertical="top" wrapText="1"/>
    </xf>
    <xf numFmtId="0" fontId="180" fillId="2" borderId="3" xfId="4445" applyFont="1" applyFill="1" applyBorder="1" applyAlignment="1">
      <alignment horizontal="left" vertical="top" wrapText="1"/>
    </xf>
    <xf numFmtId="0" fontId="180" fillId="2" borderId="36" xfId="4445" applyFont="1" applyFill="1" applyBorder="1" applyAlignment="1">
      <alignment horizontal="left" vertical="top" wrapText="1"/>
    </xf>
    <xf numFmtId="0" fontId="181" fillId="2" borderId="0" xfId="0" applyFont="1" applyFill="1" applyBorder="1" applyAlignment="1">
      <alignment horizontal="center" vertical="top" wrapText="1"/>
    </xf>
    <xf numFmtId="0" fontId="181" fillId="2" borderId="0" xfId="0" applyFont="1" applyFill="1" applyAlignment="1">
      <alignment horizontal="center" vertical="top"/>
    </xf>
    <xf numFmtId="0" fontId="31" fillId="2" borderId="1" xfId="2778" applyFont="1" applyFill="1" applyBorder="1" applyAlignment="1">
      <alignment horizontal="left" vertical="center" wrapText="1"/>
    </xf>
    <xf numFmtId="0" fontId="185" fillId="2" borderId="1" xfId="0" applyFont="1" applyFill="1" applyBorder="1" applyAlignment="1">
      <alignment horizontal="left" vertical="top" wrapText="1"/>
    </xf>
    <xf numFmtId="166" fontId="32" fillId="2" borderId="62" xfId="1" applyNumberFormat="1" applyFont="1" applyFill="1" applyBorder="1" applyAlignment="1">
      <alignment horizontal="center"/>
    </xf>
    <xf numFmtId="0" fontId="32" fillId="0" borderId="3" xfId="5" applyFont="1" applyBorder="1" applyAlignment="1">
      <alignment horizontal="left" vertical="top" wrapText="1"/>
    </xf>
    <xf numFmtId="0" fontId="32" fillId="0" borderId="36" xfId="5" applyFont="1" applyBorder="1" applyAlignment="1">
      <alignment horizontal="left" vertical="top" wrapText="1"/>
    </xf>
    <xf numFmtId="0" fontId="32" fillId="0" borderId="7" xfId="5" applyFont="1" applyBorder="1" applyAlignment="1">
      <alignment horizontal="left" vertical="top" wrapText="1"/>
    </xf>
    <xf numFmtId="0" fontId="32" fillId="0" borderId="1" xfId="5" applyFont="1" applyBorder="1" applyAlignment="1">
      <alignment horizontal="left" vertical="top" wrapText="1"/>
    </xf>
    <xf numFmtId="0" fontId="32" fillId="0" borderId="1" xfId="5" applyFont="1" applyFill="1" applyBorder="1" applyAlignment="1">
      <alignment vertical="center" wrapText="1"/>
    </xf>
    <xf numFmtId="0" fontId="32" fillId="0" borderId="1" xfId="5" applyFont="1" applyFill="1" applyBorder="1" applyAlignment="1"/>
    <xf numFmtId="0" fontId="32" fillId="0" borderId="1" xfId="954" applyFont="1" applyFill="1" applyBorder="1" applyAlignment="1">
      <alignment horizontal="center" vertical="center" wrapText="1"/>
    </xf>
    <xf numFmtId="0" fontId="176" fillId="79" borderId="3" xfId="5" applyFont="1" applyFill="1" applyBorder="1" applyAlignment="1">
      <alignment horizontal="left" vertical="center" wrapText="1"/>
    </xf>
    <xf numFmtId="0" fontId="176" fillId="79" borderId="36" xfId="5" applyFont="1" applyFill="1" applyBorder="1" applyAlignment="1">
      <alignment horizontal="left" vertical="center" wrapText="1"/>
    </xf>
    <xf numFmtId="0" fontId="176" fillId="79" borderId="7" xfId="5" applyFont="1" applyFill="1" applyBorder="1" applyAlignment="1">
      <alignment horizontal="left" vertical="center" wrapText="1"/>
    </xf>
    <xf numFmtId="0" fontId="32" fillId="2" borderId="1" xfId="5" applyFont="1" applyFill="1" applyBorder="1" applyAlignment="1">
      <alignment horizontal="center" vertical="center" wrapText="1"/>
    </xf>
    <xf numFmtId="0" fontId="32" fillId="79" borderId="1" xfId="5" applyFont="1" applyFill="1" applyBorder="1" applyAlignment="1">
      <alignment horizontal="center" vertical="center" wrapText="1"/>
    </xf>
    <xf numFmtId="0" fontId="176" fillId="79" borderId="1" xfId="5" applyFont="1" applyFill="1" applyBorder="1" applyAlignment="1">
      <alignment horizontal="left" vertical="center" wrapText="1"/>
    </xf>
    <xf numFmtId="0" fontId="32" fillId="79" borderId="0" xfId="5" applyFont="1" applyFill="1" applyBorder="1" applyAlignment="1">
      <alignment horizontal="center" vertical="center" wrapText="1"/>
    </xf>
    <xf numFmtId="0" fontId="32" fillId="0" borderId="1" xfId="955" applyFont="1" applyFill="1" applyBorder="1" applyAlignment="1">
      <alignment horizontal="left" vertical="top" wrapText="1"/>
    </xf>
    <xf numFmtId="0" fontId="32" fillId="0" borderId="1" xfId="955" applyFont="1" applyFill="1" applyBorder="1" applyAlignment="1">
      <alignment horizontal="left" vertical="center" wrapText="1"/>
    </xf>
    <xf numFmtId="166" fontId="32" fillId="2" borderId="0" xfId="0" applyNumberFormat="1" applyFont="1" applyFill="1" applyAlignment="1">
      <alignment horizontal="right"/>
    </xf>
    <xf numFmtId="0" fontId="32" fillId="2" borderId="0" xfId="2718" applyFont="1" applyFill="1" applyAlignment="1">
      <alignment horizontal="center" vertical="center" wrapText="1"/>
    </xf>
    <xf numFmtId="166" fontId="32" fillId="2" borderId="1" xfId="0" applyNumberFormat="1" applyFont="1" applyFill="1" applyBorder="1" applyAlignment="1">
      <alignment horizontal="center" vertical="top" wrapText="1"/>
    </xf>
    <xf numFmtId="0" fontId="32" fillId="2" borderId="2" xfId="15" applyFont="1" applyFill="1" applyBorder="1" applyAlignment="1">
      <alignment horizontal="right" vertical="top" wrapText="1"/>
    </xf>
    <xf numFmtId="0" fontId="32" fillId="2" borderId="6" xfId="15" applyFont="1" applyFill="1" applyBorder="1" applyAlignment="1">
      <alignment horizontal="right" vertical="top" wrapText="1"/>
    </xf>
    <xf numFmtId="0" fontId="32" fillId="2" borderId="5" xfId="15" applyFont="1" applyFill="1" applyBorder="1" applyAlignment="1">
      <alignment horizontal="right" vertical="center" wrapText="1"/>
    </xf>
    <xf numFmtId="0" fontId="32" fillId="2" borderId="42" xfId="15" applyFont="1" applyFill="1" applyBorder="1" applyAlignment="1">
      <alignment horizontal="right" vertical="center" wrapText="1"/>
    </xf>
    <xf numFmtId="0" fontId="32" fillId="2" borderId="0" xfId="0" applyFont="1" applyFill="1" applyBorder="1" applyAlignment="1">
      <alignment horizontal="right" vertical="center" wrapText="1"/>
    </xf>
    <xf numFmtId="0" fontId="32" fillId="2" borderId="0" xfId="0" applyFont="1" applyFill="1" applyBorder="1" applyAlignment="1">
      <alignment horizontal="center" vertical="center" wrapText="1"/>
    </xf>
    <xf numFmtId="0" fontId="32" fillId="2" borderId="0" xfId="0" applyFont="1" applyFill="1" applyBorder="1" applyAlignment="1">
      <alignment vertical="center" wrapText="1"/>
    </xf>
  </cellXfs>
  <cellStyles count="4586">
    <cellStyle name=" Verticals" xfId="155"/>
    <cellStyle name="_1_²ÜºÈÆø" xfId="156"/>
    <cellStyle name="_artabyuje" xfId="157"/>
    <cellStyle name="_artabyuje 2" xfId="158"/>
    <cellStyle name="_artabyuje 3" xfId="159"/>
    <cellStyle name="_Sheet2" xfId="160"/>
    <cellStyle name="_Sheet2_2016_Q2" xfId="161"/>
    <cellStyle name="_stamp14-16..." xfId="162"/>
    <cellStyle name="20% - Accent1" xfId="36" builtinId="30" customBuiltin="1"/>
    <cellStyle name="20% - Accent1 10" xfId="1992"/>
    <cellStyle name="20% - Accent1 10 2" xfId="3551"/>
    <cellStyle name="20% - Accent1 11" xfId="2724"/>
    <cellStyle name="20% - Accent1 11 2" xfId="4277"/>
    <cellStyle name="20% - Accent1 12" xfId="2751"/>
    <cellStyle name="20% - Accent1 13" xfId="2764"/>
    <cellStyle name="20% - Accent1 14" xfId="2798"/>
    <cellStyle name="20% - Accent1 15" xfId="2824"/>
    <cellStyle name="20% - Accent1 16" xfId="4297"/>
    <cellStyle name="20% - Accent1 17" xfId="4325"/>
    <cellStyle name="20% - Accent1 18" xfId="4356"/>
    <cellStyle name="20% - Accent1 19" xfId="4387"/>
    <cellStyle name="20% - Accent1 2" xfId="61"/>
    <cellStyle name="20% - Accent1 2 10" xfId="2783"/>
    <cellStyle name="20% - Accent1 2 11" xfId="2811"/>
    <cellStyle name="20% - Accent1 2 12" xfId="2837"/>
    <cellStyle name="20% - Accent1 2 13" xfId="4310"/>
    <cellStyle name="20% - Accent1 2 14" xfId="4338"/>
    <cellStyle name="20% - Accent1 2 15" xfId="4369"/>
    <cellStyle name="20% - Accent1 2 16" xfId="4400"/>
    <cellStyle name="20% - Accent1 2 17" xfId="4429"/>
    <cellStyle name="20% - Accent1 2 18" xfId="4462"/>
    <cellStyle name="20% - Accent1 2 19" xfId="4503"/>
    <cellStyle name="20% - Accent1 2 2" xfId="76"/>
    <cellStyle name="20% - Accent1 2 2 2" xfId="163"/>
    <cellStyle name="20% - Accent1 2 2 3" xfId="164"/>
    <cellStyle name="20% - Accent1 2 2 3 2" xfId="1681"/>
    <cellStyle name="20% - Accent1 2 2 3 2 2" xfId="2409"/>
    <cellStyle name="20% - Accent1 2 2 3 2 2 2" xfId="3968"/>
    <cellStyle name="20% - Accent1 2 2 3 2 3" xfId="3242"/>
    <cellStyle name="20% - Accent1 2 2 3 3" xfId="2046"/>
    <cellStyle name="20% - Accent1 2 2 3 3 2" xfId="3605"/>
    <cellStyle name="20% - Accent1 2 2 3 4" xfId="2878"/>
    <cellStyle name="20% - Accent1 2 20" xfId="4552"/>
    <cellStyle name="20% - Accent1 2 3" xfId="165"/>
    <cellStyle name="20% - Accent1 2 3 2" xfId="166"/>
    <cellStyle name="20% - Accent1 2 4" xfId="167"/>
    <cellStyle name="20% - Accent1 2 5" xfId="168"/>
    <cellStyle name="20% - Accent1 2 6" xfId="169"/>
    <cellStyle name="20% - Accent1 2 7" xfId="1638"/>
    <cellStyle name="20% - Accent1 2 7 2" xfId="2368"/>
    <cellStyle name="20% - Accent1 2 7 2 2" xfId="3927"/>
    <cellStyle name="20% - Accent1 2 7 3" xfId="3201"/>
    <cellStyle name="20% - Accent1 2 8" xfId="2005"/>
    <cellStyle name="20% - Accent1 2 8 2" xfId="3564"/>
    <cellStyle name="20% - Accent1 2 9" xfId="2737"/>
    <cellStyle name="20% - Accent1 20" xfId="4416"/>
    <cellStyle name="20% - Accent1 21" xfId="4447"/>
    <cellStyle name="20% - Accent1 22" xfId="4476"/>
    <cellStyle name="20% - Accent1 23" xfId="4490"/>
    <cellStyle name="20% - Accent1 24" xfId="4520"/>
    <cellStyle name="20% - Accent1 25" xfId="4537"/>
    <cellStyle name="20% - Accent1 26" xfId="4573"/>
    <cellStyle name="20% - Accent1 3" xfId="75"/>
    <cellStyle name="20% - Accent1 3 2" xfId="170"/>
    <cellStyle name="20% - Accent1 3 2 2" xfId="171"/>
    <cellStyle name="20% - Accent1 3 2 2 2" xfId="1683"/>
    <cellStyle name="20% - Accent1 3 2 2 2 2" xfId="2411"/>
    <cellStyle name="20% - Accent1 3 2 2 2 2 2" xfId="3970"/>
    <cellStyle name="20% - Accent1 3 2 2 2 3" xfId="3244"/>
    <cellStyle name="20% - Accent1 3 2 2 3" xfId="2048"/>
    <cellStyle name="20% - Accent1 3 2 2 3 2" xfId="3607"/>
    <cellStyle name="20% - Accent1 3 2 2 4" xfId="2880"/>
    <cellStyle name="20% - Accent1 3 2 3" xfId="172"/>
    <cellStyle name="20% - Accent1 3 2 3 2" xfId="1684"/>
    <cellStyle name="20% - Accent1 3 2 3 2 2" xfId="2412"/>
    <cellStyle name="20% - Accent1 3 2 3 2 2 2" xfId="3971"/>
    <cellStyle name="20% - Accent1 3 2 3 2 3" xfId="3245"/>
    <cellStyle name="20% - Accent1 3 2 3 3" xfId="2049"/>
    <cellStyle name="20% - Accent1 3 2 3 3 2" xfId="3608"/>
    <cellStyle name="20% - Accent1 3 2 3 4" xfId="2881"/>
    <cellStyle name="20% - Accent1 3 2 4" xfId="1682"/>
    <cellStyle name="20% - Accent1 3 2 4 2" xfId="2410"/>
    <cellStyle name="20% - Accent1 3 2 4 2 2" xfId="3969"/>
    <cellStyle name="20% - Accent1 3 2 4 3" xfId="3243"/>
    <cellStyle name="20% - Accent1 3 2 5" xfId="2047"/>
    <cellStyle name="20% - Accent1 3 2 5 2" xfId="3606"/>
    <cellStyle name="20% - Accent1 3 2 6" xfId="2879"/>
    <cellStyle name="20% - Accent1 3 3" xfId="173"/>
    <cellStyle name="20% - Accent1 3 3 2" xfId="174"/>
    <cellStyle name="20% - Accent1 3 3 2 2" xfId="1686"/>
    <cellStyle name="20% - Accent1 3 3 2 2 2" xfId="2414"/>
    <cellStyle name="20% - Accent1 3 3 2 2 2 2" xfId="3973"/>
    <cellStyle name="20% - Accent1 3 3 2 2 3" xfId="3247"/>
    <cellStyle name="20% - Accent1 3 3 2 3" xfId="2051"/>
    <cellStyle name="20% - Accent1 3 3 2 3 2" xfId="3610"/>
    <cellStyle name="20% - Accent1 3 3 2 4" xfId="2883"/>
    <cellStyle name="20% - Accent1 3 3 3" xfId="175"/>
    <cellStyle name="20% - Accent1 3 3 3 2" xfId="1687"/>
    <cellStyle name="20% - Accent1 3 3 3 2 2" xfId="2415"/>
    <cellStyle name="20% - Accent1 3 3 3 2 2 2" xfId="3974"/>
    <cellStyle name="20% - Accent1 3 3 3 2 3" xfId="3248"/>
    <cellStyle name="20% - Accent1 3 3 3 3" xfId="2052"/>
    <cellStyle name="20% - Accent1 3 3 3 3 2" xfId="3611"/>
    <cellStyle name="20% - Accent1 3 3 3 4" xfId="2884"/>
    <cellStyle name="20% - Accent1 3 3 4" xfId="1685"/>
    <cellStyle name="20% - Accent1 3 3 4 2" xfId="2413"/>
    <cellStyle name="20% - Accent1 3 3 4 2 2" xfId="3972"/>
    <cellStyle name="20% - Accent1 3 3 4 3" xfId="3246"/>
    <cellStyle name="20% - Accent1 3 3 5" xfId="2050"/>
    <cellStyle name="20% - Accent1 3 3 5 2" xfId="3609"/>
    <cellStyle name="20% - Accent1 3 3 6" xfId="2882"/>
    <cellStyle name="20% - Accent1 3 4" xfId="176"/>
    <cellStyle name="20% - Accent1 3 4 2" xfId="1688"/>
    <cellStyle name="20% - Accent1 3 4 2 2" xfId="2416"/>
    <cellStyle name="20% - Accent1 3 4 2 2 2" xfId="3975"/>
    <cellStyle name="20% - Accent1 3 4 2 3" xfId="3249"/>
    <cellStyle name="20% - Accent1 3 4 3" xfId="2053"/>
    <cellStyle name="20% - Accent1 3 4 3 2" xfId="3612"/>
    <cellStyle name="20% - Accent1 3 4 4" xfId="2885"/>
    <cellStyle name="20% - Accent1 3 5" xfId="177"/>
    <cellStyle name="20% - Accent1 3 5 2" xfId="1689"/>
    <cellStyle name="20% - Accent1 3 5 2 2" xfId="2417"/>
    <cellStyle name="20% - Accent1 3 5 2 2 2" xfId="3976"/>
    <cellStyle name="20% - Accent1 3 5 2 3" xfId="3250"/>
    <cellStyle name="20% - Accent1 3 5 3" xfId="2054"/>
    <cellStyle name="20% - Accent1 3 5 3 2" xfId="3613"/>
    <cellStyle name="20% - Accent1 3 5 4" xfId="2886"/>
    <cellStyle name="20% - Accent1 3 6" xfId="1651"/>
    <cellStyle name="20% - Accent1 3 6 2" xfId="2381"/>
    <cellStyle name="20% - Accent1 3 6 2 2" xfId="3940"/>
    <cellStyle name="20% - Accent1 3 6 3" xfId="3214"/>
    <cellStyle name="20% - Accent1 3 7" xfId="2018"/>
    <cellStyle name="20% - Accent1 3 7 2" xfId="3577"/>
    <cellStyle name="20% - Accent1 3 8" xfId="2850"/>
    <cellStyle name="20% - Accent1 4" xfId="139"/>
    <cellStyle name="20% - Accent1 4 2" xfId="1666"/>
    <cellStyle name="20% - Accent1 4 2 2" xfId="2394"/>
    <cellStyle name="20% - Accent1 4 2 2 2" xfId="3953"/>
    <cellStyle name="20% - Accent1 4 2 3" xfId="3227"/>
    <cellStyle name="20% - Accent1 4 3" xfId="2031"/>
    <cellStyle name="20% - Accent1 4 3 2" xfId="3590"/>
    <cellStyle name="20% - Accent1 4 4" xfId="2863"/>
    <cellStyle name="20% - Accent1 5" xfId="178"/>
    <cellStyle name="20% - Accent1 5 2" xfId="1690"/>
    <cellStyle name="20% - Accent1 5 2 2" xfId="2418"/>
    <cellStyle name="20% - Accent1 5 2 2 2" xfId="3977"/>
    <cellStyle name="20% - Accent1 5 2 3" xfId="3251"/>
    <cellStyle name="20% - Accent1 5 3" xfId="2055"/>
    <cellStyle name="20% - Accent1 5 3 2" xfId="3614"/>
    <cellStyle name="20% - Accent1 5 4" xfId="2887"/>
    <cellStyle name="20% - Accent1 6" xfId="1582"/>
    <cellStyle name="20% - Accent1 6 2" xfId="1951"/>
    <cellStyle name="20% - Accent1 6 2 2" xfId="2679"/>
    <cellStyle name="20% - Accent1 6 2 2 2" xfId="4238"/>
    <cellStyle name="20% - Accent1 6 2 3" xfId="3512"/>
    <cellStyle name="20% - Accent1 6 3" xfId="2316"/>
    <cellStyle name="20% - Accent1 6 3 2" xfId="3875"/>
    <cellStyle name="20% - Accent1 6 4" xfId="3149"/>
    <cellStyle name="20% - Accent1 7" xfId="1598"/>
    <cellStyle name="20% - Accent1 7 2" xfId="1964"/>
    <cellStyle name="20% - Accent1 7 2 2" xfId="2692"/>
    <cellStyle name="20% - Accent1 7 2 2 2" xfId="4251"/>
    <cellStyle name="20% - Accent1 7 2 3" xfId="3525"/>
    <cellStyle name="20% - Accent1 7 3" xfId="2329"/>
    <cellStyle name="20% - Accent1 7 3 2" xfId="3888"/>
    <cellStyle name="20% - Accent1 7 4" xfId="3162"/>
    <cellStyle name="20% - Accent1 8" xfId="1612"/>
    <cellStyle name="20% - Accent1 8 2" xfId="1977"/>
    <cellStyle name="20% - Accent1 8 2 2" xfId="2705"/>
    <cellStyle name="20% - Accent1 8 2 2 2" xfId="4264"/>
    <cellStyle name="20% - Accent1 8 2 3" xfId="3538"/>
    <cellStyle name="20% - Accent1 8 3" xfId="2342"/>
    <cellStyle name="20% - Accent1 8 3 2" xfId="3901"/>
    <cellStyle name="20% - Accent1 8 4" xfId="3175"/>
    <cellStyle name="20% - Accent1 9" xfId="1625"/>
    <cellStyle name="20% - Accent1 9 2" xfId="2355"/>
    <cellStyle name="20% - Accent1 9 2 2" xfId="3914"/>
    <cellStyle name="20% - Accent1 9 3" xfId="3188"/>
    <cellStyle name="20% - Accent2" xfId="40" builtinId="34" customBuiltin="1"/>
    <cellStyle name="20% - Accent2 10" xfId="1994"/>
    <cellStyle name="20% - Accent2 10 2" xfId="3553"/>
    <cellStyle name="20% - Accent2 11" xfId="2726"/>
    <cellStyle name="20% - Accent2 11 2" xfId="4278"/>
    <cellStyle name="20% - Accent2 12" xfId="2753"/>
    <cellStyle name="20% - Accent2 13" xfId="2765"/>
    <cellStyle name="20% - Accent2 14" xfId="2800"/>
    <cellStyle name="20% - Accent2 15" xfId="2826"/>
    <cellStyle name="20% - Accent2 16" xfId="4299"/>
    <cellStyle name="20% - Accent2 17" xfId="4327"/>
    <cellStyle name="20% - Accent2 18" xfId="4358"/>
    <cellStyle name="20% - Accent2 19" xfId="4389"/>
    <cellStyle name="20% - Accent2 2" xfId="62"/>
    <cellStyle name="20% - Accent2 2 10" xfId="2785"/>
    <cellStyle name="20% - Accent2 2 11" xfId="2813"/>
    <cellStyle name="20% - Accent2 2 12" xfId="2838"/>
    <cellStyle name="20% - Accent2 2 13" xfId="4312"/>
    <cellStyle name="20% - Accent2 2 14" xfId="4340"/>
    <cellStyle name="20% - Accent2 2 15" xfId="4371"/>
    <cellStyle name="20% - Accent2 2 16" xfId="4402"/>
    <cellStyle name="20% - Accent2 2 17" xfId="4431"/>
    <cellStyle name="20% - Accent2 2 18" xfId="4464"/>
    <cellStyle name="20% - Accent2 2 19" xfId="4505"/>
    <cellStyle name="20% - Accent2 2 2" xfId="78"/>
    <cellStyle name="20% - Accent2 2 2 2" xfId="179"/>
    <cellStyle name="20% - Accent2 2 2 3" xfId="180"/>
    <cellStyle name="20% - Accent2 2 2 3 2" xfId="1691"/>
    <cellStyle name="20% - Accent2 2 2 3 2 2" xfId="2419"/>
    <cellStyle name="20% - Accent2 2 2 3 2 2 2" xfId="3978"/>
    <cellStyle name="20% - Accent2 2 2 3 2 3" xfId="3252"/>
    <cellStyle name="20% - Accent2 2 2 3 3" xfId="2056"/>
    <cellStyle name="20% - Accent2 2 2 3 3 2" xfId="3615"/>
    <cellStyle name="20% - Accent2 2 2 3 4" xfId="2888"/>
    <cellStyle name="20% - Accent2 2 20" xfId="4554"/>
    <cellStyle name="20% - Accent2 2 3" xfId="181"/>
    <cellStyle name="20% - Accent2 2 3 2" xfId="182"/>
    <cellStyle name="20% - Accent2 2 4" xfId="183"/>
    <cellStyle name="20% - Accent2 2 5" xfId="184"/>
    <cellStyle name="20% - Accent2 2 6" xfId="185"/>
    <cellStyle name="20% - Accent2 2 7" xfId="1639"/>
    <cellStyle name="20% - Accent2 2 7 2" xfId="2369"/>
    <cellStyle name="20% - Accent2 2 7 2 2" xfId="3928"/>
    <cellStyle name="20% - Accent2 2 7 3" xfId="3202"/>
    <cellStyle name="20% - Accent2 2 8" xfId="2006"/>
    <cellStyle name="20% - Accent2 2 8 2" xfId="3565"/>
    <cellStyle name="20% - Accent2 2 9" xfId="2739"/>
    <cellStyle name="20% - Accent2 20" xfId="4418"/>
    <cellStyle name="20% - Accent2 21" xfId="4449"/>
    <cellStyle name="20% - Accent2 22" xfId="4478"/>
    <cellStyle name="20% - Accent2 23" xfId="4492"/>
    <cellStyle name="20% - Accent2 24" xfId="4522"/>
    <cellStyle name="20% - Accent2 25" xfId="4539"/>
    <cellStyle name="20% - Accent2 26" xfId="4575"/>
    <cellStyle name="20% - Accent2 3" xfId="77"/>
    <cellStyle name="20% - Accent2 3 2" xfId="186"/>
    <cellStyle name="20% - Accent2 3 2 2" xfId="187"/>
    <cellStyle name="20% - Accent2 3 2 2 2" xfId="1693"/>
    <cellStyle name="20% - Accent2 3 2 2 2 2" xfId="2421"/>
    <cellStyle name="20% - Accent2 3 2 2 2 2 2" xfId="3980"/>
    <cellStyle name="20% - Accent2 3 2 2 2 3" xfId="3254"/>
    <cellStyle name="20% - Accent2 3 2 2 3" xfId="2058"/>
    <cellStyle name="20% - Accent2 3 2 2 3 2" xfId="3617"/>
    <cellStyle name="20% - Accent2 3 2 2 4" xfId="2890"/>
    <cellStyle name="20% - Accent2 3 2 3" xfId="188"/>
    <cellStyle name="20% - Accent2 3 2 3 2" xfId="1694"/>
    <cellStyle name="20% - Accent2 3 2 3 2 2" xfId="2422"/>
    <cellStyle name="20% - Accent2 3 2 3 2 2 2" xfId="3981"/>
    <cellStyle name="20% - Accent2 3 2 3 2 3" xfId="3255"/>
    <cellStyle name="20% - Accent2 3 2 3 3" xfId="2059"/>
    <cellStyle name="20% - Accent2 3 2 3 3 2" xfId="3618"/>
    <cellStyle name="20% - Accent2 3 2 3 4" xfId="2891"/>
    <cellStyle name="20% - Accent2 3 2 4" xfId="1692"/>
    <cellStyle name="20% - Accent2 3 2 4 2" xfId="2420"/>
    <cellStyle name="20% - Accent2 3 2 4 2 2" xfId="3979"/>
    <cellStyle name="20% - Accent2 3 2 4 3" xfId="3253"/>
    <cellStyle name="20% - Accent2 3 2 5" xfId="2057"/>
    <cellStyle name="20% - Accent2 3 2 5 2" xfId="3616"/>
    <cellStyle name="20% - Accent2 3 2 6" xfId="2889"/>
    <cellStyle name="20% - Accent2 3 3" xfId="189"/>
    <cellStyle name="20% - Accent2 3 3 2" xfId="190"/>
    <cellStyle name="20% - Accent2 3 3 2 2" xfId="1696"/>
    <cellStyle name="20% - Accent2 3 3 2 2 2" xfId="2424"/>
    <cellStyle name="20% - Accent2 3 3 2 2 2 2" xfId="3983"/>
    <cellStyle name="20% - Accent2 3 3 2 2 3" xfId="3257"/>
    <cellStyle name="20% - Accent2 3 3 2 3" xfId="2061"/>
    <cellStyle name="20% - Accent2 3 3 2 3 2" xfId="3620"/>
    <cellStyle name="20% - Accent2 3 3 2 4" xfId="2893"/>
    <cellStyle name="20% - Accent2 3 3 3" xfId="191"/>
    <cellStyle name="20% - Accent2 3 3 3 2" xfId="1697"/>
    <cellStyle name="20% - Accent2 3 3 3 2 2" xfId="2425"/>
    <cellStyle name="20% - Accent2 3 3 3 2 2 2" xfId="3984"/>
    <cellStyle name="20% - Accent2 3 3 3 2 3" xfId="3258"/>
    <cellStyle name="20% - Accent2 3 3 3 3" xfId="2062"/>
    <cellStyle name="20% - Accent2 3 3 3 3 2" xfId="3621"/>
    <cellStyle name="20% - Accent2 3 3 3 4" xfId="2894"/>
    <cellStyle name="20% - Accent2 3 3 4" xfId="1695"/>
    <cellStyle name="20% - Accent2 3 3 4 2" xfId="2423"/>
    <cellStyle name="20% - Accent2 3 3 4 2 2" xfId="3982"/>
    <cellStyle name="20% - Accent2 3 3 4 3" xfId="3256"/>
    <cellStyle name="20% - Accent2 3 3 5" xfId="2060"/>
    <cellStyle name="20% - Accent2 3 3 5 2" xfId="3619"/>
    <cellStyle name="20% - Accent2 3 3 6" xfId="2892"/>
    <cellStyle name="20% - Accent2 3 4" xfId="192"/>
    <cellStyle name="20% - Accent2 3 4 2" xfId="1698"/>
    <cellStyle name="20% - Accent2 3 4 2 2" xfId="2426"/>
    <cellStyle name="20% - Accent2 3 4 2 2 2" xfId="3985"/>
    <cellStyle name="20% - Accent2 3 4 2 3" xfId="3259"/>
    <cellStyle name="20% - Accent2 3 4 3" xfId="2063"/>
    <cellStyle name="20% - Accent2 3 4 3 2" xfId="3622"/>
    <cellStyle name="20% - Accent2 3 4 4" xfId="2895"/>
    <cellStyle name="20% - Accent2 3 5" xfId="193"/>
    <cellStyle name="20% - Accent2 3 5 2" xfId="1699"/>
    <cellStyle name="20% - Accent2 3 5 2 2" xfId="2427"/>
    <cellStyle name="20% - Accent2 3 5 2 2 2" xfId="3986"/>
    <cellStyle name="20% - Accent2 3 5 2 3" xfId="3260"/>
    <cellStyle name="20% - Accent2 3 5 3" xfId="2064"/>
    <cellStyle name="20% - Accent2 3 5 3 2" xfId="3623"/>
    <cellStyle name="20% - Accent2 3 5 4" xfId="2896"/>
    <cellStyle name="20% - Accent2 3 6" xfId="1652"/>
    <cellStyle name="20% - Accent2 3 6 2" xfId="2382"/>
    <cellStyle name="20% - Accent2 3 6 2 2" xfId="3941"/>
    <cellStyle name="20% - Accent2 3 6 3" xfId="3215"/>
    <cellStyle name="20% - Accent2 3 7" xfId="2019"/>
    <cellStyle name="20% - Accent2 3 7 2" xfId="3578"/>
    <cellStyle name="20% - Accent2 3 8" xfId="2851"/>
    <cellStyle name="20% - Accent2 4" xfId="140"/>
    <cellStyle name="20% - Accent2 4 2" xfId="1667"/>
    <cellStyle name="20% - Accent2 4 2 2" xfId="2395"/>
    <cellStyle name="20% - Accent2 4 2 2 2" xfId="3954"/>
    <cellStyle name="20% - Accent2 4 2 3" xfId="3228"/>
    <cellStyle name="20% - Accent2 4 3" xfId="2032"/>
    <cellStyle name="20% - Accent2 4 3 2" xfId="3591"/>
    <cellStyle name="20% - Accent2 4 4" xfId="2864"/>
    <cellStyle name="20% - Accent2 5" xfId="194"/>
    <cellStyle name="20% - Accent2 5 2" xfId="1700"/>
    <cellStyle name="20% - Accent2 5 2 2" xfId="2428"/>
    <cellStyle name="20% - Accent2 5 2 2 2" xfId="3987"/>
    <cellStyle name="20% - Accent2 5 2 3" xfId="3261"/>
    <cellStyle name="20% - Accent2 5 3" xfId="2065"/>
    <cellStyle name="20% - Accent2 5 3 2" xfId="3624"/>
    <cellStyle name="20% - Accent2 5 4" xfId="2897"/>
    <cellStyle name="20% - Accent2 6" xfId="1583"/>
    <cellStyle name="20% - Accent2 6 2" xfId="1952"/>
    <cellStyle name="20% - Accent2 6 2 2" xfId="2680"/>
    <cellStyle name="20% - Accent2 6 2 2 2" xfId="4239"/>
    <cellStyle name="20% - Accent2 6 2 3" xfId="3513"/>
    <cellStyle name="20% - Accent2 6 3" xfId="2317"/>
    <cellStyle name="20% - Accent2 6 3 2" xfId="3876"/>
    <cellStyle name="20% - Accent2 6 4" xfId="3150"/>
    <cellStyle name="20% - Accent2 7" xfId="1599"/>
    <cellStyle name="20% - Accent2 7 2" xfId="1965"/>
    <cellStyle name="20% - Accent2 7 2 2" xfId="2693"/>
    <cellStyle name="20% - Accent2 7 2 2 2" xfId="4252"/>
    <cellStyle name="20% - Accent2 7 2 3" xfId="3526"/>
    <cellStyle name="20% - Accent2 7 3" xfId="2330"/>
    <cellStyle name="20% - Accent2 7 3 2" xfId="3889"/>
    <cellStyle name="20% - Accent2 7 4" xfId="3163"/>
    <cellStyle name="20% - Accent2 8" xfId="1613"/>
    <cellStyle name="20% - Accent2 8 2" xfId="1978"/>
    <cellStyle name="20% - Accent2 8 2 2" xfId="2706"/>
    <cellStyle name="20% - Accent2 8 2 2 2" xfId="4265"/>
    <cellStyle name="20% - Accent2 8 2 3" xfId="3539"/>
    <cellStyle name="20% - Accent2 8 3" xfId="2343"/>
    <cellStyle name="20% - Accent2 8 3 2" xfId="3902"/>
    <cellStyle name="20% - Accent2 8 4" xfId="3176"/>
    <cellStyle name="20% - Accent2 9" xfId="1627"/>
    <cellStyle name="20% - Accent2 9 2" xfId="2357"/>
    <cellStyle name="20% - Accent2 9 2 2" xfId="3916"/>
    <cellStyle name="20% - Accent2 9 3" xfId="3190"/>
    <cellStyle name="20% - Accent3" xfId="44" builtinId="38" customBuiltin="1"/>
    <cellStyle name="20% - Accent3 10" xfId="1996"/>
    <cellStyle name="20% - Accent3 10 2" xfId="3555"/>
    <cellStyle name="20% - Accent3 11" xfId="2728"/>
    <cellStyle name="20% - Accent3 11 2" xfId="4279"/>
    <cellStyle name="20% - Accent3 12" xfId="2755"/>
    <cellStyle name="20% - Accent3 13" xfId="2766"/>
    <cellStyle name="20% - Accent3 14" xfId="2802"/>
    <cellStyle name="20% - Accent3 15" xfId="2828"/>
    <cellStyle name="20% - Accent3 16" xfId="4301"/>
    <cellStyle name="20% - Accent3 17" xfId="4329"/>
    <cellStyle name="20% - Accent3 18" xfId="4360"/>
    <cellStyle name="20% - Accent3 19" xfId="4391"/>
    <cellStyle name="20% - Accent3 2" xfId="63"/>
    <cellStyle name="20% - Accent3 2 10" xfId="2787"/>
    <cellStyle name="20% - Accent3 2 11" xfId="2815"/>
    <cellStyle name="20% - Accent3 2 12" xfId="2839"/>
    <cellStyle name="20% - Accent3 2 13" xfId="4314"/>
    <cellStyle name="20% - Accent3 2 14" xfId="4342"/>
    <cellStyle name="20% - Accent3 2 15" xfId="4373"/>
    <cellStyle name="20% - Accent3 2 16" xfId="4404"/>
    <cellStyle name="20% - Accent3 2 17" xfId="4433"/>
    <cellStyle name="20% - Accent3 2 18" xfId="4466"/>
    <cellStyle name="20% - Accent3 2 19" xfId="4507"/>
    <cellStyle name="20% - Accent3 2 2" xfId="80"/>
    <cellStyle name="20% - Accent3 2 2 2" xfId="195"/>
    <cellStyle name="20% - Accent3 2 2 3" xfId="196"/>
    <cellStyle name="20% - Accent3 2 2 3 2" xfId="1701"/>
    <cellStyle name="20% - Accent3 2 2 3 2 2" xfId="2429"/>
    <cellStyle name="20% - Accent3 2 2 3 2 2 2" xfId="3988"/>
    <cellStyle name="20% - Accent3 2 2 3 2 3" xfId="3262"/>
    <cellStyle name="20% - Accent3 2 2 3 3" xfId="2066"/>
    <cellStyle name="20% - Accent3 2 2 3 3 2" xfId="3625"/>
    <cellStyle name="20% - Accent3 2 2 3 4" xfId="2898"/>
    <cellStyle name="20% - Accent3 2 20" xfId="4556"/>
    <cellStyle name="20% - Accent3 2 3" xfId="197"/>
    <cellStyle name="20% - Accent3 2 3 2" xfId="198"/>
    <cellStyle name="20% - Accent3 2 4" xfId="199"/>
    <cellStyle name="20% - Accent3 2 5" xfId="200"/>
    <cellStyle name="20% - Accent3 2 6" xfId="201"/>
    <cellStyle name="20% - Accent3 2 7" xfId="1640"/>
    <cellStyle name="20% - Accent3 2 7 2" xfId="2370"/>
    <cellStyle name="20% - Accent3 2 7 2 2" xfId="3929"/>
    <cellStyle name="20% - Accent3 2 7 3" xfId="3203"/>
    <cellStyle name="20% - Accent3 2 8" xfId="2007"/>
    <cellStyle name="20% - Accent3 2 8 2" xfId="3566"/>
    <cellStyle name="20% - Accent3 2 9" xfId="2741"/>
    <cellStyle name="20% - Accent3 20" xfId="4420"/>
    <cellStyle name="20% - Accent3 21" xfId="4451"/>
    <cellStyle name="20% - Accent3 22" xfId="4480"/>
    <cellStyle name="20% - Accent3 23" xfId="4494"/>
    <cellStyle name="20% - Accent3 24" xfId="4524"/>
    <cellStyle name="20% - Accent3 25" xfId="4541"/>
    <cellStyle name="20% - Accent3 26" xfId="4577"/>
    <cellStyle name="20% - Accent3 3" xfId="79"/>
    <cellStyle name="20% - Accent3 3 2" xfId="202"/>
    <cellStyle name="20% - Accent3 3 2 2" xfId="203"/>
    <cellStyle name="20% - Accent3 3 2 2 2" xfId="1703"/>
    <cellStyle name="20% - Accent3 3 2 2 2 2" xfId="2431"/>
    <cellStyle name="20% - Accent3 3 2 2 2 2 2" xfId="3990"/>
    <cellStyle name="20% - Accent3 3 2 2 2 3" xfId="3264"/>
    <cellStyle name="20% - Accent3 3 2 2 3" xfId="2068"/>
    <cellStyle name="20% - Accent3 3 2 2 3 2" xfId="3627"/>
    <cellStyle name="20% - Accent3 3 2 2 4" xfId="2900"/>
    <cellStyle name="20% - Accent3 3 2 3" xfId="204"/>
    <cellStyle name="20% - Accent3 3 2 3 2" xfId="1704"/>
    <cellStyle name="20% - Accent3 3 2 3 2 2" xfId="2432"/>
    <cellStyle name="20% - Accent3 3 2 3 2 2 2" xfId="3991"/>
    <cellStyle name="20% - Accent3 3 2 3 2 3" xfId="3265"/>
    <cellStyle name="20% - Accent3 3 2 3 3" xfId="2069"/>
    <cellStyle name="20% - Accent3 3 2 3 3 2" xfId="3628"/>
    <cellStyle name="20% - Accent3 3 2 3 4" xfId="2901"/>
    <cellStyle name="20% - Accent3 3 2 4" xfId="1702"/>
    <cellStyle name="20% - Accent3 3 2 4 2" xfId="2430"/>
    <cellStyle name="20% - Accent3 3 2 4 2 2" xfId="3989"/>
    <cellStyle name="20% - Accent3 3 2 4 3" xfId="3263"/>
    <cellStyle name="20% - Accent3 3 2 5" xfId="2067"/>
    <cellStyle name="20% - Accent3 3 2 5 2" xfId="3626"/>
    <cellStyle name="20% - Accent3 3 2 6" xfId="2899"/>
    <cellStyle name="20% - Accent3 3 3" xfId="205"/>
    <cellStyle name="20% - Accent3 3 3 2" xfId="206"/>
    <cellStyle name="20% - Accent3 3 3 2 2" xfId="1706"/>
    <cellStyle name="20% - Accent3 3 3 2 2 2" xfId="2434"/>
    <cellStyle name="20% - Accent3 3 3 2 2 2 2" xfId="3993"/>
    <cellStyle name="20% - Accent3 3 3 2 2 3" xfId="3267"/>
    <cellStyle name="20% - Accent3 3 3 2 3" xfId="2071"/>
    <cellStyle name="20% - Accent3 3 3 2 3 2" xfId="3630"/>
    <cellStyle name="20% - Accent3 3 3 2 4" xfId="2903"/>
    <cellStyle name="20% - Accent3 3 3 3" xfId="207"/>
    <cellStyle name="20% - Accent3 3 3 3 2" xfId="1707"/>
    <cellStyle name="20% - Accent3 3 3 3 2 2" xfId="2435"/>
    <cellStyle name="20% - Accent3 3 3 3 2 2 2" xfId="3994"/>
    <cellStyle name="20% - Accent3 3 3 3 2 3" xfId="3268"/>
    <cellStyle name="20% - Accent3 3 3 3 3" xfId="2072"/>
    <cellStyle name="20% - Accent3 3 3 3 3 2" xfId="3631"/>
    <cellStyle name="20% - Accent3 3 3 3 4" xfId="2904"/>
    <cellStyle name="20% - Accent3 3 3 4" xfId="1705"/>
    <cellStyle name="20% - Accent3 3 3 4 2" xfId="2433"/>
    <cellStyle name="20% - Accent3 3 3 4 2 2" xfId="3992"/>
    <cellStyle name="20% - Accent3 3 3 4 3" xfId="3266"/>
    <cellStyle name="20% - Accent3 3 3 5" xfId="2070"/>
    <cellStyle name="20% - Accent3 3 3 5 2" xfId="3629"/>
    <cellStyle name="20% - Accent3 3 3 6" xfId="2902"/>
    <cellStyle name="20% - Accent3 3 4" xfId="208"/>
    <cellStyle name="20% - Accent3 3 4 2" xfId="1708"/>
    <cellStyle name="20% - Accent3 3 4 2 2" xfId="2436"/>
    <cellStyle name="20% - Accent3 3 4 2 2 2" xfId="3995"/>
    <cellStyle name="20% - Accent3 3 4 2 3" xfId="3269"/>
    <cellStyle name="20% - Accent3 3 4 3" xfId="2073"/>
    <cellStyle name="20% - Accent3 3 4 3 2" xfId="3632"/>
    <cellStyle name="20% - Accent3 3 4 4" xfId="2905"/>
    <cellStyle name="20% - Accent3 3 5" xfId="209"/>
    <cellStyle name="20% - Accent3 3 5 2" xfId="1709"/>
    <cellStyle name="20% - Accent3 3 5 2 2" xfId="2437"/>
    <cellStyle name="20% - Accent3 3 5 2 2 2" xfId="3996"/>
    <cellStyle name="20% - Accent3 3 5 2 3" xfId="3270"/>
    <cellStyle name="20% - Accent3 3 5 3" xfId="2074"/>
    <cellStyle name="20% - Accent3 3 5 3 2" xfId="3633"/>
    <cellStyle name="20% - Accent3 3 5 4" xfId="2906"/>
    <cellStyle name="20% - Accent3 3 6" xfId="1653"/>
    <cellStyle name="20% - Accent3 3 6 2" xfId="2383"/>
    <cellStyle name="20% - Accent3 3 6 2 2" xfId="3942"/>
    <cellStyle name="20% - Accent3 3 6 3" xfId="3216"/>
    <cellStyle name="20% - Accent3 3 7" xfId="2020"/>
    <cellStyle name="20% - Accent3 3 7 2" xfId="3579"/>
    <cellStyle name="20% - Accent3 3 8" xfId="2852"/>
    <cellStyle name="20% - Accent3 4" xfId="141"/>
    <cellStyle name="20% - Accent3 4 2" xfId="1668"/>
    <cellStyle name="20% - Accent3 4 2 2" xfId="2396"/>
    <cellStyle name="20% - Accent3 4 2 2 2" xfId="3955"/>
    <cellStyle name="20% - Accent3 4 2 3" xfId="3229"/>
    <cellStyle name="20% - Accent3 4 3" xfId="2033"/>
    <cellStyle name="20% - Accent3 4 3 2" xfId="3592"/>
    <cellStyle name="20% - Accent3 4 4" xfId="2865"/>
    <cellStyle name="20% - Accent3 5" xfId="210"/>
    <cellStyle name="20% - Accent3 5 2" xfId="1710"/>
    <cellStyle name="20% - Accent3 5 2 2" xfId="2438"/>
    <cellStyle name="20% - Accent3 5 2 2 2" xfId="3997"/>
    <cellStyle name="20% - Accent3 5 2 3" xfId="3271"/>
    <cellStyle name="20% - Accent3 5 3" xfId="2075"/>
    <cellStyle name="20% - Accent3 5 3 2" xfId="3634"/>
    <cellStyle name="20% - Accent3 5 4" xfId="2907"/>
    <cellStyle name="20% - Accent3 6" xfId="1584"/>
    <cellStyle name="20% - Accent3 6 2" xfId="1953"/>
    <cellStyle name="20% - Accent3 6 2 2" xfId="2681"/>
    <cellStyle name="20% - Accent3 6 2 2 2" xfId="4240"/>
    <cellStyle name="20% - Accent3 6 2 3" xfId="3514"/>
    <cellStyle name="20% - Accent3 6 3" xfId="2318"/>
    <cellStyle name="20% - Accent3 6 3 2" xfId="3877"/>
    <cellStyle name="20% - Accent3 6 4" xfId="3151"/>
    <cellStyle name="20% - Accent3 7" xfId="1600"/>
    <cellStyle name="20% - Accent3 7 2" xfId="1966"/>
    <cellStyle name="20% - Accent3 7 2 2" xfId="2694"/>
    <cellStyle name="20% - Accent3 7 2 2 2" xfId="4253"/>
    <cellStyle name="20% - Accent3 7 2 3" xfId="3527"/>
    <cellStyle name="20% - Accent3 7 3" xfId="2331"/>
    <cellStyle name="20% - Accent3 7 3 2" xfId="3890"/>
    <cellStyle name="20% - Accent3 7 4" xfId="3164"/>
    <cellStyle name="20% - Accent3 8" xfId="1614"/>
    <cellStyle name="20% - Accent3 8 2" xfId="1979"/>
    <cellStyle name="20% - Accent3 8 2 2" xfId="2707"/>
    <cellStyle name="20% - Accent3 8 2 2 2" xfId="4266"/>
    <cellStyle name="20% - Accent3 8 2 3" xfId="3540"/>
    <cellStyle name="20% - Accent3 8 3" xfId="2344"/>
    <cellStyle name="20% - Accent3 8 3 2" xfId="3903"/>
    <cellStyle name="20% - Accent3 8 4" xfId="3177"/>
    <cellStyle name="20% - Accent3 9" xfId="1629"/>
    <cellStyle name="20% - Accent3 9 2" xfId="2359"/>
    <cellStyle name="20% - Accent3 9 2 2" xfId="3918"/>
    <cellStyle name="20% - Accent3 9 3" xfId="3192"/>
    <cellStyle name="20% - Accent4" xfId="48" builtinId="42" customBuiltin="1"/>
    <cellStyle name="20% - Accent4 10" xfId="1998"/>
    <cellStyle name="20% - Accent4 10 2" xfId="3557"/>
    <cellStyle name="20% - Accent4 11" xfId="2730"/>
    <cellStyle name="20% - Accent4 11 2" xfId="4280"/>
    <cellStyle name="20% - Accent4 12" xfId="2757"/>
    <cellStyle name="20% - Accent4 13" xfId="2767"/>
    <cellStyle name="20% - Accent4 14" xfId="2804"/>
    <cellStyle name="20% - Accent4 15" xfId="2830"/>
    <cellStyle name="20% - Accent4 16" xfId="4303"/>
    <cellStyle name="20% - Accent4 17" xfId="4331"/>
    <cellStyle name="20% - Accent4 18" xfId="4362"/>
    <cellStyle name="20% - Accent4 19" xfId="4393"/>
    <cellStyle name="20% - Accent4 2" xfId="64"/>
    <cellStyle name="20% - Accent4 2 10" xfId="2789"/>
    <cellStyle name="20% - Accent4 2 11" xfId="2817"/>
    <cellStyle name="20% - Accent4 2 12" xfId="2840"/>
    <cellStyle name="20% - Accent4 2 13" xfId="4316"/>
    <cellStyle name="20% - Accent4 2 14" xfId="4344"/>
    <cellStyle name="20% - Accent4 2 15" xfId="4375"/>
    <cellStyle name="20% - Accent4 2 16" xfId="4406"/>
    <cellStyle name="20% - Accent4 2 17" xfId="4435"/>
    <cellStyle name="20% - Accent4 2 18" xfId="4468"/>
    <cellStyle name="20% - Accent4 2 19" xfId="4509"/>
    <cellStyle name="20% - Accent4 2 2" xfId="82"/>
    <cellStyle name="20% - Accent4 2 2 2" xfId="211"/>
    <cellStyle name="20% - Accent4 2 2 3" xfId="212"/>
    <cellStyle name="20% - Accent4 2 2 3 2" xfId="1711"/>
    <cellStyle name="20% - Accent4 2 2 3 2 2" xfId="2439"/>
    <cellStyle name="20% - Accent4 2 2 3 2 2 2" xfId="3998"/>
    <cellStyle name="20% - Accent4 2 2 3 2 3" xfId="3272"/>
    <cellStyle name="20% - Accent4 2 2 3 3" xfId="2076"/>
    <cellStyle name="20% - Accent4 2 2 3 3 2" xfId="3635"/>
    <cellStyle name="20% - Accent4 2 2 3 4" xfId="2908"/>
    <cellStyle name="20% - Accent4 2 20" xfId="4558"/>
    <cellStyle name="20% - Accent4 2 3" xfId="213"/>
    <cellStyle name="20% - Accent4 2 3 2" xfId="214"/>
    <cellStyle name="20% - Accent4 2 4" xfId="215"/>
    <cellStyle name="20% - Accent4 2 5" xfId="216"/>
    <cellStyle name="20% - Accent4 2 6" xfId="217"/>
    <cellStyle name="20% - Accent4 2 7" xfId="1641"/>
    <cellStyle name="20% - Accent4 2 7 2" xfId="2371"/>
    <cellStyle name="20% - Accent4 2 7 2 2" xfId="3930"/>
    <cellStyle name="20% - Accent4 2 7 3" xfId="3204"/>
    <cellStyle name="20% - Accent4 2 8" xfId="2008"/>
    <cellStyle name="20% - Accent4 2 8 2" xfId="3567"/>
    <cellStyle name="20% - Accent4 2 9" xfId="2743"/>
    <cellStyle name="20% - Accent4 20" xfId="4422"/>
    <cellStyle name="20% - Accent4 21" xfId="4453"/>
    <cellStyle name="20% - Accent4 22" xfId="4482"/>
    <cellStyle name="20% - Accent4 23" xfId="4496"/>
    <cellStyle name="20% - Accent4 24" xfId="4526"/>
    <cellStyle name="20% - Accent4 25" xfId="4543"/>
    <cellStyle name="20% - Accent4 26" xfId="4579"/>
    <cellStyle name="20% - Accent4 3" xfId="81"/>
    <cellStyle name="20% - Accent4 3 2" xfId="218"/>
    <cellStyle name="20% - Accent4 3 2 2" xfId="219"/>
    <cellStyle name="20% - Accent4 3 2 2 2" xfId="1713"/>
    <cellStyle name="20% - Accent4 3 2 2 2 2" xfId="2441"/>
    <cellStyle name="20% - Accent4 3 2 2 2 2 2" xfId="4000"/>
    <cellStyle name="20% - Accent4 3 2 2 2 3" xfId="3274"/>
    <cellStyle name="20% - Accent4 3 2 2 3" xfId="2078"/>
    <cellStyle name="20% - Accent4 3 2 2 3 2" xfId="3637"/>
    <cellStyle name="20% - Accent4 3 2 2 4" xfId="2910"/>
    <cellStyle name="20% - Accent4 3 2 3" xfId="220"/>
    <cellStyle name="20% - Accent4 3 2 3 2" xfId="1714"/>
    <cellStyle name="20% - Accent4 3 2 3 2 2" xfId="2442"/>
    <cellStyle name="20% - Accent4 3 2 3 2 2 2" xfId="4001"/>
    <cellStyle name="20% - Accent4 3 2 3 2 3" xfId="3275"/>
    <cellStyle name="20% - Accent4 3 2 3 3" xfId="2079"/>
    <cellStyle name="20% - Accent4 3 2 3 3 2" xfId="3638"/>
    <cellStyle name="20% - Accent4 3 2 3 4" xfId="2911"/>
    <cellStyle name="20% - Accent4 3 2 4" xfId="1712"/>
    <cellStyle name="20% - Accent4 3 2 4 2" xfId="2440"/>
    <cellStyle name="20% - Accent4 3 2 4 2 2" xfId="3999"/>
    <cellStyle name="20% - Accent4 3 2 4 3" xfId="3273"/>
    <cellStyle name="20% - Accent4 3 2 5" xfId="2077"/>
    <cellStyle name="20% - Accent4 3 2 5 2" xfId="3636"/>
    <cellStyle name="20% - Accent4 3 2 6" xfId="2909"/>
    <cellStyle name="20% - Accent4 3 3" xfId="221"/>
    <cellStyle name="20% - Accent4 3 3 2" xfId="222"/>
    <cellStyle name="20% - Accent4 3 3 2 2" xfId="1716"/>
    <cellStyle name="20% - Accent4 3 3 2 2 2" xfId="2444"/>
    <cellStyle name="20% - Accent4 3 3 2 2 2 2" xfId="4003"/>
    <cellStyle name="20% - Accent4 3 3 2 2 3" xfId="3277"/>
    <cellStyle name="20% - Accent4 3 3 2 3" xfId="2081"/>
    <cellStyle name="20% - Accent4 3 3 2 3 2" xfId="3640"/>
    <cellStyle name="20% - Accent4 3 3 2 4" xfId="2913"/>
    <cellStyle name="20% - Accent4 3 3 3" xfId="223"/>
    <cellStyle name="20% - Accent4 3 3 3 2" xfId="1717"/>
    <cellStyle name="20% - Accent4 3 3 3 2 2" xfId="2445"/>
    <cellStyle name="20% - Accent4 3 3 3 2 2 2" xfId="4004"/>
    <cellStyle name="20% - Accent4 3 3 3 2 3" xfId="3278"/>
    <cellStyle name="20% - Accent4 3 3 3 3" xfId="2082"/>
    <cellStyle name="20% - Accent4 3 3 3 3 2" xfId="3641"/>
    <cellStyle name="20% - Accent4 3 3 3 4" xfId="2914"/>
    <cellStyle name="20% - Accent4 3 3 4" xfId="1715"/>
    <cellStyle name="20% - Accent4 3 3 4 2" xfId="2443"/>
    <cellStyle name="20% - Accent4 3 3 4 2 2" xfId="4002"/>
    <cellStyle name="20% - Accent4 3 3 4 3" xfId="3276"/>
    <cellStyle name="20% - Accent4 3 3 5" xfId="2080"/>
    <cellStyle name="20% - Accent4 3 3 5 2" xfId="3639"/>
    <cellStyle name="20% - Accent4 3 3 6" xfId="2912"/>
    <cellStyle name="20% - Accent4 3 4" xfId="224"/>
    <cellStyle name="20% - Accent4 3 4 2" xfId="1718"/>
    <cellStyle name="20% - Accent4 3 4 2 2" xfId="2446"/>
    <cellStyle name="20% - Accent4 3 4 2 2 2" xfId="4005"/>
    <cellStyle name="20% - Accent4 3 4 2 3" xfId="3279"/>
    <cellStyle name="20% - Accent4 3 4 3" xfId="2083"/>
    <cellStyle name="20% - Accent4 3 4 3 2" xfId="3642"/>
    <cellStyle name="20% - Accent4 3 4 4" xfId="2915"/>
    <cellStyle name="20% - Accent4 3 5" xfId="225"/>
    <cellStyle name="20% - Accent4 3 5 2" xfId="1719"/>
    <cellStyle name="20% - Accent4 3 5 2 2" xfId="2447"/>
    <cellStyle name="20% - Accent4 3 5 2 2 2" xfId="4006"/>
    <cellStyle name="20% - Accent4 3 5 2 3" xfId="3280"/>
    <cellStyle name="20% - Accent4 3 5 3" xfId="2084"/>
    <cellStyle name="20% - Accent4 3 5 3 2" xfId="3643"/>
    <cellStyle name="20% - Accent4 3 5 4" xfId="2916"/>
    <cellStyle name="20% - Accent4 3 6" xfId="1654"/>
    <cellStyle name="20% - Accent4 3 6 2" xfId="2384"/>
    <cellStyle name="20% - Accent4 3 6 2 2" xfId="3943"/>
    <cellStyle name="20% - Accent4 3 6 3" xfId="3217"/>
    <cellStyle name="20% - Accent4 3 7" xfId="2021"/>
    <cellStyle name="20% - Accent4 3 7 2" xfId="3580"/>
    <cellStyle name="20% - Accent4 3 8" xfId="2853"/>
    <cellStyle name="20% - Accent4 4" xfId="142"/>
    <cellStyle name="20% - Accent4 4 2" xfId="1669"/>
    <cellStyle name="20% - Accent4 4 2 2" xfId="2397"/>
    <cellStyle name="20% - Accent4 4 2 2 2" xfId="3956"/>
    <cellStyle name="20% - Accent4 4 2 3" xfId="3230"/>
    <cellStyle name="20% - Accent4 4 3" xfId="2034"/>
    <cellStyle name="20% - Accent4 4 3 2" xfId="3593"/>
    <cellStyle name="20% - Accent4 4 4" xfId="2866"/>
    <cellStyle name="20% - Accent4 5" xfId="226"/>
    <cellStyle name="20% - Accent4 5 2" xfId="1720"/>
    <cellStyle name="20% - Accent4 5 2 2" xfId="2448"/>
    <cellStyle name="20% - Accent4 5 2 2 2" xfId="4007"/>
    <cellStyle name="20% - Accent4 5 2 3" xfId="3281"/>
    <cellStyle name="20% - Accent4 5 3" xfId="2085"/>
    <cellStyle name="20% - Accent4 5 3 2" xfId="3644"/>
    <cellStyle name="20% - Accent4 5 4" xfId="2917"/>
    <cellStyle name="20% - Accent4 6" xfId="1585"/>
    <cellStyle name="20% - Accent4 6 2" xfId="1954"/>
    <cellStyle name="20% - Accent4 6 2 2" xfId="2682"/>
    <cellStyle name="20% - Accent4 6 2 2 2" xfId="4241"/>
    <cellStyle name="20% - Accent4 6 2 3" xfId="3515"/>
    <cellStyle name="20% - Accent4 6 3" xfId="2319"/>
    <cellStyle name="20% - Accent4 6 3 2" xfId="3878"/>
    <cellStyle name="20% - Accent4 6 4" xfId="3152"/>
    <cellStyle name="20% - Accent4 7" xfId="1601"/>
    <cellStyle name="20% - Accent4 7 2" xfId="1967"/>
    <cellStyle name="20% - Accent4 7 2 2" xfId="2695"/>
    <cellStyle name="20% - Accent4 7 2 2 2" xfId="4254"/>
    <cellStyle name="20% - Accent4 7 2 3" xfId="3528"/>
    <cellStyle name="20% - Accent4 7 3" xfId="2332"/>
    <cellStyle name="20% - Accent4 7 3 2" xfId="3891"/>
    <cellStyle name="20% - Accent4 7 4" xfId="3165"/>
    <cellStyle name="20% - Accent4 8" xfId="1615"/>
    <cellStyle name="20% - Accent4 8 2" xfId="1980"/>
    <cellStyle name="20% - Accent4 8 2 2" xfId="2708"/>
    <cellStyle name="20% - Accent4 8 2 2 2" xfId="4267"/>
    <cellStyle name="20% - Accent4 8 2 3" xfId="3541"/>
    <cellStyle name="20% - Accent4 8 3" xfId="2345"/>
    <cellStyle name="20% - Accent4 8 3 2" xfId="3904"/>
    <cellStyle name="20% - Accent4 8 4" xfId="3178"/>
    <cellStyle name="20% - Accent4 9" xfId="1631"/>
    <cellStyle name="20% - Accent4 9 2" xfId="2361"/>
    <cellStyle name="20% - Accent4 9 2 2" xfId="3920"/>
    <cellStyle name="20% - Accent4 9 3" xfId="3194"/>
    <cellStyle name="20% - Accent5" xfId="52" builtinId="46" customBuiltin="1"/>
    <cellStyle name="20% - Accent5 10" xfId="2000"/>
    <cellStyle name="20% - Accent5 10 2" xfId="3559"/>
    <cellStyle name="20% - Accent5 11" xfId="2732"/>
    <cellStyle name="20% - Accent5 11 2" xfId="4281"/>
    <cellStyle name="20% - Accent5 12" xfId="2759"/>
    <cellStyle name="20% - Accent5 13" xfId="2768"/>
    <cellStyle name="20% - Accent5 14" xfId="2806"/>
    <cellStyle name="20% - Accent5 15" xfId="2832"/>
    <cellStyle name="20% - Accent5 16" xfId="4305"/>
    <cellStyle name="20% - Accent5 17" xfId="4333"/>
    <cellStyle name="20% - Accent5 18" xfId="4364"/>
    <cellStyle name="20% - Accent5 19" xfId="4395"/>
    <cellStyle name="20% - Accent5 2" xfId="65"/>
    <cellStyle name="20% - Accent5 2 10" xfId="2791"/>
    <cellStyle name="20% - Accent5 2 11" xfId="2819"/>
    <cellStyle name="20% - Accent5 2 12" xfId="2841"/>
    <cellStyle name="20% - Accent5 2 13" xfId="4318"/>
    <cellStyle name="20% - Accent5 2 14" xfId="4346"/>
    <cellStyle name="20% - Accent5 2 15" xfId="4377"/>
    <cellStyle name="20% - Accent5 2 16" xfId="4408"/>
    <cellStyle name="20% - Accent5 2 17" xfId="4437"/>
    <cellStyle name="20% - Accent5 2 18" xfId="4470"/>
    <cellStyle name="20% - Accent5 2 19" xfId="4511"/>
    <cellStyle name="20% - Accent5 2 2" xfId="84"/>
    <cellStyle name="20% - Accent5 2 2 2" xfId="227"/>
    <cellStyle name="20% - Accent5 2 2 3" xfId="228"/>
    <cellStyle name="20% - Accent5 2 2 3 2" xfId="1721"/>
    <cellStyle name="20% - Accent5 2 2 3 2 2" xfId="2449"/>
    <cellStyle name="20% - Accent5 2 2 3 2 2 2" xfId="4008"/>
    <cellStyle name="20% - Accent5 2 2 3 2 3" xfId="3282"/>
    <cellStyle name="20% - Accent5 2 2 3 3" xfId="2086"/>
    <cellStyle name="20% - Accent5 2 2 3 3 2" xfId="3645"/>
    <cellStyle name="20% - Accent5 2 2 3 4" xfId="2918"/>
    <cellStyle name="20% - Accent5 2 20" xfId="4560"/>
    <cellStyle name="20% - Accent5 2 3" xfId="229"/>
    <cellStyle name="20% - Accent5 2 3 2" xfId="230"/>
    <cellStyle name="20% - Accent5 2 4" xfId="231"/>
    <cellStyle name="20% - Accent5 2 5" xfId="232"/>
    <cellStyle name="20% - Accent5 2 6" xfId="233"/>
    <cellStyle name="20% - Accent5 2 7" xfId="1642"/>
    <cellStyle name="20% - Accent5 2 7 2" xfId="2372"/>
    <cellStyle name="20% - Accent5 2 7 2 2" xfId="3931"/>
    <cellStyle name="20% - Accent5 2 7 3" xfId="3205"/>
    <cellStyle name="20% - Accent5 2 8" xfId="2009"/>
    <cellStyle name="20% - Accent5 2 8 2" xfId="3568"/>
    <cellStyle name="20% - Accent5 2 9" xfId="2745"/>
    <cellStyle name="20% - Accent5 20" xfId="4424"/>
    <cellStyle name="20% - Accent5 21" xfId="4455"/>
    <cellStyle name="20% - Accent5 22" xfId="4484"/>
    <cellStyle name="20% - Accent5 23" xfId="4498"/>
    <cellStyle name="20% - Accent5 24" xfId="4528"/>
    <cellStyle name="20% - Accent5 25" xfId="4545"/>
    <cellStyle name="20% - Accent5 26" xfId="4581"/>
    <cellStyle name="20% - Accent5 3" xfId="83"/>
    <cellStyle name="20% - Accent5 3 2" xfId="234"/>
    <cellStyle name="20% - Accent5 3 2 2" xfId="235"/>
    <cellStyle name="20% - Accent5 3 2 2 2" xfId="1723"/>
    <cellStyle name="20% - Accent5 3 2 2 2 2" xfId="2451"/>
    <cellStyle name="20% - Accent5 3 2 2 2 2 2" xfId="4010"/>
    <cellStyle name="20% - Accent5 3 2 2 2 3" xfId="3284"/>
    <cellStyle name="20% - Accent5 3 2 2 3" xfId="2088"/>
    <cellStyle name="20% - Accent5 3 2 2 3 2" xfId="3647"/>
    <cellStyle name="20% - Accent5 3 2 2 4" xfId="2920"/>
    <cellStyle name="20% - Accent5 3 2 3" xfId="236"/>
    <cellStyle name="20% - Accent5 3 2 3 2" xfId="1724"/>
    <cellStyle name="20% - Accent5 3 2 3 2 2" xfId="2452"/>
    <cellStyle name="20% - Accent5 3 2 3 2 2 2" xfId="4011"/>
    <cellStyle name="20% - Accent5 3 2 3 2 3" xfId="3285"/>
    <cellStyle name="20% - Accent5 3 2 3 3" xfId="2089"/>
    <cellStyle name="20% - Accent5 3 2 3 3 2" xfId="3648"/>
    <cellStyle name="20% - Accent5 3 2 3 4" xfId="2921"/>
    <cellStyle name="20% - Accent5 3 2 4" xfId="1722"/>
    <cellStyle name="20% - Accent5 3 2 4 2" xfId="2450"/>
    <cellStyle name="20% - Accent5 3 2 4 2 2" xfId="4009"/>
    <cellStyle name="20% - Accent5 3 2 4 3" xfId="3283"/>
    <cellStyle name="20% - Accent5 3 2 5" xfId="2087"/>
    <cellStyle name="20% - Accent5 3 2 5 2" xfId="3646"/>
    <cellStyle name="20% - Accent5 3 2 6" xfId="2919"/>
    <cellStyle name="20% - Accent5 3 3" xfId="237"/>
    <cellStyle name="20% - Accent5 3 3 2" xfId="238"/>
    <cellStyle name="20% - Accent5 3 3 2 2" xfId="1726"/>
    <cellStyle name="20% - Accent5 3 3 2 2 2" xfId="2454"/>
    <cellStyle name="20% - Accent5 3 3 2 2 2 2" xfId="4013"/>
    <cellStyle name="20% - Accent5 3 3 2 2 3" xfId="3287"/>
    <cellStyle name="20% - Accent5 3 3 2 3" xfId="2091"/>
    <cellStyle name="20% - Accent5 3 3 2 3 2" xfId="3650"/>
    <cellStyle name="20% - Accent5 3 3 2 4" xfId="2923"/>
    <cellStyle name="20% - Accent5 3 3 3" xfId="239"/>
    <cellStyle name="20% - Accent5 3 3 3 2" xfId="1727"/>
    <cellStyle name="20% - Accent5 3 3 3 2 2" xfId="2455"/>
    <cellStyle name="20% - Accent5 3 3 3 2 2 2" xfId="4014"/>
    <cellStyle name="20% - Accent5 3 3 3 2 3" xfId="3288"/>
    <cellStyle name="20% - Accent5 3 3 3 3" xfId="2092"/>
    <cellStyle name="20% - Accent5 3 3 3 3 2" xfId="3651"/>
    <cellStyle name="20% - Accent5 3 3 3 4" xfId="2924"/>
    <cellStyle name="20% - Accent5 3 3 4" xfId="1725"/>
    <cellStyle name="20% - Accent5 3 3 4 2" xfId="2453"/>
    <cellStyle name="20% - Accent5 3 3 4 2 2" xfId="4012"/>
    <cellStyle name="20% - Accent5 3 3 4 3" xfId="3286"/>
    <cellStyle name="20% - Accent5 3 3 5" xfId="2090"/>
    <cellStyle name="20% - Accent5 3 3 5 2" xfId="3649"/>
    <cellStyle name="20% - Accent5 3 3 6" xfId="2922"/>
    <cellStyle name="20% - Accent5 3 4" xfId="240"/>
    <cellStyle name="20% - Accent5 3 4 2" xfId="1728"/>
    <cellStyle name="20% - Accent5 3 4 2 2" xfId="2456"/>
    <cellStyle name="20% - Accent5 3 4 2 2 2" xfId="4015"/>
    <cellStyle name="20% - Accent5 3 4 2 3" xfId="3289"/>
    <cellStyle name="20% - Accent5 3 4 3" xfId="2093"/>
    <cellStyle name="20% - Accent5 3 4 3 2" xfId="3652"/>
    <cellStyle name="20% - Accent5 3 4 4" xfId="2925"/>
    <cellStyle name="20% - Accent5 3 5" xfId="241"/>
    <cellStyle name="20% - Accent5 3 5 2" xfId="1729"/>
    <cellStyle name="20% - Accent5 3 5 2 2" xfId="2457"/>
    <cellStyle name="20% - Accent5 3 5 2 2 2" xfId="4016"/>
    <cellStyle name="20% - Accent5 3 5 2 3" xfId="3290"/>
    <cellStyle name="20% - Accent5 3 5 3" xfId="2094"/>
    <cellStyle name="20% - Accent5 3 5 3 2" xfId="3653"/>
    <cellStyle name="20% - Accent5 3 5 4" xfId="2926"/>
    <cellStyle name="20% - Accent5 3 6" xfId="1655"/>
    <cellStyle name="20% - Accent5 3 6 2" xfId="2385"/>
    <cellStyle name="20% - Accent5 3 6 2 2" xfId="3944"/>
    <cellStyle name="20% - Accent5 3 6 3" xfId="3218"/>
    <cellStyle name="20% - Accent5 3 7" xfId="2022"/>
    <cellStyle name="20% - Accent5 3 7 2" xfId="3581"/>
    <cellStyle name="20% - Accent5 3 8" xfId="2854"/>
    <cellStyle name="20% - Accent5 4" xfId="143"/>
    <cellStyle name="20% - Accent5 4 2" xfId="1670"/>
    <cellStyle name="20% - Accent5 4 2 2" xfId="2398"/>
    <cellStyle name="20% - Accent5 4 2 2 2" xfId="3957"/>
    <cellStyle name="20% - Accent5 4 2 3" xfId="3231"/>
    <cellStyle name="20% - Accent5 4 3" xfId="2035"/>
    <cellStyle name="20% - Accent5 4 3 2" xfId="3594"/>
    <cellStyle name="20% - Accent5 4 4" xfId="2867"/>
    <cellStyle name="20% - Accent5 5" xfId="242"/>
    <cellStyle name="20% - Accent5 5 2" xfId="1730"/>
    <cellStyle name="20% - Accent5 5 2 2" xfId="2458"/>
    <cellStyle name="20% - Accent5 5 2 2 2" xfId="4017"/>
    <cellStyle name="20% - Accent5 5 2 3" xfId="3291"/>
    <cellStyle name="20% - Accent5 5 3" xfId="2095"/>
    <cellStyle name="20% - Accent5 5 3 2" xfId="3654"/>
    <cellStyle name="20% - Accent5 5 4" xfId="2927"/>
    <cellStyle name="20% - Accent5 6" xfId="1586"/>
    <cellStyle name="20% - Accent5 6 2" xfId="1955"/>
    <cellStyle name="20% - Accent5 6 2 2" xfId="2683"/>
    <cellStyle name="20% - Accent5 6 2 2 2" xfId="4242"/>
    <cellStyle name="20% - Accent5 6 2 3" xfId="3516"/>
    <cellStyle name="20% - Accent5 6 3" xfId="2320"/>
    <cellStyle name="20% - Accent5 6 3 2" xfId="3879"/>
    <cellStyle name="20% - Accent5 6 4" xfId="3153"/>
    <cellStyle name="20% - Accent5 7" xfId="1602"/>
    <cellStyle name="20% - Accent5 7 2" xfId="1968"/>
    <cellStyle name="20% - Accent5 7 2 2" xfId="2696"/>
    <cellStyle name="20% - Accent5 7 2 2 2" xfId="4255"/>
    <cellStyle name="20% - Accent5 7 2 3" xfId="3529"/>
    <cellStyle name="20% - Accent5 7 3" xfId="2333"/>
    <cellStyle name="20% - Accent5 7 3 2" xfId="3892"/>
    <cellStyle name="20% - Accent5 7 4" xfId="3166"/>
    <cellStyle name="20% - Accent5 8" xfId="1616"/>
    <cellStyle name="20% - Accent5 8 2" xfId="1981"/>
    <cellStyle name="20% - Accent5 8 2 2" xfId="2709"/>
    <cellStyle name="20% - Accent5 8 2 2 2" xfId="4268"/>
    <cellStyle name="20% - Accent5 8 2 3" xfId="3542"/>
    <cellStyle name="20% - Accent5 8 3" xfId="2346"/>
    <cellStyle name="20% - Accent5 8 3 2" xfId="3905"/>
    <cellStyle name="20% - Accent5 8 4" xfId="3179"/>
    <cellStyle name="20% - Accent5 9" xfId="1633"/>
    <cellStyle name="20% - Accent5 9 2" xfId="2363"/>
    <cellStyle name="20% - Accent5 9 2 2" xfId="3922"/>
    <cellStyle name="20% - Accent5 9 3" xfId="3196"/>
    <cellStyle name="20% - Accent6" xfId="56" builtinId="50" customBuiltin="1"/>
    <cellStyle name="20% - Accent6 10" xfId="2002"/>
    <cellStyle name="20% - Accent6 10 2" xfId="3561"/>
    <cellStyle name="20% - Accent6 11" xfId="2734"/>
    <cellStyle name="20% - Accent6 11 2" xfId="4282"/>
    <cellStyle name="20% - Accent6 12" xfId="2761"/>
    <cellStyle name="20% - Accent6 13" xfId="2769"/>
    <cellStyle name="20% - Accent6 14" xfId="2808"/>
    <cellStyle name="20% - Accent6 15" xfId="2834"/>
    <cellStyle name="20% - Accent6 16" xfId="4307"/>
    <cellStyle name="20% - Accent6 17" xfId="4335"/>
    <cellStyle name="20% - Accent6 18" xfId="4366"/>
    <cellStyle name="20% - Accent6 19" xfId="4397"/>
    <cellStyle name="20% - Accent6 2" xfId="66"/>
    <cellStyle name="20% - Accent6 2 10" xfId="2793"/>
    <cellStyle name="20% - Accent6 2 11" xfId="2821"/>
    <cellStyle name="20% - Accent6 2 12" xfId="2842"/>
    <cellStyle name="20% - Accent6 2 13" xfId="4320"/>
    <cellStyle name="20% - Accent6 2 14" xfId="4348"/>
    <cellStyle name="20% - Accent6 2 15" xfId="4379"/>
    <cellStyle name="20% - Accent6 2 16" xfId="4410"/>
    <cellStyle name="20% - Accent6 2 17" xfId="4439"/>
    <cellStyle name="20% - Accent6 2 18" xfId="4472"/>
    <cellStyle name="20% - Accent6 2 19" xfId="4513"/>
    <cellStyle name="20% - Accent6 2 2" xfId="86"/>
    <cellStyle name="20% - Accent6 2 2 2" xfId="243"/>
    <cellStyle name="20% - Accent6 2 2 3" xfId="244"/>
    <cellStyle name="20% - Accent6 2 2 3 2" xfId="1731"/>
    <cellStyle name="20% - Accent6 2 2 3 2 2" xfId="2459"/>
    <cellStyle name="20% - Accent6 2 2 3 2 2 2" xfId="4018"/>
    <cellStyle name="20% - Accent6 2 2 3 2 3" xfId="3292"/>
    <cellStyle name="20% - Accent6 2 2 3 3" xfId="2096"/>
    <cellStyle name="20% - Accent6 2 2 3 3 2" xfId="3655"/>
    <cellStyle name="20% - Accent6 2 2 3 4" xfId="2928"/>
    <cellStyle name="20% - Accent6 2 20" xfId="4562"/>
    <cellStyle name="20% - Accent6 2 3" xfId="245"/>
    <cellStyle name="20% - Accent6 2 3 2" xfId="246"/>
    <cellStyle name="20% - Accent6 2 4" xfId="247"/>
    <cellStyle name="20% - Accent6 2 5" xfId="248"/>
    <cellStyle name="20% - Accent6 2 6" xfId="249"/>
    <cellStyle name="20% - Accent6 2 7" xfId="1643"/>
    <cellStyle name="20% - Accent6 2 7 2" xfId="2373"/>
    <cellStyle name="20% - Accent6 2 7 2 2" xfId="3932"/>
    <cellStyle name="20% - Accent6 2 7 3" xfId="3206"/>
    <cellStyle name="20% - Accent6 2 8" xfId="2010"/>
    <cellStyle name="20% - Accent6 2 8 2" xfId="3569"/>
    <cellStyle name="20% - Accent6 2 9" xfId="2747"/>
    <cellStyle name="20% - Accent6 20" xfId="4426"/>
    <cellStyle name="20% - Accent6 21" xfId="4458"/>
    <cellStyle name="20% - Accent6 22" xfId="4486"/>
    <cellStyle name="20% - Accent6 23" xfId="4500"/>
    <cellStyle name="20% - Accent6 24" xfId="4530"/>
    <cellStyle name="20% - Accent6 25" xfId="4547"/>
    <cellStyle name="20% - Accent6 26" xfId="4583"/>
    <cellStyle name="20% - Accent6 3" xfId="85"/>
    <cellStyle name="20% - Accent6 3 2" xfId="250"/>
    <cellStyle name="20% - Accent6 3 2 2" xfId="251"/>
    <cellStyle name="20% - Accent6 3 2 2 2" xfId="1733"/>
    <cellStyle name="20% - Accent6 3 2 2 2 2" xfId="2461"/>
    <cellStyle name="20% - Accent6 3 2 2 2 2 2" xfId="4020"/>
    <cellStyle name="20% - Accent6 3 2 2 2 3" xfId="3294"/>
    <cellStyle name="20% - Accent6 3 2 2 3" xfId="2098"/>
    <cellStyle name="20% - Accent6 3 2 2 3 2" xfId="3657"/>
    <cellStyle name="20% - Accent6 3 2 2 4" xfId="2930"/>
    <cellStyle name="20% - Accent6 3 2 3" xfId="252"/>
    <cellStyle name="20% - Accent6 3 2 3 2" xfId="1734"/>
    <cellStyle name="20% - Accent6 3 2 3 2 2" xfId="2462"/>
    <cellStyle name="20% - Accent6 3 2 3 2 2 2" xfId="4021"/>
    <cellStyle name="20% - Accent6 3 2 3 2 3" xfId="3295"/>
    <cellStyle name="20% - Accent6 3 2 3 3" xfId="2099"/>
    <cellStyle name="20% - Accent6 3 2 3 3 2" xfId="3658"/>
    <cellStyle name="20% - Accent6 3 2 3 4" xfId="2931"/>
    <cellStyle name="20% - Accent6 3 2 4" xfId="1732"/>
    <cellStyle name="20% - Accent6 3 2 4 2" xfId="2460"/>
    <cellStyle name="20% - Accent6 3 2 4 2 2" xfId="4019"/>
    <cellStyle name="20% - Accent6 3 2 4 3" xfId="3293"/>
    <cellStyle name="20% - Accent6 3 2 5" xfId="2097"/>
    <cellStyle name="20% - Accent6 3 2 5 2" xfId="3656"/>
    <cellStyle name="20% - Accent6 3 2 6" xfId="2929"/>
    <cellStyle name="20% - Accent6 3 3" xfId="253"/>
    <cellStyle name="20% - Accent6 3 3 2" xfId="254"/>
    <cellStyle name="20% - Accent6 3 3 2 2" xfId="1736"/>
    <cellStyle name="20% - Accent6 3 3 2 2 2" xfId="2464"/>
    <cellStyle name="20% - Accent6 3 3 2 2 2 2" xfId="4023"/>
    <cellStyle name="20% - Accent6 3 3 2 2 3" xfId="3297"/>
    <cellStyle name="20% - Accent6 3 3 2 3" xfId="2101"/>
    <cellStyle name="20% - Accent6 3 3 2 3 2" xfId="3660"/>
    <cellStyle name="20% - Accent6 3 3 2 4" xfId="2933"/>
    <cellStyle name="20% - Accent6 3 3 3" xfId="255"/>
    <cellStyle name="20% - Accent6 3 3 3 2" xfId="1737"/>
    <cellStyle name="20% - Accent6 3 3 3 2 2" xfId="2465"/>
    <cellStyle name="20% - Accent6 3 3 3 2 2 2" xfId="4024"/>
    <cellStyle name="20% - Accent6 3 3 3 2 3" xfId="3298"/>
    <cellStyle name="20% - Accent6 3 3 3 3" xfId="2102"/>
    <cellStyle name="20% - Accent6 3 3 3 3 2" xfId="3661"/>
    <cellStyle name="20% - Accent6 3 3 3 4" xfId="2934"/>
    <cellStyle name="20% - Accent6 3 3 4" xfId="1735"/>
    <cellStyle name="20% - Accent6 3 3 4 2" xfId="2463"/>
    <cellStyle name="20% - Accent6 3 3 4 2 2" xfId="4022"/>
    <cellStyle name="20% - Accent6 3 3 4 3" xfId="3296"/>
    <cellStyle name="20% - Accent6 3 3 5" xfId="2100"/>
    <cellStyle name="20% - Accent6 3 3 5 2" xfId="3659"/>
    <cellStyle name="20% - Accent6 3 3 6" xfId="2932"/>
    <cellStyle name="20% - Accent6 3 4" xfId="256"/>
    <cellStyle name="20% - Accent6 3 4 2" xfId="1738"/>
    <cellStyle name="20% - Accent6 3 4 2 2" xfId="2466"/>
    <cellStyle name="20% - Accent6 3 4 2 2 2" xfId="4025"/>
    <cellStyle name="20% - Accent6 3 4 2 3" xfId="3299"/>
    <cellStyle name="20% - Accent6 3 4 3" xfId="2103"/>
    <cellStyle name="20% - Accent6 3 4 3 2" xfId="3662"/>
    <cellStyle name="20% - Accent6 3 4 4" xfId="2935"/>
    <cellStyle name="20% - Accent6 3 5" xfId="257"/>
    <cellStyle name="20% - Accent6 3 5 2" xfId="1739"/>
    <cellStyle name="20% - Accent6 3 5 2 2" xfId="2467"/>
    <cellStyle name="20% - Accent6 3 5 2 2 2" xfId="4026"/>
    <cellStyle name="20% - Accent6 3 5 2 3" xfId="3300"/>
    <cellStyle name="20% - Accent6 3 5 3" xfId="2104"/>
    <cellStyle name="20% - Accent6 3 5 3 2" xfId="3663"/>
    <cellStyle name="20% - Accent6 3 5 4" xfId="2936"/>
    <cellStyle name="20% - Accent6 3 6" xfId="1656"/>
    <cellStyle name="20% - Accent6 3 6 2" xfId="2386"/>
    <cellStyle name="20% - Accent6 3 6 2 2" xfId="3945"/>
    <cellStyle name="20% - Accent6 3 6 3" xfId="3219"/>
    <cellStyle name="20% - Accent6 3 7" xfId="2023"/>
    <cellStyle name="20% - Accent6 3 7 2" xfId="3582"/>
    <cellStyle name="20% - Accent6 3 8" xfId="2855"/>
    <cellStyle name="20% - Accent6 4" xfId="144"/>
    <cellStyle name="20% - Accent6 4 2" xfId="1671"/>
    <cellStyle name="20% - Accent6 4 2 2" xfId="2399"/>
    <cellStyle name="20% - Accent6 4 2 2 2" xfId="3958"/>
    <cellStyle name="20% - Accent6 4 2 3" xfId="3232"/>
    <cellStyle name="20% - Accent6 4 3" xfId="2036"/>
    <cellStyle name="20% - Accent6 4 3 2" xfId="3595"/>
    <cellStyle name="20% - Accent6 4 4" xfId="2868"/>
    <cellStyle name="20% - Accent6 5" xfId="258"/>
    <cellStyle name="20% - Accent6 5 2" xfId="1740"/>
    <cellStyle name="20% - Accent6 5 2 2" xfId="2468"/>
    <cellStyle name="20% - Accent6 5 2 2 2" xfId="4027"/>
    <cellStyle name="20% - Accent6 5 2 3" xfId="3301"/>
    <cellStyle name="20% - Accent6 5 3" xfId="2105"/>
    <cellStyle name="20% - Accent6 5 3 2" xfId="3664"/>
    <cellStyle name="20% - Accent6 5 4" xfId="2937"/>
    <cellStyle name="20% - Accent6 6" xfId="1587"/>
    <cellStyle name="20% - Accent6 6 2" xfId="1956"/>
    <cellStyle name="20% - Accent6 6 2 2" xfId="2684"/>
    <cellStyle name="20% - Accent6 6 2 2 2" xfId="4243"/>
    <cellStyle name="20% - Accent6 6 2 3" xfId="3517"/>
    <cellStyle name="20% - Accent6 6 3" xfId="2321"/>
    <cellStyle name="20% - Accent6 6 3 2" xfId="3880"/>
    <cellStyle name="20% - Accent6 6 4" xfId="3154"/>
    <cellStyle name="20% - Accent6 7" xfId="1603"/>
    <cellStyle name="20% - Accent6 7 2" xfId="1969"/>
    <cellStyle name="20% - Accent6 7 2 2" xfId="2697"/>
    <cellStyle name="20% - Accent6 7 2 2 2" xfId="4256"/>
    <cellStyle name="20% - Accent6 7 2 3" xfId="3530"/>
    <cellStyle name="20% - Accent6 7 3" xfId="2334"/>
    <cellStyle name="20% - Accent6 7 3 2" xfId="3893"/>
    <cellStyle name="20% - Accent6 7 4" xfId="3167"/>
    <cellStyle name="20% - Accent6 8" xfId="1617"/>
    <cellStyle name="20% - Accent6 8 2" xfId="1982"/>
    <cellStyle name="20% - Accent6 8 2 2" xfId="2710"/>
    <cellStyle name="20% - Accent6 8 2 2 2" xfId="4269"/>
    <cellStyle name="20% - Accent6 8 2 3" xfId="3543"/>
    <cellStyle name="20% - Accent6 8 3" xfId="2347"/>
    <cellStyle name="20% - Accent6 8 3 2" xfId="3906"/>
    <cellStyle name="20% - Accent6 8 4" xfId="3180"/>
    <cellStyle name="20% - Accent6 9" xfId="1635"/>
    <cellStyle name="20% - Accent6 9 2" xfId="2365"/>
    <cellStyle name="20% - Accent6 9 2 2" xfId="3924"/>
    <cellStyle name="20% - Accent6 9 3" xfId="3198"/>
    <cellStyle name="20% - Акцент1 2" xfId="259"/>
    <cellStyle name="20% - Акцент1 2 2" xfId="1741"/>
    <cellStyle name="20% - Акцент1 2 2 2" xfId="2469"/>
    <cellStyle name="20% - Акцент1 2 2 2 2" xfId="4028"/>
    <cellStyle name="20% - Акцент1 2 2 3" xfId="3302"/>
    <cellStyle name="20% - Акцент1 2 3" xfId="2106"/>
    <cellStyle name="20% - Акцент1 2 3 2" xfId="3665"/>
    <cellStyle name="20% - Акцент1 2 4" xfId="2938"/>
    <cellStyle name="20% - Акцент2 2" xfId="260"/>
    <cellStyle name="20% - Акцент2 2 2" xfId="1742"/>
    <cellStyle name="20% - Акцент2 2 2 2" xfId="2470"/>
    <cellStyle name="20% - Акцент2 2 2 2 2" xfId="4029"/>
    <cellStyle name="20% - Акцент2 2 2 3" xfId="3303"/>
    <cellStyle name="20% - Акцент2 2 3" xfId="2107"/>
    <cellStyle name="20% - Акцент2 2 3 2" xfId="3666"/>
    <cellStyle name="20% - Акцент2 2 4" xfId="2939"/>
    <cellStyle name="20% - Акцент3 2" xfId="261"/>
    <cellStyle name="20% - Акцент3 2 2" xfId="1743"/>
    <cellStyle name="20% - Акцент3 2 2 2" xfId="2471"/>
    <cellStyle name="20% - Акцент3 2 2 2 2" xfId="4030"/>
    <cellStyle name="20% - Акцент3 2 2 3" xfId="3304"/>
    <cellStyle name="20% - Акцент3 2 3" xfId="2108"/>
    <cellStyle name="20% - Акцент3 2 3 2" xfId="3667"/>
    <cellStyle name="20% - Акцент3 2 4" xfId="2940"/>
    <cellStyle name="20% - Акцент4 2" xfId="262"/>
    <cellStyle name="20% - Акцент4 2 2" xfId="1744"/>
    <cellStyle name="20% - Акцент4 2 2 2" xfId="2472"/>
    <cellStyle name="20% - Акцент4 2 2 2 2" xfId="4031"/>
    <cellStyle name="20% - Акцент4 2 2 3" xfId="3305"/>
    <cellStyle name="20% - Акцент4 2 3" xfId="2109"/>
    <cellStyle name="20% - Акцент4 2 3 2" xfId="3668"/>
    <cellStyle name="20% - Акцент4 2 4" xfId="2941"/>
    <cellStyle name="20% - Акцент5 2" xfId="263"/>
    <cellStyle name="20% - Акцент5 2 2" xfId="1745"/>
    <cellStyle name="20% - Акцент5 2 2 2" xfId="2473"/>
    <cellStyle name="20% - Акцент5 2 2 2 2" xfId="4032"/>
    <cellStyle name="20% - Акцент5 2 2 3" xfId="3306"/>
    <cellStyle name="20% - Акцент5 2 3" xfId="2110"/>
    <cellStyle name="20% - Акцент5 2 3 2" xfId="3669"/>
    <cellStyle name="20% - Акцент5 2 4" xfId="2942"/>
    <cellStyle name="20% - Акцент6 2" xfId="264"/>
    <cellStyle name="20% - Акцент6 2 2" xfId="1746"/>
    <cellStyle name="20% - Акцент6 2 2 2" xfId="2474"/>
    <cellStyle name="20% - Акцент6 2 2 2 2" xfId="4033"/>
    <cellStyle name="20% - Акцент6 2 2 3" xfId="3307"/>
    <cellStyle name="20% - Акцент6 2 3" xfId="2111"/>
    <cellStyle name="20% - Акцент6 2 3 2" xfId="3670"/>
    <cellStyle name="20% - Акцент6 2 4" xfId="2943"/>
    <cellStyle name="40% - Accent1" xfId="37" builtinId="31" customBuiltin="1"/>
    <cellStyle name="40% - Accent1 10" xfId="1993"/>
    <cellStyle name="40% - Accent1 10 2" xfId="3552"/>
    <cellStyle name="40% - Accent1 11" xfId="2725"/>
    <cellStyle name="40% - Accent1 11 2" xfId="4283"/>
    <cellStyle name="40% - Accent1 12" xfId="2752"/>
    <cellStyle name="40% - Accent1 13" xfId="2770"/>
    <cellStyle name="40% - Accent1 14" xfId="2799"/>
    <cellStyle name="40% - Accent1 15" xfId="2825"/>
    <cellStyle name="40% - Accent1 16" xfId="4298"/>
    <cellStyle name="40% - Accent1 17" xfId="4326"/>
    <cellStyle name="40% - Accent1 18" xfId="4357"/>
    <cellStyle name="40% - Accent1 19" xfId="4388"/>
    <cellStyle name="40% - Accent1 2" xfId="67"/>
    <cellStyle name="40% - Accent1 2 10" xfId="2784"/>
    <cellStyle name="40% - Accent1 2 11" xfId="2812"/>
    <cellStyle name="40% - Accent1 2 12" xfId="2843"/>
    <cellStyle name="40% - Accent1 2 13" xfId="4311"/>
    <cellStyle name="40% - Accent1 2 14" xfId="4339"/>
    <cellStyle name="40% - Accent1 2 15" xfId="4370"/>
    <cellStyle name="40% - Accent1 2 16" xfId="4401"/>
    <cellStyle name="40% - Accent1 2 17" xfId="4430"/>
    <cellStyle name="40% - Accent1 2 18" xfId="4463"/>
    <cellStyle name="40% - Accent1 2 19" xfId="4504"/>
    <cellStyle name="40% - Accent1 2 2" xfId="88"/>
    <cellStyle name="40% - Accent1 2 2 2" xfId="265"/>
    <cellStyle name="40% - Accent1 2 2 3" xfId="266"/>
    <cellStyle name="40% - Accent1 2 2 3 2" xfId="1747"/>
    <cellStyle name="40% - Accent1 2 2 3 2 2" xfId="2475"/>
    <cellStyle name="40% - Accent1 2 2 3 2 2 2" xfId="4034"/>
    <cellStyle name="40% - Accent1 2 2 3 2 3" xfId="3308"/>
    <cellStyle name="40% - Accent1 2 2 3 3" xfId="2112"/>
    <cellStyle name="40% - Accent1 2 2 3 3 2" xfId="3671"/>
    <cellStyle name="40% - Accent1 2 2 3 4" xfId="2944"/>
    <cellStyle name="40% - Accent1 2 20" xfId="4553"/>
    <cellStyle name="40% - Accent1 2 3" xfId="267"/>
    <cellStyle name="40% - Accent1 2 3 2" xfId="268"/>
    <cellStyle name="40% - Accent1 2 4" xfId="269"/>
    <cellStyle name="40% - Accent1 2 5" xfId="270"/>
    <cellStyle name="40% - Accent1 2 6" xfId="271"/>
    <cellStyle name="40% - Accent1 2 7" xfId="1644"/>
    <cellStyle name="40% - Accent1 2 7 2" xfId="2374"/>
    <cellStyle name="40% - Accent1 2 7 2 2" xfId="3933"/>
    <cellStyle name="40% - Accent1 2 7 3" xfId="3207"/>
    <cellStyle name="40% - Accent1 2 8" xfId="2011"/>
    <cellStyle name="40% - Accent1 2 8 2" xfId="3570"/>
    <cellStyle name="40% - Accent1 2 9" xfId="2738"/>
    <cellStyle name="40% - Accent1 20" xfId="4417"/>
    <cellStyle name="40% - Accent1 21" xfId="4448"/>
    <cellStyle name="40% - Accent1 22" xfId="4477"/>
    <cellStyle name="40% - Accent1 23" xfId="4491"/>
    <cellStyle name="40% - Accent1 24" xfId="4521"/>
    <cellStyle name="40% - Accent1 25" xfId="4538"/>
    <cellStyle name="40% - Accent1 26" xfId="4574"/>
    <cellStyle name="40% - Accent1 3" xfId="87"/>
    <cellStyle name="40% - Accent1 3 2" xfId="272"/>
    <cellStyle name="40% - Accent1 3 2 2" xfId="273"/>
    <cellStyle name="40% - Accent1 3 2 2 2" xfId="1749"/>
    <cellStyle name="40% - Accent1 3 2 2 2 2" xfId="2477"/>
    <cellStyle name="40% - Accent1 3 2 2 2 2 2" xfId="4036"/>
    <cellStyle name="40% - Accent1 3 2 2 2 3" xfId="3310"/>
    <cellStyle name="40% - Accent1 3 2 2 3" xfId="2114"/>
    <cellStyle name="40% - Accent1 3 2 2 3 2" xfId="3673"/>
    <cellStyle name="40% - Accent1 3 2 2 4" xfId="2946"/>
    <cellStyle name="40% - Accent1 3 2 3" xfId="274"/>
    <cellStyle name="40% - Accent1 3 2 3 2" xfId="1750"/>
    <cellStyle name="40% - Accent1 3 2 3 2 2" xfId="2478"/>
    <cellStyle name="40% - Accent1 3 2 3 2 2 2" xfId="4037"/>
    <cellStyle name="40% - Accent1 3 2 3 2 3" xfId="3311"/>
    <cellStyle name="40% - Accent1 3 2 3 3" xfId="2115"/>
    <cellStyle name="40% - Accent1 3 2 3 3 2" xfId="3674"/>
    <cellStyle name="40% - Accent1 3 2 3 4" xfId="2947"/>
    <cellStyle name="40% - Accent1 3 2 4" xfId="1748"/>
    <cellStyle name="40% - Accent1 3 2 4 2" xfId="2476"/>
    <cellStyle name="40% - Accent1 3 2 4 2 2" xfId="4035"/>
    <cellStyle name="40% - Accent1 3 2 4 3" xfId="3309"/>
    <cellStyle name="40% - Accent1 3 2 5" xfId="2113"/>
    <cellStyle name="40% - Accent1 3 2 5 2" xfId="3672"/>
    <cellStyle name="40% - Accent1 3 2 6" xfId="2945"/>
    <cellStyle name="40% - Accent1 3 3" xfId="275"/>
    <cellStyle name="40% - Accent1 3 3 2" xfId="276"/>
    <cellStyle name="40% - Accent1 3 3 2 2" xfId="1752"/>
    <cellStyle name="40% - Accent1 3 3 2 2 2" xfId="2480"/>
    <cellStyle name="40% - Accent1 3 3 2 2 2 2" xfId="4039"/>
    <cellStyle name="40% - Accent1 3 3 2 2 3" xfId="3313"/>
    <cellStyle name="40% - Accent1 3 3 2 3" xfId="2117"/>
    <cellStyle name="40% - Accent1 3 3 2 3 2" xfId="3676"/>
    <cellStyle name="40% - Accent1 3 3 2 4" xfId="2949"/>
    <cellStyle name="40% - Accent1 3 3 3" xfId="277"/>
    <cellStyle name="40% - Accent1 3 3 3 2" xfId="1753"/>
    <cellStyle name="40% - Accent1 3 3 3 2 2" xfId="2481"/>
    <cellStyle name="40% - Accent1 3 3 3 2 2 2" xfId="4040"/>
    <cellStyle name="40% - Accent1 3 3 3 2 3" xfId="3314"/>
    <cellStyle name="40% - Accent1 3 3 3 3" xfId="2118"/>
    <cellStyle name="40% - Accent1 3 3 3 3 2" xfId="3677"/>
    <cellStyle name="40% - Accent1 3 3 3 4" xfId="2950"/>
    <cellStyle name="40% - Accent1 3 3 4" xfId="1751"/>
    <cellStyle name="40% - Accent1 3 3 4 2" xfId="2479"/>
    <cellStyle name="40% - Accent1 3 3 4 2 2" xfId="4038"/>
    <cellStyle name="40% - Accent1 3 3 4 3" xfId="3312"/>
    <cellStyle name="40% - Accent1 3 3 5" xfId="2116"/>
    <cellStyle name="40% - Accent1 3 3 5 2" xfId="3675"/>
    <cellStyle name="40% - Accent1 3 3 6" xfId="2948"/>
    <cellStyle name="40% - Accent1 3 4" xfId="278"/>
    <cellStyle name="40% - Accent1 3 4 2" xfId="1754"/>
    <cellStyle name="40% - Accent1 3 4 2 2" xfId="2482"/>
    <cellStyle name="40% - Accent1 3 4 2 2 2" xfId="4041"/>
    <cellStyle name="40% - Accent1 3 4 2 3" xfId="3315"/>
    <cellStyle name="40% - Accent1 3 4 3" xfId="2119"/>
    <cellStyle name="40% - Accent1 3 4 3 2" xfId="3678"/>
    <cellStyle name="40% - Accent1 3 4 4" xfId="2951"/>
    <cellStyle name="40% - Accent1 3 5" xfId="279"/>
    <cellStyle name="40% - Accent1 3 5 2" xfId="1755"/>
    <cellStyle name="40% - Accent1 3 5 2 2" xfId="2483"/>
    <cellStyle name="40% - Accent1 3 5 2 2 2" xfId="4042"/>
    <cellStyle name="40% - Accent1 3 5 2 3" xfId="3316"/>
    <cellStyle name="40% - Accent1 3 5 3" xfId="2120"/>
    <cellStyle name="40% - Accent1 3 5 3 2" xfId="3679"/>
    <cellStyle name="40% - Accent1 3 5 4" xfId="2952"/>
    <cellStyle name="40% - Accent1 3 6" xfId="1657"/>
    <cellStyle name="40% - Accent1 3 6 2" xfId="2387"/>
    <cellStyle name="40% - Accent1 3 6 2 2" xfId="3946"/>
    <cellStyle name="40% - Accent1 3 6 3" xfId="3220"/>
    <cellStyle name="40% - Accent1 3 7" xfId="2024"/>
    <cellStyle name="40% - Accent1 3 7 2" xfId="3583"/>
    <cellStyle name="40% - Accent1 3 8" xfId="2856"/>
    <cellStyle name="40% - Accent1 4" xfId="145"/>
    <cellStyle name="40% - Accent1 4 2" xfId="1672"/>
    <cellStyle name="40% - Accent1 4 2 2" xfId="2400"/>
    <cellStyle name="40% - Accent1 4 2 2 2" xfId="3959"/>
    <cellStyle name="40% - Accent1 4 2 3" xfId="3233"/>
    <cellStyle name="40% - Accent1 4 3" xfId="2037"/>
    <cellStyle name="40% - Accent1 4 3 2" xfId="3596"/>
    <cellStyle name="40% - Accent1 4 4" xfId="2869"/>
    <cellStyle name="40% - Accent1 5" xfId="280"/>
    <cellStyle name="40% - Accent1 5 2" xfId="1756"/>
    <cellStyle name="40% - Accent1 5 2 2" xfId="2484"/>
    <cellStyle name="40% - Accent1 5 2 2 2" xfId="4043"/>
    <cellStyle name="40% - Accent1 5 2 3" xfId="3317"/>
    <cellStyle name="40% - Accent1 5 3" xfId="2121"/>
    <cellStyle name="40% - Accent1 5 3 2" xfId="3680"/>
    <cellStyle name="40% - Accent1 5 4" xfId="2953"/>
    <cellStyle name="40% - Accent1 6" xfId="1588"/>
    <cellStyle name="40% - Accent1 6 2" xfId="1957"/>
    <cellStyle name="40% - Accent1 6 2 2" xfId="2685"/>
    <cellStyle name="40% - Accent1 6 2 2 2" xfId="4244"/>
    <cellStyle name="40% - Accent1 6 2 3" xfId="3518"/>
    <cellStyle name="40% - Accent1 6 3" xfId="2322"/>
    <cellStyle name="40% - Accent1 6 3 2" xfId="3881"/>
    <cellStyle name="40% - Accent1 6 4" xfId="3155"/>
    <cellStyle name="40% - Accent1 7" xfId="1604"/>
    <cellStyle name="40% - Accent1 7 2" xfId="1970"/>
    <cellStyle name="40% - Accent1 7 2 2" xfId="2698"/>
    <cellStyle name="40% - Accent1 7 2 2 2" xfId="4257"/>
    <cellStyle name="40% - Accent1 7 2 3" xfId="3531"/>
    <cellStyle name="40% - Accent1 7 3" xfId="2335"/>
    <cellStyle name="40% - Accent1 7 3 2" xfId="3894"/>
    <cellStyle name="40% - Accent1 7 4" xfId="3168"/>
    <cellStyle name="40% - Accent1 8" xfId="1618"/>
    <cellStyle name="40% - Accent1 8 2" xfId="1983"/>
    <cellStyle name="40% - Accent1 8 2 2" xfId="2711"/>
    <cellStyle name="40% - Accent1 8 2 2 2" xfId="4270"/>
    <cellStyle name="40% - Accent1 8 2 3" xfId="3544"/>
    <cellStyle name="40% - Accent1 8 3" xfId="2348"/>
    <cellStyle name="40% - Accent1 8 3 2" xfId="3907"/>
    <cellStyle name="40% - Accent1 8 4" xfId="3181"/>
    <cellStyle name="40% - Accent1 9" xfId="1626"/>
    <cellStyle name="40% - Accent1 9 2" xfId="2356"/>
    <cellStyle name="40% - Accent1 9 2 2" xfId="3915"/>
    <cellStyle name="40% - Accent1 9 3" xfId="3189"/>
    <cellStyle name="40% - Accent2" xfId="41" builtinId="35" customBuiltin="1"/>
    <cellStyle name="40% - Accent2 10" xfId="1995"/>
    <cellStyle name="40% - Accent2 10 2" xfId="3554"/>
    <cellStyle name="40% - Accent2 11" xfId="2727"/>
    <cellStyle name="40% - Accent2 11 2" xfId="4284"/>
    <cellStyle name="40% - Accent2 12" xfId="2754"/>
    <cellStyle name="40% - Accent2 13" xfId="2771"/>
    <cellStyle name="40% - Accent2 14" xfId="2801"/>
    <cellStyle name="40% - Accent2 15" xfId="2827"/>
    <cellStyle name="40% - Accent2 16" xfId="4300"/>
    <cellStyle name="40% - Accent2 17" xfId="4328"/>
    <cellStyle name="40% - Accent2 18" xfId="4359"/>
    <cellStyle name="40% - Accent2 19" xfId="4390"/>
    <cellStyle name="40% - Accent2 2" xfId="68"/>
    <cellStyle name="40% - Accent2 2 10" xfId="2786"/>
    <cellStyle name="40% - Accent2 2 11" xfId="2814"/>
    <cellStyle name="40% - Accent2 2 12" xfId="2844"/>
    <cellStyle name="40% - Accent2 2 13" xfId="4313"/>
    <cellStyle name="40% - Accent2 2 14" xfId="4341"/>
    <cellStyle name="40% - Accent2 2 15" xfId="4372"/>
    <cellStyle name="40% - Accent2 2 16" xfId="4403"/>
    <cellStyle name="40% - Accent2 2 17" xfId="4432"/>
    <cellStyle name="40% - Accent2 2 18" xfId="4465"/>
    <cellStyle name="40% - Accent2 2 19" xfId="4506"/>
    <cellStyle name="40% - Accent2 2 2" xfId="90"/>
    <cellStyle name="40% - Accent2 2 2 2" xfId="281"/>
    <cellStyle name="40% - Accent2 2 2 3" xfId="282"/>
    <cellStyle name="40% - Accent2 2 2 3 2" xfId="1757"/>
    <cellStyle name="40% - Accent2 2 2 3 2 2" xfId="2485"/>
    <cellStyle name="40% - Accent2 2 2 3 2 2 2" xfId="4044"/>
    <cellStyle name="40% - Accent2 2 2 3 2 3" xfId="3318"/>
    <cellStyle name="40% - Accent2 2 2 3 3" xfId="2122"/>
    <cellStyle name="40% - Accent2 2 2 3 3 2" xfId="3681"/>
    <cellStyle name="40% - Accent2 2 2 3 4" xfId="2954"/>
    <cellStyle name="40% - Accent2 2 20" xfId="4555"/>
    <cellStyle name="40% - Accent2 2 3" xfId="283"/>
    <cellStyle name="40% - Accent2 2 3 2" xfId="284"/>
    <cellStyle name="40% - Accent2 2 4" xfId="285"/>
    <cellStyle name="40% - Accent2 2 5" xfId="286"/>
    <cellStyle name="40% - Accent2 2 6" xfId="287"/>
    <cellStyle name="40% - Accent2 2 7" xfId="1645"/>
    <cellStyle name="40% - Accent2 2 7 2" xfId="2375"/>
    <cellStyle name="40% - Accent2 2 7 2 2" xfId="3934"/>
    <cellStyle name="40% - Accent2 2 7 3" xfId="3208"/>
    <cellStyle name="40% - Accent2 2 8" xfId="2012"/>
    <cellStyle name="40% - Accent2 2 8 2" xfId="3571"/>
    <cellStyle name="40% - Accent2 2 9" xfId="2740"/>
    <cellStyle name="40% - Accent2 20" xfId="4419"/>
    <cellStyle name="40% - Accent2 21" xfId="4450"/>
    <cellStyle name="40% - Accent2 22" xfId="4479"/>
    <cellStyle name="40% - Accent2 23" xfId="4493"/>
    <cellStyle name="40% - Accent2 24" xfId="4523"/>
    <cellStyle name="40% - Accent2 25" xfId="4540"/>
    <cellStyle name="40% - Accent2 26" xfId="4576"/>
    <cellStyle name="40% - Accent2 3" xfId="89"/>
    <cellStyle name="40% - Accent2 3 2" xfId="288"/>
    <cellStyle name="40% - Accent2 3 2 2" xfId="289"/>
    <cellStyle name="40% - Accent2 3 2 2 2" xfId="1759"/>
    <cellStyle name="40% - Accent2 3 2 2 2 2" xfId="2487"/>
    <cellStyle name="40% - Accent2 3 2 2 2 2 2" xfId="4046"/>
    <cellStyle name="40% - Accent2 3 2 2 2 3" xfId="3320"/>
    <cellStyle name="40% - Accent2 3 2 2 3" xfId="2124"/>
    <cellStyle name="40% - Accent2 3 2 2 3 2" xfId="3683"/>
    <cellStyle name="40% - Accent2 3 2 2 4" xfId="2956"/>
    <cellStyle name="40% - Accent2 3 2 3" xfId="290"/>
    <cellStyle name="40% - Accent2 3 2 3 2" xfId="1760"/>
    <cellStyle name="40% - Accent2 3 2 3 2 2" xfId="2488"/>
    <cellStyle name="40% - Accent2 3 2 3 2 2 2" xfId="4047"/>
    <cellStyle name="40% - Accent2 3 2 3 2 3" xfId="3321"/>
    <cellStyle name="40% - Accent2 3 2 3 3" xfId="2125"/>
    <cellStyle name="40% - Accent2 3 2 3 3 2" xfId="3684"/>
    <cellStyle name="40% - Accent2 3 2 3 4" xfId="2957"/>
    <cellStyle name="40% - Accent2 3 2 4" xfId="1758"/>
    <cellStyle name="40% - Accent2 3 2 4 2" xfId="2486"/>
    <cellStyle name="40% - Accent2 3 2 4 2 2" xfId="4045"/>
    <cellStyle name="40% - Accent2 3 2 4 3" xfId="3319"/>
    <cellStyle name="40% - Accent2 3 2 5" xfId="2123"/>
    <cellStyle name="40% - Accent2 3 2 5 2" xfId="3682"/>
    <cellStyle name="40% - Accent2 3 2 6" xfId="2955"/>
    <cellStyle name="40% - Accent2 3 3" xfId="291"/>
    <cellStyle name="40% - Accent2 3 3 2" xfId="292"/>
    <cellStyle name="40% - Accent2 3 3 2 2" xfId="1762"/>
    <cellStyle name="40% - Accent2 3 3 2 2 2" xfId="2490"/>
    <cellStyle name="40% - Accent2 3 3 2 2 2 2" xfId="4049"/>
    <cellStyle name="40% - Accent2 3 3 2 2 3" xfId="3323"/>
    <cellStyle name="40% - Accent2 3 3 2 3" xfId="2127"/>
    <cellStyle name="40% - Accent2 3 3 2 3 2" xfId="3686"/>
    <cellStyle name="40% - Accent2 3 3 2 4" xfId="2959"/>
    <cellStyle name="40% - Accent2 3 3 3" xfId="293"/>
    <cellStyle name="40% - Accent2 3 3 3 2" xfId="1763"/>
    <cellStyle name="40% - Accent2 3 3 3 2 2" xfId="2491"/>
    <cellStyle name="40% - Accent2 3 3 3 2 2 2" xfId="4050"/>
    <cellStyle name="40% - Accent2 3 3 3 2 3" xfId="3324"/>
    <cellStyle name="40% - Accent2 3 3 3 3" xfId="2128"/>
    <cellStyle name="40% - Accent2 3 3 3 3 2" xfId="3687"/>
    <cellStyle name="40% - Accent2 3 3 3 4" xfId="2960"/>
    <cellStyle name="40% - Accent2 3 3 4" xfId="1761"/>
    <cellStyle name="40% - Accent2 3 3 4 2" xfId="2489"/>
    <cellStyle name="40% - Accent2 3 3 4 2 2" xfId="4048"/>
    <cellStyle name="40% - Accent2 3 3 4 3" xfId="3322"/>
    <cellStyle name="40% - Accent2 3 3 5" xfId="2126"/>
    <cellStyle name="40% - Accent2 3 3 5 2" xfId="3685"/>
    <cellStyle name="40% - Accent2 3 3 6" xfId="2958"/>
    <cellStyle name="40% - Accent2 3 4" xfId="294"/>
    <cellStyle name="40% - Accent2 3 4 2" xfId="1764"/>
    <cellStyle name="40% - Accent2 3 4 2 2" xfId="2492"/>
    <cellStyle name="40% - Accent2 3 4 2 2 2" xfId="4051"/>
    <cellStyle name="40% - Accent2 3 4 2 3" xfId="3325"/>
    <cellStyle name="40% - Accent2 3 4 3" xfId="2129"/>
    <cellStyle name="40% - Accent2 3 4 3 2" xfId="3688"/>
    <cellStyle name="40% - Accent2 3 4 4" xfId="2961"/>
    <cellStyle name="40% - Accent2 3 5" xfId="295"/>
    <cellStyle name="40% - Accent2 3 5 2" xfId="1765"/>
    <cellStyle name="40% - Accent2 3 5 2 2" xfId="2493"/>
    <cellStyle name="40% - Accent2 3 5 2 2 2" xfId="4052"/>
    <cellStyle name="40% - Accent2 3 5 2 3" xfId="3326"/>
    <cellStyle name="40% - Accent2 3 5 3" xfId="2130"/>
    <cellStyle name="40% - Accent2 3 5 3 2" xfId="3689"/>
    <cellStyle name="40% - Accent2 3 5 4" xfId="2962"/>
    <cellStyle name="40% - Accent2 3 6" xfId="1658"/>
    <cellStyle name="40% - Accent2 3 6 2" xfId="2388"/>
    <cellStyle name="40% - Accent2 3 6 2 2" xfId="3947"/>
    <cellStyle name="40% - Accent2 3 6 3" xfId="3221"/>
    <cellStyle name="40% - Accent2 3 7" xfId="2025"/>
    <cellStyle name="40% - Accent2 3 7 2" xfId="3584"/>
    <cellStyle name="40% - Accent2 3 8" xfId="2857"/>
    <cellStyle name="40% - Accent2 4" xfId="146"/>
    <cellStyle name="40% - Accent2 4 2" xfId="1673"/>
    <cellStyle name="40% - Accent2 4 2 2" xfId="2401"/>
    <cellStyle name="40% - Accent2 4 2 2 2" xfId="3960"/>
    <cellStyle name="40% - Accent2 4 2 3" xfId="3234"/>
    <cellStyle name="40% - Accent2 4 3" xfId="2038"/>
    <cellStyle name="40% - Accent2 4 3 2" xfId="3597"/>
    <cellStyle name="40% - Accent2 4 4" xfId="2870"/>
    <cellStyle name="40% - Accent2 5" xfId="296"/>
    <cellStyle name="40% - Accent2 5 2" xfId="1766"/>
    <cellStyle name="40% - Accent2 5 2 2" xfId="2494"/>
    <cellStyle name="40% - Accent2 5 2 2 2" xfId="4053"/>
    <cellStyle name="40% - Accent2 5 2 3" xfId="3327"/>
    <cellStyle name="40% - Accent2 5 3" xfId="2131"/>
    <cellStyle name="40% - Accent2 5 3 2" xfId="3690"/>
    <cellStyle name="40% - Accent2 5 4" xfId="2963"/>
    <cellStyle name="40% - Accent2 6" xfId="1589"/>
    <cellStyle name="40% - Accent2 6 2" xfId="1958"/>
    <cellStyle name="40% - Accent2 6 2 2" xfId="2686"/>
    <cellStyle name="40% - Accent2 6 2 2 2" xfId="4245"/>
    <cellStyle name="40% - Accent2 6 2 3" xfId="3519"/>
    <cellStyle name="40% - Accent2 6 3" xfId="2323"/>
    <cellStyle name="40% - Accent2 6 3 2" xfId="3882"/>
    <cellStyle name="40% - Accent2 6 4" xfId="3156"/>
    <cellStyle name="40% - Accent2 7" xfId="1605"/>
    <cellStyle name="40% - Accent2 7 2" xfId="1971"/>
    <cellStyle name="40% - Accent2 7 2 2" xfId="2699"/>
    <cellStyle name="40% - Accent2 7 2 2 2" xfId="4258"/>
    <cellStyle name="40% - Accent2 7 2 3" xfId="3532"/>
    <cellStyle name="40% - Accent2 7 3" xfId="2336"/>
    <cellStyle name="40% - Accent2 7 3 2" xfId="3895"/>
    <cellStyle name="40% - Accent2 7 4" xfId="3169"/>
    <cellStyle name="40% - Accent2 8" xfId="1619"/>
    <cellStyle name="40% - Accent2 8 2" xfId="1984"/>
    <cellStyle name="40% - Accent2 8 2 2" xfId="2712"/>
    <cellStyle name="40% - Accent2 8 2 2 2" xfId="4271"/>
    <cellStyle name="40% - Accent2 8 2 3" xfId="3545"/>
    <cellStyle name="40% - Accent2 8 3" xfId="2349"/>
    <cellStyle name="40% - Accent2 8 3 2" xfId="3908"/>
    <cellStyle name="40% - Accent2 8 4" xfId="3182"/>
    <cellStyle name="40% - Accent2 9" xfId="1628"/>
    <cellStyle name="40% - Accent2 9 2" xfId="2358"/>
    <cellStyle name="40% - Accent2 9 2 2" xfId="3917"/>
    <cellStyle name="40% - Accent2 9 3" xfId="3191"/>
    <cellStyle name="40% - Accent3" xfId="45" builtinId="39" customBuiltin="1"/>
    <cellStyle name="40% - Accent3 10" xfId="1997"/>
    <cellStyle name="40% - Accent3 10 2" xfId="3556"/>
    <cellStyle name="40% - Accent3 11" xfId="2729"/>
    <cellStyle name="40% - Accent3 11 2" xfId="4285"/>
    <cellStyle name="40% - Accent3 12" xfId="2756"/>
    <cellStyle name="40% - Accent3 13" xfId="2772"/>
    <cellStyle name="40% - Accent3 14" xfId="2803"/>
    <cellStyle name="40% - Accent3 15" xfId="2829"/>
    <cellStyle name="40% - Accent3 16" xfId="4302"/>
    <cellStyle name="40% - Accent3 17" xfId="4330"/>
    <cellStyle name="40% - Accent3 18" xfId="4361"/>
    <cellStyle name="40% - Accent3 19" xfId="4392"/>
    <cellStyle name="40% - Accent3 2" xfId="69"/>
    <cellStyle name="40% - Accent3 2 10" xfId="2788"/>
    <cellStyle name="40% - Accent3 2 11" xfId="2816"/>
    <cellStyle name="40% - Accent3 2 12" xfId="2845"/>
    <cellStyle name="40% - Accent3 2 13" xfId="4315"/>
    <cellStyle name="40% - Accent3 2 14" xfId="4343"/>
    <cellStyle name="40% - Accent3 2 15" xfId="4374"/>
    <cellStyle name="40% - Accent3 2 16" xfId="4405"/>
    <cellStyle name="40% - Accent3 2 17" xfId="4434"/>
    <cellStyle name="40% - Accent3 2 18" xfId="4467"/>
    <cellStyle name="40% - Accent3 2 19" xfId="4508"/>
    <cellStyle name="40% - Accent3 2 2" xfId="92"/>
    <cellStyle name="40% - Accent3 2 2 2" xfId="297"/>
    <cellStyle name="40% - Accent3 2 2 3" xfId="298"/>
    <cellStyle name="40% - Accent3 2 2 3 2" xfId="1767"/>
    <cellStyle name="40% - Accent3 2 2 3 2 2" xfId="2495"/>
    <cellStyle name="40% - Accent3 2 2 3 2 2 2" xfId="4054"/>
    <cellStyle name="40% - Accent3 2 2 3 2 3" xfId="3328"/>
    <cellStyle name="40% - Accent3 2 2 3 3" xfId="2132"/>
    <cellStyle name="40% - Accent3 2 2 3 3 2" xfId="3691"/>
    <cellStyle name="40% - Accent3 2 2 3 4" xfId="2964"/>
    <cellStyle name="40% - Accent3 2 20" xfId="4557"/>
    <cellStyle name="40% - Accent3 2 3" xfId="299"/>
    <cellStyle name="40% - Accent3 2 3 2" xfId="300"/>
    <cellStyle name="40% - Accent3 2 4" xfId="301"/>
    <cellStyle name="40% - Accent3 2 5" xfId="302"/>
    <cellStyle name="40% - Accent3 2 6" xfId="303"/>
    <cellStyle name="40% - Accent3 2 7" xfId="1646"/>
    <cellStyle name="40% - Accent3 2 7 2" xfId="2376"/>
    <cellStyle name="40% - Accent3 2 7 2 2" xfId="3935"/>
    <cellStyle name="40% - Accent3 2 7 3" xfId="3209"/>
    <cellStyle name="40% - Accent3 2 8" xfId="2013"/>
    <cellStyle name="40% - Accent3 2 8 2" xfId="3572"/>
    <cellStyle name="40% - Accent3 2 9" xfId="2742"/>
    <cellStyle name="40% - Accent3 20" xfId="4421"/>
    <cellStyle name="40% - Accent3 21" xfId="4452"/>
    <cellStyle name="40% - Accent3 22" xfId="4481"/>
    <cellStyle name="40% - Accent3 23" xfId="4495"/>
    <cellStyle name="40% - Accent3 24" xfId="4525"/>
    <cellStyle name="40% - Accent3 25" xfId="4542"/>
    <cellStyle name="40% - Accent3 26" xfId="4578"/>
    <cellStyle name="40% - Accent3 3" xfId="91"/>
    <cellStyle name="40% - Accent3 3 2" xfId="304"/>
    <cellStyle name="40% - Accent3 3 2 2" xfId="305"/>
    <cellStyle name="40% - Accent3 3 2 2 2" xfId="1769"/>
    <cellStyle name="40% - Accent3 3 2 2 2 2" xfId="2497"/>
    <cellStyle name="40% - Accent3 3 2 2 2 2 2" xfId="4056"/>
    <cellStyle name="40% - Accent3 3 2 2 2 3" xfId="3330"/>
    <cellStyle name="40% - Accent3 3 2 2 3" xfId="2134"/>
    <cellStyle name="40% - Accent3 3 2 2 3 2" xfId="3693"/>
    <cellStyle name="40% - Accent3 3 2 2 4" xfId="2966"/>
    <cellStyle name="40% - Accent3 3 2 3" xfId="306"/>
    <cellStyle name="40% - Accent3 3 2 3 2" xfId="1770"/>
    <cellStyle name="40% - Accent3 3 2 3 2 2" xfId="2498"/>
    <cellStyle name="40% - Accent3 3 2 3 2 2 2" xfId="4057"/>
    <cellStyle name="40% - Accent3 3 2 3 2 3" xfId="3331"/>
    <cellStyle name="40% - Accent3 3 2 3 3" xfId="2135"/>
    <cellStyle name="40% - Accent3 3 2 3 3 2" xfId="3694"/>
    <cellStyle name="40% - Accent3 3 2 3 4" xfId="2967"/>
    <cellStyle name="40% - Accent3 3 2 4" xfId="1768"/>
    <cellStyle name="40% - Accent3 3 2 4 2" xfId="2496"/>
    <cellStyle name="40% - Accent3 3 2 4 2 2" xfId="4055"/>
    <cellStyle name="40% - Accent3 3 2 4 3" xfId="3329"/>
    <cellStyle name="40% - Accent3 3 2 5" xfId="2133"/>
    <cellStyle name="40% - Accent3 3 2 5 2" xfId="3692"/>
    <cellStyle name="40% - Accent3 3 2 6" xfId="2965"/>
    <cellStyle name="40% - Accent3 3 3" xfId="307"/>
    <cellStyle name="40% - Accent3 3 3 2" xfId="308"/>
    <cellStyle name="40% - Accent3 3 3 2 2" xfId="1772"/>
    <cellStyle name="40% - Accent3 3 3 2 2 2" xfId="2500"/>
    <cellStyle name="40% - Accent3 3 3 2 2 2 2" xfId="4059"/>
    <cellStyle name="40% - Accent3 3 3 2 2 3" xfId="3333"/>
    <cellStyle name="40% - Accent3 3 3 2 3" xfId="2137"/>
    <cellStyle name="40% - Accent3 3 3 2 3 2" xfId="3696"/>
    <cellStyle name="40% - Accent3 3 3 2 4" xfId="2969"/>
    <cellStyle name="40% - Accent3 3 3 3" xfId="309"/>
    <cellStyle name="40% - Accent3 3 3 3 2" xfId="1773"/>
    <cellStyle name="40% - Accent3 3 3 3 2 2" xfId="2501"/>
    <cellStyle name="40% - Accent3 3 3 3 2 2 2" xfId="4060"/>
    <cellStyle name="40% - Accent3 3 3 3 2 3" xfId="3334"/>
    <cellStyle name="40% - Accent3 3 3 3 3" xfId="2138"/>
    <cellStyle name="40% - Accent3 3 3 3 3 2" xfId="3697"/>
    <cellStyle name="40% - Accent3 3 3 3 4" xfId="2970"/>
    <cellStyle name="40% - Accent3 3 3 4" xfId="1771"/>
    <cellStyle name="40% - Accent3 3 3 4 2" xfId="2499"/>
    <cellStyle name="40% - Accent3 3 3 4 2 2" xfId="4058"/>
    <cellStyle name="40% - Accent3 3 3 4 3" xfId="3332"/>
    <cellStyle name="40% - Accent3 3 3 5" xfId="2136"/>
    <cellStyle name="40% - Accent3 3 3 5 2" xfId="3695"/>
    <cellStyle name="40% - Accent3 3 3 6" xfId="2968"/>
    <cellStyle name="40% - Accent3 3 4" xfId="310"/>
    <cellStyle name="40% - Accent3 3 4 2" xfId="1774"/>
    <cellStyle name="40% - Accent3 3 4 2 2" xfId="2502"/>
    <cellStyle name="40% - Accent3 3 4 2 2 2" xfId="4061"/>
    <cellStyle name="40% - Accent3 3 4 2 3" xfId="3335"/>
    <cellStyle name="40% - Accent3 3 4 3" xfId="2139"/>
    <cellStyle name="40% - Accent3 3 4 3 2" xfId="3698"/>
    <cellStyle name="40% - Accent3 3 4 4" xfId="2971"/>
    <cellStyle name="40% - Accent3 3 5" xfId="311"/>
    <cellStyle name="40% - Accent3 3 5 2" xfId="1775"/>
    <cellStyle name="40% - Accent3 3 5 2 2" xfId="2503"/>
    <cellStyle name="40% - Accent3 3 5 2 2 2" xfId="4062"/>
    <cellStyle name="40% - Accent3 3 5 2 3" xfId="3336"/>
    <cellStyle name="40% - Accent3 3 5 3" xfId="2140"/>
    <cellStyle name="40% - Accent3 3 5 3 2" xfId="3699"/>
    <cellStyle name="40% - Accent3 3 5 4" xfId="2972"/>
    <cellStyle name="40% - Accent3 3 6" xfId="1659"/>
    <cellStyle name="40% - Accent3 3 6 2" xfId="2389"/>
    <cellStyle name="40% - Accent3 3 6 2 2" xfId="3948"/>
    <cellStyle name="40% - Accent3 3 6 3" xfId="3222"/>
    <cellStyle name="40% - Accent3 3 7" xfId="2026"/>
    <cellStyle name="40% - Accent3 3 7 2" xfId="3585"/>
    <cellStyle name="40% - Accent3 3 8" xfId="2858"/>
    <cellStyle name="40% - Accent3 4" xfId="147"/>
    <cellStyle name="40% - Accent3 4 2" xfId="1674"/>
    <cellStyle name="40% - Accent3 4 2 2" xfId="2402"/>
    <cellStyle name="40% - Accent3 4 2 2 2" xfId="3961"/>
    <cellStyle name="40% - Accent3 4 2 3" xfId="3235"/>
    <cellStyle name="40% - Accent3 4 3" xfId="2039"/>
    <cellStyle name="40% - Accent3 4 3 2" xfId="3598"/>
    <cellStyle name="40% - Accent3 4 4" xfId="2871"/>
    <cellStyle name="40% - Accent3 5" xfId="312"/>
    <cellStyle name="40% - Accent3 5 2" xfId="1776"/>
    <cellStyle name="40% - Accent3 5 2 2" xfId="2504"/>
    <cellStyle name="40% - Accent3 5 2 2 2" xfId="4063"/>
    <cellStyle name="40% - Accent3 5 2 3" xfId="3337"/>
    <cellStyle name="40% - Accent3 5 3" xfId="2141"/>
    <cellStyle name="40% - Accent3 5 3 2" xfId="3700"/>
    <cellStyle name="40% - Accent3 5 4" xfId="2973"/>
    <cellStyle name="40% - Accent3 6" xfId="1590"/>
    <cellStyle name="40% - Accent3 6 2" xfId="1959"/>
    <cellStyle name="40% - Accent3 6 2 2" xfId="2687"/>
    <cellStyle name="40% - Accent3 6 2 2 2" xfId="4246"/>
    <cellStyle name="40% - Accent3 6 2 3" xfId="3520"/>
    <cellStyle name="40% - Accent3 6 3" xfId="2324"/>
    <cellStyle name="40% - Accent3 6 3 2" xfId="3883"/>
    <cellStyle name="40% - Accent3 6 4" xfId="3157"/>
    <cellStyle name="40% - Accent3 7" xfId="1606"/>
    <cellStyle name="40% - Accent3 7 2" xfId="1972"/>
    <cellStyle name="40% - Accent3 7 2 2" xfId="2700"/>
    <cellStyle name="40% - Accent3 7 2 2 2" xfId="4259"/>
    <cellStyle name="40% - Accent3 7 2 3" xfId="3533"/>
    <cellStyle name="40% - Accent3 7 3" xfId="2337"/>
    <cellStyle name="40% - Accent3 7 3 2" xfId="3896"/>
    <cellStyle name="40% - Accent3 7 4" xfId="3170"/>
    <cellStyle name="40% - Accent3 8" xfId="1620"/>
    <cellStyle name="40% - Accent3 8 2" xfId="1985"/>
    <cellStyle name="40% - Accent3 8 2 2" xfId="2713"/>
    <cellStyle name="40% - Accent3 8 2 2 2" xfId="4272"/>
    <cellStyle name="40% - Accent3 8 2 3" xfId="3546"/>
    <cellStyle name="40% - Accent3 8 3" xfId="2350"/>
    <cellStyle name="40% - Accent3 8 3 2" xfId="3909"/>
    <cellStyle name="40% - Accent3 8 4" xfId="3183"/>
    <cellStyle name="40% - Accent3 9" xfId="1630"/>
    <cellStyle name="40% - Accent3 9 2" xfId="2360"/>
    <cellStyle name="40% - Accent3 9 2 2" xfId="3919"/>
    <cellStyle name="40% - Accent3 9 3" xfId="3193"/>
    <cellStyle name="40% - Accent4" xfId="49" builtinId="43" customBuiltin="1"/>
    <cellStyle name="40% - Accent4 10" xfId="1999"/>
    <cellStyle name="40% - Accent4 10 2" xfId="3558"/>
    <cellStyle name="40% - Accent4 11" xfId="2731"/>
    <cellStyle name="40% - Accent4 11 2" xfId="4286"/>
    <cellStyle name="40% - Accent4 12" xfId="2758"/>
    <cellStyle name="40% - Accent4 13" xfId="2773"/>
    <cellStyle name="40% - Accent4 14" xfId="2805"/>
    <cellStyle name="40% - Accent4 15" xfId="2831"/>
    <cellStyle name="40% - Accent4 16" xfId="4304"/>
    <cellStyle name="40% - Accent4 17" xfId="4332"/>
    <cellStyle name="40% - Accent4 18" xfId="4363"/>
    <cellStyle name="40% - Accent4 19" xfId="4394"/>
    <cellStyle name="40% - Accent4 2" xfId="70"/>
    <cellStyle name="40% - Accent4 2 10" xfId="2790"/>
    <cellStyle name="40% - Accent4 2 11" xfId="2818"/>
    <cellStyle name="40% - Accent4 2 12" xfId="2846"/>
    <cellStyle name="40% - Accent4 2 13" xfId="4317"/>
    <cellStyle name="40% - Accent4 2 14" xfId="4345"/>
    <cellStyle name="40% - Accent4 2 15" xfId="4376"/>
    <cellStyle name="40% - Accent4 2 16" xfId="4407"/>
    <cellStyle name="40% - Accent4 2 17" xfId="4436"/>
    <cellStyle name="40% - Accent4 2 18" xfId="4469"/>
    <cellStyle name="40% - Accent4 2 19" xfId="4510"/>
    <cellStyle name="40% - Accent4 2 2" xfId="94"/>
    <cellStyle name="40% - Accent4 2 2 2" xfId="313"/>
    <cellStyle name="40% - Accent4 2 2 3" xfId="314"/>
    <cellStyle name="40% - Accent4 2 2 3 2" xfId="1777"/>
    <cellStyle name="40% - Accent4 2 2 3 2 2" xfId="2505"/>
    <cellStyle name="40% - Accent4 2 2 3 2 2 2" xfId="4064"/>
    <cellStyle name="40% - Accent4 2 2 3 2 3" xfId="3338"/>
    <cellStyle name="40% - Accent4 2 2 3 3" xfId="2142"/>
    <cellStyle name="40% - Accent4 2 2 3 3 2" xfId="3701"/>
    <cellStyle name="40% - Accent4 2 2 3 4" xfId="2974"/>
    <cellStyle name="40% - Accent4 2 20" xfId="4559"/>
    <cellStyle name="40% - Accent4 2 3" xfId="315"/>
    <cellStyle name="40% - Accent4 2 3 2" xfId="316"/>
    <cellStyle name="40% - Accent4 2 4" xfId="317"/>
    <cellStyle name="40% - Accent4 2 5" xfId="318"/>
    <cellStyle name="40% - Accent4 2 6" xfId="319"/>
    <cellStyle name="40% - Accent4 2 7" xfId="1647"/>
    <cellStyle name="40% - Accent4 2 7 2" xfId="2377"/>
    <cellStyle name="40% - Accent4 2 7 2 2" xfId="3936"/>
    <cellStyle name="40% - Accent4 2 7 3" xfId="3210"/>
    <cellStyle name="40% - Accent4 2 8" xfId="2014"/>
    <cellStyle name="40% - Accent4 2 8 2" xfId="3573"/>
    <cellStyle name="40% - Accent4 2 9" xfId="2744"/>
    <cellStyle name="40% - Accent4 20" xfId="4423"/>
    <cellStyle name="40% - Accent4 21" xfId="4454"/>
    <cellStyle name="40% - Accent4 22" xfId="4483"/>
    <cellStyle name="40% - Accent4 23" xfId="4497"/>
    <cellStyle name="40% - Accent4 24" xfId="4527"/>
    <cellStyle name="40% - Accent4 25" xfId="4544"/>
    <cellStyle name="40% - Accent4 26" xfId="4580"/>
    <cellStyle name="40% - Accent4 3" xfId="93"/>
    <cellStyle name="40% - Accent4 3 2" xfId="320"/>
    <cellStyle name="40% - Accent4 3 2 2" xfId="321"/>
    <cellStyle name="40% - Accent4 3 2 2 2" xfId="1779"/>
    <cellStyle name="40% - Accent4 3 2 2 2 2" xfId="2507"/>
    <cellStyle name="40% - Accent4 3 2 2 2 2 2" xfId="4066"/>
    <cellStyle name="40% - Accent4 3 2 2 2 3" xfId="3340"/>
    <cellStyle name="40% - Accent4 3 2 2 3" xfId="2144"/>
    <cellStyle name="40% - Accent4 3 2 2 3 2" xfId="3703"/>
    <cellStyle name="40% - Accent4 3 2 2 4" xfId="2976"/>
    <cellStyle name="40% - Accent4 3 2 3" xfId="322"/>
    <cellStyle name="40% - Accent4 3 2 3 2" xfId="1780"/>
    <cellStyle name="40% - Accent4 3 2 3 2 2" xfId="2508"/>
    <cellStyle name="40% - Accent4 3 2 3 2 2 2" xfId="4067"/>
    <cellStyle name="40% - Accent4 3 2 3 2 3" xfId="3341"/>
    <cellStyle name="40% - Accent4 3 2 3 3" xfId="2145"/>
    <cellStyle name="40% - Accent4 3 2 3 3 2" xfId="3704"/>
    <cellStyle name="40% - Accent4 3 2 3 4" xfId="2977"/>
    <cellStyle name="40% - Accent4 3 2 4" xfId="1778"/>
    <cellStyle name="40% - Accent4 3 2 4 2" xfId="2506"/>
    <cellStyle name="40% - Accent4 3 2 4 2 2" xfId="4065"/>
    <cellStyle name="40% - Accent4 3 2 4 3" xfId="3339"/>
    <cellStyle name="40% - Accent4 3 2 5" xfId="2143"/>
    <cellStyle name="40% - Accent4 3 2 5 2" xfId="3702"/>
    <cellStyle name="40% - Accent4 3 2 6" xfId="2975"/>
    <cellStyle name="40% - Accent4 3 3" xfId="323"/>
    <cellStyle name="40% - Accent4 3 3 2" xfId="324"/>
    <cellStyle name="40% - Accent4 3 3 2 2" xfId="1782"/>
    <cellStyle name="40% - Accent4 3 3 2 2 2" xfId="2510"/>
    <cellStyle name="40% - Accent4 3 3 2 2 2 2" xfId="4069"/>
    <cellStyle name="40% - Accent4 3 3 2 2 3" xfId="3343"/>
    <cellStyle name="40% - Accent4 3 3 2 3" xfId="2147"/>
    <cellStyle name="40% - Accent4 3 3 2 3 2" xfId="3706"/>
    <cellStyle name="40% - Accent4 3 3 2 4" xfId="2979"/>
    <cellStyle name="40% - Accent4 3 3 3" xfId="325"/>
    <cellStyle name="40% - Accent4 3 3 3 2" xfId="1783"/>
    <cellStyle name="40% - Accent4 3 3 3 2 2" xfId="2511"/>
    <cellStyle name="40% - Accent4 3 3 3 2 2 2" xfId="4070"/>
    <cellStyle name="40% - Accent4 3 3 3 2 3" xfId="3344"/>
    <cellStyle name="40% - Accent4 3 3 3 3" xfId="2148"/>
    <cellStyle name="40% - Accent4 3 3 3 3 2" xfId="3707"/>
    <cellStyle name="40% - Accent4 3 3 3 4" xfId="2980"/>
    <cellStyle name="40% - Accent4 3 3 4" xfId="1781"/>
    <cellStyle name="40% - Accent4 3 3 4 2" xfId="2509"/>
    <cellStyle name="40% - Accent4 3 3 4 2 2" xfId="4068"/>
    <cellStyle name="40% - Accent4 3 3 4 3" xfId="3342"/>
    <cellStyle name="40% - Accent4 3 3 5" xfId="2146"/>
    <cellStyle name="40% - Accent4 3 3 5 2" xfId="3705"/>
    <cellStyle name="40% - Accent4 3 3 6" xfId="2978"/>
    <cellStyle name="40% - Accent4 3 4" xfId="326"/>
    <cellStyle name="40% - Accent4 3 4 2" xfId="1784"/>
    <cellStyle name="40% - Accent4 3 4 2 2" xfId="2512"/>
    <cellStyle name="40% - Accent4 3 4 2 2 2" xfId="4071"/>
    <cellStyle name="40% - Accent4 3 4 2 3" xfId="3345"/>
    <cellStyle name="40% - Accent4 3 4 3" xfId="2149"/>
    <cellStyle name="40% - Accent4 3 4 3 2" xfId="3708"/>
    <cellStyle name="40% - Accent4 3 4 4" xfId="2981"/>
    <cellStyle name="40% - Accent4 3 5" xfId="327"/>
    <cellStyle name="40% - Accent4 3 5 2" xfId="1785"/>
    <cellStyle name="40% - Accent4 3 5 2 2" xfId="2513"/>
    <cellStyle name="40% - Accent4 3 5 2 2 2" xfId="4072"/>
    <cellStyle name="40% - Accent4 3 5 2 3" xfId="3346"/>
    <cellStyle name="40% - Accent4 3 5 3" xfId="2150"/>
    <cellStyle name="40% - Accent4 3 5 3 2" xfId="3709"/>
    <cellStyle name="40% - Accent4 3 5 4" xfId="2982"/>
    <cellStyle name="40% - Accent4 3 6" xfId="1660"/>
    <cellStyle name="40% - Accent4 3 6 2" xfId="2390"/>
    <cellStyle name="40% - Accent4 3 6 2 2" xfId="3949"/>
    <cellStyle name="40% - Accent4 3 6 3" xfId="3223"/>
    <cellStyle name="40% - Accent4 3 7" xfId="2027"/>
    <cellStyle name="40% - Accent4 3 7 2" xfId="3586"/>
    <cellStyle name="40% - Accent4 3 8" xfId="2859"/>
    <cellStyle name="40% - Accent4 4" xfId="148"/>
    <cellStyle name="40% - Accent4 4 2" xfId="1675"/>
    <cellStyle name="40% - Accent4 4 2 2" xfId="2403"/>
    <cellStyle name="40% - Accent4 4 2 2 2" xfId="3962"/>
    <cellStyle name="40% - Accent4 4 2 3" xfId="3236"/>
    <cellStyle name="40% - Accent4 4 3" xfId="2040"/>
    <cellStyle name="40% - Accent4 4 3 2" xfId="3599"/>
    <cellStyle name="40% - Accent4 4 4" xfId="2872"/>
    <cellStyle name="40% - Accent4 5" xfId="328"/>
    <cellStyle name="40% - Accent4 5 2" xfId="1786"/>
    <cellStyle name="40% - Accent4 5 2 2" xfId="2514"/>
    <cellStyle name="40% - Accent4 5 2 2 2" xfId="4073"/>
    <cellStyle name="40% - Accent4 5 2 3" xfId="3347"/>
    <cellStyle name="40% - Accent4 5 3" xfId="2151"/>
    <cellStyle name="40% - Accent4 5 3 2" xfId="3710"/>
    <cellStyle name="40% - Accent4 5 4" xfId="2983"/>
    <cellStyle name="40% - Accent4 6" xfId="1591"/>
    <cellStyle name="40% - Accent4 6 2" xfId="1960"/>
    <cellStyle name="40% - Accent4 6 2 2" xfId="2688"/>
    <cellStyle name="40% - Accent4 6 2 2 2" xfId="4247"/>
    <cellStyle name="40% - Accent4 6 2 3" xfId="3521"/>
    <cellStyle name="40% - Accent4 6 3" xfId="2325"/>
    <cellStyle name="40% - Accent4 6 3 2" xfId="3884"/>
    <cellStyle name="40% - Accent4 6 4" xfId="3158"/>
    <cellStyle name="40% - Accent4 7" xfId="1607"/>
    <cellStyle name="40% - Accent4 7 2" xfId="1973"/>
    <cellStyle name="40% - Accent4 7 2 2" xfId="2701"/>
    <cellStyle name="40% - Accent4 7 2 2 2" xfId="4260"/>
    <cellStyle name="40% - Accent4 7 2 3" xfId="3534"/>
    <cellStyle name="40% - Accent4 7 3" xfId="2338"/>
    <cellStyle name="40% - Accent4 7 3 2" xfId="3897"/>
    <cellStyle name="40% - Accent4 7 4" xfId="3171"/>
    <cellStyle name="40% - Accent4 8" xfId="1621"/>
    <cellStyle name="40% - Accent4 8 2" xfId="1986"/>
    <cellStyle name="40% - Accent4 8 2 2" xfId="2714"/>
    <cellStyle name="40% - Accent4 8 2 2 2" xfId="4273"/>
    <cellStyle name="40% - Accent4 8 2 3" xfId="3547"/>
    <cellStyle name="40% - Accent4 8 3" xfId="2351"/>
    <cellStyle name="40% - Accent4 8 3 2" xfId="3910"/>
    <cellStyle name="40% - Accent4 8 4" xfId="3184"/>
    <cellStyle name="40% - Accent4 9" xfId="1632"/>
    <cellStyle name="40% - Accent4 9 2" xfId="2362"/>
    <cellStyle name="40% - Accent4 9 2 2" xfId="3921"/>
    <cellStyle name="40% - Accent4 9 3" xfId="3195"/>
    <cellStyle name="40% - Accent5" xfId="53" builtinId="47" customBuiltin="1"/>
    <cellStyle name="40% - Accent5 10" xfId="2001"/>
    <cellStyle name="40% - Accent5 10 2" xfId="3560"/>
    <cellStyle name="40% - Accent5 11" xfId="2733"/>
    <cellStyle name="40% - Accent5 11 2" xfId="4287"/>
    <cellStyle name="40% - Accent5 12" xfId="2760"/>
    <cellStyle name="40% - Accent5 13" xfId="2774"/>
    <cellStyle name="40% - Accent5 14" xfId="2807"/>
    <cellStyle name="40% - Accent5 15" xfId="2833"/>
    <cellStyle name="40% - Accent5 16" xfId="4306"/>
    <cellStyle name="40% - Accent5 17" xfId="4334"/>
    <cellStyle name="40% - Accent5 18" xfId="4365"/>
    <cellStyle name="40% - Accent5 19" xfId="4396"/>
    <cellStyle name="40% - Accent5 2" xfId="71"/>
    <cellStyle name="40% - Accent5 2 10" xfId="2792"/>
    <cellStyle name="40% - Accent5 2 11" xfId="2820"/>
    <cellStyle name="40% - Accent5 2 12" xfId="2847"/>
    <cellStyle name="40% - Accent5 2 13" xfId="4319"/>
    <cellStyle name="40% - Accent5 2 14" xfId="4347"/>
    <cellStyle name="40% - Accent5 2 15" xfId="4378"/>
    <cellStyle name="40% - Accent5 2 16" xfId="4409"/>
    <cellStyle name="40% - Accent5 2 17" xfId="4438"/>
    <cellStyle name="40% - Accent5 2 18" xfId="4471"/>
    <cellStyle name="40% - Accent5 2 19" xfId="4512"/>
    <cellStyle name="40% - Accent5 2 2" xfId="96"/>
    <cellStyle name="40% - Accent5 2 2 2" xfId="329"/>
    <cellStyle name="40% - Accent5 2 2 3" xfId="330"/>
    <cellStyle name="40% - Accent5 2 2 3 2" xfId="1787"/>
    <cellStyle name="40% - Accent5 2 2 3 2 2" xfId="2515"/>
    <cellStyle name="40% - Accent5 2 2 3 2 2 2" xfId="4074"/>
    <cellStyle name="40% - Accent5 2 2 3 2 3" xfId="3348"/>
    <cellStyle name="40% - Accent5 2 2 3 3" xfId="2152"/>
    <cellStyle name="40% - Accent5 2 2 3 3 2" xfId="3711"/>
    <cellStyle name="40% - Accent5 2 2 3 4" xfId="2984"/>
    <cellStyle name="40% - Accent5 2 20" xfId="4561"/>
    <cellStyle name="40% - Accent5 2 3" xfId="331"/>
    <cellStyle name="40% - Accent5 2 3 2" xfId="332"/>
    <cellStyle name="40% - Accent5 2 4" xfId="333"/>
    <cellStyle name="40% - Accent5 2 5" xfId="334"/>
    <cellStyle name="40% - Accent5 2 6" xfId="335"/>
    <cellStyle name="40% - Accent5 2 7" xfId="1648"/>
    <cellStyle name="40% - Accent5 2 7 2" xfId="2378"/>
    <cellStyle name="40% - Accent5 2 7 2 2" xfId="3937"/>
    <cellStyle name="40% - Accent5 2 7 3" xfId="3211"/>
    <cellStyle name="40% - Accent5 2 8" xfId="2015"/>
    <cellStyle name="40% - Accent5 2 8 2" xfId="3574"/>
    <cellStyle name="40% - Accent5 2 9" xfId="2746"/>
    <cellStyle name="40% - Accent5 20" xfId="4425"/>
    <cellStyle name="40% - Accent5 21" xfId="4456"/>
    <cellStyle name="40% - Accent5 22" xfId="4485"/>
    <cellStyle name="40% - Accent5 23" xfId="4499"/>
    <cellStyle name="40% - Accent5 24" xfId="4529"/>
    <cellStyle name="40% - Accent5 25" xfId="4546"/>
    <cellStyle name="40% - Accent5 26" xfId="4582"/>
    <cellStyle name="40% - Accent5 3" xfId="95"/>
    <cellStyle name="40% - Accent5 3 2" xfId="336"/>
    <cellStyle name="40% - Accent5 3 2 2" xfId="337"/>
    <cellStyle name="40% - Accent5 3 2 2 2" xfId="1789"/>
    <cellStyle name="40% - Accent5 3 2 2 2 2" xfId="2517"/>
    <cellStyle name="40% - Accent5 3 2 2 2 2 2" xfId="4076"/>
    <cellStyle name="40% - Accent5 3 2 2 2 3" xfId="3350"/>
    <cellStyle name="40% - Accent5 3 2 2 3" xfId="2154"/>
    <cellStyle name="40% - Accent5 3 2 2 3 2" xfId="3713"/>
    <cellStyle name="40% - Accent5 3 2 2 4" xfId="2986"/>
    <cellStyle name="40% - Accent5 3 2 3" xfId="338"/>
    <cellStyle name="40% - Accent5 3 2 3 2" xfId="1790"/>
    <cellStyle name="40% - Accent5 3 2 3 2 2" xfId="2518"/>
    <cellStyle name="40% - Accent5 3 2 3 2 2 2" xfId="4077"/>
    <cellStyle name="40% - Accent5 3 2 3 2 3" xfId="3351"/>
    <cellStyle name="40% - Accent5 3 2 3 3" xfId="2155"/>
    <cellStyle name="40% - Accent5 3 2 3 3 2" xfId="3714"/>
    <cellStyle name="40% - Accent5 3 2 3 4" xfId="2987"/>
    <cellStyle name="40% - Accent5 3 2 4" xfId="1788"/>
    <cellStyle name="40% - Accent5 3 2 4 2" xfId="2516"/>
    <cellStyle name="40% - Accent5 3 2 4 2 2" xfId="4075"/>
    <cellStyle name="40% - Accent5 3 2 4 3" xfId="3349"/>
    <cellStyle name="40% - Accent5 3 2 5" xfId="2153"/>
    <cellStyle name="40% - Accent5 3 2 5 2" xfId="3712"/>
    <cellStyle name="40% - Accent5 3 2 6" xfId="2985"/>
    <cellStyle name="40% - Accent5 3 3" xfId="339"/>
    <cellStyle name="40% - Accent5 3 3 2" xfId="340"/>
    <cellStyle name="40% - Accent5 3 3 2 2" xfId="1792"/>
    <cellStyle name="40% - Accent5 3 3 2 2 2" xfId="2520"/>
    <cellStyle name="40% - Accent5 3 3 2 2 2 2" xfId="4079"/>
    <cellStyle name="40% - Accent5 3 3 2 2 3" xfId="3353"/>
    <cellStyle name="40% - Accent5 3 3 2 3" xfId="2157"/>
    <cellStyle name="40% - Accent5 3 3 2 3 2" xfId="3716"/>
    <cellStyle name="40% - Accent5 3 3 2 4" xfId="2989"/>
    <cellStyle name="40% - Accent5 3 3 3" xfId="341"/>
    <cellStyle name="40% - Accent5 3 3 3 2" xfId="1793"/>
    <cellStyle name="40% - Accent5 3 3 3 2 2" xfId="2521"/>
    <cellStyle name="40% - Accent5 3 3 3 2 2 2" xfId="4080"/>
    <cellStyle name="40% - Accent5 3 3 3 2 3" xfId="3354"/>
    <cellStyle name="40% - Accent5 3 3 3 3" xfId="2158"/>
    <cellStyle name="40% - Accent5 3 3 3 3 2" xfId="3717"/>
    <cellStyle name="40% - Accent5 3 3 3 4" xfId="2990"/>
    <cellStyle name="40% - Accent5 3 3 4" xfId="1791"/>
    <cellStyle name="40% - Accent5 3 3 4 2" xfId="2519"/>
    <cellStyle name="40% - Accent5 3 3 4 2 2" xfId="4078"/>
    <cellStyle name="40% - Accent5 3 3 4 3" xfId="3352"/>
    <cellStyle name="40% - Accent5 3 3 5" xfId="2156"/>
    <cellStyle name="40% - Accent5 3 3 5 2" xfId="3715"/>
    <cellStyle name="40% - Accent5 3 3 6" xfId="2988"/>
    <cellStyle name="40% - Accent5 3 4" xfId="342"/>
    <cellStyle name="40% - Accent5 3 4 2" xfId="1794"/>
    <cellStyle name="40% - Accent5 3 4 2 2" xfId="2522"/>
    <cellStyle name="40% - Accent5 3 4 2 2 2" xfId="4081"/>
    <cellStyle name="40% - Accent5 3 4 2 3" xfId="3355"/>
    <cellStyle name="40% - Accent5 3 4 3" xfId="2159"/>
    <cellStyle name="40% - Accent5 3 4 3 2" xfId="3718"/>
    <cellStyle name="40% - Accent5 3 4 4" xfId="2991"/>
    <cellStyle name="40% - Accent5 3 5" xfId="343"/>
    <cellStyle name="40% - Accent5 3 5 2" xfId="1795"/>
    <cellStyle name="40% - Accent5 3 5 2 2" xfId="2523"/>
    <cellStyle name="40% - Accent5 3 5 2 2 2" xfId="4082"/>
    <cellStyle name="40% - Accent5 3 5 2 3" xfId="3356"/>
    <cellStyle name="40% - Accent5 3 5 3" xfId="2160"/>
    <cellStyle name="40% - Accent5 3 5 3 2" xfId="3719"/>
    <cellStyle name="40% - Accent5 3 5 4" xfId="2992"/>
    <cellStyle name="40% - Accent5 3 6" xfId="1661"/>
    <cellStyle name="40% - Accent5 3 6 2" xfId="2391"/>
    <cellStyle name="40% - Accent5 3 6 2 2" xfId="3950"/>
    <cellStyle name="40% - Accent5 3 6 3" xfId="3224"/>
    <cellStyle name="40% - Accent5 3 7" xfId="2028"/>
    <cellStyle name="40% - Accent5 3 7 2" xfId="3587"/>
    <cellStyle name="40% - Accent5 3 8" xfId="2860"/>
    <cellStyle name="40% - Accent5 4" xfId="149"/>
    <cellStyle name="40% - Accent5 4 2" xfId="1676"/>
    <cellStyle name="40% - Accent5 4 2 2" xfId="2404"/>
    <cellStyle name="40% - Accent5 4 2 2 2" xfId="3963"/>
    <cellStyle name="40% - Accent5 4 2 3" xfId="3237"/>
    <cellStyle name="40% - Accent5 4 3" xfId="2041"/>
    <cellStyle name="40% - Accent5 4 3 2" xfId="3600"/>
    <cellStyle name="40% - Accent5 4 4" xfId="2873"/>
    <cellStyle name="40% - Accent5 5" xfId="344"/>
    <cellStyle name="40% - Accent5 5 2" xfId="1796"/>
    <cellStyle name="40% - Accent5 5 2 2" xfId="2524"/>
    <cellStyle name="40% - Accent5 5 2 2 2" xfId="4083"/>
    <cellStyle name="40% - Accent5 5 2 3" xfId="3357"/>
    <cellStyle name="40% - Accent5 5 3" xfId="2161"/>
    <cellStyle name="40% - Accent5 5 3 2" xfId="3720"/>
    <cellStyle name="40% - Accent5 5 4" xfId="2993"/>
    <cellStyle name="40% - Accent5 6" xfId="1592"/>
    <cellStyle name="40% - Accent5 6 2" xfId="1961"/>
    <cellStyle name="40% - Accent5 6 2 2" xfId="2689"/>
    <cellStyle name="40% - Accent5 6 2 2 2" xfId="4248"/>
    <cellStyle name="40% - Accent5 6 2 3" xfId="3522"/>
    <cellStyle name="40% - Accent5 6 3" xfId="2326"/>
    <cellStyle name="40% - Accent5 6 3 2" xfId="3885"/>
    <cellStyle name="40% - Accent5 6 4" xfId="3159"/>
    <cellStyle name="40% - Accent5 7" xfId="1608"/>
    <cellStyle name="40% - Accent5 7 2" xfId="1974"/>
    <cellStyle name="40% - Accent5 7 2 2" xfId="2702"/>
    <cellStyle name="40% - Accent5 7 2 2 2" xfId="4261"/>
    <cellStyle name="40% - Accent5 7 2 3" xfId="3535"/>
    <cellStyle name="40% - Accent5 7 3" xfId="2339"/>
    <cellStyle name="40% - Accent5 7 3 2" xfId="3898"/>
    <cellStyle name="40% - Accent5 7 4" xfId="3172"/>
    <cellStyle name="40% - Accent5 8" xfId="1622"/>
    <cellStyle name="40% - Accent5 8 2" xfId="1987"/>
    <cellStyle name="40% - Accent5 8 2 2" xfId="2715"/>
    <cellStyle name="40% - Accent5 8 2 2 2" xfId="4274"/>
    <cellStyle name="40% - Accent5 8 2 3" xfId="3548"/>
    <cellStyle name="40% - Accent5 8 3" xfId="2352"/>
    <cellStyle name="40% - Accent5 8 3 2" xfId="3911"/>
    <cellStyle name="40% - Accent5 8 4" xfId="3185"/>
    <cellStyle name="40% - Accent5 9" xfId="1634"/>
    <cellStyle name="40% - Accent5 9 2" xfId="2364"/>
    <cellStyle name="40% - Accent5 9 2 2" xfId="3923"/>
    <cellStyle name="40% - Accent5 9 3" xfId="3197"/>
    <cellStyle name="40% - Accent6" xfId="57" builtinId="51" customBuiltin="1"/>
    <cellStyle name="40% - Accent6 10" xfId="2003"/>
    <cellStyle name="40% - Accent6 10 2" xfId="3562"/>
    <cellStyle name="40% - Accent6 11" xfId="2735"/>
    <cellStyle name="40% - Accent6 11 2" xfId="4288"/>
    <cellStyle name="40% - Accent6 12" xfId="2762"/>
    <cellStyle name="40% - Accent6 13" xfId="2775"/>
    <cellStyle name="40% - Accent6 14" xfId="2809"/>
    <cellStyle name="40% - Accent6 15" xfId="2835"/>
    <cellStyle name="40% - Accent6 16" xfId="4308"/>
    <cellStyle name="40% - Accent6 17" xfId="4336"/>
    <cellStyle name="40% - Accent6 18" xfId="4367"/>
    <cellStyle name="40% - Accent6 19" xfId="4398"/>
    <cellStyle name="40% - Accent6 2" xfId="72"/>
    <cellStyle name="40% - Accent6 2 10" xfId="2794"/>
    <cellStyle name="40% - Accent6 2 11" xfId="2822"/>
    <cellStyle name="40% - Accent6 2 12" xfId="2848"/>
    <cellStyle name="40% - Accent6 2 13" xfId="4321"/>
    <cellStyle name="40% - Accent6 2 14" xfId="4349"/>
    <cellStyle name="40% - Accent6 2 15" xfId="4380"/>
    <cellStyle name="40% - Accent6 2 16" xfId="4411"/>
    <cellStyle name="40% - Accent6 2 17" xfId="4440"/>
    <cellStyle name="40% - Accent6 2 18" xfId="4473"/>
    <cellStyle name="40% - Accent6 2 19" xfId="4514"/>
    <cellStyle name="40% - Accent6 2 2" xfId="98"/>
    <cellStyle name="40% - Accent6 2 2 2" xfId="345"/>
    <cellStyle name="40% - Accent6 2 2 3" xfId="346"/>
    <cellStyle name="40% - Accent6 2 2 3 2" xfId="1797"/>
    <cellStyle name="40% - Accent6 2 2 3 2 2" xfId="2525"/>
    <cellStyle name="40% - Accent6 2 2 3 2 2 2" xfId="4084"/>
    <cellStyle name="40% - Accent6 2 2 3 2 3" xfId="3358"/>
    <cellStyle name="40% - Accent6 2 2 3 3" xfId="2162"/>
    <cellStyle name="40% - Accent6 2 2 3 3 2" xfId="3721"/>
    <cellStyle name="40% - Accent6 2 2 3 4" xfId="2994"/>
    <cellStyle name="40% - Accent6 2 20" xfId="4563"/>
    <cellStyle name="40% - Accent6 2 3" xfId="347"/>
    <cellStyle name="40% - Accent6 2 3 2" xfId="348"/>
    <cellStyle name="40% - Accent6 2 4" xfId="349"/>
    <cellStyle name="40% - Accent6 2 5" xfId="350"/>
    <cellStyle name="40% - Accent6 2 6" xfId="351"/>
    <cellStyle name="40% - Accent6 2 7" xfId="1649"/>
    <cellStyle name="40% - Accent6 2 7 2" xfId="2379"/>
    <cellStyle name="40% - Accent6 2 7 2 2" xfId="3938"/>
    <cellStyle name="40% - Accent6 2 7 3" xfId="3212"/>
    <cellStyle name="40% - Accent6 2 8" xfId="2016"/>
    <cellStyle name="40% - Accent6 2 8 2" xfId="3575"/>
    <cellStyle name="40% - Accent6 2 9" xfId="2748"/>
    <cellStyle name="40% - Accent6 20" xfId="4427"/>
    <cellStyle name="40% - Accent6 21" xfId="4459"/>
    <cellStyle name="40% - Accent6 22" xfId="4487"/>
    <cellStyle name="40% - Accent6 23" xfId="4501"/>
    <cellStyle name="40% - Accent6 24" xfId="4531"/>
    <cellStyle name="40% - Accent6 25" xfId="4548"/>
    <cellStyle name="40% - Accent6 26" xfId="4584"/>
    <cellStyle name="40% - Accent6 3" xfId="97"/>
    <cellStyle name="40% - Accent6 3 2" xfId="352"/>
    <cellStyle name="40% - Accent6 3 2 2" xfId="353"/>
    <cellStyle name="40% - Accent6 3 2 2 2" xfId="1799"/>
    <cellStyle name="40% - Accent6 3 2 2 2 2" xfId="2527"/>
    <cellStyle name="40% - Accent6 3 2 2 2 2 2" xfId="4086"/>
    <cellStyle name="40% - Accent6 3 2 2 2 3" xfId="3360"/>
    <cellStyle name="40% - Accent6 3 2 2 3" xfId="2164"/>
    <cellStyle name="40% - Accent6 3 2 2 3 2" xfId="3723"/>
    <cellStyle name="40% - Accent6 3 2 2 4" xfId="2996"/>
    <cellStyle name="40% - Accent6 3 2 3" xfId="354"/>
    <cellStyle name="40% - Accent6 3 2 3 2" xfId="1800"/>
    <cellStyle name="40% - Accent6 3 2 3 2 2" xfId="2528"/>
    <cellStyle name="40% - Accent6 3 2 3 2 2 2" xfId="4087"/>
    <cellStyle name="40% - Accent6 3 2 3 2 3" xfId="3361"/>
    <cellStyle name="40% - Accent6 3 2 3 3" xfId="2165"/>
    <cellStyle name="40% - Accent6 3 2 3 3 2" xfId="3724"/>
    <cellStyle name="40% - Accent6 3 2 3 4" xfId="2997"/>
    <cellStyle name="40% - Accent6 3 2 4" xfId="1798"/>
    <cellStyle name="40% - Accent6 3 2 4 2" xfId="2526"/>
    <cellStyle name="40% - Accent6 3 2 4 2 2" xfId="4085"/>
    <cellStyle name="40% - Accent6 3 2 4 3" xfId="3359"/>
    <cellStyle name="40% - Accent6 3 2 5" xfId="2163"/>
    <cellStyle name="40% - Accent6 3 2 5 2" xfId="3722"/>
    <cellStyle name="40% - Accent6 3 2 6" xfId="2995"/>
    <cellStyle name="40% - Accent6 3 3" xfId="355"/>
    <cellStyle name="40% - Accent6 3 3 2" xfId="356"/>
    <cellStyle name="40% - Accent6 3 3 2 2" xfId="1802"/>
    <cellStyle name="40% - Accent6 3 3 2 2 2" xfId="2530"/>
    <cellStyle name="40% - Accent6 3 3 2 2 2 2" xfId="4089"/>
    <cellStyle name="40% - Accent6 3 3 2 2 3" xfId="3363"/>
    <cellStyle name="40% - Accent6 3 3 2 3" xfId="2167"/>
    <cellStyle name="40% - Accent6 3 3 2 3 2" xfId="3726"/>
    <cellStyle name="40% - Accent6 3 3 2 4" xfId="2999"/>
    <cellStyle name="40% - Accent6 3 3 3" xfId="357"/>
    <cellStyle name="40% - Accent6 3 3 3 2" xfId="1803"/>
    <cellStyle name="40% - Accent6 3 3 3 2 2" xfId="2531"/>
    <cellStyle name="40% - Accent6 3 3 3 2 2 2" xfId="4090"/>
    <cellStyle name="40% - Accent6 3 3 3 2 3" xfId="3364"/>
    <cellStyle name="40% - Accent6 3 3 3 3" xfId="2168"/>
    <cellStyle name="40% - Accent6 3 3 3 3 2" xfId="3727"/>
    <cellStyle name="40% - Accent6 3 3 3 4" xfId="3000"/>
    <cellStyle name="40% - Accent6 3 3 4" xfId="1801"/>
    <cellStyle name="40% - Accent6 3 3 4 2" xfId="2529"/>
    <cellStyle name="40% - Accent6 3 3 4 2 2" xfId="4088"/>
    <cellStyle name="40% - Accent6 3 3 4 3" xfId="3362"/>
    <cellStyle name="40% - Accent6 3 3 5" xfId="2166"/>
    <cellStyle name="40% - Accent6 3 3 5 2" xfId="3725"/>
    <cellStyle name="40% - Accent6 3 3 6" xfId="2998"/>
    <cellStyle name="40% - Accent6 3 4" xfId="358"/>
    <cellStyle name="40% - Accent6 3 4 2" xfId="1804"/>
    <cellStyle name="40% - Accent6 3 4 2 2" xfId="2532"/>
    <cellStyle name="40% - Accent6 3 4 2 2 2" xfId="4091"/>
    <cellStyle name="40% - Accent6 3 4 2 3" xfId="3365"/>
    <cellStyle name="40% - Accent6 3 4 3" xfId="2169"/>
    <cellStyle name="40% - Accent6 3 4 3 2" xfId="3728"/>
    <cellStyle name="40% - Accent6 3 4 4" xfId="3001"/>
    <cellStyle name="40% - Accent6 3 5" xfId="359"/>
    <cellStyle name="40% - Accent6 3 5 2" xfId="1805"/>
    <cellStyle name="40% - Accent6 3 5 2 2" xfId="2533"/>
    <cellStyle name="40% - Accent6 3 5 2 2 2" xfId="4092"/>
    <cellStyle name="40% - Accent6 3 5 2 3" xfId="3366"/>
    <cellStyle name="40% - Accent6 3 5 3" xfId="2170"/>
    <cellStyle name="40% - Accent6 3 5 3 2" xfId="3729"/>
    <cellStyle name="40% - Accent6 3 5 4" xfId="3002"/>
    <cellStyle name="40% - Accent6 3 6" xfId="1662"/>
    <cellStyle name="40% - Accent6 3 6 2" xfId="2392"/>
    <cellStyle name="40% - Accent6 3 6 2 2" xfId="3951"/>
    <cellStyle name="40% - Accent6 3 6 3" xfId="3225"/>
    <cellStyle name="40% - Accent6 3 7" xfId="2029"/>
    <cellStyle name="40% - Accent6 3 7 2" xfId="3588"/>
    <cellStyle name="40% - Accent6 3 8" xfId="2861"/>
    <cellStyle name="40% - Accent6 4" xfId="150"/>
    <cellStyle name="40% - Accent6 4 2" xfId="1677"/>
    <cellStyle name="40% - Accent6 4 2 2" xfId="2405"/>
    <cellStyle name="40% - Accent6 4 2 2 2" xfId="3964"/>
    <cellStyle name="40% - Accent6 4 2 3" xfId="3238"/>
    <cellStyle name="40% - Accent6 4 3" xfId="2042"/>
    <cellStyle name="40% - Accent6 4 3 2" xfId="3601"/>
    <cellStyle name="40% - Accent6 4 4" xfId="2874"/>
    <cellStyle name="40% - Accent6 5" xfId="360"/>
    <cellStyle name="40% - Accent6 5 2" xfId="1806"/>
    <cellStyle name="40% - Accent6 5 2 2" xfId="2534"/>
    <cellStyle name="40% - Accent6 5 2 2 2" xfId="4093"/>
    <cellStyle name="40% - Accent6 5 2 3" xfId="3367"/>
    <cellStyle name="40% - Accent6 5 3" xfId="2171"/>
    <cellStyle name="40% - Accent6 5 3 2" xfId="3730"/>
    <cellStyle name="40% - Accent6 5 4" xfId="3003"/>
    <cellStyle name="40% - Accent6 6" xfId="1593"/>
    <cellStyle name="40% - Accent6 6 2" xfId="1962"/>
    <cellStyle name="40% - Accent6 6 2 2" xfId="2690"/>
    <cellStyle name="40% - Accent6 6 2 2 2" xfId="4249"/>
    <cellStyle name="40% - Accent6 6 2 3" xfId="3523"/>
    <cellStyle name="40% - Accent6 6 3" xfId="2327"/>
    <cellStyle name="40% - Accent6 6 3 2" xfId="3886"/>
    <cellStyle name="40% - Accent6 6 4" xfId="3160"/>
    <cellStyle name="40% - Accent6 7" xfId="1609"/>
    <cellStyle name="40% - Accent6 7 2" xfId="1975"/>
    <cellStyle name="40% - Accent6 7 2 2" xfId="2703"/>
    <cellStyle name="40% - Accent6 7 2 2 2" xfId="4262"/>
    <cellStyle name="40% - Accent6 7 2 3" xfId="3536"/>
    <cellStyle name="40% - Accent6 7 3" xfId="2340"/>
    <cellStyle name="40% - Accent6 7 3 2" xfId="3899"/>
    <cellStyle name="40% - Accent6 7 4" xfId="3173"/>
    <cellStyle name="40% - Accent6 8" xfId="1623"/>
    <cellStyle name="40% - Accent6 8 2" xfId="1988"/>
    <cellStyle name="40% - Accent6 8 2 2" xfId="2716"/>
    <cellStyle name="40% - Accent6 8 2 2 2" xfId="4275"/>
    <cellStyle name="40% - Accent6 8 2 3" xfId="3549"/>
    <cellStyle name="40% - Accent6 8 3" xfId="2353"/>
    <cellStyle name="40% - Accent6 8 3 2" xfId="3912"/>
    <cellStyle name="40% - Accent6 8 4" xfId="3186"/>
    <cellStyle name="40% - Accent6 9" xfId="1636"/>
    <cellStyle name="40% - Accent6 9 2" xfId="2366"/>
    <cellStyle name="40% - Accent6 9 2 2" xfId="3925"/>
    <cellStyle name="40% - Accent6 9 3" xfId="3199"/>
    <cellStyle name="40% - Акцент1 2" xfId="361"/>
    <cellStyle name="40% - Акцент1 2 2" xfId="1807"/>
    <cellStyle name="40% - Акцент1 2 2 2" xfId="2535"/>
    <cellStyle name="40% - Акцент1 2 2 2 2" xfId="4094"/>
    <cellStyle name="40% - Акцент1 2 2 3" xfId="3368"/>
    <cellStyle name="40% - Акцент1 2 3" xfId="2172"/>
    <cellStyle name="40% - Акцент1 2 3 2" xfId="3731"/>
    <cellStyle name="40% - Акцент1 2 4" xfId="3004"/>
    <cellStyle name="40% - Акцент2 2" xfId="362"/>
    <cellStyle name="40% - Акцент2 2 2" xfId="1808"/>
    <cellStyle name="40% - Акцент2 2 2 2" xfId="2536"/>
    <cellStyle name="40% - Акцент2 2 2 2 2" xfId="4095"/>
    <cellStyle name="40% - Акцент2 2 2 3" xfId="3369"/>
    <cellStyle name="40% - Акцент2 2 3" xfId="2173"/>
    <cellStyle name="40% - Акцент2 2 3 2" xfId="3732"/>
    <cellStyle name="40% - Акцент2 2 4" xfId="3005"/>
    <cellStyle name="40% - Акцент3 2" xfId="363"/>
    <cellStyle name="40% - Акцент3 2 2" xfId="1809"/>
    <cellStyle name="40% - Акцент3 2 2 2" xfId="2537"/>
    <cellStyle name="40% - Акцент3 2 2 2 2" xfId="4096"/>
    <cellStyle name="40% - Акцент3 2 2 3" xfId="3370"/>
    <cellStyle name="40% - Акцент3 2 3" xfId="2174"/>
    <cellStyle name="40% - Акцент3 2 3 2" xfId="3733"/>
    <cellStyle name="40% - Акцент3 2 4" xfId="3006"/>
    <cellStyle name="40% - Акцент4 2" xfId="364"/>
    <cellStyle name="40% - Акцент4 2 2" xfId="1810"/>
    <cellStyle name="40% - Акцент4 2 2 2" xfId="2538"/>
    <cellStyle name="40% - Акцент4 2 2 2 2" xfId="4097"/>
    <cellStyle name="40% - Акцент4 2 2 3" xfId="3371"/>
    <cellStyle name="40% - Акцент4 2 3" xfId="2175"/>
    <cellStyle name="40% - Акцент4 2 3 2" xfId="3734"/>
    <cellStyle name="40% - Акцент4 2 4" xfId="3007"/>
    <cellStyle name="40% - Акцент5 2" xfId="365"/>
    <cellStyle name="40% - Акцент5 2 2" xfId="1811"/>
    <cellStyle name="40% - Акцент5 2 2 2" xfId="2539"/>
    <cellStyle name="40% - Акцент5 2 2 2 2" xfId="4098"/>
    <cellStyle name="40% - Акцент5 2 2 3" xfId="3372"/>
    <cellStyle name="40% - Акцент5 2 3" xfId="2176"/>
    <cellStyle name="40% - Акцент5 2 3 2" xfId="3735"/>
    <cellStyle name="40% - Акцент5 2 4" xfId="3008"/>
    <cellStyle name="40% - Акцент6 2" xfId="366"/>
    <cellStyle name="40% - Акцент6 2 2" xfId="1812"/>
    <cellStyle name="40% - Акцент6 2 2 2" xfId="2540"/>
    <cellStyle name="40% - Акцент6 2 2 2 2" xfId="4099"/>
    <cellStyle name="40% - Акцент6 2 2 3" xfId="3373"/>
    <cellStyle name="40% - Акцент6 2 3" xfId="2177"/>
    <cellStyle name="40% - Акцент6 2 3 2" xfId="3736"/>
    <cellStyle name="40% - Акцент6 2 4" xfId="3009"/>
    <cellStyle name="60% - Accent1" xfId="38" builtinId="32" customBuiltin="1"/>
    <cellStyle name="60% - Accent1 2" xfId="99"/>
    <cellStyle name="60% - Accent1 2 2" xfId="367"/>
    <cellStyle name="60% - Accent1 2 2 2" xfId="368"/>
    <cellStyle name="60% - Accent1 2 3" xfId="369"/>
    <cellStyle name="60% - Accent1 2 3 2" xfId="370"/>
    <cellStyle name="60% - Accent1 2 4" xfId="371"/>
    <cellStyle name="60% - Accent1 2 5" xfId="372"/>
    <cellStyle name="60% - Accent1 3" xfId="373"/>
    <cellStyle name="60% - Accent2" xfId="42" builtinId="36" customBuiltin="1"/>
    <cellStyle name="60% - Accent2 2" xfId="100"/>
    <cellStyle name="60% - Accent2 2 2" xfId="374"/>
    <cellStyle name="60% - Accent2 2 2 2" xfId="375"/>
    <cellStyle name="60% - Accent2 2 3" xfId="376"/>
    <cellStyle name="60% - Accent2 2 3 2" xfId="377"/>
    <cellStyle name="60% - Accent2 2 4" xfId="378"/>
    <cellStyle name="60% - Accent2 2 5" xfId="379"/>
    <cellStyle name="60% - Accent2 3" xfId="380"/>
    <cellStyle name="60% - Accent3" xfId="46" builtinId="40" customBuiltin="1"/>
    <cellStyle name="60% - Accent3 2" xfId="101"/>
    <cellStyle name="60% - Accent3 2 2" xfId="381"/>
    <cellStyle name="60% - Accent3 2 2 2" xfId="382"/>
    <cellStyle name="60% - Accent3 2 3" xfId="383"/>
    <cellStyle name="60% - Accent3 2 3 2" xfId="384"/>
    <cellStyle name="60% - Accent3 2 4" xfId="385"/>
    <cellStyle name="60% - Accent3 2 5" xfId="386"/>
    <cellStyle name="60% - Accent3 3" xfId="387"/>
    <cellStyle name="60% - Accent4" xfId="50" builtinId="44" customBuiltin="1"/>
    <cellStyle name="60% - Accent4 2" xfId="102"/>
    <cellStyle name="60% - Accent4 2 2" xfId="388"/>
    <cellStyle name="60% - Accent4 2 2 2" xfId="389"/>
    <cellStyle name="60% - Accent4 2 3" xfId="390"/>
    <cellStyle name="60% - Accent4 2 3 2" xfId="391"/>
    <cellStyle name="60% - Accent4 2 4" xfId="392"/>
    <cellStyle name="60% - Accent4 2 5" xfId="393"/>
    <cellStyle name="60% - Accent4 3" xfId="394"/>
    <cellStyle name="60% - Accent5" xfId="54" builtinId="48" customBuiltin="1"/>
    <cellStyle name="60% - Accent5 2" xfId="103"/>
    <cellStyle name="60% - Accent5 2 2" xfId="395"/>
    <cellStyle name="60% - Accent5 2 2 2" xfId="396"/>
    <cellStyle name="60% - Accent5 2 3" xfId="397"/>
    <cellStyle name="60% - Accent5 2 3 2" xfId="398"/>
    <cellStyle name="60% - Accent5 2 4" xfId="399"/>
    <cellStyle name="60% - Accent5 2 5" xfId="400"/>
    <cellStyle name="60% - Accent5 3" xfId="401"/>
    <cellStyle name="60% - Accent6" xfId="58" builtinId="52" customBuiltin="1"/>
    <cellStyle name="60% - Accent6 2" xfId="104"/>
    <cellStyle name="60% - Accent6 2 2" xfId="402"/>
    <cellStyle name="60% - Accent6 2 2 2" xfId="403"/>
    <cellStyle name="60% - Accent6 2 3" xfId="404"/>
    <cellStyle name="60% - Accent6 2 3 2" xfId="405"/>
    <cellStyle name="60% - Accent6 2 4" xfId="406"/>
    <cellStyle name="60% - Accent6 2 5" xfId="407"/>
    <cellStyle name="60% - Accent6 3" xfId="408"/>
    <cellStyle name="Accent1" xfId="35" builtinId="29" customBuiltin="1"/>
    <cellStyle name="Accent1 - 20%" xfId="409"/>
    <cellStyle name="Accent1 - 40%" xfId="410"/>
    <cellStyle name="Accent1 - 60%" xfId="411"/>
    <cellStyle name="Accent1 10" xfId="412"/>
    <cellStyle name="Accent1 11" xfId="413"/>
    <cellStyle name="Accent1 12" xfId="414"/>
    <cellStyle name="Accent1 13" xfId="415"/>
    <cellStyle name="Accent1 14" xfId="416"/>
    <cellStyle name="Accent1 2" xfId="105"/>
    <cellStyle name="Accent1 2 2" xfId="417"/>
    <cellStyle name="Accent1 2 2 2" xfId="418"/>
    <cellStyle name="Accent1 2 3" xfId="419"/>
    <cellStyle name="Accent1 2 3 2" xfId="420"/>
    <cellStyle name="Accent1 2 4" xfId="421"/>
    <cellStyle name="Accent1 2 5" xfId="422"/>
    <cellStyle name="Accent1 3" xfId="423"/>
    <cellStyle name="Accent1 3 2" xfId="424"/>
    <cellStyle name="Accent1 4" xfId="425"/>
    <cellStyle name="Accent1 5" xfId="426"/>
    <cellStyle name="Accent1 6" xfId="427"/>
    <cellStyle name="Accent1 7" xfId="428"/>
    <cellStyle name="Accent1 8" xfId="429"/>
    <cellStyle name="Accent1 9" xfId="430"/>
    <cellStyle name="Accent2" xfId="39" builtinId="33" customBuiltin="1"/>
    <cellStyle name="Accent2 - 20%" xfId="431"/>
    <cellStyle name="Accent2 - 40%" xfId="432"/>
    <cellStyle name="Accent2 - 60%" xfId="433"/>
    <cellStyle name="Accent2 10" xfId="434"/>
    <cellStyle name="Accent2 11" xfId="435"/>
    <cellStyle name="Accent2 12" xfId="436"/>
    <cellStyle name="Accent2 13" xfId="437"/>
    <cellStyle name="Accent2 14" xfId="438"/>
    <cellStyle name="Accent2 2" xfId="106"/>
    <cellStyle name="Accent2 2 2" xfId="439"/>
    <cellStyle name="Accent2 2 2 2" xfId="440"/>
    <cellStyle name="Accent2 2 3" xfId="441"/>
    <cellStyle name="Accent2 2 3 2" xfId="442"/>
    <cellStyle name="Accent2 2 4" xfId="443"/>
    <cellStyle name="Accent2 2 5" xfId="444"/>
    <cellStyle name="Accent2 3" xfId="445"/>
    <cellStyle name="Accent2 3 2" xfId="446"/>
    <cellStyle name="Accent2 4" xfId="447"/>
    <cellStyle name="Accent2 5" xfId="448"/>
    <cellStyle name="Accent2 6" xfId="449"/>
    <cellStyle name="Accent2 7" xfId="450"/>
    <cellStyle name="Accent2 8" xfId="451"/>
    <cellStyle name="Accent2 9" xfId="452"/>
    <cellStyle name="Accent3" xfId="43" builtinId="37" customBuiltin="1"/>
    <cellStyle name="Accent3 - 20%" xfId="453"/>
    <cellStyle name="Accent3 - 40%" xfId="454"/>
    <cellStyle name="Accent3 - 60%" xfId="455"/>
    <cellStyle name="Accent3 10" xfId="456"/>
    <cellStyle name="Accent3 11" xfId="457"/>
    <cellStyle name="Accent3 12" xfId="458"/>
    <cellStyle name="Accent3 13" xfId="459"/>
    <cellStyle name="Accent3 14" xfId="460"/>
    <cellStyle name="Accent3 2" xfId="107"/>
    <cellStyle name="Accent3 2 2" xfId="461"/>
    <cellStyle name="Accent3 2 2 2" xfId="462"/>
    <cellStyle name="Accent3 2 3" xfId="463"/>
    <cellStyle name="Accent3 2 3 2" xfId="464"/>
    <cellStyle name="Accent3 2 4" xfId="465"/>
    <cellStyle name="Accent3 2 5" xfId="466"/>
    <cellStyle name="Accent3 3" xfId="467"/>
    <cellStyle name="Accent3 3 2" xfId="468"/>
    <cellStyle name="Accent3 4" xfId="469"/>
    <cellStyle name="Accent3 5" xfId="470"/>
    <cellStyle name="Accent3 6" xfId="471"/>
    <cellStyle name="Accent3 7" xfId="472"/>
    <cellStyle name="Accent3 8" xfId="473"/>
    <cellStyle name="Accent3 9" xfId="474"/>
    <cellStyle name="Accent4" xfId="47" builtinId="41" customBuiltin="1"/>
    <cellStyle name="Accent4 - 20%" xfId="475"/>
    <cellStyle name="Accent4 - 40%" xfId="476"/>
    <cellStyle name="Accent4 - 60%" xfId="477"/>
    <cellStyle name="Accent4 10" xfId="478"/>
    <cellStyle name="Accent4 11" xfId="479"/>
    <cellStyle name="Accent4 12" xfId="480"/>
    <cellStyle name="Accent4 13" xfId="481"/>
    <cellStyle name="Accent4 14" xfId="482"/>
    <cellStyle name="Accent4 2" xfId="108"/>
    <cellStyle name="Accent4 2 2" xfId="483"/>
    <cellStyle name="Accent4 2 2 2" xfId="484"/>
    <cellStyle name="Accent4 2 3" xfId="485"/>
    <cellStyle name="Accent4 2 3 2" xfId="486"/>
    <cellStyle name="Accent4 2 4" xfId="487"/>
    <cellStyle name="Accent4 2 5" xfId="488"/>
    <cellStyle name="Accent4 3" xfId="489"/>
    <cellStyle name="Accent4 3 2" xfId="490"/>
    <cellStyle name="Accent4 4" xfId="491"/>
    <cellStyle name="Accent4 5" xfId="492"/>
    <cellStyle name="Accent4 6" xfId="493"/>
    <cellStyle name="Accent4 7" xfId="494"/>
    <cellStyle name="Accent4 8" xfId="495"/>
    <cellStyle name="Accent4 9" xfId="496"/>
    <cellStyle name="Accent5" xfId="51" builtinId="45" customBuiltin="1"/>
    <cellStyle name="Accent5 - 20%" xfId="497"/>
    <cellStyle name="Accent5 - 40%" xfId="498"/>
    <cellStyle name="Accent5 - 60%" xfId="499"/>
    <cellStyle name="Accent5 10" xfId="500"/>
    <cellStyle name="Accent5 11" xfId="501"/>
    <cellStyle name="Accent5 12" xfId="502"/>
    <cellStyle name="Accent5 13" xfId="503"/>
    <cellStyle name="Accent5 14" xfId="504"/>
    <cellStyle name="Accent5 2" xfId="109"/>
    <cellStyle name="Accent5 2 2" xfId="505"/>
    <cellStyle name="Accent5 2 2 2" xfId="506"/>
    <cellStyle name="Accent5 2 3" xfId="507"/>
    <cellStyle name="Accent5 2 3 2" xfId="508"/>
    <cellStyle name="Accent5 2 4" xfId="509"/>
    <cellStyle name="Accent5 2 5" xfId="510"/>
    <cellStyle name="Accent5 3" xfId="511"/>
    <cellStyle name="Accent5 3 2" xfId="512"/>
    <cellStyle name="Accent5 4" xfId="513"/>
    <cellStyle name="Accent5 5" xfId="514"/>
    <cellStyle name="Accent5 6" xfId="515"/>
    <cellStyle name="Accent5 7" xfId="516"/>
    <cellStyle name="Accent5 8" xfId="517"/>
    <cellStyle name="Accent5 9" xfId="518"/>
    <cellStyle name="Accent6" xfId="55" builtinId="49" customBuiltin="1"/>
    <cellStyle name="Accent6 - 20%" xfId="519"/>
    <cellStyle name="Accent6 - 40%" xfId="520"/>
    <cellStyle name="Accent6 - 60%" xfId="521"/>
    <cellStyle name="Accent6 10" xfId="522"/>
    <cellStyle name="Accent6 11" xfId="523"/>
    <cellStyle name="Accent6 12" xfId="524"/>
    <cellStyle name="Accent6 13" xfId="525"/>
    <cellStyle name="Accent6 14" xfId="526"/>
    <cellStyle name="Accent6 2" xfId="110"/>
    <cellStyle name="Accent6 2 2" xfId="527"/>
    <cellStyle name="Accent6 2 2 2" xfId="528"/>
    <cellStyle name="Accent6 2 3" xfId="529"/>
    <cellStyle name="Accent6 2 3 2" xfId="530"/>
    <cellStyle name="Accent6 2 4" xfId="531"/>
    <cellStyle name="Accent6 2 5" xfId="532"/>
    <cellStyle name="Accent6 3" xfId="533"/>
    <cellStyle name="Accent6 3 2" xfId="534"/>
    <cellStyle name="Accent6 4" xfId="535"/>
    <cellStyle name="Accent6 5" xfId="536"/>
    <cellStyle name="Accent6 6" xfId="537"/>
    <cellStyle name="Accent6 7" xfId="538"/>
    <cellStyle name="Accent6 8" xfId="539"/>
    <cellStyle name="Accent6 9" xfId="540"/>
    <cellStyle name="al_laroux_7_laroux_1_²ðò²Ê´²ÜÎ" xfId="541"/>
    <cellStyle name="Bad" xfId="25" builtinId="27" customBuiltin="1"/>
    <cellStyle name="Bad 2" xfId="111"/>
    <cellStyle name="Bad 2 2" xfId="542"/>
    <cellStyle name="Bad 2 2 2" xfId="543"/>
    <cellStyle name="Bad 2 3" xfId="544"/>
    <cellStyle name="Bad 2 3 2" xfId="545"/>
    <cellStyle name="Bad 2 4" xfId="546"/>
    <cellStyle name="Bad 2 5" xfId="547"/>
    <cellStyle name="Bad 3" xfId="548"/>
    <cellStyle name="Body" xfId="549"/>
    <cellStyle name="Calculation" xfId="29" builtinId="22" customBuiltin="1"/>
    <cellStyle name="Calculation 2" xfId="112"/>
    <cellStyle name="Calculation 2 2" xfId="550"/>
    <cellStyle name="Calculation 2 2 2" xfId="551"/>
    <cellStyle name="Calculation 2 2 2 10" xfId="552"/>
    <cellStyle name="Calculation 2 2 2 2" xfId="553"/>
    <cellStyle name="Calculation 2 2 2 3" xfId="554"/>
    <cellStyle name="Calculation 2 2 2 4" xfId="555"/>
    <cellStyle name="Calculation 2 2 2 5" xfId="556"/>
    <cellStyle name="Calculation 2 2 2 6" xfId="557"/>
    <cellStyle name="Calculation 2 2 2 7" xfId="558"/>
    <cellStyle name="Calculation 2 2 2 8" xfId="559"/>
    <cellStyle name="Calculation 2 2 2 9" xfId="560"/>
    <cellStyle name="Calculation 2 2 3" xfId="561"/>
    <cellStyle name="Calculation 2 2 3 10" xfId="562"/>
    <cellStyle name="Calculation 2 2 3 2" xfId="563"/>
    <cellStyle name="Calculation 2 2 3 3" xfId="564"/>
    <cellStyle name="Calculation 2 2 3 4" xfId="565"/>
    <cellStyle name="Calculation 2 2 3 5" xfId="566"/>
    <cellStyle name="Calculation 2 2 3 6" xfId="567"/>
    <cellStyle name="Calculation 2 2 3 7" xfId="568"/>
    <cellStyle name="Calculation 2 2 3 8" xfId="569"/>
    <cellStyle name="Calculation 2 2 3 9" xfId="570"/>
    <cellStyle name="Calculation 2 2 4" xfId="571"/>
    <cellStyle name="Calculation 2 2 4 2" xfId="572"/>
    <cellStyle name="Calculation 2 2 4 3" xfId="573"/>
    <cellStyle name="Calculation 2 2 5" xfId="574"/>
    <cellStyle name="Calculation 2 2 6" xfId="575"/>
    <cellStyle name="Calculation 2 2 7" xfId="576"/>
    <cellStyle name="Calculation 2 2 8" xfId="577"/>
    <cellStyle name="Calculation 2 2 9" xfId="578"/>
    <cellStyle name="Calculation 2 3" xfId="579"/>
    <cellStyle name="Calculation 2 3 10" xfId="580"/>
    <cellStyle name="Calculation 2 3 2" xfId="581"/>
    <cellStyle name="Calculation 2 3 2 2" xfId="582"/>
    <cellStyle name="Calculation 2 3 2 3" xfId="583"/>
    <cellStyle name="Calculation 2 3 2 4" xfId="584"/>
    <cellStyle name="Calculation 2 3 2 5" xfId="585"/>
    <cellStyle name="Calculation 2 3 2 6" xfId="586"/>
    <cellStyle name="Calculation 2 3 2 7" xfId="587"/>
    <cellStyle name="Calculation 2 3 3" xfId="588"/>
    <cellStyle name="Calculation 2 3 3 2" xfId="589"/>
    <cellStyle name="Calculation 2 3 3 3" xfId="590"/>
    <cellStyle name="Calculation 2 3 3 4" xfId="591"/>
    <cellStyle name="Calculation 2 3 3 5" xfId="592"/>
    <cellStyle name="Calculation 2 3 3 6" xfId="593"/>
    <cellStyle name="Calculation 2 3 3 7" xfId="594"/>
    <cellStyle name="Calculation 2 3 4" xfId="595"/>
    <cellStyle name="Calculation 2 3 5" xfId="596"/>
    <cellStyle name="Calculation 2 3 6" xfId="597"/>
    <cellStyle name="Calculation 2 3 7" xfId="598"/>
    <cellStyle name="Calculation 2 3 8" xfId="599"/>
    <cellStyle name="Calculation 2 3 9" xfId="600"/>
    <cellStyle name="Calculation 2 4" xfId="601"/>
    <cellStyle name="Calculation 2 4 2" xfId="602"/>
    <cellStyle name="Calculation 2 4 3" xfId="603"/>
    <cellStyle name="Calculation 2 4 4" xfId="604"/>
    <cellStyle name="Calculation 2 4 5" xfId="605"/>
    <cellStyle name="Calculation 2 4 6" xfId="606"/>
    <cellStyle name="Calculation 2 4 7" xfId="607"/>
    <cellStyle name="Calculation 2 5" xfId="608"/>
    <cellStyle name="Calculation 2 5 2" xfId="609"/>
    <cellStyle name="Calculation 2 6" xfId="610"/>
    <cellStyle name="Calculation 2 6 2" xfId="611"/>
    <cellStyle name="Calculation 2 7" xfId="612"/>
    <cellStyle name="Calculation 2 8" xfId="613"/>
    <cellStyle name="Calculation 2 9" xfId="614"/>
    <cellStyle name="Calculation 3" xfId="615"/>
    <cellStyle name="Check Cell" xfId="31" builtinId="23" customBuiltin="1"/>
    <cellStyle name="Check Cell 2" xfId="113"/>
    <cellStyle name="Check Cell 2 2" xfId="616"/>
    <cellStyle name="Check Cell 2 2 2" xfId="617"/>
    <cellStyle name="Check Cell 2 3" xfId="618"/>
    <cellStyle name="Check Cell 2 3 2" xfId="619"/>
    <cellStyle name="Check Cell 2 4" xfId="620"/>
    <cellStyle name="Check Cell 2 5" xfId="621"/>
    <cellStyle name="Check Cell 3" xfId="622"/>
    <cellStyle name="Comma" xfId="1" builtinId="3"/>
    <cellStyle name="Comma [0] 2" xfId="623"/>
    <cellStyle name="Comma [0] 2 2" xfId="624"/>
    <cellStyle name="Comma [0] 3" xfId="625"/>
    <cellStyle name="Comma [0] 3 2" xfId="626"/>
    <cellStyle name="Comma 10" xfId="627"/>
    <cellStyle name="Comma 10 2" xfId="628"/>
    <cellStyle name="Comma 10 3" xfId="629"/>
    <cellStyle name="Comma 10 4" xfId="4585"/>
    <cellStyle name="Comma 11" xfId="630"/>
    <cellStyle name="Comma 11 2" xfId="631"/>
    <cellStyle name="Comma 11 3" xfId="632"/>
    <cellStyle name="Comma 12" xfId="633"/>
    <cellStyle name="Comma 12 2" xfId="634"/>
    <cellStyle name="Comma 13" xfId="635"/>
    <cellStyle name="Comma 13 2" xfId="636"/>
    <cellStyle name="Comma 14" xfId="637"/>
    <cellStyle name="Comma 14 2" xfId="638"/>
    <cellStyle name="Comma 15" xfId="59"/>
    <cellStyle name="Comma 15 2" xfId="639"/>
    <cellStyle name="Comma 15 3" xfId="640"/>
    <cellStyle name="Comma 16" xfId="641"/>
    <cellStyle name="Comma 16 2" xfId="642"/>
    <cellStyle name="Comma 17" xfId="643"/>
    <cellStyle name="Comma 17 2" xfId="644"/>
    <cellStyle name="Comma 18" xfId="645"/>
    <cellStyle name="Comma 18 2" xfId="646"/>
    <cellStyle name="Comma 19" xfId="647"/>
    <cellStyle name="Comma 19 2" xfId="648"/>
    <cellStyle name="Comma 2" xfId="115"/>
    <cellStyle name="Comma 2 2" xfId="649"/>
    <cellStyle name="Comma 2 2 2" xfId="650"/>
    <cellStyle name="Comma 2 2 2 2" xfId="651"/>
    <cellStyle name="Comma 2 2 2 2 2" xfId="652"/>
    <cellStyle name="Comma 2 2 2 3" xfId="653"/>
    <cellStyle name="Comma 2 2 3" xfId="654"/>
    <cellStyle name="Comma 2 2 3 2" xfId="655"/>
    <cellStyle name="Comma 2 2 4" xfId="656"/>
    <cellStyle name="Comma 2 2 4 2" xfId="657"/>
    <cellStyle name="Comma 2 2 5" xfId="658"/>
    <cellStyle name="Comma 2 2 5 2" xfId="659"/>
    <cellStyle name="Comma 2 2 6" xfId="660"/>
    <cellStyle name="Comma 2 2 6 2" xfId="661"/>
    <cellStyle name="Comma 2 2 7" xfId="662"/>
    <cellStyle name="Comma 2 3" xfId="663"/>
    <cellStyle name="Comma 2 3 2" xfId="664"/>
    <cellStyle name="Comma 2 3 2 2" xfId="665"/>
    <cellStyle name="Comma 2 3 2 3" xfId="666"/>
    <cellStyle name="Comma 2 3 3" xfId="667"/>
    <cellStyle name="Comma 2 3 3 2" xfId="668"/>
    <cellStyle name="Comma 2 3 4" xfId="669"/>
    <cellStyle name="Comma 2 4" xfId="670"/>
    <cellStyle name="Comma 2 4 2" xfId="671"/>
    <cellStyle name="Comma 2 4 3" xfId="672"/>
    <cellStyle name="Comma 2 4 4" xfId="673"/>
    <cellStyle name="Comma 2 5" xfId="674"/>
    <cellStyle name="Comma 2 5 2" xfId="675"/>
    <cellStyle name="Comma 2 5 3" xfId="676"/>
    <cellStyle name="Comma 2 6" xfId="677"/>
    <cellStyle name="Comma 2 6 2" xfId="678"/>
    <cellStyle name="Comma 2 7" xfId="679"/>
    <cellStyle name="Comma 2_Book 1 Table 1" xfId="680"/>
    <cellStyle name="Comma 20" xfId="681"/>
    <cellStyle name="Comma 20 2" xfId="682"/>
    <cellStyle name="Comma 21" xfId="683"/>
    <cellStyle name="Comma 21 2" xfId="684"/>
    <cellStyle name="Comma 22" xfId="685"/>
    <cellStyle name="Comma 22 2" xfId="686"/>
    <cellStyle name="Comma 23" xfId="687"/>
    <cellStyle name="Comma 23 2" xfId="688"/>
    <cellStyle name="Comma 24" xfId="689"/>
    <cellStyle name="Comma 24 2" xfId="690"/>
    <cellStyle name="Comma 25" xfId="691"/>
    <cellStyle name="Comma 26" xfId="692"/>
    <cellStyle name="Comma 26 2" xfId="693"/>
    <cellStyle name="Comma 27" xfId="694"/>
    <cellStyle name="Comma 27 2" xfId="695"/>
    <cellStyle name="Comma 28" xfId="696"/>
    <cellStyle name="Comma 28 2" xfId="697"/>
    <cellStyle name="Comma 29" xfId="698"/>
    <cellStyle name="Comma 3" xfId="114"/>
    <cellStyle name="Comma 3 2" xfId="699"/>
    <cellStyle name="Comma 3 2 2" xfId="700"/>
    <cellStyle name="Comma 3 2 2 2" xfId="701"/>
    <cellStyle name="Comma 3 2 2 2 2" xfId="1815"/>
    <cellStyle name="Comma 3 2 2 2 2 2" xfId="2543"/>
    <cellStyle name="Comma 3 2 2 2 2 2 2" xfId="4102"/>
    <cellStyle name="Comma 3 2 2 2 2 3" xfId="3376"/>
    <cellStyle name="Comma 3 2 2 2 3" xfId="2180"/>
    <cellStyle name="Comma 3 2 2 2 3 2" xfId="3739"/>
    <cellStyle name="Comma 3 2 2 2 4" xfId="3012"/>
    <cellStyle name="Comma 3 2 2 3" xfId="702"/>
    <cellStyle name="Comma 3 2 2 3 2" xfId="703"/>
    <cellStyle name="Comma 3 2 2 3 2 2" xfId="1817"/>
    <cellStyle name="Comma 3 2 2 3 2 2 2" xfId="2545"/>
    <cellStyle name="Comma 3 2 2 3 2 2 2 2" xfId="4104"/>
    <cellStyle name="Comma 3 2 2 3 2 2 3" xfId="3378"/>
    <cellStyle name="Comma 3 2 2 3 2 3" xfId="2182"/>
    <cellStyle name="Comma 3 2 2 3 2 3 2" xfId="3741"/>
    <cellStyle name="Comma 3 2 2 3 2 4" xfId="3014"/>
    <cellStyle name="Comma 3 2 2 3 3" xfId="1816"/>
    <cellStyle name="Comma 3 2 2 3 3 2" xfId="2544"/>
    <cellStyle name="Comma 3 2 2 3 3 2 2" xfId="4103"/>
    <cellStyle name="Comma 3 2 2 3 3 3" xfId="3377"/>
    <cellStyle name="Comma 3 2 2 3 4" xfId="2181"/>
    <cellStyle name="Comma 3 2 2 3 4 2" xfId="3740"/>
    <cellStyle name="Comma 3 2 2 3 5" xfId="3013"/>
    <cellStyle name="Comma 3 2 2 4" xfId="1814"/>
    <cellStyle name="Comma 3 2 2 4 2" xfId="2542"/>
    <cellStyle name="Comma 3 2 2 4 2 2" xfId="4101"/>
    <cellStyle name="Comma 3 2 2 4 3" xfId="3375"/>
    <cellStyle name="Comma 3 2 2 5" xfId="2179"/>
    <cellStyle name="Comma 3 2 2 5 2" xfId="3738"/>
    <cellStyle name="Comma 3 2 2 6" xfId="3011"/>
    <cellStyle name="Comma 3 2 3" xfId="704"/>
    <cellStyle name="Comma 3 2 3 2" xfId="705"/>
    <cellStyle name="Comma 3 2 3 2 2" xfId="1819"/>
    <cellStyle name="Comma 3 2 3 2 2 2" xfId="2547"/>
    <cellStyle name="Comma 3 2 3 2 2 2 2" xfId="4106"/>
    <cellStyle name="Comma 3 2 3 2 2 3" xfId="3380"/>
    <cellStyle name="Comma 3 2 3 2 3" xfId="2184"/>
    <cellStyle name="Comma 3 2 3 2 3 2" xfId="3743"/>
    <cellStyle name="Comma 3 2 3 2 4" xfId="3016"/>
    <cellStyle name="Comma 3 2 3 3" xfId="706"/>
    <cellStyle name="Comma 3 2 3 3 2" xfId="1820"/>
    <cellStyle name="Comma 3 2 3 3 2 2" xfId="2548"/>
    <cellStyle name="Comma 3 2 3 3 2 2 2" xfId="4107"/>
    <cellStyle name="Comma 3 2 3 3 2 3" xfId="3381"/>
    <cellStyle name="Comma 3 2 3 3 3" xfId="2185"/>
    <cellStyle name="Comma 3 2 3 3 3 2" xfId="3744"/>
    <cellStyle name="Comma 3 2 3 3 4" xfId="3017"/>
    <cellStyle name="Comma 3 2 3 4" xfId="1818"/>
    <cellStyle name="Comma 3 2 3 4 2" xfId="2546"/>
    <cellStyle name="Comma 3 2 3 4 2 2" xfId="4105"/>
    <cellStyle name="Comma 3 2 3 4 3" xfId="3379"/>
    <cellStyle name="Comma 3 2 3 5" xfId="2183"/>
    <cellStyle name="Comma 3 2 3 5 2" xfId="3742"/>
    <cellStyle name="Comma 3 2 3 6" xfId="3015"/>
    <cellStyle name="Comma 3 2 4" xfId="707"/>
    <cellStyle name="Comma 3 2 4 2" xfId="1821"/>
    <cellStyle name="Comma 3 2 4 2 2" xfId="2549"/>
    <cellStyle name="Comma 3 2 4 2 2 2" xfId="4108"/>
    <cellStyle name="Comma 3 2 4 2 3" xfId="3382"/>
    <cellStyle name="Comma 3 2 4 3" xfId="2186"/>
    <cellStyle name="Comma 3 2 4 3 2" xfId="3745"/>
    <cellStyle name="Comma 3 2 4 4" xfId="3018"/>
    <cellStyle name="Comma 3 2 5" xfId="708"/>
    <cellStyle name="Comma 3 2 5 2" xfId="709"/>
    <cellStyle name="Comma 3 2 5 2 2" xfId="1822"/>
    <cellStyle name="Comma 3 2 5 2 2 2" xfId="2550"/>
    <cellStyle name="Comma 3 2 5 2 2 2 2" xfId="4109"/>
    <cellStyle name="Comma 3 2 5 2 2 3" xfId="3383"/>
    <cellStyle name="Comma 3 2 5 2 3" xfId="2187"/>
    <cellStyle name="Comma 3 2 5 2 3 2" xfId="3746"/>
    <cellStyle name="Comma 3 2 5 2 4" xfId="3019"/>
    <cellStyle name="Comma 3 2 6" xfId="710"/>
    <cellStyle name="Comma 3 2 6 2" xfId="1823"/>
    <cellStyle name="Comma 3 2 6 2 2" xfId="2551"/>
    <cellStyle name="Comma 3 2 6 2 2 2" xfId="4110"/>
    <cellStyle name="Comma 3 2 6 2 3" xfId="3384"/>
    <cellStyle name="Comma 3 2 6 3" xfId="2188"/>
    <cellStyle name="Comma 3 2 6 3 2" xfId="3747"/>
    <cellStyle name="Comma 3 2 6 4" xfId="3020"/>
    <cellStyle name="Comma 3 2 7" xfId="1813"/>
    <cellStyle name="Comma 3 2 7 2" xfId="2541"/>
    <cellStyle name="Comma 3 2 7 2 2" xfId="4100"/>
    <cellStyle name="Comma 3 2 7 3" xfId="3374"/>
    <cellStyle name="Comma 3 2 8" xfId="2178"/>
    <cellStyle name="Comma 3 2 8 2" xfId="3737"/>
    <cellStyle name="Comma 3 2 9" xfId="3010"/>
    <cellStyle name="Comma 3 3" xfId="711"/>
    <cellStyle name="Comma 3 3 2" xfId="712"/>
    <cellStyle name="Comma 3 3 3" xfId="713"/>
    <cellStyle name="Comma 3 3 3 2" xfId="714"/>
    <cellStyle name="Comma 3 3 4" xfId="715"/>
    <cellStyle name="Comma 3 3 5" xfId="716"/>
    <cellStyle name="Comma 3 4" xfId="717"/>
    <cellStyle name="Comma 3 4 2" xfId="718"/>
    <cellStyle name="Comma 3 4 3" xfId="719"/>
    <cellStyle name="Comma 3 5" xfId="720"/>
    <cellStyle name="Comma 3 5 2" xfId="721"/>
    <cellStyle name="Comma 3 6" xfId="722"/>
    <cellStyle name="Comma 3 6 2" xfId="723"/>
    <cellStyle name="Comma 30" xfId="724"/>
    <cellStyle name="Comma 30 2" xfId="725"/>
    <cellStyle name="Comma 31" xfId="726"/>
    <cellStyle name="Comma 31 2" xfId="727"/>
    <cellStyle name="Comma 32" xfId="728"/>
    <cellStyle name="Comma 33" xfId="729"/>
    <cellStyle name="Comma 33 2" xfId="1824"/>
    <cellStyle name="Comma 33 2 2" xfId="2552"/>
    <cellStyle name="Comma 33 2 2 2" xfId="4111"/>
    <cellStyle name="Comma 33 2 3" xfId="3385"/>
    <cellStyle name="Comma 33 3" xfId="2189"/>
    <cellStyle name="Comma 33 3 2" xfId="3748"/>
    <cellStyle name="Comma 33 4" xfId="3021"/>
    <cellStyle name="Comma 34" xfId="730"/>
    <cellStyle name="Comma 35" xfId="1991"/>
    <cellStyle name="Comma 35 2" xfId="2719"/>
    <cellStyle name="Comma 36" xfId="4289"/>
    <cellStyle name="Comma 37" xfId="4292"/>
    <cellStyle name="Comma 38" xfId="4290"/>
    <cellStyle name="Comma 39" xfId="4381"/>
    <cellStyle name="Comma 4" xfId="154"/>
    <cellStyle name="Comma 4 2" xfId="731"/>
    <cellStyle name="Comma 4 2 2" xfId="732"/>
    <cellStyle name="Comma 4 2 3" xfId="733"/>
    <cellStyle name="Comma 4 3" xfId="734"/>
    <cellStyle name="Comma 4 3 2" xfId="735"/>
    <cellStyle name="Comma 4 3 3" xfId="736"/>
    <cellStyle name="Comma 4 4" xfId="737"/>
    <cellStyle name="Comma 4 5" xfId="738"/>
    <cellStyle name="Comma 4 6" xfId="1680"/>
    <cellStyle name="Comma 4 6 2" xfId="2408"/>
    <cellStyle name="Comma 4 6 2 2" xfId="3967"/>
    <cellStyle name="Comma 4 6 3" xfId="3241"/>
    <cellStyle name="Comma 4 7" xfId="2045"/>
    <cellStyle name="Comma 4 7 2" xfId="3604"/>
    <cellStyle name="Comma 4 8" xfId="2877"/>
    <cellStyle name="Comma 40" xfId="4382"/>
    <cellStyle name="Comma 41" xfId="4383"/>
    <cellStyle name="Comma 42" xfId="4384"/>
    <cellStyle name="Comma 43" xfId="4412"/>
    <cellStyle name="Comma 44" xfId="4441"/>
    <cellStyle name="Comma 45" xfId="4442"/>
    <cellStyle name="Comma 46" xfId="4515"/>
    <cellStyle name="Comma 47" xfId="4564"/>
    <cellStyle name="Comma 48" xfId="4565"/>
    <cellStyle name="Comma 49" xfId="4566"/>
    <cellStyle name="Comma 5" xfId="739"/>
    <cellStyle name="Comma 5 2" xfId="740"/>
    <cellStyle name="Comma 5 2 2" xfId="741"/>
    <cellStyle name="Comma 5 2 3" xfId="742"/>
    <cellStyle name="Comma 5 3" xfId="743"/>
    <cellStyle name="Comma 5 3 2" xfId="744"/>
    <cellStyle name="Comma 5 3 3" xfId="745"/>
    <cellStyle name="Comma 5 4" xfId="746"/>
    <cellStyle name="Comma 5 4 2" xfId="747"/>
    <cellStyle name="Comma 5 4 3" xfId="748"/>
    <cellStyle name="Comma 5 4 4" xfId="1825"/>
    <cellStyle name="Comma 5 4 4 2" xfId="2553"/>
    <cellStyle name="Comma 5 4 4 2 2" xfId="4112"/>
    <cellStyle name="Comma 5 4 4 3" xfId="3386"/>
    <cellStyle name="Comma 5 4 5" xfId="2190"/>
    <cellStyle name="Comma 5 4 5 2" xfId="3749"/>
    <cellStyle name="Comma 5 4 6" xfId="3022"/>
    <cellStyle name="Comma 5 5" xfId="749"/>
    <cellStyle name="Comma 5 6" xfId="750"/>
    <cellStyle name="Comma 50" xfId="4568"/>
    <cellStyle name="Comma 51" xfId="4569"/>
    <cellStyle name="Comma 52" xfId="4570"/>
    <cellStyle name="Comma 6" xfId="751"/>
    <cellStyle name="Comma 6 10" xfId="3023"/>
    <cellStyle name="Comma 6 2" xfId="752"/>
    <cellStyle name="Comma 6 2 2" xfId="753"/>
    <cellStyle name="Comma 6 2 3" xfId="754"/>
    <cellStyle name="Comma 6 3" xfId="755"/>
    <cellStyle name="Comma 6 3 2" xfId="756"/>
    <cellStyle name="Comma 6 3 2 2" xfId="1828"/>
    <cellStyle name="Comma 6 3 2 2 2" xfId="2556"/>
    <cellStyle name="Comma 6 3 2 2 2 2" xfId="4115"/>
    <cellStyle name="Comma 6 3 2 2 3" xfId="3389"/>
    <cellStyle name="Comma 6 3 2 3" xfId="2193"/>
    <cellStyle name="Comma 6 3 2 3 2" xfId="3752"/>
    <cellStyle name="Comma 6 3 2 4" xfId="3025"/>
    <cellStyle name="Comma 6 3 3" xfId="757"/>
    <cellStyle name="Comma 6 3 3 2" xfId="758"/>
    <cellStyle name="Comma 6 3 3 2 2" xfId="1829"/>
    <cellStyle name="Comma 6 3 3 2 2 2" xfId="2557"/>
    <cellStyle name="Comma 6 3 3 2 2 2 2" xfId="4116"/>
    <cellStyle name="Comma 6 3 3 2 2 3" xfId="3390"/>
    <cellStyle name="Comma 6 3 3 2 3" xfId="2194"/>
    <cellStyle name="Comma 6 3 3 2 3 2" xfId="3753"/>
    <cellStyle name="Comma 6 3 3 2 4" xfId="3026"/>
    <cellStyle name="Comma 6 3 4" xfId="1827"/>
    <cellStyle name="Comma 6 3 4 2" xfId="2555"/>
    <cellStyle name="Comma 6 3 4 2 2" xfId="4114"/>
    <cellStyle name="Comma 6 3 4 3" xfId="3388"/>
    <cellStyle name="Comma 6 3 5" xfId="2192"/>
    <cellStyle name="Comma 6 3 5 2" xfId="3751"/>
    <cellStyle name="Comma 6 3 6" xfId="3024"/>
    <cellStyle name="Comma 6 4" xfId="759"/>
    <cellStyle name="Comma 6 4 2" xfId="760"/>
    <cellStyle name="Comma 6 4 2 2" xfId="1831"/>
    <cellStyle name="Comma 6 4 2 2 2" xfId="2559"/>
    <cellStyle name="Comma 6 4 2 2 2 2" xfId="4118"/>
    <cellStyle name="Comma 6 4 2 2 3" xfId="3392"/>
    <cellStyle name="Comma 6 4 2 3" xfId="2196"/>
    <cellStyle name="Comma 6 4 2 3 2" xfId="3755"/>
    <cellStyle name="Comma 6 4 2 4" xfId="3028"/>
    <cellStyle name="Comma 6 4 3" xfId="761"/>
    <cellStyle name="Comma 6 4 3 2" xfId="1832"/>
    <cellStyle name="Comma 6 4 3 2 2" xfId="2560"/>
    <cellStyle name="Comma 6 4 3 2 2 2" xfId="4119"/>
    <cellStyle name="Comma 6 4 3 2 3" xfId="3393"/>
    <cellStyle name="Comma 6 4 3 3" xfId="2197"/>
    <cellStyle name="Comma 6 4 3 3 2" xfId="3756"/>
    <cellStyle name="Comma 6 4 3 4" xfId="3029"/>
    <cellStyle name="Comma 6 4 4" xfId="1830"/>
    <cellStyle name="Comma 6 4 4 2" xfId="2558"/>
    <cellStyle name="Comma 6 4 4 2 2" xfId="4117"/>
    <cellStyle name="Comma 6 4 4 3" xfId="3391"/>
    <cellStyle name="Comma 6 4 5" xfId="2195"/>
    <cellStyle name="Comma 6 4 5 2" xfId="3754"/>
    <cellStyle name="Comma 6 4 6" xfId="3027"/>
    <cellStyle name="Comma 6 5" xfId="762"/>
    <cellStyle name="Comma 6 5 2" xfId="763"/>
    <cellStyle name="Comma 6 5 2 2" xfId="1834"/>
    <cellStyle name="Comma 6 5 2 2 2" xfId="2562"/>
    <cellStyle name="Comma 6 5 2 2 2 2" xfId="4121"/>
    <cellStyle name="Comma 6 5 2 2 3" xfId="3395"/>
    <cellStyle name="Comma 6 5 2 3" xfId="2199"/>
    <cellStyle name="Comma 6 5 2 3 2" xfId="3758"/>
    <cellStyle name="Comma 6 5 2 4" xfId="3031"/>
    <cellStyle name="Comma 6 5 3" xfId="764"/>
    <cellStyle name="Comma 6 5 3 2" xfId="1835"/>
    <cellStyle name="Comma 6 5 3 2 2" xfId="2563"/>
    <cellStyle name="Comma 6 5 3 2 2 2" xfId="4122"/>
    <cellStyle name="Comma 6 5 3 2 3" xfId="3396"/>
    <cellStyle name="Comma 6 5 3 3" xfId="2200"/>
    <cellStyle name="Comma 6 5 3 3 2" xfId="3759"/>
    <cellStyle name="Comma 6 5 3 4" xfId="3032"/>
    <cellStyle name="Comma 6 5 4" xfId="1833"/>
    <cellStyle name="Comma 6 5 4 2" xfId="2561"/>
    <cellStyle name="Comma 6 5 4 2 2" xfId="4120"/>
    <cellStyle name="Comma 6 5 4 3" xfId="3394"/>
    <cellStyle name="Comma 6 5 5" xfId="2198"/>
    <cellStyle name="Comma 6 5 5 2" xfId="3757"/>
    <cellStyle name="Comma 6 5 6" xfId="3030"/>
    <cellStyle name="Comma 6 6" xfId="765"/>
    <cellStyle name="Comma 6 6 2" xfId="1836"/>
    <cellStyle name="Comma 6 6 2 2" xfId="2564"/>
    <cellStyle name="Comma 6 6 2 2 2" xfId="4123"/>
    <cellStyle name="Comma 6 6 2 3" xfId="3397"/>
    <cellStyle name="Comma 6 6 3" xfId="2201"/>
    <cellStyle name="Comma 6 6 3 2" xfId="3760"/>
    <cellStyle name="Comma 6 6 4" xfId="3033"/>
    <cellStyle name="Comma 6 7" xfId="766"/>
    <cellStyle name="Comma 6 7 2" xfId="767"/>
    <cellStyle name="Comma 6 7 2 2" xfId="1837"/>
    <cellStyle name="Comma 6 7 2 2 2" xfId="2565"/>
    <cellStyle name="Comma 6 7 2 2 2 2" xfId="4124"/>
    <cellStyle name="Comma 6 7 2 2 3" xfId="3398"/>
    <cellStyle name="Comma 6 7 2 3" xfId="2202"/>
    <cellStyle name="Comma 6 7 2 3 2" xfId="3761"/>
    <cellStyle name="Comma 6 7 2 4" xfId="3034"/>
    <cellStyle name="Comma 6 8" xfId="1826"/>
    <cellStyle name="Comma 6 8 2" xfId="2554"/>
    <cellStyle name="Comma 6 8 2 2" xfId="4113"/>
    <cellStyle name="Comma 6 8 3" xfId="3387"/>
    <cellStyle name="Comma 6 9" xfId="2191"/>
    <cellStyle name="Comma 6 9 2" xfId="3750"/>
    <cellStyle name="Comma 7" xfId="768"/>
    <cellStyle name="Comma 7 2" xfId="769"/>
    <cellStyle name="Comma 7 2 2" xfId="770"/>
    <cellStyle name="Comma 7 2 3" xfId="771"/>
    <cellStyle name="Comma 7 3" xfId="772"/>
    <cellStyle name="Comma 7 3 2" xfId="773"/>
    <cellStyle name="Comma 7 4" xfId="774"/>
    <cellStyle name="Comma 7 4 2" xfId="775"/>
    <cellStyle name="Comma 7 5" xfId="776"/>
    <cellStyle name="Comma 7 6" xfId="777"/>
    <cellStyle name="Comma 8" xfId="778"/>
    <cellStyle name="Comma 8 2" xfId="779"/>
    <cellStyle name="Comma 8 3" xfId="780"/>
    <cellStyle name="Comma 9" xfId="781"/>
    <cellStyle name="Comma 9 2" xfId="782"/>
    <cellStyle name="Comma 9 2 2" xfId="783"/>
    <cellStyle name="Comma 9 2 3" xfId="1839"/>
    <cellStyle name="Comma 9 2 3 2" xfId="2567"/>
    <cellStyle name="Comma 9 2 3 2 2" xfId="4126"/>
    <cellStyle name="Comma 9 2 3 3" xfId="3400"/>
    <cellStyle name="Comma 9 2 4" xfId="2204"/>
    <cellStyle name="Comma 9 2 4 2" xfId="3763"/>
    <cellStyle name="Comma 9 2 5" xfId="3036"/>
    <cellStyle name="Comma 9 3" xfId="784"/>
    <cellStyle name="Comma 9 3 2" xfId="785"/>
    <cellStyle name="Comma 9 3 2 2" xfId="1840"/>
    <cellStyle name="Comma 9 3 2 2 2" xfId="2568"/>
    <cellStyle name="Comma 9 3 2 2 2 2" xfId="4127"/>
    <cellStyle name="Comma 9 3 2 2 3" xfId="3401"/>
    <cellStyle name="Comma 9 3 2 3" xfId="2205"/>
    <cellStyle name="Comma 9 3 2 3 2" xfId="3764"/>
    <cellStyle name="Comma 9 3 2 4" xfId="3037"/>
    <cellStyle name="Comma 9 4" xfId="1838"/>
    <cellStyle name="Comma 9 4 2" xfId="2566"/>
    <cellStyle name="Comma 9 4 2 2" xfId="4125"/>
    <cellStyle name="Comma 9 4 3" xfId="3399"/>
    <cellStyle name="Comma 9 5" xfId="2203"/>
    <cellStyle name="Comma 9 5 2" xfId="3762"/>
    <cellStyle name="Comma 9 6" xfId="3035"/>
    <cellStyle name="Currency 2" xfId="786"/>
    <cellStyle name="Dezimal [0]_laroux" xfId="787"/>
    <cellStyle name="Dezimal_laroux" xfId="788"/>
    <cellStyle name="Emphasis 1" xfId="789"/>
    <cellStyle name="Emphasis 2" xfId="790"/>
    <cellStyle name="Emphasis 3" xfId="791"/>
    <cellStyle name="Euro" xfId="792"/>
    <cellStyle name="Explanatory Text" xfId="33" builtinId="53" customBuiltin="1"/>
    <cellStyle name="Explanatory Text 2" xfId="116"/>
    <cellStyle name="Explanatory Text 2 2" xfId="793"/>
    <cellStyle name="Explanatory Text 2 2 2" xfId="794"/>
    <cellStyle name="Explanatory Text 2 3" xfId="795"/>
    <cellStyle name="Explanatory Text 2 3 2" xfId="796"/>
    <cellStyle name="Explanatory Text 2 4" xfId="797"/>
    <cellStyle name="Explanatory Text 2 5" xfId="798"/>
    <cellStyle name="Explanatory Text 3" xfId="799"/>
    <cellStyle name="Good" xfId="24" builtinId="26" customBuiltin="1"/>
    <cellStyle name="Good 2" xfId="117"/>
    <cellStyle name="Good 2 2" xfId="800"/>
    <cellStyle name="Good 2 2 2" xfId="801"/>
    <cellStyle name="Good 2 3" xfId="802"/>
    <cellStyle name="Good 2 3 2" xfId="803"/>
    <cellStyle name="Good 2 4" xfId="804"/>
    <cellStyle name="Good 2 5" xfId="805"/>
    <cellStyle name="Good 3" xfId="806"/>
    <cellStyle name="Heading 1" xfId="20" builtinId="16" customBuiltin="1"/>
    <cellStyle name="Heading 1 2" xfId="118"/>
    <cellStyle name="Heading 1 2 2" xfId="807"/>
    <cellStyle name="Heading 1 2 2 2" xfId="808"/>
    <cellStyle name="Heading 1 2 3" xfId="809"/>
    <cellStyle name="Heading 1 2 3 2" xfId="810"/>
    <cellStyle name="Heading 1 2 4" xfId="811"/>
    <cellStyle name="Heading 1 2 5" xfId="812"/>
    <cellStyle name="Heading 1 3" xfId="813"/>
    <cellStyle name="Heading 2" xfId="21" builtinId="17" customBuiltin="1"/>
    <cellStyle name="Heading 2 2" xfId="119"/>
    <cellStyle name="Heading 2 2 2" xfId="814"/>
    <cellStyle name="Heading 2 2 2 2" xfId="815"/>
    <cellStyle name="Heading 2 2 3" xfId="816"/>
    <cellStyle name="Heading 2 2 3 2" xfId="817"/>
    <cellStyle name="Heading 2 2 4" xfId="818"/>
    <cellStyle name="Heading 2 2 5" xfId="819"/>
    <cellStyle name="Heading 2 3" xfId="820"/>
    <cellStyle name="Heading 3" xfId="22" builtinId="18" customBuiltin="1"/>
    <cellStyle name="Heading 3 2" xfId="120"/>
    <cellStyle name="Heading 3 2 2" xfId="821"/>
    <cellStyle name="Heading 3 2 2 2" xfId="822"/>
    <cellStyle name="Heading 3 2 3" xfId="823"/>
    <cellStyle name="Heading 3 2 3 2" xfId="824"/>
    <cellStyle name="Heading 3 2 4" xfId="825"/>
    <cellStyle name="Heading 3 2 5" xfId="826"/>
    <cellStyle name="Heading 3 3" xfId="827"/>
    <cellStyle name="Heading 4" xfId="23" builtinId="19" customBuiltin="1"/>
    <cellStyle name="Heading 4 2" xfId="121"/>
    <cellStyle name="Heading 4 2 2" xfId="828"/>
    <cellStyle name="Heading 4 2 2 2" xfId="829"/>
    <cellStyle name="Heading 4 2 3" xfId="830"/>
    <cellStyle name="Heading 4 2 3 2" xfId="831"/>
    <cellStyle name="Heading 4 2 4" xfId="832"/>
    <cellStyle name="Heading 4 2 5" xfId="833"/>
    <cellStyle name="Heading 4 3" xfId="834"/>
    <cellStyle name="Hyperlink 2" xfId="835"/>
    <cellStyle name="Hyperlink 2 2" xfId="836"/>
    <cellStyle name="Hyperlink 3" xfId="837"/>
    <cellStyle name="Îáû÷íûé_AMD" xfId="838"/>
    <cellStyle name="Input" xfId="27" builtinId="20" customBuiltin="1"/>
    <cellStyle name="Input 2" xfId="122"/>
    <cellStyle name="Input 2 2" xfId="839"/>
    <cellStyle name="Input 2 2 2" xfId="840"/>
    <cellStyle name="Input 2 2 2 10" xfId="841"/>
    <cellStyle name="Input 2 2 2 2" xfId="842"/>
    <cellStyle name="Input 2 2 2 3" xfId="843"/>
    <cellStyle name="Input 2 2 2 4" xfId="844"/>
    <cellStyle name="Input 2 2 2 5" xfId="845"/>
    <cellStyle name="Input 2 2 2 6" xfId="846"/>
    <cellStyle name="Input 2 2 2 7" xfId="847"/>
    <cellStyle name="Input 2 2 2 8" xfId="848"/>
    <cellStyle name="Input 2 2 2 9" xfId="849"/>
    <cellStyle name="Input 2 2 3" xfId="850"/>
    <cellStyle name="Input 2 2 3 10" xfId="851"/>
    <cellStyle name="Input 2 2 3 2" xfId="852"/>
    <cellStyle name="Input 2 2 3 3" xfId="853"/>
    <cellStyle name="Input 2 2 3 4" xfId="854"/>
    <cellStyle name="Input 2 2 3 5" xfId="855"/>
    <cellStyle name="Input 2 2 3 6" xfId="856"/>
    <cellStyle name="Input 2 2 3 7" xfId="857"/>
    <cellStyle name="Input 2 2 3 8" xfId="858"/>
    <cellStyle name="Input 2 2 3 9" xfId="859"/>
    <cellStyle name="Input 2 2 4" xfId="860"/>
    <cellStyle name="Input 2 2 4 2" xfId="861"/>
    <cellStyle name="Input 2 2 4 3" xfId="862"/>
    <cellStyle name="Input 2 2 5" xfId="863"/>
    <cellStyle name="Input 2 2 6" xfId="864"/>
    <cellStyle name="Input 2 2 7" xfId="865"/>
    <cellStyle name="Input 2 2 8" xfId="866"/>
    <cellStyle name="Input 2 2 9" xfId="867"/>
    <cellStyle name="Input 2 3" xfId="868"/>
    <cellStyle name="Input 2 3 10" xfId="869"/>
    <cellStyle name="Input 2 3 2" xfId="870"/>
    <cellStyle name="Input 2 3 2 2" xfId="871"/>
    <cellStyle name="Input 2 3 2 3" xfId="872"/>
    <cellStyle name="Input 2 3 2 4" xfId="873"/>
    <cellStyle name="Input 2 3 2 5" xfId="874"/>
    <cellStyle name="Input 2 3 2 6" xfId="875"/>
    <cellStyle name="Input 2 3 2 7" xfId="876"/>
    <cellStyle name="Input 2 3 3" xfId="877"/>
    <cellStyle name="Input 2 3 3 2" xfId="878"/>
    <cellStyle name="Input 2 3 3 3" xfId="879"/>
    <cellStyle name="Input 2 3 3 4" xfId="880"/>
    <cellStyle name="Input 2 3 3 5" xfId="881"/>
    <cellStyle name="Input 2 3 3 6" xfId="882"/>
    <cellStyle name="Input 2 3 3 7" xfId="883"/>
    <cellStyle name="Input 2 3 4" xfId="884"/>
    <cellStyle name="Input 2 3 5" xfId="885"/>
    <cellStyle name="Input 2 3 6" xfId="886"/>
    <cellStyle name="Input 2 3 7" xfId="887"/>
    <cellStyle name="Input 2 3 8" xfId="888"/>
    <cellStyle name="Input 2 3 9" xfId="889"/>
    <cellStyle name="Input 2 4" xfId="890"/>
    <cellStyle name="Input 2 4 2" xfId="891"/>
    <cellStyle name="Input 2 4 3" xfId="892"/>
    <cellStyle name="Input 2 4 4" xfId="893"/>
    <cellStyle name="Input 2 4 5" xfId="894"/>
    <cellStyle name="Input 2 4 6" xfId="895"/>
    <cellStyle name="Input 2 4 7" xfId="896"/>
    <cellStyle name="Input 2 5" xfId="897"/>
    <cellStyle name="Input 2 5 2" xfId="898"/>
    <cellStyle name="Input 2 6" xfId="899"/>
    <cellStyle name="Input 2 6 2" xfId="900"/>
    <cellStyle name="Input 2 7" xfId="901"/>
    <cellStyle name="Input 2 8" xfId="902"/>
    <cellStyle name="Input 2 9" xfId="903"/>
    <cellStyle name="Input 3" xfId="904"/>
    <cellStyle name="KPMG Heading 1" xfId="905"/>
    <cellStyle name="KPMG Heading 2" xfId="906"/>
    <cellStyle name="KPMG Heading 3" xfId="907"/>
    <cellStyle name="KPMG Heading 4" xfId="908"/>
    <cellStyle name="KPMG Normal" xfId="909"/>
    <cellStyle name="KPMG Normal Text" xfId="910"/>
    <cellStyle name="KPMG Normal_123" xfId="911"/>
    <cellStyle name="Linked Cell" xfId="30" builtinId="24" customBuiltin="1"/>
    <cellStyle name="Linked Cell 2" xfId="123"/>
    <cellStyle name="Linked Cell 2 2" xfId="912"/>
    <cellStyle name="Linked Cell 2 2 2" xfId="913"/>
    <cellStyle name="Linked Cell 2 3" xfId="914"/>
    <cellStyle name="Linked Cell 2 3 2" xfId="915"/>
    <cellStyle name="Linked Cell 2 4" xfId="916"/>
    <cellStyle name="Linked Cell 2 5" xfId="917"/>
    <cellStyle name="Linked Cell 3" xfId="918"/>
    <cellStyle name="Milliers [0]_laroux" xfId="919"/>
    <cellStyle name="Milliers_laroux" xfId="920"/>
    <cellStyle name="Neutral" xfId="26" builtinId="28" customBuiltin="1"/>
    <cellStyle name="Neutral 2" xfId="124"/>
    <cellStyle name="Neutral 2 2" xfId="921"/>
    <cellStyle name="Neutral 2 2 2" xfId="922"/>
    <cellStyle name="Neutral 2 3" xfId="923"/>
    <cellStyle name="Neutral 2 3 2" xfId="924"/>
    <cellStyle name="Neutral 2 4" xfId="925"/>
    <cellStyle name="Neutral 2 5" xfId="926"/>
    <cellStyle name="Neutral 3" xfId="927"/>
    <cellStyle name="Neutral 4" xfId="928"/>
    <cellStyle name="no dec" xfId="929"/>
    <cellStyle name="Normal" xfId="0" builtinId="0"/>
    <cellStyle name="Normal - Style1" xfId="930"/>
    <cellStyle name="Normal 10" xfId="2"/>
    <cellStyle name="Normal 10 2" xfId="125"/>
    <cellStyle name="Normal 10 2 2" xfId="931"/>
    <cellStyle name="Normal 10 2 3" xfId="1663"/>
    <cellStyle name="Normal 10 3" xfId="932"/>
    <cellStyle name="Normal 10 3 2" xfId="933"/>
    <cellStyle name="Normal 10 4" xfId="934"/>
    <cellStyle name="Normal 10 4 2" xfId="935"/>
    <cellStyle name="Normal 10 5" xfId="936"/>
    <cellStyle name="Normal 10 5 2" xfId="1841"/>
    <cellStyle name="Normal 10 5 2 2" xfId="2569"/>
    <cellStyle name="Normal 10 5 2 2 2" xfId="4128"/>
    <cellStyle name="Normal 10 5 2 3" xfId="3402"/>
    <cellStyle name="Normal 10 5 3" xfId="2206"/>
    <cellStyle name="Normal 10 5 3 2" xfId="3765"/>
    <cellStyle name="Normal 10 5 4" xfId="3038"/>
    <cellStyle name="Normal 10 6" xfId="937"/>
    <cellStyle name="Normal 100" xfId="4519"/>
    <cellStyle name="Normal 101" xfId="4517"/>
    <cellStyle name="Normal 102" xfId="4532"/>
    <cellStyle name="Normal 103" xfId="4549"/>
    <cellStyle name="Normal 104" xfId="4534"/>
    <cellStyle name="Normal 105" xfId="4536"/>
    <cellStyle name="Normal 106" xfId="4533"/>
    <cellStyle name="Normal 107" xfId="4550"/>
    <cellStyle name="Normal 108" xfId="4567"/>
    <cellStyle name="Normal 109" xfId="4571"/>
    <cellStyle name="Normal 11" xfId="3"/>
    <cellStyle name="Normal 11 2" xfId="126"/>
    <cellStyle name="Normal 11 2 2" xfId="938"/>
    <cellStyle name="Normal 11 2 3" xfId="939"/>
    <cellStyle name="Normal 11 2 4" xfId="1664"/>
    <cellStyle name="Normal 11 3" xfId="940"/>
    <cellStyle name="Normal 11 3 2" xfId="941"/>
    <cellStyle name="Normal 11 3 2 2" xfId="1843"/>
    <cellStyle name="Normal 11 3 2 2 2" xfId="2571"/>
    <cellStyle name="Normal 11 3 2 2 2 2" xfId="4130"/>
    <cellStyle name="Normal 11 3 2 2 3" xfId="3404"/>
    <cellStyle name="Normal 11 3 2 3" xfId="2208"/>
    <cellStyle name="Normal 11 3 2 3 2" xfId="3767"/>
    <cellStyle name="Normal 11 3 2 4" xfId="3040"/>
    <cellStyle name="Normal 11 3 3" xfId="942"/>
    <cellStyle name="Normal 11 3 3 2" xfId="943"/>
    <cellStyle name="Normal 11 3 3 2 2" xfId="1844"/>
    <cellStyle name="Normal 11 3 3 2 2 2" xfId="2572"/>
    <cellStyle name="Normal 11 3 3 2 2 2 2" xfId="4131"/>
    <cellStyle name="Normal 11 3 3 2 2 3" xfId="3405"/>
    <cellStyle name="Normal 11 3 3 2 3" xfId="2209"/>
    <cellStyle name="Normal 11 3 3 2 3 2" xfId="3768"/>
    <cellStyle name="Normal 11 3 3 2 4" xfId="3041"/>
    <cellStyle name="Normal 11 3 4" xfId="1842"/>
    <cellStyle name="Normal 11 3 4 2" xfId="2570"/>
    <cellStyle name="Normal 11 3 4 2 2" xfId="4129"/>
    <cellStyle name="Normal 11 3 4 3" xfId="3403"/>
    <cellStyle name="Normal 11 3 5" xfId="2207"/>
    <cellStyle name="Normal 11 3 5 2" xfId="3766"/>
    <cellStyle name="Normal 11 3 6" xfId="3039"/>
    <cellStyle name="Normal 11 4" xfId="944"/>
    <cellStyle name="Normal 11 4 2" xfId="945"/>
    <cellStyle name="Normal 11 4 2 2" xfId="1846"/>
    <cellStyle name="Normal 11 4 2 2 2" xfId="2574"/>
    <cellStyle name="Normal 11 4 2 2 2 2" xfId="4133"/>
    <cellStyle name="Normal 11 4 2 2 3" xfId="3407"/>
    <cellStyle name="Normal 11 4 2 3" xfId="2211"/>
    <cellStyle name="Normal 11 4 2 3 2" xfId="3770"/>
    <cellStyle name="Normal 11 4 2 4" xfId="3043"/>
    <cellStyle name="Normal 11 4 3" xfId="946"/>
    <cellStyle name="Normal 11 4 3 2" xfId="947"/>
    <cellStyle name="Normal 11 4 3 2 2" xfId="1847"/>
    <cellStyle name="Normal 11 4 3 2 2 2" xfId="2575"/>
    <cellStyle name="Normal 11 4 3 2 2 2 2" xfId="4134"/>
    <cellStyle name="Normal 11 4 3 2 2 3" xfId="3408"/>
    <cellStyle name="Normal 11 4 3 2 3" xfId="2212"/>
    <cellStyle name="Normal 11 4 3 2 3 2" xfId="3771"/>
    <cellStyle name="Normal 11 4 3 2 4" xfId="3044"/>
    <cellStyle name="Normal 11 4 4" xfId="1845"/>
    <cellStyle name="Normal 11 4 4 2" xfId="2573"/>
    <cellStyle name="Normal 11 4 4 2 2" xfId="4132"/>
    <cellStyle name="Normal 11 4 4 3" xfId="3406"/>
    <cellStyle name="Normal 11 4 5" xfId="2210"/>
    <cellStyle name="Normal 11 4 5 2" xfId="3769"/>
    <cellStyle name="Normal 11 4 6" xfId="3042"/>
    <cellStyle name="Normal 11 5" xfId="948"/>
    <cellStyle name="Normal 11 5 2" xfId="949"/>
    <cellStyle name="Normal 11 5 2 2" xfId="1849"/>
    <cellStyle name="Normal 11 5 2 2 2" xfId="2577"/>
    <cellStyle name="Normal 11 5 2 2 2 2" xfId="4136"/>
    <cellStyle name="Normal 11 5 2 2 3" xfId="3410"/>
    <cellStyle name="Normal 11 5 2 3" xfId="2214"/>
    <cellStyle name="Normal 11 5 2 3 2" xfId="3773"/>
    <cellStyle name="Normal 11 5 2 4" xfId="3046"/>
    <cellStyle name="Normal 11 5 3" xfId="950"/>
    <cellStyle name="Normal 11 5 3 2" xfId="1850"/>
    <cellStyle name="Normal 11 5 3 2 2" xfId="2578"/>
    <cellStyle name="Normal 11 5 3 2 2 2" xfId="4137"/>
    <cellStyle name="Normal 11 5 3 2 3" xfId="3411"/>
    <cellStyle name="Normal 11 5 3 3" xfId="2215"/>
    <cellStyle name="Normal 11 5 3 3 2" xfId="3774"/>
    <cellStyle name="Normal 11 5 3 4" xfId="3047"/>
    <cellStyle name="Normal 11 5 4" xfId="1848"/>
    <cellStyle name="Normal 11 5 4 2" xfId="2576"/>
    <cellStyle name="Normal 11 5 4 2 2" xfId="4135"/>
    <cellStyle name="Normal 11 5 4 3" xfId="3409"/>
    <cellStyle name="Normal 11 5 5" xfId="2213"/>
    <cellStyle name="Normal 11 5 5 2" xfId="3772"/>
    <cellStyle name="Normal 11 5 6" xfId="3045"/>
    <cellStyle name="Normal 11 6" xfId="951"/>
    <cellStyle name="Normal 11 7" xfId="952"/>
    <cellStyle name="Normal 11 8" xfId="953"/>
    <cellStyle name="Normal 12" xfId="127"/>
    <cellStyle name="Normal 12 2" xfId="954"/>
    <cellStyle name="Normal 12 2 2" xfId="955"/>
    <cellStyle name="Normal 12 3" xfId="956"/>
    <cellStyle name="Normal 12 4" xfId="957"/>
    <cellStyle name="Normal 13" xfId="128"/>
    <cellStyle name="Normal 13 2" xfId="958"/>
    <cellStyle name="Normal 13 2 2" xfId="959"/>
    <cellStyle name="Normal 13 3" xfId="960"/>
    <cellStyle name="Normal 14" xfId="153"/>
    <cellStyle name="Normal 14 2" xfId="961"/>
    <cellStyle name="Normal 14 2 2" xfId="962"/>
    <cellStyle name="Normal 14 3" xfId="963"/>
    <cellStyle name="Normal 14 4" xfId="1679"/>
    <cellStyle name="Normal 14 4 2" xfId="2407"/>
    <cellStyle name="Normal 14 4 2 2" xfId="3966"/>
    <cellStyle name="Normal 14 4 3" xfId="3240"/>
    <cellStyle name="Normal 14 5" xfId="2044"/>
    <cellStyle name="Normal 14 5 2" xfId="3603"/>
    <cellStyle name="Normal 14 6" xfId="2876"/>
    <cellStyle name="Normal 15" xfId="964"/>
    <cellStyle name="Normal 15 2" xfId="965"/>
    <cellStyle name="Normal 15 2 2" xfId="966"/>
    <cellStyle name="Normal 15 3" xfId="967"/>
    <cellStyle name="Normal 15 4" xfId="968"/>
    <cellStyle name="Normal 15 5" xfId="1851"/>
    <cellStyle name="Normal 15 5 2" xfId="2579"/>
    <cellStyle name="Normal 15 5 2 2" xfId="4138"/>
    <cellStyle name="Normal 15 5 3" xfId="3412"/>
    <cellStyle name="Normal 15 6" xfId="2216"/>
    <cellStyle name="Normal 15 6 2" xfId="3775"/>
    <cellStyle name="Normal 15 7" xfId="3048"/>
    <cellStyle name="Normal 16" xfId="969"/>
    <cellStyle name="Normal 16 2" xfId="970"/>
    <cellStyle name="Normal 16 3" xfId="971"/>
    <cellStyle name="Normal 16 4" xfId="972"/>
    <cellStyle name="Normal 17" xfId="973"/>
    <cellStyle name="Normal 17 2" xfId="974"/>
    <cellStyle name="Normal 17 2 2" xfId="1852"/>
    <cellStyle name="Normal 17 2 2 2" xfId="2580"/>
    <cellStyle name="Normal 17 2 2 2 2" xfId="4139"/>
    <cellStyle name="Normal 17 2 2 3" xfId="3413"/>
    <cellStyle name="Normal 17 2 3" xfId="2217"/>
    <cellStyle name="Normal 17 2 3 2" xfId="3776"/>
    <cellStyle name="Normal 17 2 4" xfId="3049"/>
    <cellStyle name="Normal 17 3" xfId="975"/>
    <cellStyle name="Normal 18" xfId="976"/>
    <cellStyle name="Normal 18 2" xfId="977"/>
    <cellStyle name="Normal 19" xfId="978"/>
    <cellStyle name="Normal 2" xfId="4"/>
    <cellStyle name="Normal 2 10" xfId="979"/>
    <cellStyle name="Normal 2 11" xfId="980"/>
    <cellStyle name="Normal 2 12" xfId="981"/>
    <cellStyle name="Normal 2 2" xfId="5"/>
    <cellStyle name="Normal 2 2 2" xfId="982"/>
    <cellStyle name="Normal 2 2 3" xfId="983"/>
    <cellStyle name="Normal 2 2 3 2" xfId="984"/>
    <cellStyle name="Normal 2 2 4" xfId="985"/>
    <cellStyle name="Normal 2 2 4 2" xfId="986"/>
    <cellStyle name="Normal 2 2 4 2 2" xfId="1853"/>
    <cellStyle name="Normal 2 2 4 2 2 2" xfId="2581"/>
    <cellStyle name="Normal 2 2 4 2 2 2 2" xfId="4140"/>
    <cellStyle name="Normal 2 2 4 2 2 3" xfId="3414"/>
    <cellStyle name="Normal 2 2 4 2 3" xfId="2218"/>
    <cellStyle name="Normal 2 2 4 2 3 2" xfId="3777"/>
    <cellStyle name="Normal 2 2 4 2 4" xfId="3050"/>
    <cellStyle name="Normal 2 2 5" xfId="987"/>
    <cellStyle name="Normal 2 3" xfId="6"/>
    <cellStyle name="Normal 2 3 2" xfId="988"/>
    <cellStyle name="Normal 2 3 2 2" xfId="989"/>
    <cellStyle name="Normal 2 3 2 3" xfId="990"/>
    <cellStyle name="Normal 2 3 3" xfId="991"/>
    <cellStyle name="Normal 2 3 4" xfId="992"/>
    <cellStyle name="Normal 2 3 4 2" xfId="993"/>
    <cellStyle name="Normal 2 3 4 3" xfId="994"/>
    <cellStyle name="Normal 2 3 5" xfId="995"/>
    <cellStyle name="Normal 2 4" xfId="7"/>
    <cellStyle name="Normal 2 4 2" xfId="996"/>
    <cellStyle name="Normal 2 4 2 2" xfId="997"/>
    <cellStyle name="Normal 2 4 3" xfId="998"/>
    <cellStyle name="Normal 2 4 3 2" xfId="999"/>
    <cellStyle name="Normal 2 4 4" xfId="1000"/>
    <cellStyle name="Normal 2 5" xfId="129"/>
    <cellStyle name="Normal 2 5 2" xfId="1001"/>
    <cellStyle name="Normal 2 5 2 2" xfId="1002"/>
    <cellStyle name="Normal 2 5 3" xfId="1003"/>
    <cellStyle name="Normal 2 5 4" xfId="1004"/>
    <cellStyle name="Normal 2 6" xfId="1005"/>
    <cellStyle name="Normal 2 6 2" xfId="1006"/>
    <cellStyle name="Normal 2 6 2 2" xfId="1854"/>
    <cellStyle name="Normal 2 6 2 2 2" xfId="2582"/>
    <cellStyle name="Normal 2 6 2 2 2 2" xfId="4141"/>
    <cellStyle name="Normal 2 6 2 2 3" xfId="3415"/>
    <cellStyle name="Normal 2 6 2 3" xfId="2219"/>
    <cellStyle name="Normal 2 6 2 3 2" xfId="3778"/>
    <cellStyle name="Normal 2 6 2 4" xfId="3051"/>
    <cellStyle name="Normal 2 6 3" xfId="1007"/>
    <cellStyle name="Normal 2 6 4" xfId="1008"/>
    <cellStyle name="Normal 2 7" xfId="1009"/>
    <cellStyle name="Normal 2 8" xfId="1010"/>
    <cellStyle name="Normal 2 9" xfId="1011"/>
    <cellStyle name="Normal 2_MOLSI 2009-2011 MTEF Axjusak 3_new_Final" xfId="8"/>
    <cellStyle name="Normal 20" xfId="1012"/>
    <cellStyle name="Normal 21" xfId="1013"/>
    <cellStyle name="Normal 22" xfId="1014"/>
    <cellStyle name="Normal 23" xfId="1015"/>
    <cellStyle name="Normal 23 2" xfId="1855"/>
    <cellStyle name="Normal 23 2 2" xfId="2583"/>
    <cellStyle name="Normal 23 2 2 2" xfId="4142"/>
    <cellStyle name="Normal 23 2 3" xfId="3416"/>
    <cellStyle name="Normal 23 3" xfId="2220"/>
    <cellStyle name="Normal 23 3 2" xfId="3779"/>
    <cellStyle name="Normal 23 4" xfId="3052"/>
    <cellStyle name="Normal 24" xfId="1016"/>
    <cellStyle name="Normal 24 2" xfId="1856"/>
    <cellStyle name="Normal 24 2 2" xfId="2584"/>
    <cellStyle name="Normal 24 2 2 2" xfId="4143"/>
    <cellStyle name="Normal 24 2 3" xfId="3417"/>
    <cellStyle name="Normal 24 3" xfId="2221"/>
    <cellStyle name="Normal 24 3 2" xfId="3780"/>
    <cellStyle name="Normal 24 4" xfId="3053"/>
    <cellStyle name="Normal 25" xfId="1017"/>
    <cellStyle name="Normal 25 2" xfId="1857"/>
    <cellStyle name="Normal 25 2 2" xfId="2585"/>
    <cellStyle name="Normal 25 2 2 2" xfId="4144"/>
    <cellStyle name="Normal 25 2 3" xfId="3418"/>
    <cellStyle name="Normal 25 3" xfId="2222"/>
    <cellStyle name="Normal 25 3 2" xfId="3781"/>
    <cellStyle name="Normal 25 4" xfId="3054"/>
    <cellStyle name="Normal 26" xfId="1018"/>
    <cellStyle name="Normal 26 2" xfId="1858"/>
    <cellStyle name="Normal 26 2 2" xfId="2586"/>
    <cellStyle name="Normal 26 2 2 2" xfId="4145"/>
    <cellStyle name="Normal 26 2 3" xfId="3419"/>
    <cellStyle name="Normal 26 3" xfId="2223"/>
    <cellStyle name="Normal 26 3 2" xfId="3782"/>
    <cellStyle name="Normal 26 4" xfId="3055"/>
    <cellStyle name="Normal 27" xfId="1019"/>
    <cellStyle name="Normal 28" xfId="1020"/>
    <cellStyle name="Normal 29" xfId="1021"/>
    <cellStyle name="Normal 3" xfId="9"/>
    <cellStyle name="Normal 3 2" xfId="130"/>
    <cellStyle name="Normal 3 2 2" xfId="1022"/>
    <cellStyle name="Normal 3 2 3" xfId="1023"/>
    <cellStyle name="Normal 3 2 3 2" xfId="1024"/>
    <cellStyle name="Normal 3 2 4" xfId="1025"/>
    <cellStyle name="Normal 3 2 4 2" xfId="1026"/>
    <cellStyle name="Normal 3 2 5" xfId="1027"/>
    <cellStyle name="Normal 3 2 5 2" xfId="1028"/>
    <cellStyle name="Normal 3 2 6" xfId="1029"/>
    <cellStyle name="Normal 3 3" xfId="1030"/>
    <cellStyle name="Normal 3 3 2" xfId="1031"/>
    <cellStyle name="Normal 3 3 3" xfId="1032"/>
    <cellStyle name="Normal 3 4" xfId="1033"/>
    <cellStyle name="Normal 3 5" xfId="1034"/>
    <cellStyle name="Normal 3 5 2" xfId="1035"/>
    <cellStyle name="Normal 3 6" xfId="1036"/>
    <cellStyle name="Normal 3 6 2" xfId="1037"/>
    <cellStyle name="Normal 3 7" xfId="1038"/>
    <cellStyle name="Normal 3 8" xfId="1039"/>
    <cellStyle name="Normal 3 8 2" xfId="1859"/>
    <cellStyle name="Normal 3 8 2 2" xfId="2587"/>
    <cellStyle name="Normal 3 8 2 2 2" xfId="4146"/>
    <cellStyle name="Normal 3 8 2 3" xfId="3420"/>
    <cellStyle name="Normal 3 8 3" xfId="2224"/>
    <cellStyle name="Normal 3 8 3 2" xfId="3783"/>
    <cellStyle name="Normal 3 8 4" xfId="3056"/>
    <cellStyle name="Normal 3_HavelvacN2axjusakN3" xfId="1040"/>
    <cellStyle name="Normal 30" xfId="1041"/>
    <cellStyle name="Normal 31" xfId="1042"/>
    <cellStyle name="Normal 32" xfId="1043"/>
    <cellStyle name="Normal 33" xfId="1044"/>
    <cellStyle name="Normal 34" xfId="1045"/>
    <cellStyle name="Normal 34 2" xfId="1860"/>
    <cellStyle name="Normal 34 2 2" xfId="2588"/>
    <cellStyle name="Normal 34 2 2 2" xfId="4147"/>
    <cellStyle name="Normal 34 2 3" xfId="3421"/>
    <cellStyle name="Normal 34 3" xfId="2225"/>
    <cellStyle name="Normal 34 3 2" xfId="3784"/>
    <cellStyle name="Normal 34 4" xfId="3057"/>
    <cellStyle name="Normal 35" xfId="1046"/>
    <cellStyle name="Normal 36" xfId="1047"/>
    <cellStyle name="Normal 37" xfId="1048"/>
    <cellStyle name="Normal 374" xfId="1049"/>
    <cellStyle name="Normal 374 2" xfId="1050"/>
    <cellStyle name="Normal 38" xfId="1051"/>
    <cellStyle name="Normal 39" xfId="1052"/>
    <cellStyle name="Normal 4" xfId="10"/>
    <cellStyle name="Normal 4 2" xfId="1053"/>
    <cellStyle name="Normal 4 2 2" xfId="1054"/>
    <cellStyle name="Normal 4 3" xfId="1055"/>
    <cellStyle name="Normal 4 3 2" xfId="1056"/>
    <cellStyle name="Normal 4 3 2 2" xfId="1057"/>
    <cellStyle name="Normal 4 3 2 2 2" xfId="1863"/>
    <cellStyle name="Normal 4 3 2 2 2 2" xfId="2591"/>
    <cellStyle name="Normal 4 3 2 2 2 2 2" xfId="4150"/>
    <cellStyle name="Normal 4 3 2 2 2 3" xfId="3424"/>
    <cellStyle name="Normal 4 3 2 2 3" xfId="2228"/>
    <cellStyle name="Normal 4 3 2 2 3 2" xfId="3787"/>
    <cellStyle name="Normal 4 3 2 2 4" xfId="3060"/>
    <cellStyle name="Normal 4 3 2 3" xfId="1058"/>
    <cellStyle name="Normal 4 3 2 3 2" xfId="1864"/>
    <cellStyle name="Normal 4 3 2 3 2 2" xfId="2592"/>
    <cellStyle name="Normal 4 3 2 3 2 2 2" xfId="4151"/>
    <cellStyle name="Normal 4 3 2 3 2 3" xfId="3425"/>
    <cellStyle name="Normal 4 3 2 3 3" xfId="2229"/>
    <cellStyle name="Normal 4 3 2 3 3 2" xfId="3788"/>
    <cellStyle name="Normal 4 3 2 3 4" xfId="3061"/>
    <cellStyle name="Normal 4 3 2 4" xfId="1862"/>
    <cellStyle name="Normal 4 3 2 4 2" xfId="2590"/>
    <cellStyle name="Normal 4 3 2 4 2 2" xfId="4149"/>
    <cellStyle name="Normal 4 3 2 4 3" xfId="3423"/>
    <cellStyle name="Normal 4 3 2 5" xfId="2227"/>
    <cellStyle name="Normal 4 3 2 5 2" xfId="3786"/>
    <cellStyle name="Normal 4 3 2 6" xfId="3059"/>
    <cellStyle name="Normal 4 3 3" xfId="1059"/>
    <cellStyle name="Normal 4 3 3 2" xfId="1060"/>
    <cellStyle name="Normal 4 3 3 2 2" xfId="1866"/>
    <cellStyle name="Normal 4 3 3 2 2 2" xfId="2594"/>
    <cellStyle name="Normal 4 3 3 2 2 2 2" xfId="4153"/>
    <cellStyle name="Normal 4 3 3 2 2 3" xfId="3427"/>
    <cellStyle name="Normal 4 3 3 2 3" xfId="2231"/>
    <cellStyle name="Normal 4 3 3 2 3 2" xfId="3790"/>
    <cellStyle name="Normal 4 3 3 2 4" xfId="3063"/>
    <cellStyle name="Normal 4 3 3 3" xfId="1061"/>
    <cellStyle name="Normal 4 3 3 3 2" xfId="1867"/>
    <cellStyle name="Normal 4 3 3 3 2 2" xfId="2595"/>
    <cellStyle name="Normal 4 3 3 3 2 2 2" xfId="4154"/>
    <cellStyle name="Normal 4 3 3 3 2 3" xfId="3428"/>
    <cellStyle name="Normal 4 3 3 3 3" xfId="2232"/>
    <cellStyle name="Normal 4 3 3 3 3 2" xfId="3791"/>
    <cellStyle name="Normal 4 3 3 3 4" xfId="3064"/>
    <cellStyle name="Normal 4 3 3 4" xfId="1865"/>
    <cellStyle name="Normal 4 3 3 4 2" xfId="2593"/>
    <cellStyle name="Normal 4 3 3 4 2 2" xfId="4152"/>
    <cellStyle name="Normal 4 3 3 4 3" xfId="3426"/>
    <cellStyle name="Normal 4 3 3 5" xfId="2230"/>
    <cellStyle name="Normal 4 3 3 5 2" xfId="3789"/>
    <cellStyle name="Normal 4 3 3 6" xfId="3062"/>
    <cellStyle name="Normal 4 3 4" xfId="1062"/>
    <cellStyle name="Normal 4 3 4 2" xfId="1063"/>
    <cellStyle name="Normal 4 3 4 2 2" xfId="1869"/>
    <cellStyle name="Normal 4 3 4 2 2 2" xfId="2597"/>
    <cellStyle name="Normal 4 3 4 2 2 2 2" xfId="4156"/>
    <cellStyle name="Normal 4 3 4 2 2 3" xfId="3430"/>
    <cellStyle name="Normal 4 3 4 2 3" xfId="2234"/>
    <cellStyle name="Normal 4 3 4 2 3 2" xfId="3793"/>
    <cellStyle name="Normal 4 3 4 2 4" xfId="3066"/>
    <cellStyle name="Normal 4 3 4 3" xfId="1064"/>
    <cellStyle name="Normal 4 3 4 3 2" xfId="1870"/>
    <cellStyle name="Normal 4 3 4 3 2 2" xfId="2598"/>
    <cellStyle name="Normal 4 3 4 3 2 2 2" xfId="4157"/>
    <cellStyle name="Normal 4 3 4 3 2 3" xfId="3431"/>
    <cellStyle name="Normal 4 3 4 3 3" xfId="2235"/>
    <cellStyle name="Normal 4 3 4 3 3 2" xfId="3794"/>
    <cellStyle name="Normal 4 3 4 3 4" xfId="3067"/>
    <cellStyle name="Normal 4 3 4 4" xfId="1868"/>
    <cellStyle name="Normal 4 3 4 4 2" xfId="2596"/>
    <cellStyle name="Normal 4 3 4 4 2 2" xfId="4155"/>
    <cellStyle name="Normal 4 3 4 4 3" xfId="3429"/>
    <cellStyle name="Normal 4 3 4 5" xfId="2233"/>
    <cellStyle name="Normal 4 3 4 5 2" xfId="3792"/>
    <cellStyle name="Normal 4 3 4 6" xfId="3065"/>
    <cellStyle name="Normal 4 3 5" xfId="1065"/>
    <cellStyle name="Normal 4 3 6" xfId="1066"/>
    <cellStyle name="Normal 4 3 7" xfId="1861"/>
    <cellStyle name="Normal 4 3 7 2" xfId="2589"/>
    <cellStyle name="Normal 4 3 7 2 2" xfId="4148"/>
    <cellStyle name="Normal 4 3 7 3" xfId="3422"/>
    <cellStyle name="Normal 4 3 8" xfId="2226"/>
    <cellStyle name="Normal 4 3 8 2" xfId="3785"/>
    <cellStyle name="Normal 4 3 9" xfId="3058"/>
    <cellStyle name="Normal 4 4" xfId="1067"/>
    <cellStyle name="Normal 4 4 2" xfId="1068"/>
    <cellStyle name="Normal 4 4 2 2" xfId="1871"/>
    <cellStyle name="Normal 4 4 2 2 2" xfId="2599"/>
    <cellStyle name="Normal 4 4 2 2 2 2" xfId="4158"/>
    <cellStyle name="Normal 4 4 2 2 3" xfId="3432"/>
    <cellStyle name="Normal 4 4 2 3" xfId="2236"/>
    <cellStyle name="Normal 4 4 2 3 2" xfId="3795"/>
    <cellStyle name="Normal 4 4 2 4" xfId="3068"/>
    <cellStyle name="Normal 4 4 3" xfId="1069"/>
    <cellStyle name="Normal 4 4 3 2" xfId="1872"/>
    <cellStyle name="Normal 4 4 3 2 2" xfId="2600"/>
    <cellStyle name="Normal 4 4 3 2 2 2" xfId="4159"/>
    <cellStyle name="Normal 4 4 3 2 3" xfId="3433"/>
    <cellStyle name="Normal 4 4 3 3" xfId="2237"/>
    <cellStyle name="Normal 4 4 3 3 2" xfId="3796"/>
    <cellStyle name="Normal 4 4 3 4" xfId="3069"/>
    <cellStyle name="Normal 4 4 4" xfId="1070"/>
    <cellStyle name="Normal 4 5" xfId="1071"/>
    <cellStyle name="Normal 4 5 2" xfId="1072"/>
    <cellStyle name="Normal 4 5 2 2" xfId="1073"/>
    <cellStyle name="Normal 4 5 2 2 2" xfId="1875"/>
    <cellStyle name="Normal 4 5 2 2 2 2" xfId="2603"/>
    <cellStyle name="Normal 4 5 2 2 2 2 2" xfId="4162"/>
    <cellStyle name="Normal 4 5 2 2 2 3" xfId="3436"/>
    <cellStyle name="Normal 4 5 2 2 3" xfId="2240"/>
    <cellStyle name="Normal 4 5 2 2 3 2" xfId="3799"/>
    <cellStyle name="Normal 4 5 2 2 4" xfId="3072"/>
    <cellStyle name="Normal 4 5 2 3" xfId="1074"/>
    <cellStyle name="Normal 4 5 2 3 2" xfId="1876"/>
    <cellStyle name="Normal 4 5 2 3 2 2" xfId="2604"/>
    <cellStyle name="Normal 4 5 2 3 2 2 2" xfId="4163"/>
    <cellStyle name="Normal 4 5 2 3 2 3" xfId="3437"/>
    <cellStyle name="Normal 4 5 2 3 3" xfId="2241"/>
    <cellStyle name="Normal 4 5 2 3 3 2" xfId="3800"/>
    <cellStyle name="Normal 4 5 2 3 4" xfId="3073"/>
    <cellStyle name="Normal 4 5 2 4" xfId="1874"/>
    <cellStyle name="Normal 4 5 2 4 2" xfId="2602"/>
    <cellStyle name="Normal 4 5 2 4 2 2" xfId="4161"/>
    <cellStyle name="Normal 4 5 2 4 3" xfId="3435"/>
    <cellStyle name="Normal 4 5 2 5" xfId="2239"/>
    <cellStyle name="Normal 4 5 2 5 2" xfId="3798"/>
    <cellStyle name="Normal 4 5 2 6" xfId="3071"/>
    <cellStyle name="Normal 4 5 3" xfId="1075"/>
    <cellStyle name="Normal 4 5 3 2" xfId="1076"/>
    <cellStyle name="Normal 4 5 3 2 2" xfId="1878"/>
    <cellStyle name="Normal 4 5 3 2 2 2" xfId="2606"/>
    <cellStyle name="Normal 4 5 3 2 2 2 2" xfId="4165"/>
    <cellStyle name="Normal 4 5 3 2 2 3" xfId="3439"/>
    <cellStyle name="Normal 4 5 3 2 3" xfId="2243"/>
    <cellStyle name="Normal 4 5 3 2 3 2" xfId="3802"/>
    <cellStyle name="Normal 4 5 3 2 4" xfId="3075"/>
    <cellStyle name="Normal 4 5 3 3" xfId="1077"/>
    <cellStyle name="Normal 4 5 3 3 2" xfId="1879"/>
    <cellStyle name="Normal 4 5 3 3 2 2" xfId="2607"/>
    <cellStyle name="Normal 4 5 3 3 2 2 2" xfId="4166"/>
    <cellStyle name="Normal 4 5 3 3 2 3" xfId="3440"/>
    <cellStyle name="Normal 4 5 3 3 3" xfId="2244"/>
    <cellStyle name="Normal 4 5 3 3 3 2" xfId="3803"/>
    <cellStyle name="Normal 4 5 3 3 4" xfId="3076"/>
    <cellStyle name="Normal 4 5 3 4" xfId="1877"/>
    <cellStyle name="Normal 4 5 3 4 2" xfId="2605"/>
    <cellStyle name="Normal 4 5 3 4 2 2" xfId="4164"/>
    <cellStyle name="Normal 4 5 3 4 3" xfId="3438"/>
    <cellStyle name="Normal 4 5 3 5" xfId="2242"/>
    <cellStyle name="Normal 4 5 3 5 2" xfId="3801"/>
    <cellStyle name="Normal 4 5 3 6" xfId="3074"/>
    <cellStyle name="Normal 4 5 4" xfId="1078"/>
    <cellStyle name="Normal 4 5 4 2" xfId="1079"/>
    <cellStyle name="Normal 4 5 4 2 2" xfId="1881"/>
    <cellStyle name="Normal 4 5 4 2 2 2" xfId="2609"/>
    <cellStyle name="Normal 4 5 4 2 2 2 2" xfId="4168"/>
    <cellStyle name="Normal 4 5 4 2 2 3" xfId="3442"/>
    <cellStyle name="Normal 4 5 4 2 3" xfId="2246"/>
    <cellStyle name="Normal 4 5 4 2 3 2" xfId="3805"/>
    <cellStyle name="Normal 4 5 4 2 4" xfId="3078"/>
    <cellStyle name="Normal 4 5 4 3" xfId="1080"/>
    <cellStyle name="Normal 4 5 4 3 2" xfId="1882"/>
    <cellStyle name="Normal 4 5 4 3 2 2" xfId="2610"/>
    <cellStyle name="Normal 4 5 4 3 2 2 2" xfId="4169"/>
    <cellStyle name="Normal 4 5 4 3 2 3" xfId="3443"/>
    <cellStyle name="Normal 4 5 4 3 3" xfId="2247"/>
    <cellStyle name="Normal 4 5 4 3 3 2" xfId="3806"/>
    <cellStyle name="Normal 4 5 4 3 4" xfId="3079"/>
    <cellStyle name="Normal 4 5 4 4" xfId="1880"/>
    <cellStyle name="Normal 4 5 4 4 2" xfId="2608"/>
    <cellStyle name="Normal 4 5 4 4 2 2" xfId="4167"/>
    <cellStyle name="Normal 4 5 4 4 3" xfId="3441"/>
    <cellStyle name="Normal 4 5 4 5" xfId="2245"/>
    <cellStyle name="Normal 4 5 4 5 2" xfId="3804"/>
    <cellStyle name="Normal 4 5 4 6" xfId="3077"/>
    <cellStyle name="Normal 4 5 5" xfId="1081"/>
    <cellStyle name="Normal 4 5 5 2" xfId="1883"/>
    <cellStyle name="Normal 4 5 5 2 2" xfId="2611"/>
    <cellStyle name="Normal 4 5 5 2 2 2" xfId="4170"/>
    <cellStyle name="Normal 4 5 5 2 3" xfId="3444"/>
    <cellStyle name="Normal 4 5 5 3" xfId="2248"/>
    <cellStyle name="Normal 4 5 5 3 2" xfId="3807"/>
    <cellStyle name="Normal 4 5 5 4" xfId="3080"/>
    <cellStyle name="Normal 4 5 6" xfId="1082"/>
    <cellStyle name="Normal 4 5 6 2" xfId="1083"/>
    <cellStyle name="Normal 4 5 6 2 2" xfId="1884"/>
    <cellStyle name="Normal 4 5 6 2 2 2" xfId="2612"/>
    <cellStyle name="Normal 4 5 6 2 2 2 2" xfId="4171"/>
    <cellStyle name="Normal 4 5 6 2 2 3" xfId="3445"/>
    <cellStyle name="Normal 4 5 6 2 3" xfId="2249"/>
    <cellStyle name="Normal 4 5 6 2 3 2" xfId="3808"/>
    <cellStyle name="Normal 4 5 6 2 4" xfId="3081"/>
    <cellStyle name="Normal 4 5 7" xfId="1873"/>
    <cellStyle name="Normal 4 5 7 2" xfId="2601"/>
    <cellStyle name="Normal 4 5 7 2 2" xfId="4160"/>
    <cellStyle name="Normal 4 5 7 3" xfId="3434"/>
    <cellStyle name="Normal 4 5 8" xfId="2238"/>
    <cellStyle name="Normal 4 5 8 2" xfId="3797"/>
    <cellStyle name="Normal 4 5 9" xfId="3070"/>
    <cellStyle name="Normal 4 6" xfId="1084"/>
    <cellStyle name="Normal 4 6 2" xfId="1085"/>
    <cellStyle name="Normal 4 6 2 2" xfId="1086"/>
    <cellStyle name="Normal 4 6 2 2 2" xfId="1887"/>
    <cellStyle name="Normal 4 6 2 2 2 2" xfId="2615"/>
    <cellStyle name="Normal 4 6 2 2 2 2 2" xfId="4174"/>
    <cellStyle name="Normal 4 6 2 2 2 3" xfId="3448"/>
    <cellStyle name="Normal 4 6 2 2 3" xfId="2252"/>
    <cellStyle name="Normal 4 6 2 2 3 2" xfId="3811"/>
    <cellStyle name="Normal 4 6 2 2 4" xfId="3084"/>
    <cellStyle name="Normal 4 6 2 3" xfId="1087"/>
    <cellStyle name="Normal 4 6 2 3 2" xfId="1888"/>
    <cellStyle name="Normal 4 6 2 3 2 2" xfId="2616"/>
    <cellStyle name="Normal 4 6 2 3 2 2 2" xfId="4175"/>
    <cellStyle name="Normal 4 6 2 3 2 3" xfId="3449"/>
    <cellStyle name="Normal 4 6 2 3 3" xfId="2253"/>
    <cellStyle name="Normal 4 6 2 3 3 2" xfId="3812"/>
    <cellStyle name="Normal 4 6 2 3 4" xfId="3085"/>
    <cellStyle name="Normal 4 6 2 4" xfId="1886"/>
    <cellStyle name="Normal 4 6 2 4 2" xfId="2614"/>
    <cellStyle name="Normal 4 6 2 4 2 2" xfId="4173"/>
    <cellStyle name="Normal 4 6 2 4 3" xfId="3447"/>
    <cellStyle name="Normal 4 6 2 5" xfId="2251"/>
    <cellStyle name="Normal 4 6 2 5 2" xfId="3810"/>
    <cellStyle name="Normal 4 6 2 6" xfId="3083"/>
    <cellStyle name="Normal 4 6 3" xfId="1088"/>
    <cellStyle name="Normal 4 6 3 2" xfId="1089"/>
    <cellStyle name="Normal 4 6 3 2 2" xfId="1890"/>
    <cellStyle name="Normal 4 6 3 2 2 2" xfId="2618"/>
    <cellStyle name="Normal 4 6 3 2 2 2 2" xfId="4177"/>
    <cellStyle name="Normal 4 6 3 2 2 3" xfId="3451"/>
    <cellStyle name="Normal 4 6 3 2 3" xfId="2255"/>
    <cellStyle name="Normal 4 6 3 2 3 2" xfId="3814"/>
    <cellStyle name="Normal 4 6 3 2 4" xfId="3087"/>
    <cellStyle name="Normal 4 6 3 3" xfId="1090"/>
    <cellStyle name="Normal 4 6 3 3 2" xfId="1891"/>
    <cellStyle name="Normal 4 6 3 3 2 2" xfId="2619"/>
    <cellStyle name="Normal 4 6 3 3 2 2 2" xfId="4178"/>
    <cellStyle name="Normal 4 6 3 3 2 3" xfId="3452"/>
    <cellStyle name="Normal 4 6 3 3 3" xfId="2256"/>
    <cellStyle name="Normal 4 6 3 3 3 2" xfId="3815"/>
    <cellStyle name="Normal 4 6 3 3 4" xfId="3088"/>
    <cellStyle name="Normal 4 6 3 4" xfId="1889"/>
    <cellStyle name="Normal 4 6 3 4 2" xfId="2617"/>
    <cellStyle name="Normal 4 6 3 4 2 2" xfId="4176"/>
    <cellStyle name="Normal 4 6 3 4 3" xfId="3450"/>
    <cellStyle name="Normal 4 6 3 5" xfId="2254"/>
    <cellStyle name="Normal 4 6 3 5 2" xfId="3813"/>
    <cellStyle name="Normal 4 6 3 6" xfId="3086"/>
    <cellStyle name="Normal 4 6 4" xfId="1091"/>
    <cellStyle name="Normal 4 6 4 2" xfId="1892"/>
    <cellStyle name="Normal 4 6 4 2 2" xfId="2620"/>
    <cellStyle name="Normal 4 6 4 2 2 2" xfId="4179"/>
    <cellStyle name="Normal 4 6 4 2 3" xfId="3453"/>
    <cellStyle name="Normal 4 6 4 3" xfId="2257"/>
    <cellStyle name="Normal 4 6 4 3 2" xfId="3816"/>
    <cellStyle name="Normal 4 6 4 4" xfId="3089"/>
    <cellStyle name="Normal 4 6 5" xfId="1092"/>
    <cellStyle name="Normal 4 6 5 2" xfId="1093"/>
    <cellStyle name="Normal 4 6 5 2 2" xfId="1893"/>
    <cellStyle name="Normal 4 6 5 2 2 2" xfId="2621"/>
    <cellStyle name="Normal 4 6 5 2 2 2 2" xfId="4180"/>
    <cellStyle name="Normal 4 6 5 2 2 3" xfId="3454"/>
    <cellStyle name="Normal 4 6 5 2 3" xfId="2258"/>
    <cellStyle name="Normal 4 6 5 2 3 2" xfId="3817"/>
    <cellStyle name="Normal 4 6 5 2 4" xfId="3090"/>
    <cellStyle name="Normal 4 6 6" xfId="1885"/>
    <cellStyle name="Normal 4 6 6 2" xfId="2613"/>
    <cellStyle name="Normal 4 6 6 2 2" xfId="4172"/>
    <cellStyle name="Normal 4 6 6 3" xfId="3446"/>
    <cellStyle name="Normal 4 6 7" xfId="2250"/>
    <cellStyle name="Normal 4 6 7 2" xfId="3809"/>
    <cellStyle name="Normal 4 6 8" xfId="3082"/>
    <cellStyle name="Normal 4 7" xfId="1094"/>
    <cellStyle name="Normal 4 8" xfId="1095"/>
    <cellStyle name="Normal 4 8 2" xfId="1096"/>
    <cellStyle name="Normal 4 8 2 2" xfId="1894"/>
    <cellStyle name="Normal 4 8 2 2 2" xfId="2622"/>
    <cellStyle name="Normal 4 8 2 2 2 2" xfId="4181"/>
    <cellStyle name="Normal 4 8 2 2 3" xfId="3455"/>
    <cellStyle name="Normal 4 8 2 3" xfId="2259"/>
    <cellStyle name="Normal 4 8 2 3 2" xfId="3818"/>
    <cellStyle name="Normal 4 8 2 4" xfId="3091"/>
    <cellStyle name="Normal 40" xfId="1097"/>
    <cellStyle name="Normal 41" xfId="1098"/>
    <cellStyle name="Normal 42" xfId="1099"/>
    <cellStyle name="Normal 43" xfId="1100"/>
    <cellStyle name="Normal 44" xfId="1101"/>
    <cellStyle name="Normal 45" xfId="1102"/>
    <cellStyle name="Normal 45 2" xfId="1895"/>
    <cellStyle name="Normal 45 2 2" xfId="2623"/>
    <cellStyle name="Normal 45 2 2 2" xfId="4182"/>
    <cellStyle name="Normal 45 2 3" xfId="3456"/>
    <cellStyle name="Normal 45 3" xfId="2260"/>
    <cellStyle name="Normal 45 3 2" xfId="3819"/>
    <cellStyle name="Normal 45 4" xfId="3092"/>
    <cellStyle name="Normal 46" xfId="1103"/>
    <cellStyle name="Normal 47" xfId="1104"/>
    <cellStyle name="Normal 48" xfId="1105"/>
    <cellStyle name="Normal 49" xfId="1106"/>
    <cellStyle name="Normal 5" xfId="11"/>
    <cellStyle name="Normal 5 2" xfId="1107"/>
    <cellStyle name="Normal 5 2 2" xfId="1108"/>
    <cellStyle name="Normal 5 2 2 2" xfId="1109"/>
    <cellStyle name="Normal 5 2 2 2 2" xfId="1110"/>
    <cellStyle name="Normal 5 2 2 2 2 2" xfId="1899"/>
    <cellStyle name="Normal 5 2 2 2 2 2 2" xfId="2627"/>
    <cellStyle name="Normal 5 2 2 2 2 2 2 2" xfId="4186"/>
    <cellStyle name="Normal 5 2 2 2 2 2 3" xfId="3460"/>
    <cellStyle name="Normal 5 2 2 2 2 3" xfId="2264"/>
    <cellStyle name="Normal 5 2 2 2 2 3 2" xfId="3823"/>
    <cellStyle name="Normal 5 2 2 2 2 4" xfId="3096"/>
    <cellStyle name="Normal 5 2 2 2 3" xfId="1111"/>
    <cellStyle name="Normal 5 2 2 2 3 2" xfId="1900"/>
    <cellStyle name="Normal 5 2 2 2 3 2 2" xfId="2628"/>
    <cellStyle name="Normal 5 2 2 2 3 2 2 2" xfId="4187"/>
    <cellStyle name="Normal 5 2 2 2 3 2 3" xfId="3461"/>
    <cellStyle name="Normal 5 2 2 2 3 3" xfId="2265"/>
    <cellStyle name="Normal 5 2 2 2 3 3 2" xfId="3824"/>
    <cellStyle name="Normal 5 2 2 2 3 4" xfId="3097"/>
    <cellStyle name="Normal 5 2 2 2 4" xfId="1898"/>
    <cellStyle name="Normal 5 2 2 2 4 2" xfId="2626"/>
    <cellStyle name="Normal 5 2 2 2 4 2 2" xfId="4185"/>
    <cellStyle name="Normal 5 2 2 2 4 3" xfId="3459"/>
    <cellStyle name="Normal 5 2 2 2 5" xfId="2263"/>
    <cellStyle name="Normal 5 2 2 2 5 2" xfId="3822"/>
    <cellStyle name="Normal 5 2 2 2 6" xfId="3095"/>
    <cellStyle name="Normal 5 2 2 3" xfId="1112"/>
    <cellStyle name="Normal 5 2 2 3 2" xfId="1113"/>
    <cellStyle name="Normal 5 2 2 3 2 2" xfId="1902"/>
    <cellStyle name="Normal 5 2 2 3 2 2 2" xfId="2630"/>
    <cellStyle name="Normal 5 2 2 3 2 2 2 2" xfId="4189"/>
    <cellStyle name="Normal 5 2 2 3 2 2 3" xfId="3463"/>
    <cellStyle name="Normal 5 2 2 3 2 3" xfId="2267"/>
    <cellStyle name="Normal 5 2 2 3 2 3 2" xfId="3826"/>
    <cellStyle name="Normal 5 2 2 3 2 4" xfId="3099"/>
    <cellStyle name="Normal 5 2 2 3 3" xfId="1114"/>
    <cellStyle name="Normal 5 2 2 3 3 2" xfId="1903"/>
    <cellStyle name="Normal 5 2 2 3 3 2 2" xfId="2631"/>
    <cellStyle name="Normal 5 2 2 3 3 2 2 2" xfId="4190"/>
    <cellStyle name="Normal 5 2 2 3 3 2 3" xfId="3464"/>
    <cellStyle name="Normal 5 2 2 3 3 3" xfId="2268"/>
    <cellStyle name="Normal 5 2 2 3 3 3 2" xfId="3827"/>
    <cellStyle name="Normal 5 2 2 3 3 4" xfId="3100"/>
    <cellStyle name="Normal 5 2 2 3 4" xfId="1901"/>
    <cellStyle name="Normal 5 2 2 3 4 2" xfId="2629"/>
    <cellStyle name="Normal 5 2 2 3 4 2 2" xfId="4188"/>
    <cellStyle name="Normal 5 2 2 3 4 3" xfId="3462"/>
    <cellStyle name="Normal 5 2 2 3 5" xfId="2266"/>
    <cellStyle name="Normal 5 2 2 3 5 2" xfId="3825"/>
    <cellStyle name="Normal 5 2 2 3 6" xfId="3098"/>
    <cellStyle name="Normal 5 2 2 4" xfId="1115"/>
    <cellStyle name="Normal 5 2 2 4 2" xfId="1904"/>
    <cellStyle name="Normal 5 2 2 4 2 2" xfId="2632"/>
    <cellStyle name="Normal 5 2 2 4 2 2 2" xfId="4191"/>
    <cellStyle name="Normal 5 2 2 4 2 3" xfId="3465"/>
    <cellStyle name="Normal 5 2 2 4 3" xfId="2269"/>
    <cellStyle name="Normal 5 2 2 4 3 2" xfId="3828"/>
    <cellStyle name="Normal 5 2 2 4 4" xfId="3101"/>
    <cellStyle name="Normal 5 2 2 5" xfId="1116"/>
    <cellStyle name="Normal 5 2 2 5 2" xfId="1117"/>
    <cellStyle name="Normal 5 2 2 5 2 2" xfId="1905"/>
    <cellStyle name="Normal 5 2 2 5 2 2 2" xfId="2633"/>
    <cellStyle name="Normal 5 2 2 5 2 2 2 2" xfId="4192"/>
    <cellStyle name="Normal 5 2 2 5 2 2 3" xfId="3466"/>
    <cellStyle name="Normal 5 2 2 5 2 3" xfId="2270"/>
    <cellStyle name="Normal 5 2 2 5 2 3 2" xfId="3829"/>
    <cellStyle name="Normal 5 2 2 5 2 4" xfId="3102"/>
    <cellStyle name="Normal 5 2 2 6" xfId="1897"/>
    <cellStyle name="Normal 5 2 2 6 2" xfId="2625"/>
    <cellStyle name="Normal 5 2 2 6 2 2" xfId="4184"/>
    <cellStyle name="Normal 5 2 2 6 3" xfId="3458"/>
    <cellStyle name="Normal 5 2 2 7" xfId="2262"/>
    <cellStyle name="Normal 5 2 2 7 2" xfId="3821"/>
    <cellStyle name="Normal 5 2 2 8" xfId="3094"/>
    <cellStyle name="Normal 5 2 3" xfId="1118"/>
    <cellStyle name="Normal 5 2 4" xfId="1119"/>
    <cellStyle name="Normal 5 2 4 2" xfId="1906"/>
    <cellStyle name="Normal 5 2 4 2 2" xfId="2634"/>
    <cellStyle name="Normal 5 2 4 2 2 2" xfId="4193"/>
    <cellStyle name="Normal 5 2 4 2 3" xfId="3467"/>
    <cellStyle name="Normal 5 2 4 3" xfId="2271"/>
    <cellStyle name="Normal 5 2 4 3 2" xfId="3830"/>
    <cellStyle name="Normal 5 2 4 4" xfId="3103"/>
    <cellStyle name="Normal 5 2 5" xfId="1120"/>
    <cellStyle name="Normal 5 2 5 2" xfId="1907"/>
    <cellStyle name="Normal 5 2 5 2 2" xfId="2635"/>
    <cellStyle name="Normal 5 2 5 2 2 2" xfId="4194"/>
    <cellStyle name="Normal 5 2 5 2 3" xfId="3468"/>
    <cellStyle name="Normal 5 2 5 3" xfId="2272"/>
    <cellStyle name="Normal 5 2 5 3 2" xfId="3831"/>
    <cellStyle name="Normal 5 2 5 4" xfId="3104"/>
    <cellStyle name="Normal 5 2 6" xfId="1121"/>
    <cellStyle name="Normal 5 2 6 2" xfId="1908"/>
    <cellStyle name="Normal 5 2 6 2 2" xfId="2636"/>
    <cellStyle name="Normal 5 2 6 2 2 2" xfId="4195"/>
    <cellStyle name="Normal 5 2 6 2 3" xfId="3469"/>
    <cellStyle name="Normal 5 2 6 3" xfId="2273"/>
    <cellStyle name="Normal 5 2 6 3 2" xfId="3832"/>
    <cellStyle name="Normal 5 2 6 4" xfId="3105"/>
    <cellStyle name="Normal 5 2 7" xfId="1896"/>
    <cellStyle name="Normal 5 2 7 2" xfId="2624"/>
    <cellStyle name="Normal 5 2 7 2 2" xfId="4183"/>
    <cellStyle name="Normal 5 2 7 3" xfId="3457"/>
    <cellStyle name="Normal 5 2 8" xfId="2261"/>
    <cellStyle name="Normal 5 2 8 2" xfId="3820"/>
    <cellStyle name="Normal 5 2 9" xfId="3093"/>
    <cellStyle name="Normal 5 3" xfId="1122"/>
    <cellStyle name="Normal 5 4" xfId="1123"/>
    <cellStyle name="Normal 5 4 2" xfId="1124"/>
    <cellStyle name="Normal 5 5" xfId="1125"/>
    <cellStyle name="Normal 5 5 2" xfId="1126"/>
    <cellStyle name="Normal 5 6" xfId="1127"/>
    <cellStyle name="Normal 50" xfId="1128"/>
    <cellStyle name="Normal 51" xfId="1129"/>
    <cellStyle name="Normal 52" xfId="1130"/>
    <cellStyle name="Normal 53" xfId="1131"/>
    <cellStyle name="Normal 54" xfId="1132"/>
    <cellStyle name="Normal 54 2" xfId="1133"/>
    <cellStyle name="Normal 54 3" xfId="1134"/>
    <cellStyle name="Normal 55" xfId="1135"/>
    <cellStyle name="Normal 56" xfId="1136"/>
    <cellStyle name="Normal 57" xfId="1137"/>
    <cellStyle name="Normal 58" xfId="1581"/>
    <cellStyle name="Normal 59" xfId="1594"/>
    <cellStyle name="Normal 6" xfId="12"/>
    <cellStyle name="Normal 6 2" xfId="1138"/>
    <cellStyle name="Normal 6 2 2" xfId="1139"/>
    <cellStyle name="Normal 6 2 3" xfId="1140"/>
    <cellStyle name="Normal 6 2 4" xfId="1141"/>
    <cellStyle name="Normal 6 3" xfId="1142"/>
    <cellStyle name="Normal 6 3 2" xfId="1143"/>
    <cellStyle name="Normal 6 4" xfId="1144"/>
    <cellStyle name="Normal 6 4 2" xfId="1145"/>
    <cellStyle name="Normal 6 5" xfId="1146"/>
    <cellStyle name="Normal 6 6" xfId="1147"/>
    <cellStyle name="Normal 60" xfId="1596"/>
    <cellStyle name="Normal 61" xfId="1597"/>
    <cellStyle name="Normal 62" xfId="1611"/>
    <cellStyle name="Normal 63" xfId="1990"/>
    <cellStyle name="Normal 63 2" xfId="2718"/>
    <cellStyle name="Normal 64" xfId="2721"/>
    <cellStyle name="Normal 65" xfId="2722"/>
    <cellStyle name="Normal 66" xfId="2749"/>
    <cellStyle name="Normal 67" xfId="2763"/>
    <cellStyle name="Normal 68" xfId="2720"/>
    <cellStyle name="Normal 69" xfId="2779"/>
    <cellStyle name="Normal 7" xfId="13"/>
    <cellStyle name="Normal 7 2" xfId="1148"/>
    <cellStyle name="Normal 7 2 2" xfId="1149"/>
    <cellStyle name="Normal 7 2 2 2" xfId="1150"/>
    <cellStyle name="Normal 7 2 2 2 2" xfId="1911"/>
    <cellStyle name="Normal 7 2 2 2 2 2" xfId="2639"/>
    <cellStyle name="Normal 7 2 2 2 2 2 2" xfId="4198"/>
    <cellStyle name="Normal 7 2 2 2 2 3" xfId="3472"/>
    <cellStyle name="Normal 7 2 2 2 3" xfId="2276"/>
    <cellStyle name="Normal 7 2 2 2 3 2" xfId="3835"/>
    <cellStyle name="Normal 7 2 2 2 4" xfId="3108"/>
    <cellStyle name="Normal 7 2 2 3" xfId="1151"/>
    <cellStyle name="Normal 7 2 2 3 2" xfId="1912"/>
    <cellStyle name="Normal 7 2 2 3 2 2" xfId="2640"/>
    <cellStyle name="Normal 7 2 2 3 2 2 2" xfId="4199"/>
    <cellStyle name="Normal 7 2 2 3 2 3" xfId="3473"/>
    <cellStyle name="Normal 7 2 2 3 3" xfId="2277"/>
    <cellStyle name="Normal 7 2 2 3 3 2" xfId="3836"/>
    <cellStyle name="Normal 7 2 2 3 4" xfId="3109"/>
    <cellStyle name="Normal 7 2 2 4" xfId="1910"/>
    <cellStyle name="Normal 7 2 2 4 2" xfId="2638"/>
    <cellStyle name="Normal 7 2 2 4 2 2" xfId="4197"/>
    <cellStyle name="Normal 7 2 2 4 3" xfId="3471"/>
    <cellStyle name="Normal 7 2 2 5" xfId="2275"/>
    <cellStyle name="Normal 7 2 2 5 2" xfId="3834"/>
    <cellStyle name="Normal 7 2 2 6" xfId="3107"/>
    <cellStyle name="Normal 7 2 3" xfId="1152"/>
    <cellStyle name="Normal 7 2 3 2" xfId="1153"/>
    <cellStyle name="Normal 7 2 3 2 2" xfId="1914"/>
    <cellStyle name="Normal 7 2 3 2 2 2" xfId="2642"/>
    <cellStyle name="Normal 7 2 3 2 2 2 2" xfId="4201"/>
    <cellStyle name="Normal 7 2 3 2 2 3" xfId="3475"/>
    <cellStyle name="Normal 7 2 3 2 3" xfId="2279"/>
    <cellStyle name="Normal 7 2 3 2 3 2" xfId="3838"/>
    <cellStyle name="Normal 7 2 3 2 4" xfId="3111"/>
    <cellStyle name="Normal 7 2 3 3" xfId="1154"/>
    <cellStyle name="Normal 7 2 3 3 2" xfId="1915"/>
    <cellStyle name="Normal 7 2 3 3 2 2" xfId="2643"/>
    <cellStyle name="Normal 7 2 3 3 2 2 2" xfId="4202"/>
    <cellStyle name="Normal 7 2 3 3 2 3" xfId="3476"/>
    <cellStyle name="Normal 7 2 3 3 3" xfId="2280"/>
    <cellStyle name="Normal 7 2 3 3 3 2" xfId="3839"/>
    <cellStyle name="Normal 7 2 3 3 4" xfId="3112"/>
    <cellStyle name="Normal 7 2 3 4" xfId="1913"/>
    <cellStyle name="Normal 7 2 3 4 2" xfId="2641"/>
    <cellStyle name="Normal 7 2 3 4 2 2" xfId="4200"/>
    <cellStyle name="Normal 7 2 3 4 3" xfId="3474"/>
    <cellStyle name="Normal 7 2 3 5" xfId="2278"/>
    <cellStyle name="Normal 7 2 3 5 2" xfId="3837"/>
    <cellStyle name="Normal 7 2 3 6" xfId="3110"/>
    <cellStyle name="Normal 7 2 4" xfId="1155"/>
    <cellStyle name="Normal 7 2 4 2" xfId="1916"/>
    <cellStyle name="Normal 7 2 4 2 2" xfId="2644"/>
    <cellStyle name="Normal 7 2 4 2 2 2" xfId="4203"/>
    <cellStyle name="Normal 7 2 4 2 3" xfId="3477"/>
    <cellStyle name="Normal 7 2 4 3" xfId="2281"/>
    <cellStyle name="Normal 7 2 4 3 2" xfId="3840"/>
    <cellStyle name="Normal 7 2 4 4" xfId="3113"/>
    <cellStyle name="Normal 7 2 5" xfId="1156"/>
    <cellStyle name="Normal 7 2 5 2" xfId="1157"/>
    <cellStyle name="Normal 7 2 5 2 2" xfId="1917"/>
    <cellStyle name="Normal 7 2 5 2 2 2" xfId="2645"/>
    <cellStyle name="Normal 7 2 5 2 2 2 2" xfId="4204"/>
    <cellStyle name="Normal 7 2 5 2 2 3" xfId="3478"/>
    <cellStyle name="Normal 7 2 5 2 3" xfId="2282"/>
    <cellStyle name="Normal 7 2 5 2 3 2" xfId="3841"/>
    <cellStyle name="Normal 7 2 5 2 4" xfId="3114"/>
    <cellStyle name="Normal 7 2 6" xfId="1909"/>
    <cellStyle name="Normal 7 2 6 2" xfId="2637"/>
    <cellStyle name="Normal 7 2 6 2 2" xfId="4196"/>
    <cellStyle name="Normal 7 2 6 3" xfId="3470"/>
    <cellStyle name="Normal 7 2 7" xfId="2274"/>
    <cellStyle name="Normal 7 2 7 2" xfId="3833"/>
    <cellStyle name="Normal 7 2 8" xfId="3106"/>
    <cellStyle name="Normal 7 3" xfId="1158"/>
    <cellStyle name="Normal 7 3 2" xfId="1159"/>
    <cellStyle name="Normal 7 4" xfId="1160"/>
    <cellStyle name="Normal 7 4 2" xfId="1161"/>
    <cellStyle name="Normal 7 4 2 2" xfId="1918"/>
    <cellStyle name="Normal 7 4 2 2 2" xfId="2646"/>
    <cellStyle name="Normal 7 4 2 2 2 2" xfId="4205"/>
    <cellStyle name="Normal 7 4 2 2 3" xfId="3479"/>
    <cellStyle name="Normal 7 4 2 3" xfId="2283"/>
    <cellStyle name="Normal 7 4 2 3 2" xfId="3842"/>
    <cellStyle name="Normal 7 4 2 4" xfId="3115"/>
    <cellStyle name="Normal 7 5" xfId="1162"/>
    <cellStyle name="Normal 7 5 2" xfId="1163"/>
    <cellStyle name="Normal 70" xfId="2776"/>
    <cellStyle name="Normal 71" xfId="2781"/>
    <cellStyle name="Normal 72" xfId="2778"/>
    <cellStyle name="Normal 73" xfId="2780"/>
    <cellStyle name="Normal 74" xfId="2795"/>
    <cellStyle name="Normal 75" xfId="2796"/>
    <cellStyle name="Normal 76" xfId="2823"/>
    <cellStyle name="Normal 77" xfId="3147"/>
    <cellStyle name="Normal 78" xfId="1164"/>
    <cellStyle name="Normal 78 2" xfId="1165"/>
    <cellStyle name="Normal 79" xfId="4293"/>
    <cellStyle name="Normal 8" xfId="14"/>
    <cellStyle name="Normal 8 2" xfId="131"/>
    <cellStyle name="Normal 8 2 2" xfId="1166"/>
    <cellStyle name="Normal 8 2 3" xfId="1167"/>
    <cellStyle name="Normal 8 2 3 2" xfId="1919"/>
    <cellStyle name="Normal 8 2 3 2 2" xfId="2647"/>
    <cellStyle name="Normal 8 2 3 2 2 2" xfId="4206"/>
    <cellStyle name="Normal 8 2 3 2 3" xfId="3480"/>
    <cellStyle name="Normal 8 2 3 3" xfId="2284"/>
    <cellStyle name="Normal 8 2 3 3 2" xfId="3843"/>
    <cellStyle name="Normal 8 2 3 4" xfId="3116"/>
    <cellStyle name="Normal 8 2 4" xfId="1168"/>
    <cellStyle name="Normal 8 3" xfId="1169"/>
    <cellStyle name="Normal 8 3 2" xfId="1170"/>
    <cellStyle name="Normal 8 4" xfId="1171"/>
    <cellStyle name="Normal 8 4 2" xfId="1172"/>
    <cellStyle name="Normal 80" xfId="4294"/>
    <cellStyle name="Normal 81" xfId="4295"/>
    <cellStyle name="Normal 82" xfId="4322"/>
    <cellStyle name="Normal 83" xfId="4323"/>
    <cellStyle name="Normal 84" xfId="4350"/>
    <cellStyle name="Normal 85" xfId="4351"/>
    <cellStyle name="Normal 86" xfId="4354"/>
    <cellStyle name="Normal 87" xfId="4353"/>
    <cellStyle name="Normal 88" xfId="4352"/>
    <cellStyle name="Normal 89" xfId="4385"/>
    <cellStyle name="Normal 9" xfId="74"/>
    <cellStyle name="Normal 9 2" xfId="1173"/>
    <cellStyle name="Normal 9 2 2" xfId="1174"/>
    <cellStyle name="Normal 9 2 2 2" xfId="1175"/>
    <cellStyle name="Normal 9 2 2 2 2" xfId="1922"/>
    <cellStyle name="Normal 9 2 2 2 2 2" xfId="2650"/>
    <cellStyle name="Normal 9 2 2 2 2 2 2" xfId="4209"/>
    <cellStyle name="Normal 9 2 2 2 2 3" xfId="3483"/>
    <cellStyle name="Normal 9 2 2 2 3" xfId="2287"/>
    <cellStyle name="Normal 9 2 2 2 3 2" xfId="3846"/>
    <cellStyle name="Normal 9 2 2 2 4" xfId="3119"/>
    <cellStyle name="Normal 9 2 2 3" xfId="1176"/>
    <cellStyle name="Normal 9 2 2 3 2" xfId="1923"/>
    <cellStyle name="Normal 9 2 2 3 2 2" xfId="2651"/>
    <cellStyle name="Normal 9 2 2 3 2 2 2" xfId="4210"/>
    <cellStyle name="Normal 9 2 2 3 2 3" xfId="3484"/>
    <cellStyle name="Normal 9 2 2 3 3" xfId="2288"/>
    <cellStyle name="Normal 9 2 2 3 3 2" xfId="3847"/>
    <cellStyle name="Normal 9 2 2 3 4" xfId="3120"/>
    <cellStyle name="Normal 9 2 2 4" xfId="1921"/>
    <cellStyle name="Normal 9 2 2 4 2" xfId="2649"/>
    <cellStyle name="Normal 9 2 2 4 2 2" xfId="4208"/>
    <cellStyle name="Normal 9 2 2 4 3" xfId="3482"/>
    <cellStyle name="Normal 9 2 2 5" xfId="2286"/>
    <cellStyle name="Normal 9 2 2 5 2" xfId="3845"/>
    <cellStyle name="Normal 9 2 2 6" xfId="3118"/>
    <cellStyle name="Normal 9 2 3" xfId="1177"/>
    <cellStyle name="Normal 9 2 3 2" xfId="1178"/>
    <cellStyle name="Normal 9 2 3 2 2" xfId="1925"/>
    <cellStyle name="Normal 9 2 3 2 2 2" xfId="2653"/>
    <cellStyle name="Normal 9 2 3 2 2 2 2" xfId="4212"/>
    <cellStyle name="Normal 9 2 3 2 2 3" xfId="3486"/>
    <cellStyle name="Normal 9 2 3 2 3" xfId="2290"/>
    <cellStyle name="Normal 9 2 3 2 3 2" xfId="3849"/>
    <cellStyle name="Normal 9 2 3 2 4" xfId="3122"/>
    <cellStyle name="Normal 9 2 3 3" xfId="1179"/>
    <cellStyle name="Normal 9 2 3 3 2" xfId="1926"/>
    <cellStyle name="Normal 9 2 3 3 2 2" xfId="2654"/>
    <cellStyle name="Normal 9 2 3 3 2 2 2" xfId="4213"/>
    <cellStyle name="Normal 9 2 3 3 2 3" xfId="3487"/>
    <cellStyle name="Normal 9 2 3 3 3" xfId="2291"/>
    <cellStyle name="Normal 9 2 3 3 3 2" xfId="3850"/>
    <cellStyle name="Normal 9 2 3 3 4" xfId="3123"/>
    <cellStyle name="Normal 9 2 3 4" xfId="1924"/>
    <cellStyle name="Normal 9 2 3 4 2" xfId="2652"/>
    <cellStyle name="Normal 9 2 3 4 2 2" xfId="4211"/>
    <cellStyle name="Normal 9 2 3 4 3" xfId="3485"/>
    <cellStyle name="Normal 9 2 3 5" xfId="2289"/>
    <cellStyle name="Normal 9 2 3 5 2" xfId="3848"/>
    <cellStyle name="Normal 9 2 3 6" xfId="3121"/>
    <cellStyle name="Normal 9 2 4" xfId="1180"/>
    <cellStyle name="Normal 9 2 4 2" xfId="1927"/>
    <cellStyle name="Normal 9 2 4 2 2" xfId="2655"/>
    <cellStyle name="Normal 9 2 4 2 2 2" xfId="4214"/>
    <cellStyle name="Normal 9 2 4 2 3" xfId="3488"/>
    <cellStyle name="Normal 9 2 4 3" xfId="2292"/>
    <cellStyle name="Normal 9 2 4 3 2" xfId="3851"/>
    <cellStyle name="Normal 9 2 4 4" xfId="3124"/>
    <cellStyle name="Normal 9 2 5" xfId="1181"/>
    <cellStyle name="Normal 9 2 5 2" xfId="1182"/>
    <cellStyle name="Normal 9 2 5 2 2" xfId="1928"/>
    <cellStyle name="Normal 9 2 5 2 2 2" xfId="2656"/>
    <cellStyle name="Normal 9 2 5 2 2 2 2" xfId="4215"/>
    <cellStyle name="Normal 9 2 5 2 2 3" xfId="3489"/>
    <cellStyle name="Normal 9 2 5 2 3" xfId="2293"/>
    <cellStyle name="Normal 9 2 5 2 3 2" xfId="3852"/>
    <cellStyle name="Normal 9 2 5 2 4" xfId="3125"/>
    <cellStyle name="Normal 9 2 6" xfId="1920"/>
    <cellStyle name="Normal 9 2 6 2" xfId="2648"/>
    <cellStyle name="Normal 9 2 6 2 2" xfId="4207"/>
    <cellStyle name="Normal 9 2 6 3" xfId="3481"/>
    <cellStyle name="Normal 9 2 7" xfId="2285"/>
    <cellStyle name="Normal 9 2 7 2" xfId="3844"/>
    <cellStyle name="Normal 9 2 8" xfId="3117"/>
    <cellStyle name="Normal 9 3" xfId="1183"/>
    <cellStyle name="Normal 9 3 2" xfId="1184"/>
    <cellStyle name="Normal 9 4" xfId="1185"/>
    <cellStyle name="Normal 9 4 2" xfId="1929"/>
    <cellStyle name="Normal 9 4 2 2" xfId="2657"/>
    <cellStyle name="Normal 9 4 2 2 2" xfId="4216"/>
    <cellStyle name="Normal 9 4 2 3" xfId="3490"/>
    <cellStyle name="Normal 9 4 3" xfId="2294"/>
    <cellStyle name="Normal 9 4 3 2" xfId="3853"/>
    <cellStyle name="Normal 9 4 4" xfId="3126"/>
    <cellStyle name="Normal 9 5" xfId="1186"/>
    <cellStyle name="Normal 9 5 2" xfId="1930"/>
    <cellStyle name="Normal 9 5 2 2" xfId="2658"/>
    <cellStyle name="Normal 9 5 2 2 2" xfId="4217"/>
    <cellStyle name="Normal 9 5 2 3" xfId="3491"/>
    <cellStyle name="Normal 9 5 3" xfId="2295"/>
    <cellStyle name="Normal 9 5 3 2" xfId="3854"/>
    <cellStyle name="Normal 9 5 4" xfId="3127"/>
    <cellStyle name="Normal 90" xfId="4413"/>
    <cellStyle name="Normal 91" xfId="4414"/>
    <cellStyle name="Normal 92" xfId="4443"/>
    <cellStyle name="Normal 93" xfId="4460"/>
    <cellStyle name="Normal 94" xfId="4457"/>
    <cellStyle name="Normal 95" xfId="4445"/>
    <cellStyle name="Normal 96" xfId="4444"/>
    <cellStyle name="Normal 97" xfId="4474"/>
    <cellStyle name="Normal 98" xfId="4488"/>
    <cellStyle name="Normal 99" xfId="4516"/>
    <cellStyle name="Normal_PahustafondGortsazrk.NpastVoroshSocap- 2" xfId="15"/>
    <cellStyle name="Note 10" xfId="2777"/>
    <cellStyle name="Note 11" xfId="2797"/>
    <cellStyle name="Note 12" xfId="4296"/>
    <cellStyle name="Note 13" xfId="4324"/>
    <cellStyle name="Note 14" xfId="4355"/>
    <cellStyle name="Note 15" xfId="4386"/>
    <cellStyle name="Note 16" xfId="4415"/>
    <cellStyle name="Note 17" xfId="4446"/>
    <cellStyle name="Note 18" xfId="4475"/>
    <cellStyle name="Note 19" xfId="4489"/>
    <cellStyle name="Note 2" xfId="60"/>
    <cellStyle name="Note 2 10" xfId="1187"/>
    <cellStyle name="Note 2 11" xfId="1637"/>
    <cellStyle name="Note 2 11 2" xfId="2367"/>
    <cellStyle name="Note 2 11 2 2" xfId="3926"/>
    <cellStyle name="Note 2 11 3" xfId="3200"/>
    <cellStyle name="Note 2 12" xfId="2004"/>
    <cellStyle name="Note 2 12 2" xfId="3563"/>
    <cellStyle name="Note 2 13" xfId="2736"/>
    <cellStyle name="Note 2 14" xfId="2782"/>
    <cellStyle name="Note 2 15" xfId="2810"/>
    <cellStyle name="Note 2 16" xfId="2836"/>
    <cellStyle name="Note 2 17" xfId="4309"/>
    <cellStyle name="Note 2 18" xfId="4337"/>
    <cellStyle name="Note 2 19" xfId="4368"/>
    <cellStyle name="Note 2 2" xfId="132"/>
    <cellStyle name="Note 2 2 2" xfId="1188"/>
    <cellStyle name="Note 2 2 2 10" xfId="1189"/>
    <cellStyle name="Note 2 2 2 11" xfId="1190"/>
    <cellStyle name="Note 2 2 2 2" xfId="1191"/>
    <cellStyle name="Note 2 2 2 2 2" xfId="1192"/>
    <cellStyle name="Note 2 2 2 2 3" xfId="1193"/>
    <cellStyle name="Note 2 2 2 2 4" xfId="1194"/>
    <cellStyle name="Note 2 2 2 2 5" xfId="1195"/>
    <cellStyle name="Note 2 2 2 2 6" xfId="1196"/>
    <cellStyle name="Note 2 2 2 2 7" xfId="1197"/>
    <cellStyle name="Note 2 2 2 3" xfId="1198"/>
    <cellStyle name="Note 2 2 2 4" xfId="1199"/>
    <cellStyle name="Note 2 2 2 5" xfId="1200"/>
    <cellStyle name="Note 2 2 2 6" xfId="1201"/>
    <cellStyle name="Note 2 2 2 7" xfId="1202"/>
    <cellStyle name="Note 2 2 2 8" xfId="1203"/>
    <cellStyle name="Note 2 2 2 9" xfId="1204"/>
    <cellStyle name="Note 2 2 3" xfId="1205"/>
    <cellStyle name="Note 2 2 3 10" xfId="1206"/>
    <cellStyle name="Note 2 2 3 2" xfId="1207"/>
    <cellStyle name="Note 2 2 3 3" xfId="1208"/>
    <cellStyle name="Note 2 2 3 4" xfId="1209"/>
    <cellStyle name="Note 2 2 3 5" xfId="1210"/>
    <cellStyle name="Note 2 2 3 6" xfId="1211"/>
    <cellStyle name="Note 2 2 3 7" xfId="1212"/>
    <cellStyle name="Note 2 2 3 8" xfId="1213"/>
    <cellStyle name="Note 2 2 3 9" xfId="1214"/>
    <cellStyle name="Note 2 2 4" xfId="1215"/>
    <cellStyle name="Note 2 2 4 2" xfId="1216"/>
    <cellStyle name="Note 2 2 4 3" xfId="1217"/>
    <cellStyle name="Note 2 2 5" xfId="1218"/>
    <cellStyle name="Note 2 2 6" xfId="1219"/>
    <cellStyle name="Note 2 2 7" xfId="1220"/>
    <cellStyle name="Note 2 2 8" xfId="1221"/>
    <cellStyle name="Note 2 2 9" xfId="1222"/>
    <cellStyle name="Note 2 20" xfId="4399"/>
    <cellStyle name="Note 2 21" xfId="4428"/>
    <cellStyle name="Note 2 22" xfId="4461"/>
    <cellStyle name="Note 2 23" xfId="4502"/>
    <cellStyle name="Note 2 24" xfId="4551"/>
    <cellStyle name="Note 2 3" xfId="1223"/>
    <cellStyle name="Note 2 3 10" xfId="1224"/>
    <cellStyle name="Note 2 3 2" xfId="1225"/>
    <cellStyle name="Note 2 3 2 2" xfId="1226"/>
    <cellStyle name="Note 2 3 2 2 2" xfId="1227"/>
    <cellStyle name="Note 2 3 2 2 3" xfId="1228"/>
    <cellStyle name="Note 2 3 2 2 4" xfId="1229"/>
    <cellStyle name="Note 2 3 2 2 5" xfId="1230"/>
    <cellStyle name="Note 2 3 2 2 6" xfId="1231"/>
    <cellStyle name="Note 2 3 2 2 7" xfId="1232"/>
    <cellStyle name="Note 2 3 2 3" xfId="1233"/>
    <cellStyle name="Note 2 3 2 4" xfId="1234"/>
    <cellStyle name="Note 2 3 2 5" xfId="1235"/>
    <cellStyle name="Note 2 3 2 6" xfId="1236"/>
    <cellStyle name="Note 2 3 2 7" xfId="1237"/>
    <cellStyle name="Note 2 3 2 8" xfId="1238"/>
    <cellStyle name="Note 2 3 3" xfId="1239"/>
    <cellStyle name="Note 2 3 3 2" xfId="1240"/>
    <cellStyle name="Note 2 3 3 3" xfId="1241"/>
    <cellStyle name="Note 2 3 3 4" xfId="1242"/>
    <cellStyle name="Note 2 3 3 5" xfId="1243"/>
    <cellStyle name="Note 2 3 3 6" xfId="1244"/>
    <cellStyle name="Note 2 3 3 7" xfId="1245"/>
    <cellStyle name="Note 2 3 4" xfId="1246"/>
    <cellStyle name="Note 2 3 5" xfId="1247"/>
    <cellStyle name="Note 2 3 6" xfId="1248"/>
    <cellStyle name="Note 2 3 7" xfId="1249"/>
    <cellStyle name="Note 2 3 8" xfId="1250"/>
    <cellStyle name="Note 2 3 9" xfId="1251"/>
    <cellStyle name="Note 2 4" xfId="1252"/>
    <cellStyle name="Note 2 4 2" xfId="1253"/>
    <cellStyle name="Note 2 4 2 2" xfId="1254"/>
    <cellStyle name="Note 2 4 2 3" xfId="1255"/>
    <cellStyle name="Note 2 4 2 4" xfId="1256"/>
    <cellStyle name="Note 2 4 2 5" xfId="1257"/>
    <cellStyle name="Note 2 4 2 6" xfId="1258"/>
    <cellStyle name="Note 2 4 2 7" xfId="1259"/>
    <cellStyle name="Note 2 4 3" xfId="1260"/>
    <cellStyle name="Note 2 4 4" xfId="1261"/>
    <cellStyle name="Note 2 4 5" xfId="1262"/>
    <cellStyle name="Note 2 4 6" xfId="1263"/>
    <cellStyle name="Note 2 4 7" xfId="1264"/>
    <cellStyle name="Note 2 4 8" xfId="1265"/>
    <cellStyle name="Note 2 5" xfId="1266"/>
    <cellStyle name="Note 2 5 2" xfId="1267"/>
    <cellStyle name="Note 2 5 3" xfId="1268"/>
    <cellStyle name="Note 2 5 4" xfId="1269"/>
    <cellStyle name="Note 2 5 5" xfId="1270"/>
    <cellStyle name="Note 2 5 6" xfId="1271"/>
    <cellStyle name="Note 2 5 7" xfId="1272"/>
    <cellStyle name="Note 2 5 8" xfId="1273"/>
    <cellStyle name="Note 2 6" xfId="1274"/>
    <cellStyle name="Note 2 6 2" xfId="1275"/>
    <cellStyle name="Note 2 6 3" xfId="1931"/>
    <cellStyle name="Note 2 6 3 2" xfId="2659"/>
    <cellStyle name="Note 2 6 3 2 2" xfId="4218"/>
    <cellStyle name="Note 2 6 3 3" xfId="3492"/>
    <cellStyle name="Note 2 6 4" xfId="2296"/>
    <cellStyle name="Note 2 6 4 2" xfId="3855"/>
    <cellStyle name="Note 2 6 5" xfId="3128"/>
    <cellStyle name="Note 2 7" xfId="1276"/>
    <cellStyle name="Note 2 7 2" xfId="1277"/>
    <cellStyle name="Note 2 8" xfId="1278"/>
    <cellStyle name="Note 2 9" xfId="1279"/>
    <cellStyle name="Note 20" xfId="4518"/>
    <cellStyle name="Note 21" xfId="4535"/>
    <cellStyle name="Note 22" xfId="4572"/>
    <cellStyle name="Note 3" xfId="73"/>
    <cellStyle name="Note 3 10" xfId="1280"/>
    <cellStyle name="Note 3 11" xfId="1281"/>
    <cellStyle name="Note 3 12" xfId="1282"/>
    <cellStyle name="Note 3 13" xfId="1650"/>
    <cellStyle name="Note 3 13 2" xfId="2380"/>
    <cellStyle name="Note 3 13 2 2" xfId="3939"/>
    <cellStyle name="Note 3 13 3" xfId="3213"/>
    <cellStyle name="Note 3 14" xfId="2017"/>
    <cellStyle name="Note 3 14 2" xfId="3576"/>
    <cellStyle name="Note 3 15" xfId="2849"/>
    <cellStyle name="Note 3 2" xfId="133"/>
    <cellStyle name="Note 3 2 2" xfId="1283"/>
    <cellStyle name="Note 3 2 2 2" xfId="1932"/>
    <cellStyle name="Note 3 2 2 2 2" xfId="2660"/>
    <cellStyle name="Note 3 2 2 2 2 2" xfId="4219"/>
    <cellStyle name="Note 3 2 2 2 3" xfId="3493"/>
    <cellStyle name="Note 3 2 2 3" xfId="2297"/>
    <cellStyle name="Note 3 2 2 3 2" xfId="3856"/>
    <cellStyle name="Note 3 2 2 4" xfId="3129"/>
    <cellStyle name="Note 3 2 3" xfId="1284"/>
    <cellStyle name="Note 3 2 3 2" xfId="1285"/>
    <cellStyle name="Note 3 2 3 2 2" xfId="1933"/>
    <cellStyle name="Note 3 2 3 2 2 2" xfId="2661"/>
    <cellStyle name="Note 3 2 3 2 2 2 2" xfId="4220"/>
    <cellStyle name="Note 3 2 3 2 2 3" xfId="3494"/>
    <cellStyle name="Note 3 2 3 2 3" xfId="2298"/>
    <cellStyle name="Note 3 2 3 2 3 2" xfId="3857"/>
    <cellStyle name="Note 3 2 3 2 4" xfId="3130"/>
    <cellStyle name="Note 3 2 4" xfId="1665"/>
    <cellStyle name="Note 3 2 4 2" xfId="2393"/>
    <cellStyle name="Note 3 2 4 2 2" xfId="3952"/>
    <cellStyle name="Note 3 2 4 3" xfId="3226"/>
    <cellStyle name="Note 3 2 5" xfId="2030"/>
    <cellStyle name="Note 3 2 5 2" xfId="3589"/>
    <cellStyle name="Note 3 2 6" xfId="2862"/>
    <cellStyle name="Note 3 3" xfId="1286"/>
    <cellStyle name="Note 3 3 10" xfId="1287"/>
    <cellStyle name="Note 3 3 11" xfId="1934"/>
    <cellStyle name="Note 3 3 11 2" xfId="2662"/>
    <cellStyle name="Note 3 3 11 2 2" xfId="4221"/>
    <cellStyle name="Note 3 3 11 3" xfId="3495"/>
    <cellStyle name="Note 3 3 12" xfId="2299"/>
    <cellStyle name="Note 3 3 12 2" xfId="3858"/>
    <cellStyle name="Note 3 3 13" xfId="3131"/>
    <cellStyle name="Note 3 3 2" xfId="1288"/>
    <cellStyle name="Note 3 3 2 10" xfId="1935"/>
    <cellStyle name="Note 3 3 2 10 2" xfId="2663"/>
    <cellStyle name="Note 3 3 2 10 2 2" xfId="4222"/>
    <cellStyle name="Note 3 3 2 10 3" xfId="3496"/>
    <cellStyle name="Note 3 3 2 11" xfId="2300"/>
    <cellStyle name="Note 3 3 2 11 2" xfId="3859"/>
    <cellStyle name="Note 3 3 2 12" xfId="3132"/>
    <cellStyle name="Note 3 3 2 2" xfId="1289"/>
    <cellStyle name="Note 3 3 2 2 2" xfId="1290"/>
    <cellStyle name="Note 3 3 2 2 3" xfId="1291"/>
    <cellStyle name="Note 3 3 2 2 4" xfId="1292"/>
    <cellStyle name="Note 3 3 2 2 5" xfId="1293"/>
    <cellStyle name="Note 3 3 2 2 6" xfId="1294"/>
    <cellStyle name="Note 3 3 2 2 7" xfId="1295"/>
    <cellStyle name="Note 3 3 2 3" xfId="1296"/>
    <cellStyle name="Note 3 3 2 4" xfId="1297"/>
    <cellStyle name="Note 3 3 2 5" xfId="1298"/>
    <cellStyle name="Note 3 3 2 6" xfId="1299"/>
    <cellStyle name="Note 3 3 2 7" xfId="1300"/>
    <cellStyle name="Note 3 3 2 8" xfId="1301"/>
    <cellStyle name="Note 3 3 2 9" xfId="1302"/>
    <cellStyle name="Note 3 3 3" xfId="1303"/>
    <cellStyle name="Note 3 3 3 2" xfId="1304"/>
    <cellStyle name="Note 3 3 3 3" xfId="1305"/>
    <cellStyle name="Note 3 3 3 4" xfId="1306"/>
    <cellStyle name="Note 3 3 3 5" xfId="1307"/>
    <cellStyle name="Note 3 3 3 6" xfId="1308"/>
    <cellStyle name="Note 3 3 3 7" xfId="1309"/>
    <cellStyle name="Note 3 3 3 8" xfId="1310"/>
    <cellStyle name="Note 3 3 3 8 2" xfId="1936"/>
    <cellStyle name="Note 3 3 3 8 2 2" xfId="2664"/>
    <cellStyle name="Note 3 3 3 8 2 2 2" xfId="4223"/>
    <cellStyle name="Note 3 3 3 8 2 3" xfId="3497"/>
    <cellStyle name="Note 3 3 3 8 3" xfId="2301"/>
    <cellStyle name="Note 3 3 3 8 3 2" xfId="3860"/>
    <cellStyle name="Note 3 3 3 8 4" xfId="3133"/>
    <cellStyle name="Note 3 3 4" xfId="1311"/>
    <cellStyle name="Note 3 3 5" xfId="1312"/>
    <cellStyle name="Note 3 3 6" xfId="1313"/>
    <cellStyle name="Note 3 3 7" xfId="1314"/>
    <cellStyle name="Note 3 3 8" xfId="1315"/>
    <cellStyle name="Note 3 3 9" xfId="1316"/>
    <cellStyle name="Note 3 4" xfId="1317"/>
    <cellStyle name="Note 3 4 10" xfId="1937"/>
    <cellStyle name="Note 3 4 10 2" xfId="2665"/>
    <cellStyle name="Note 3 4 10 2 2" xfId="4224"/>
    <cellStyle name="Note 3 4 10 3" xfId="3498"/>
    <cellStyle name="Note 3 4 11" xfId="2302"/>
    <cellStyle name="Note 3 4 11 2" xfId="3861"/>
    <cellStyle name="Note 3 4 12" xfId="3134"/>
    <cellStyle name="Note 3 4 2" xfId="1318"/>
    <cellStyle name="Note 3 4 2 10" xfId="2303"/>
    <cellStyle name="Note 3 4 2 10 2" xfId="3862"/>
    <cellStyle name="Note 3 4 2 11" xfId="3135"/>
    <cellStyle name="Note 3 4 2 2" xfId="1319"/>
    <cellStyle name="Note 3 4 2 3" xfId="1320"/>
    <cellStyle name="Note 3 4 2 4" xfId="1321"/>
    <cellStyle name="Note 3 4 2 5" xfId="1322"/>
    <cellStyle name="Note 3 4 2 6" xfId="1323"/>
    <cellStyle name="Note 3 4 2 7" xfId="1324"/>
    <cellStyle name="Note 3 4 2 8" xfId="1325"/>
    <cellStyle name="Note 3 4 2 9" xfId="1938"/>
    <cellStyle name="Note 3 4 2 9 2" xfId="2666"/>
    <cellStyle name="Note 3 4 2 9 2 2" xfId="4225"/>
    <cellStyle name="Note 3 4 2 9 3" xfId="3499"/>
    <cellStyle name="Note 3 4 3" xfId="1326"/>
    <cellStyle name="Note 3 4 3 2" xfId="1327"/>
    <cellStyle name="Note 3 4 3 2 2" xfId="1939"/>
    <cellStyle name="Note 3 4 3 2 2 2" xfId="2667"/>
    <cellStyle name="Note 3 4 3 2 2 2 2" xfId="4226"/>
    <cellStyle name="Note 3 4 3 2 2 3" xfId="3500"/>
    <cellStyle name="Note 3 4 3 2 3" xfId="2304"/>
    <cellStyle name="Note 3 4 3 2 3 2" xfId="3863"/>
    <cellStyle name="Note 3 4 3 2 4" xfId="3136"/>
    <cellStyle name="Note 3 4 4" xfId="1328"/>
    <cellStyle name="Note 3 4 5" xfId="1329"/>
    <cellStyle name="Note 3 4 6" xfId="1330"/>
    <cellStyle name="Note 3 4 7" xfId="1331"/>
    <cellStyle name="Note 3 4 8" xfId="1332"/>
    <cellStyle name="Note 3 4 9" xfId="1333"/>
    <cellStyle name="Note 3 5" xfId="1334"/>
    <cellStyle name="Note 3 5 10" xfId="2305"/>
    <cellStyle name="Note 3 5 10 2" xfId="3864"/>
    <cellStyle name="Note 3 5 11" xfId="3137"/>
    <cellStyle name="Note 3 5 2" xfId="1335"/>
    <cellStyle name="Note 3 5 2 2" xfId="1336"/>
    <cellStyle name="Note 3 5 2 3" xfId="1941"/>
    <cellStyle name="Note 3 5 2 3 2" xfId="2669"/>
    <cellStyle name="Note 3 5 2 3 2 2" xfId="4228"/>
    <cellStyle name="Note 3 5 2 3 3" xfId="3502"/>
    <cellStyle name="Note 3 5 2 4" xfId="2306"/>
    <cellStyle name="Note 3 5 2 4 2" xfId="3865"/>
    <cellStyle name="Note 3 5 2 5" xfId="3138"/>
    <cellStyle name="Note 3 5 3" xfId="1337"/>
    <cellStyle name="Note 3 5 3 2" xfId="1338"/>
    <cellStyle name="Note 3 5 3 2 2" xfId="1942"/>
    <cellStyle name="Note 3 5 3 2 2 2" xfId="2670"/>
    <cellStyle name="Note 3 5 3 2 2 2 2" xfId="4229"/>
    <cellStyle name="Note 3 5 3 2 2 3" xfId="3503"/>
    <cellStyle name="Note 3 5 3 2 3" xfId="2307"/>
    <cellStyle name="Note 3 5 3 2 3 2" xfId="3866"/>
    <cellStyle name="Note 3 5 3 2 4" xfId="3139"/>
    <cellStyle name="Note 3 5 4" xfId="1339"/>
    <cellStyle name="Note 3 5 5" xfId="1340"/>
    <cellStyle name="Note 3 5 6" xfId="1341"/>
    <cellStyle name="Note 3 5 7" xfId="1342"/>
    <cellStyle name="Note 3 5 8" xfId="1343"/>
    <cellStyle name="Note 3 5 9" xfId="1940"/>
    <cellStyle name="Note 3 5 9 2" xfId="2668"/>
    <cellStyle name="Note 3 5 9 2 2" xfId="4227"/>
    <cellStyle name="Note 3 5 9 3" xfId="3501"/>
    <cellStyle name="Note 3 6" xfId="1344"/>
    <cellStyle name="Note 3 6 2" xfId="1345"/>
    <cellStyle name="Note 3 6 3" xfId="1943"/>
    <cellStyle name="Note 3 6 3 2" xfId="2671"/>
    <cellStyle name="Note 3 6 3 2 2" xfId="4230"/>
    <cellStyle name="Note 3 6 3 3" xfId="3504"/>
    <cellStyle name="Note 3 6 4" xfId="2308"/>
    <cellStyle name="Note 3 6 4 2" xfId="3867"/>
    <cellStyle name="Note 3 6 5" xfId="3140"/>
    <cellStyle name="Note 3 7" xfId="1346"/>
    <cellStyle name="Note 3 7 2" xfId="1347"/>
    <cellStyle name="Note 3 7 2 2" xfId="1944"/>
    <cellStyle name="Note 3 7 2 2 2" xfId="2672"/>
    <cellStyle name="Note 3 7 2 2 2 2" xfId="4231"/>
    <cellStyle name="Note 3 7 2 2 3" xfId="3505"/>
    <cellStyle name="Note 3 7 2 3" xfId="2309"/>
    <cellStyle name="Note 3 7 2 3 2" xfId="3868"/>
    <cellStyle name="Note 3 7 2 4" xfId="3141"/>
    <cellStyle name="Note 3 8" xfId="1348"/>
    <cellStyle name="Note 3 9" xfId="1349"/>
    <cellStyle name="Note 4" xfId="151"/>
    <cellStyle name="Note 4 2" xfId="1350"/>
    <cellStyle name="Note 4 2 2" xfId="1351"/>
    <cellStyle name="Note 4 2 3" xfId="1945"/>
    <cellStyle name="Note 4 2 3 2" xfId="2673"/>
    <cellStyle name="Note 4 2 3 2 2" xfId="4232"/>
    <cellStyle name="Note 4 2 3 3" xfId="3506"/>
    <cellStyle name="Note 4 2 4" xfId="2310"/>
    <cellStyle name="Note 4 2 4 2" xfId="3869"/>
    <cellStyle name="Note 4 2 5" xfId="3142"/>
    <cellStyle name="Note 4 3" xfId="1678"/>
    <cellStyle name="Note 4 3 2" xfId="2406"/>
    <cellStyle name="Note 4 3 2 2" xfId="3965"/>
    <cellStyle name="Note 4 3 3" xfId="3239"/>
    <cellStyle name="Note 4 4" xfId="2043"/>
    <cellStyle name="Note 4 4 2" xfId="3602"/>
    <cellStyle name="Note 4 5" xfId="2875"/>
    <cellStyle name="Note 5" xfId="1595"/>
    <cellStyle name="Note 5 2" xfId="1963"/>
    <cellStyle name="Note 5 2 2" xfId="2691"/>
    <cellStyle name="Note 5 2 2 2" xfId="4250"/>
    <cellStyle name="Note 5 2 3" xfId="3524"/>
    <cellStyle name="Note 5 3" xfId="2328"/>
    <cellStyle name="Note 5 3 2" xfId="3887"/>
    <cellStyle name="Note 5 4" xfId="3161"/>
    <cellStyle name="Note 6" xfId="1610"/>
    <cellStyle name="Note 6 2" xfId="1976"/>
    <cellStyle name="Note 6 2 2" xfId="2704"/>
    <cellStyle name="Note 6 2 2 2" xfId="4263"/>
    <cellStyle name="Note 6 2 3" xfId="3537"/>
    <cellStyle name="Note 6 3" xfId="2341"/>
    <cellStyle name="Note 6 3 2" xfId="3900"/>
    <cellStyle name="Note 6 4" xfId="3174"/>
    <cellStyle name="Note 7" xfId="1624"/>
    <cellStyle name="Note 7 2" xfId="1989"/>
    <cellStyle name="Note 7 2 2" xfId="2717"/>
    <cellStyle name="Note 7 2 2 2" xfId="4276"/>
    <cellStyle name="Note 7 2 3" xfId="3550"/>
    <cellStyle name="Note 7 3" xfId="2354"/>
    <cellStyle name="Note 7 3 2" xfId="3913"/>
    <cellStyle name="Note 7 4" xfId="3187"/>
    <cellStyle name="Note 8" xfId="2723"/>
    <cellStyle name="Note 8 2" xfId="4291"/>
    <cellStyle name="Note 9" xfId="2750"/>
    <cellStyle name="Output" xfId="28" builtinId="21" customBuiltin="1"/>
    <cellStyle name="Output 2" xfId="134"/>
    <cellStyle name="Output 2 10" xfId="1352"/>
    <cellStyle name="Output 2 2" xfId="1353"/>
    <cellStyle name="Output 2 2 2" xfId="1354"/>
    <cellStyle name="Output 2 2 2 10" xfId="1355"/>
    <cellStyle name="Output 2 2 2 2" xfId="1356"/>
    <cellStyle name="Output 2 2 2 3" xfId="1357"/>
    <cellStyle name="Output 2 2 2 4" xfId="1358"/>
    <cellStyle name="Output 2 2 2 5" xfId="1359"/>
    <cellStyle name="Output 2 2 2 6" xfId="1360"/>
    <cellStyle name="Output 2 2 2 7" xfId="1361"/>
    <cellStyle name="Output 2 2 2 8" xfId="1362"/>
    <cellStyle name="Output 2 2 2 9" xfId="1363"/>
    <cellStyle name="Output 2 2 3" xfId="1364"/>
    <cellStyle name="Output 2 2 3 10" xfId="1365"/>
    <cellStyle name="Output 2 2 3 2" xfId="1366"/>
    <cellStyle name="Output 2 2 3 3" xfId="1367"/>
    <cellStyle name="Output 2 2 3 4" xfId="1368"/>
    <cellStyle name="Output 2 2 3 5" xfId="1369"/>
    <cellStyle name="Output 2 2 3 6" xfId="1370"/>
    <cellStyle name="Output 2 2 3 7" xfId="1371"/>
    <cellStyle name="Output 2 2 3 8" xfId="1372"/>
    <cellStyle name="Output 2 2 3 9" xfId="1373"/>
    <cellStyle name="Output 2 2 4" xfId="1374"/>
    <cellStyle name="Output 2 2 4 2" xfId="1375"/>
    <cellStyle name="Output 2 2 4 3" xfId="1376"/>
    <cellStyle name="Output 2 2 5" xfId="1377"/>
    <cellStyle name="Output 2 2 6" xfId="1378"/>
    <cellStyle name="Output 2 2 7" xfId="1379"/>
    <cellStyle name="Output 2 2 8" xfId="1380"/>
    <cellStyle name="Output 2 2 9" xfId="1381"/>
    <cellStyle name="Output 2 3" xfId="1382"/>
    <cellStyle name="Output 2 3 10" xfId="1383"/>
    <cellStyle name="Output 2 3 2" xfId="1384"/>
    <cellStyle name="Output 2 3 2 2" xfId="1385"/>
    <cellStyle name="Output 2 3 2 3" xfId="1386"/>
    <cellStyle name="Output 2 3 2 4" xfId="1387"/>
    <cellStyle name="Output 2 3 2 5" xfId="1388"/>
    <cellStyle name="Output 2 3 2 6" xfId="1389"/>
    <cellStyle name="Output 2 3 2 7" xfId="1390"/>
    <cellStyle name="Output 2 3 3" xfId="1391"/>
    <cellStyle name="Output 2 3 3 2" xfId="1392"/>
    <cellStyle name="Output 2 3 3 3" xfId="1393"/>
    <cellStyle name="Output 2 3 3 4" xfId="1394"/>
    <cellStyle name="Output 2 3 3 5" xfId="1395"/>
    <cellStyle name="Output 2 3 3 6" xfId="1396"/>
    <cellStyle name="Output 2 3 3 7" xfId="1397"/>
    <cellStyle name="Output 2 3 4" xfId="1398"/>
    <cellStyle name="Output 2 3 5" xfId="1399"/>
    <cellStyle name="Output 2 3 6" xfId="1400"/>
    <cellStyle name="Output 2 3 7" xfId="1401"/>
    <cellStyle name="Output 2 3 8" xfId="1402"/>
    <cellStyle name="Output 2 3 9" xfId="1403"/>
    <cellStyle name="Output 2 4" xfId="1404"/>
    <cellStyle name="Output 2 4 2" xfId="1405"/>
    <cellStyle name="Output 2 4 3" xfId="1406"/>
    <cellStyle name="Output 2 4 4" xfId="1407"/>
    <cellStyle name="Output 2 4 5" xfId="1408"/>
    <cellStyle name="Output 2 4 6" xfId="1409"/>
    <cellStyle name="Output 2 4 7" xfId="1410"/>
    <cellStyle name="Output 2 5" xfId="1411"/>
    <cellStyle name="Output 2 5 2" xfId="1412"/>
    <cellStyle name="Output 2 5 3" xfId="1413"/>
    <cellStyle name="Output 2 5 4" xfId="1414"/>
    <cellStyle name="Output 2 5 5" xfId="1415"/>
    <cellStyle name="Output 2 5 6" xfId="1416"/>
    <cellStyle name="Output 2 5 7" xfId="1417"/>
    <cellStyle name="Output 2 5 8" xfId="1418"/>
    <cellStyle name="Output 2 6" xfId="1419"/>
    <cellStyle name="Output 2 6 2" xfId="1420"/>
    <cellStyle name="Output 2 7" xfId="1421"/>
    <cellStyle name="Output 2 8" xfId="1422"/>
    <cellStyle name="Output 2 9" xfId="1423"/>
    <cellStyle name="Output 3" xfId="1424"/>
    <cellStyle name="Percent 2" xfId="16"/>
    <cellStyle name="Percent 2 2" xfId="1425"/>
    <cellStyle name="Percent 2 2 2" xfId="1426"/>
    <cellStyle name="Percent 2 2 3" xfId="1427"/>
    <cellStyle name="Percent 2 2 4" xfId="1428"/>
    <cellStyle name="Percent 2 3" xfId="1429"/>
    <cellStyle name="Percent 2 3 2" xfId="1430"/>
    <cellStyle name="Percent 2 4" xfId="1431"/>
    <cellStyle name="Percent 2 4 2" xfId="1432"/>
    <cellStyle name="Percent 2 5" xfId="1433"/>
    <cellStyle name="Percent 2 6" xfId="1434"/>
    <cellStyle name="Percent 2 6 2" xfId="1435"/>
    <cellStyle name="Percent 3" xfId="1436"/>
    <cellStyle name="Percent 3 2" xfId="1437"/>
    <cellStyle name="Percent 3 3" xfId="1438"/>
    <cellStyle name="Percent 3 4" xfId="1439"/>
    <cellStyle name="Percent 3 5" xfId="1440"/>
    <cellStyle name="Percent 4" xfId="1441"/>
    <cellStyle name="Percent 4 2" xfId="1442"/>
    <cellStyle name="Percent 4 2 2" xfId="1443"/>
    <cellStyle name="Percent 4 2 3" xfId="1444"/>
    <cellStyle name="Percent 5" xfId="1445"/>
    <cellStyle name="Percent 5 2" xfId="1446"/>
    <cellStyle name="Percent 6" xfId="1447"/>
    <cellStyle name="Publication" xfId="1448"/>
    <cellStyle name="Sheet Title" xfId="1449"/>
    <cellStyle name="SN_241" xfId="17"/>
    <cellStyle name="SN_b" xfId="152"/>
    <cellStyle name="Standard_laroux" xfId="1450"/>
    <cellStyle name="Style 1" xfId="18"/>
    <cellStyle name="Style 1 2" xfId="1451"/>
    <cellStyle name="Style 1 2 2" xfId="1452"/>
    <cellStyle name="Style 1 3" xfId="1453"/>
    <cellStyle name="Style 1 3 2" xfId="1454"/>
    <cellStyle name="Style 1 4" xfId="1455"/>
    <cellStyle name="Style 1 5" xfId="1456"/>
    <cellStyle name="Style 1 6" xfId="1457"/>
    <cellStyle name="Style 1_verchnakan_ax21-25_2018" xfId="1458"/>
    <cellStyle name="Style 2" xfId="1459"/>
    <cellStyle name="Title" xfId="19" builtinId="15" customBuiltin="1"/>
    <cellStyle name="Title 2" xfId="135"/>
    <cellStyle name="Title 2 2" xfId="1460"/>
    <cellStyle name="Title 2 2 2" xfId="1461"/>
    <cellStyle name="Title 2 2 3" xfId="1462"/>
    <cellStyle name="Title 2 3" xfId="1463"/>
    <cellStyle name="Title 2 4" xfId="1464"/>
    <cellStyle name="Title 2 4 2" xfId="1465"/>
    <cellStyle name="Title 2 5" xfId="1466"/>
    <cellStyle name="Title 3" xfId="1467"/>
    <cellStyle name="Title 4" xfId="1468"/>
    <cellStyle name="Total" xfId="34" builtinId="25" customBuiltin="1"/>
    <cellStyle name="Total 2" xfId="136"/>
    <cellStyle name="Total 2 10" xfId="1469"/>
    <cellStyle name="Total 2 2" xfId="1470"/>
    <cellStyle name="Total 2 2 2" xfId="1471"/>
    <cellStyle name="Total 2 2 2 10" xfId="1472"/>
    <cellStyle name="Total 2 2 2 2" xfId="1473"/>
    <cellStyle name="Total 2 2 2 3" xfId="1474"/>
    <cellStyle name="Total 2 2 2 4" xfId="1475"/>
    <cellStyle name="Total 2 2 2 5" xfId="1476"/>
    <cellStyle name="Total 2 2 2 6" xfId="1477"/>
    <cellStyle name="Total 2 2 2 7" xfId="1478"/>
    <cellStyle name="Total 2 2 2 8" xfId="1479"/>
    <cellStyle name="Total 2 2 2 9" xfId="1480"/>
    <cellStyle name="Total 2 2 3" xfId="1481"/>
    <cellStyle name="Total 2 2 3 10" xfId="1482"/>
    <cellStyle name="Total 2 2 3 2" xfId="1483"/>
    <cellStyle name="Total 2 2 3 3" xfId="1484"/>
    <cellStyle name="Total 2 2 3 4" xfId="1485"/>
    <cellStyle name="Total 2 2 3 5" xfId="1486"/>
    <cellStyle name="Total 2 2 3 6" xfId="1487"/>
    <cellStyle name="Total 2 2 3 7" xfId="1488"/>
    <cellStyle name="Total 2 2 3 8" xfId="1489"/>
    <cellStyle name="Total 2 2 3 9" xfId="1490"/>
    <cellStyle name="Total 2 2 4" xfId="1491"/>
    <cellStyle name="Total 2 2 4 2" xfId="1492"/>
    <cellStyle name="Total 2 2 4 3" xfId="1493"/>
    <cellStyle name="Total 2 2 5" xfId="1494"/>
    <cellStyle name="Total 2 2 6" xfId="1495"/>
    <cellStyle name="Total 2 2 7" xfId="1496"/>
    <cellStyle name="Total 2 2 8" xfId="1497"/>
    <cellStyle name="Total 2 2 9" xfId="1498"/>
    <cellStyle name="Total 2 3" xfId="1499"/>
    <cellStyle name="Total 2 3 10" xfId="1500"/>
    <cellStyle name="Total 2 3 2" xfId="1501"/>
    <cellStyle name="Total 2 3 2 2" xfId="1502"/>
    <cellStyle name="Total 2 3 2 3" xfId="1503"/>
    <cellStyle name="Total 2 3 2 4" xfId="1504"/>
    <cellStyle name="Total 2 3 2 5" xfId="1505"/>
    <cellStyle name="Total 2 3 2 6" xfId="1506"/>
    <cellStyle name="Total 2 3 2 7" xfId="1507"/>
    <cellStyle name="Total 2 3 3" xfId="1508"/>
    <cellStyle name="Total 2 3 3 2" xfId="1509"/>
    <cellStyle name="Total 2 3 3 3" xfId="1510"/>
    <cellStyle name="Total 2 3 3 4" xfId="1511"/>
    <cellStyle name="Total 2 3 3 5" xfId="1512"/>
    <cellStyle name="Total 2 3 3 6" xfId="1513"/>
    <cellStyle name="Total 2 3 3 7" xfId="1514"/>
    <cellStyle name="Total 2 3 4" xfId="1515"/>
    <cellStyle name="Total 2 3 5" xfId="1516"/>
    <cellStyle name="Total 2 3 6" xfId="1517"/>
    <cellStyle name="Total 2 3 7" xfId="1518"/>
    <cellStyle name="Total 2 3 8" xfId="1519"/>
    <cellStyle name="Total 2 3 9" xfId="1520"/>
    <cellStyle name="Total 2 4" xfId="1521"/>
    <cellStyle name="Total 2 4 2" xfId="1522"/>
    <cellStyle name="Total 2 4 3" xfId="1523"/>
    <cellStyle name="Total 2 4 4" xfId="1524"/>
    <cellStyle name="Total 2 4 5" xfId="1525"/>
    <cellStyle name="Total 2 4 6" xfId="1526"/>
    <cellStyle name="Total 2 4 7" xfId="1527"/>
    <cellStyle name="Total 2 5" xfId="1528"/>
    <cellStyle name="Total 2 5 2" xfId="1529"/>
    <cellStyle name="Total 2 5 3" xfId="1530"/>
    <cellStyle name="Total 2 5 4" xfId="1531"/>
    <cellStyle name="Total 2 5 5" xfId="1532"/>
    <cellStyle name="Total 2 5 6" xfId="1533"/>
    <cellStyle name="Total 2 5 7" xfId="1534"/>
    <cellStyle name="Total 2 5 8" xfId="1535"/>
    <cellStyle name="Total 2 6" xfId="1536"/>
    <cellStyle name="Total 2 6 2" xfId="1537"/>
    <cellStyle name="Total 2 7" xfId="1538"/>
    <cellStyle name="Total 2 8" xfId="1539"/>
    <cellStyle name="Total 2 9" xfId="1540"/>
    <cellStyle name="Total 3" xfId="1541"/>
    <cellStyle name="ux" xfId="1542"/>
    <cellStyle name="Währung [0]_laroux" xfId="1543"/>
    <cellStyle name="Währung_laroux" xfId="1544"/>
    <cellStyle name="Warning Text" xfId="32" builtinId="11" customBuiltin="1"/>
    <cellStyle name="Warning Text 2" xfId="137"/>
    <cellStyle name="Warning Text 2 2" xfId="1545"/>
    <cellStyle name="Warning Text 2 2 2" xfId="1546"/>
    <cellStyle name="Warning Text 2 3" xfId="1547"/>
    <cellStyle name="Warning Text 2 3 2" xfId="1548"/>
    <cellStyle name="Warning Text 2 4" xfId="1549"/>
    <cellStyle name="Warning Text 2 5" xfId="1550"/>
    <cellStyle name="Warning Text 3" xfId="1551"/>
    <cellStyle name="Беззащитный" xfId="1552"/>
    <cellStyle name="Защитный" xfId="1553"/>
    <cellStyle name="Обычный 2" xfId="1554"/>
    <cellStyle name="Обычный 2 2" xfId="1555"/>
    <cellStyle name="Обычный 2 3" xfId="1556"/>
    <cellStyle name="Обычный 2 3 2" xfId="1557"/>
    <cellStyle name="Обычный 2 3 2 2" xfId="1946"/>
    <cellStyle name="Обычный 2 3 2 2 2" xfId="2674"/>
    <cellStyle name="Обычный 2 3 2 2 2 2" xfId="4233"/>
    <cellStyle name="Обычный 2 3 2 2 3" xfId="3507"/>
    <cellStyle name="Обычный 2 3 2 3" xfId="2311"/>
    <cellStyle name="Обычный 2 3 2 3 2" xfId="3870"/>
    <cellStyle name="Обычный 2 3 2 4" xfId="3143"/>
    <cellStyle name="Обычный 2 4" xfId="1558"/>
    <cellStyle name="Обычный 3" xfId="1559"/>
    <cellStyle name="Обычный 4" xfId="1560"/>
    <cellStyle name="Обычный 5" xfId="1561"/>
    <cellStyle name="Обычный 5 2" xfId="1947"/>
    <cellStyle name="Обычный 5 2 2" xfId="2675"/>
    <cellStyle name="Обычный 5 2 2 2" xfId="4234"/>
    <cellStyle name="Обычный 5 2 3" xfId="3508"/>
    <cellStyle name="Обычный 5 3" xfId="2312"/>
    <cellStyle name="Обычный 5 3 2" xfId="3871"/>
    <cellStyle name="Обычный 5 4" xfId="3144"/>
    <cellStyle name="Обычный_PHEK-er artadrutyun lic." xfId="1562"/>
    <cellStyle name="Примечание 2" xfId="1563"/>
    <cellStyle name="Примечание 2 2" xfId="1948"/>
    <cellStyle name="Примечание 2 2 2" xfId="2676"/>
    <cellStyle name="Примечание 2 2 2 2" xfId="4235"/>
    <cellStyle name="Примечание 2 2 3" xfId="3509"/>
    <cellStyle name="Примечание 2 3" xfId="2313"/>
    <cellStyle name="Примечание 2 3 2" xfId="3872"/>
    <cellStyle name="Примечание 2 4" xfId="3145"/>
    <cellStyle name="Процентный 2" xfId="1564"/>
    <cellStyle name="Процентный 2 2" xfId="1949"/>
    <cellStyle name="Процентный 2 2 2" xfId="2677"/>
    <cellStyle name="Процентный 2 2 2 2" xfId="4236"/>
    <cellStyle name="Процентный 2 2 3" xfId="3510"/>
    <cellStyle name="Процентный 2 3" xfId="2314"/>
    <cellStyle name="Процентный 2 3 2" xfId="3873"/>
    <cellStyle name="Процентный 2 4" xfId="3146"/>
    <cellStyle name="Стиль 1" xfId="138"/>
    <cellStyle name="Стиль 1 2" xfId="1565"/>
    <cellStyle name="Стиль 1 2 2" xfId="1566"/>
    <cellStyle name="Стиль 1 2 3" xfId="1567"/>
    <cellStyle name="Финансовый 2" xfId="1568"/>
    <cellStyle name="Финансовый 2 2" xfId="1569"/>
    <cellStyle name="Финансовый 2 2 2" xfId="1570"/>
    <cellStyle name="Финансовый 2 3" xfId="1571"/>
    <cellStyle name="Финансовый 2 3 2" xfId="1572"/>
    <cellStyle name="Финансовый 2 4" xfId="1573"/>
    <cellStyle name="Финансовый 2 5" xfId="1574"/>
    <cellStyle name="Финансовый 3" xfId="1575"/>
    <cellStyle name="Финансовый 3 2" xfId="1576"/>
    <cellStyle name="Финансовый 3 3" xfId="1577"/>
    <cellStyle name="Финансовый 4" xfId="1578"/>
    <cellStyle name="Финансовый 4 2" xfId="1579"/>
    <cellStyle name="Финансовый 4 3" xfId="1580"/>
    <cellStyle name="Финансовый 4 3 2" xfId="1950"/>
    <cellStyle name="Финансовый 4 3 2 2" xfId="2678"/>
    <cellStyle name="Финансовый 4 3 2 2 2" xfId="4237"/>
    <cellStyle name="Финансовый 4 3 2 3" xfId="3511"/>
    <cellStyle name="Финансовый 4 3 3" xfId="2315"/>
    <cellStyle name="Финансовый 4 3 3 2" xfId="3874"/>
    <cellStyle name="Финансовый 4 3 4" xfId="3148"/>
  </cellStyles>
  <dxfs count="51">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gorcer\gorcer\Gohar%20Hayrapetjan\2023\kar.voroshumner\POAK%20guyq\havelvacner%20nor%2019.10.20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s>
    <sheetDataSet>
      <sheetData sheetId="0">
        <row r="24">
          <cell r="B24" t="str">
            <v xml:space="preserve"> 32007</v>
          </cell>
          <cell r="D24">
            <v>-83121.399999999994</v>
          </cell>
        </row>
      </sheetData>
      <sheetData sheetId="1">
        <row r="55">
          <cell r="F55" t="str">
            <v xml:space="preserve"> - Ընթացիկ դրամաշնորհներ պետական և համայնքների ոչ առևտրային կազմակերպություններին</v>
          </cell>
        </row>
        <row r="57">
          <cell r="F57" t="str">
            <v xml:space="preserve"> այդ թվում` ըստ կատարողների</v>
          </cell>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99"/>
  <sheetViews>
    <sheetView tabSelected="1" view="pageBreakPreview" zoomScaleNormal="100" zoomScaleSheetLayoutView="100" workbookViewId="0"/>
  </sheetViews>
  <sheetFormatPr defaultRowHeight="17.25"/>
  <cols>
    <col min="1" max="1" width="10.5703125" style="154" customWidth="1"/>
    <col min="2" max="2" width="12.42578125" style="154" customWidth="1"/>
    <col min="3" max="3" width="79.5703125" style="3" customWidth="1"/>
    <col min="4" max="4" width="23.28515625" style="3" customWidth="1"/>
    <col min="5" max="5" width="18.5703125" style="3" customWidth="1"/>
    <col min="6" max="16384" width="9.140625" style="3"/>
  </cols>
  <sheetData>
    <row r="1" spans="1:5">
      <c r="A1" s="271"/>
      <c r="B1" s="271"/>
      <c r="D1" s="271" t="s">
        <v>186</v>
      </c>
    </row>
    <row r="2" spans="1:5">
      <c r="A2" s="271" t="s">
        <v>0</v>
      </c>
      <c r="B2" s="271"/>
      <c r="D2" s="11" t="s">
        <v>70</v>
      </c>
    </row>
    <row r="3" spans="1:5">
      <c r="A3" s="271"/>
      <c r="B3" s="271"/>
      <c r="C3" s="300" t="s">
        <v>1</v>
      </c>
      <c r="D3" s="300"/>
    </row>
    <row r="4" spans="1:5">
      <c r="A4" s="271"/>
      <c r="B4" s="271"/>
      <c r="D4" s="271"/>
    </row>
    <row r="5" spans="1:5" ht="63" customHeight="1">
      <c r="A5" s="301" t="s">
        <v>273</v>
      </c>
      <c r="B5" s="301"/>
      <c r="C5" s="301"/>
      <c r="D5" s="301"/>
    </row>
    <row r="6" spans="1:5" ht="18" thickBot="1">
      <c r="A6" s="14"/>
      <c r="B6" s="14"/>
      <c r="C6" s="98"/>
      <c r="D6" s="14" t="s">
        <v>64</v>
      </c>
    </row>
    <row r="7" spans="1:5" ht="126.75" customHeight="1">
      <c r="A7" s="394" t="s">
        <v>3</v>
      </c>
      <c r="B7" s="395"/>
      <c r="C7" s="302" t="s">
        <v>16</v>
      </c>
      <c r="D7" s="99" t="s">
        <v>68</v>
      </c>
    </row>
    <row r="8" spans="1:5" ht="51.75">
      <c r="A8" s="396" t="s">
        <v>4</v>
      </c>
      <c r="B8" s="397" t="s">
        <v>5</v>
      </c>
      <c r="C8" s="303"/>
      <c r="D8" s="100" t="s">
        <v>14</v>
      </c>
    </row>
    <row r="9" spans="1:5">
      <c r="A9" s="61"/>
      <c r="B9" s="266"/>
      <c r="C9" s="282" t="s">
        <v>44</v>
      </c>
      <c r="D9" s="81">
        <f>D10+D269</f>
        <v>0</v>
      </c>
    </row>
    <row r="10" spans="1:5">
      <c r="A10" s="61"/>
      <c r="B10" s="266"/>
      <c r="C10" s="282" t="s">
        <v>37</v>
      </c>
      <c r="D10" s="101">
        <f>D11+D36+D55+D68+D99+D112+D131+D150+D181+D218+D243+D256</f>
        <v>1696483.4</v>
      </c>
    </row>
    <row r="11" spans="1:5">
      <c r="A11" s="62">
        <v>1005</v>
      </c>
      <c r="B11" s="270"/>
      <c r="C11" s="282" t="s">
        <v>45</v>
      </c>
      <c r="D11" s="102">
        <f>SUM(D18,D24,D30)</f>
        <v>-9400</v>
      </c>
      <c r="E11" s="5"/>
    </row>
    <row r="12" spans="1:5">
      <c r="A12" s="63"/>
      <c r="B12" s="270"/>
      <c r="C12" s="282" t="s">
        <v>109</v>
      </c>
      <c r="D12" s="103"/>
      <c r="E12" s="5"/>
    </row>
    <row r="13" spans="1:5">
      <c r="A13" s="63"/>
      <c r="B13" s="270"/>
      <c r="C13" s="282" t="s">
        <v>46</v>
      </c>
      <c r="D13" s="103"/>
      <c r="E13" s="5"/>
    </row>
    <row r="14" spans="1:5" ht="51.75">
      <c r="A14" s="63"/>
      <c r="B14" s="270"/>
      <c r="C14" s="282" t="s">
        <v>110</v>
      </c>
      <c r="D14" s="103"/>
      <c r="E14" s="5"/>
    </row>
    <row r="15" spans="1:5">
      <c r="A15" s="63"/>
      <c r="B15" s="270"/>
      <c r="C15" s="282" t="s">
        <v>47</v>
      </c>
      <c r="D15" s="103"/>
      <c r="E15" s="5"/>
    </row>
    <row r="16" spans="1:5" ht="51.75">
      <c r="A16" s="64"/>
      <c r="B16" s="273"/>
      <c r="C16" s="282" t="s">
        <v>111</v>
      </c>
      <c r="D16" s="104"/>
      <c r="E16" s="5"/>
    </row>
    <row r="17" spans="1:5">
      <c r="A17" s="294" t="s">
        <v>48</v>
      </c>
      <c r="B17" s="295"/>
      <c r="C17" s="290"/>
      <c r="D17" s="65"/>
      <c r="E17" s="5"/>
    </row>
    <row r="18" spans="1:5">
      <c r="A18" s="66"/>
      <c r="B18" s="26">
        <v>12002</v>
      </c>
      <c r="C18" s="282" t="s">
        <v>6</v>
      </c>
      <c r="D18" s="68">
        <v>300</v>
      </c>
      <c r="E18" s="5"/>
    </row>
    <row r="19" spans="1:5">
      <c r="A19" s="67"/>
      <c r="B19" s="27"/>
      <c r="C19" s="282" t="s">
        <v>112</v>
      </c>
      <c r="D19" s="68"/>
      <c r="E19" s="5"/>
    </row>
    <row r="20" spans="1:5">
      <c r="A20" s="67"/>
      <c r="B20" s="27"/>
      <c r="C20" s="282" t="s">
        <v>7</v>
      </c>
      <c r="D20" s="68"/>
      <c r="E20" s="5"/>
    </row>
    <row r="21" spans="1:5" ht="21.75" customHeight="1">
      <c r="A21" s="67"/>
      <c r="B21" s="27"/>
      <c r="C21" s="282" t="s">
        <v>113</v>
      </c>
      <c r="D21" s="68"/>
      <c r="E21" s="5"/>
    </row>
    <row r="22" spans="1:5">
      <c r="A22" s="67"/>
      <c r="B22" s="27"/>
      <c r="C22" s="282" t="s">
        <v>24</v>
      </c>
      <c r="D22" s="68"/>
      <c r="E22" s="5"/>
    </row>
    <row r="23" spans="1:5">
      <c r="A23" s="69"/>
      <c r="B23" s="28"/>
      <c r="C23" s="282" t="s">
        <v>19</v>
      </c>
      <c r="D23" s="68"/>
      <c r="E23" s="5"/>
    </row>
    <row r="24" spans="1:5">
      <c r="A24" s="67"/>
      <c r="B24" s="26">
        <v>12003</v>
      </c>
      <c r="C24" s="282" t="s">
        <v>6</v>
      </c>
      <c r="D24" s="68">
        <v>-6000</v>
      </c>
      <c r="E24" s="5"/>
    </row>
    <row r="25" spans="1:5" ht="69.75" customHeight="1">
      <c r="A25" s="67"/>
      <c r="B25" s="27"/>
      <c r="C25" s="282" t="s">
        <v>213</v>
      </c>
      <c r="D25" s="68"/>
      <c r="E25" s="5"/>
    </row>
    <row r="26" spans="1:5">
      <c r="A26" s="67"/>
      <c r="B26" s="27"/>
      <c r="C26" s="282" t="s">
        <v>7</v>
      </c>
      <c r="D26" s="68"/>
      <c r="E26" s="5"/>
    </row>
    <row r="27" spans="1:5" ht="74.25" customHeight="1">
      <c r="A27" s="67"/>
      <c r="B27" s="27"/>
      <c r="C27" s="282" t="s">
        <v>214</v>
      </c>
      <c r="D27" s="68"/>
      <c r="E27" s="5"/>
    </row>
    <row r="28" spans="1:5">
      <c r="A28" s="67"/>
      <c r="B28" s="27"/>
      <c r="C28" s="282" t="s">
        <v>24</v>
      </c>
      <c r="D28" s="68"/>
      <c r="E28" s="5"/>
    </row>
    <row r="29" spans="1:5">
      <c r="A29" s="67"/>
      <c r="B29" s="28"/>
      <c r="C29" s="282" t="s">
        <v>19</v>
      </c>
      <c r="D29" s="68"/>
      <c r="E29" s="5"/>
    </row>
    <row r="30" spans="1:5">
      <c r="A30" s="66"/>
      <c r="B30" s="26">
        <v>12005</v>
      </c>
      <c r="C30" s="282" t="s">
        <v>6</v>
      </c>
      <c r="D30" s="68">
        <v>-3700</v>
      </c>
      <c r="E30" s="5"/>
    </row>
    <row r="31" spans="1:5" ht="34.5" customHeight="1">
      <c r="A31" s="67"/>
      <c r="B31" s="27"/>
      <c r="C31" s="282" t="s">
        <v>209</v>
      </c>
      <c r="D31" s="68"/>
      <c r="E31" s="5"/>
    </row>
    <row r="32" spans="1:5">
      <c r="A32" s="67"/>
      <c r="B32" s="27"/>
      <c r="C32" s="282" t="s">
        <v>7</v>
      </c>
      <c r="D32" s="68"/>
      <c r="E32" s="5"/>
    </row>
    <row r="33" spans="1:5" ht="34.5">
      <c r="A33" s="67"/>
      <c r="B33" s="27"/>
      <c r="C33" s="282" t="s">
        <v>210</v>
      </c>
      <c r="D33" s="68"/>
      <c r="E33" s="5"/>
    </row>
    <row r="34" spans="1:5">
      <c r="A34" s="67"/>
      <c r="B34" s="27"/>
      <c r="C34" s="282" t="s">
        <v>24</v>
      </c>
      <c r="D34" s="68"/>
      <c r="E34" s="5"/>
    </row>
    <row r="35" spans="1:5">
      <c r="A35" s="69"/>
      <c r="B35" s="28"/>
      <c r="C35" s="282" t="s">
        <v>19</v>
      </c>
      <c r="D35" s="68"/>
      <c r="E35" s="5"/>
    </row>
    <row r="36" spans="1:5">
      <c r="A36" s="62">
        <v>1011</v>
      </c>
      <c r="B36" s="270"/>
      <c r="C36" s="282" t="s">
        <v>45</v>
      </c>
      <c r="D36" s="105">
        <f>SUM(D43,D49)</f>
        <v>-933400</v>
      </c>
      <c r="E36" s="5"/>
    </row>
    <row r="37" spans="1:5" ht="22.5" customHeight="1">
      <c r="A37" s="63"/>
      <c r="B37" s="270"/>
      <c r="C37" s="282" t="s">
        <v>142</v>
      </c>
      <c r="D37" s="120"/>
      <c r="E37" s="251"/>
    </row>
    <row r="38" spans="1:5">
      <c r="A38" s="63"/>
      <c r="B38" s="270"/>
      <c r="C38" s="282" t="s">
        <v>46</v>
      </c>
      <c r="D38" s="103"/>
      <c r="E38" s="5"/>
    </row>
    <row r="39" spans="1:5" ht="34.5" customHeight="1">
      <c r="A39" s="63"/>
      <c r="B39" s="270"/>
      <c r="C39" s="282" t="s">
        <v>143</v>
      </c>
      <c r="D39" s="103"/>
      <c r="E39" s="5"/>
    </row>
    <row r="40" spans="1:5">
      <c r="A40" s="63"/>
      <c r="B40" s="270"/>
      <c r="C40" s="282" t="s">
        <v>47</v>
      </c>
      <c r="D40" s="103"/>
      <c r="E40" s="5"/>
    </row>
    <row r="41" spans="1:5" ht="28.5" customHeight="1">
      <c r="A41" s="64"/>
      <c r="B41" s="273"/>
      <c r="C41" s="282" t="s">
        <v>144</v>
      </c>
      <c r="D41" s="104"/>
      <c r="E41" s="5"/>
    </row>
    <row r="42" spans="1:5">
      <c r="A42" s="294" t="s">
        <v>48</v>
      </c>
      <c r="B42" s="295"/>
      <c r="C42" s="290"/>
      <c r="D42" s="65"/>
      <c r="E42" s="5"/>
    </row>
    <row r="43" spans="1:5" ht="16.5" customHeight="1">
      <c r="A43" s="268"/>
      <c r="B43" s="270">
        <v>11003</v>
      </c>
      <c r="C43" s="275" t="s">
        <v>6</v>
      </c>
      <c r="D43" s="70">
        <v>-58400</v>
      </c>
      <c r="E43" s="54"/>
    </row>
    <row r="44" spans="1:5" ht="27.75" customHeight="1">
      <c r="A44" s="268"/>
      <c r="B44" s="270"/>
      <c r="C44" s="275" t="s">
        <v>149</v>
      </c>
      <c r="D44" s="70"/>
      <c r="E44" s="25"/>
    </row>
    <row r="45" spans="1:5" ht="16.5" customHeight="1">
      <c r="A45" s="268"/>
      <c r="B45" s="270"/>
      <c r="C45" s="275" t="s">
        <v>7</v>
      </c>
      <c r="D45" s="70"/>
      <c r="E45" s="25"/>
    </row>
    <row r="46" spans="1:5" ht="88.5" customHeight="1">
      <c r="A46" s="268"/>
      <c r="B46" s="270"/>
      <c r="C46" s="275" t="s">
        <v>219</v>
      </c>
      <c r="D46" s="70"/>
      <c r="E46" s="25"/>
    </row>
    <row r="47" spans="1:5" ht="16.5" customHeight="1">
      <c r="A47" s="268"/>
      <c r="B47" s="270"/>
      <c r="C47" s="275" t="s">
        <v>24</v>
      </c>
      <c r="D47" s="70"/>
      <c r="E47" s="25"/>
    </row>
    <row r="48" spans="1:5" ht="16.5" customHeight="1">
      <c r="A48" s="268"/>
      <c r="B48" s="270"/>
      <c r="C48" s="275" t="s">
        <v>148</v>
      </c>
      <c r="D48" s="70"/>
      <c r="E48" s="25"/>
    </row>
    <row r="49" spans="1:5">
      <c r="A49" s="66"/>
      <c r="B49" s="291" t="s">
        <v>101</v>
      </c>
      <c r="C49" s="282" t="s">
        <v>6</v>
      </c>
      <c r="D49" s="68">
        <v>-875000</v>
      </c>
      <c r="E49" s="5"/>
    </row>
    <row r="50" spans="1:5" ht="38.25" customHeight="1">
      <c r="A50" s="67"/>
      <c r="B50" s="292"/>
      <c r="C50" s="282" t="s">
        <v>193</v>
      </c>
      <c r="D50" s="68"/>
      <c r="E50" s="5"/>
    </row>
    <row r="51" spans="1:5">
      <c r="A51" s="67"/>
      <c r="B51" s="292"/>
      <c r="C51" s="282" t="s">
        <v>7</v>
      </c>
      <c r="D51" s="68"/>
      <c r="E51" s="5"/>
    </row>
    <row r="52" spans="1:5" ht="73.5" customHeight="1">
      <c r="A52" s="67"/>
      <c r="B52" s="292"/>
      <c r="C52" s="282" t="s">
        <v>146</v>
      </c>
      <c r="D52" s="68"/>
      <c r="E52" s="5"/>
    </row>
    <row r="53" spans="1:5">
      <c r="A53" s="67"/>
      <c r="B53" s="292"/>
      <c r="C53" s="282" t="s">
        <v>24</v>
      </c>
      <c r="D53" s="68"/>
      <c r="E53" s="5"/>
    </row>
    <row r="54" spans="1:5">
      <c r="A54" s="69"/>
      <c r="B54" s="293"/>
      <c r="C54" s="282" t="s">
        <v>19</v>
      </c>
      <c r="D54" s="68"/>
      <c r="E54" s="5"/>
    </row>
    <row r="55" spans="1:5">
      <c r="A55" s="274">
        <v>1032</v>
      </c>
      <c r="B55" s="6"/>
      <c r="C55" s="275" t="s">
        <v>45</v>
      </c>
      <c r="D55" s="393">
        <f>D62</f>
        <v>-83121.399999999994</v>
      </c>
      <c r="E55" s="5"/>
    </row>
    <row r="56" spans="1:5">
      <c r="A56" s="274"/>
      <c r="B56" s="6"/>
      <c r="C56" s="275" t="s">
        <v>299</v>
      </c>
      <c r="D56" s="159"/>
      <c r="E56" s="5"/>
    </row>
    <row r="57" spans="1:5">
      <c r="A57" s="274"/>
      <c r="B57" s="6"/>
      <c r="C57" s="275" t="s">
        <v>46</v>
      </c>
      <c r="D57" s="159"/>
      <c r="E57" s="5"/>
    </row>
    <row r="58" spans="1:5" ht="34.5">
      <c r="A58" s="274"/>
      <c r="B58" s="6"/>
      <c r="C58" s="275" t="s">
        <v>300</v>
      </c>
      <c r="D58" s="159"/>
      <c r="E58" s="5"/>
    </row>
    <row r="59" spans="1:5">
      <c r="A59" s="274"/>
      <c r="B59" s="6"/>
      <c r="C59" s="275" t="s">
        <v>47</v>
      </c>
      <c r="D59" s="159"/>
      <c r="E59" s="5"/>
    </row>
    <row r="60" spans="1:5" ht="34.5">
      <c r="A60" s="274"/>
      <c r="B60" s="6"/>
      <c r="C60" s="275" t="s">
        <v>301</v>
      </c>
      <c r="D60" s="159"/>
      <c r="E60" s="5"/>
    </row>
    <row r="61" spans="1:5">
      <c r="A61" s="357" t="s">
        <v>48</v>
      </c>
      <c r="B61" s="289"/>
      <c r="C61" s="289"/>
      <c r="D61" s="159"/>
      <c r="E61" s="5"/>
    </row>
    <row r="62" spans="1:5">
      <c r="A62" s="274"/>
      <c r="B62" s="275" t="s">
        <v>302</v>
      </c>
      <c r="C62" s="275" t="s">
        <v>6</v>
      </c>
      <c r="D62" s="393">
        <v>-83121.399999999994</v>
      </c>
      <c r="E62" s="5"/>
    </row>
    <row r="63" spans="1:5" ht="51.75">
      <c r="A63" s="274"/>
      <c r="B63" s="275"/>
      <c r="C63" s="275" t="s">
        <v>303</v>
      </c>
      <c r="D63" s="159"/>
      <c r="E63" s="5"/>
    </row>
    <row r="64" spans="1:5">
      <c r="A64" s="274"/>
      <c r="B64" s="275"/>
      <c r="C64" s="275" t="s">
        <v>7</v>
      </c>
      <c r="D64" s="159"/>
      <c r="E64" s="5"/>
    </row>
    <row r="65" spans="1:5" ht="86.25">
      <c r="A65" s="274"/>
      <c r="B65" s="275"/>
      <c r="C65" s="275" t="s">
        <v>304</v>
      </c>
      <c r="D65" s="159"/>
      <c r="E65" s="5"/>
    </row>
    <row r="66" spans="1:5">
      <c r="A66" s="274"/>
      <c r="B66" s="275"/>
      <c r="C66" s="275" t="s">
        <v>24</v>
      </c>
      <c r="D66" s="159"/>
      <c r="E66" s="5"/>
    </row>
    <row r="67" spans="1:5" ht="34.5">
      <c r="A67" s="274"/>
      <c r="B67" s="275"/>
      <c r="C67" s="275" t="s">
        <v>305</v>
      </c>
      <c r="D67" s="159"/>
      <c r="E67" s="5"/>
    </row>
    <row r="68" spans="1:5">
      <c r="A68" s="106" t="s">
        <v>42</v>
      </c>
      <c r="B68" s="269"/>
      <c r="C68" s="282" t="s">
        <v>45</v>
      </c>
      <c r="D68" s="102">
        <f>SUM(D75,D81,D87,D93)</f>
        <v>609400</v>
      </c>
      <c r="E68" s="24"/>
    </row>
    <row r="69" spans="1:5">
      <c r="A69" s="63"/>
      <c r="B69" s="270"/>
      <c r="C69" s="282" t="s">
        <v>43</v>
      </c>
      <c r="D69" s="103"/>
    </row>
    <row r="70" spans="1:5">
      <c r="A70" s="63"/>
      <c r="B70" s="270"/>
      <c r="C70" s="282" t="s">
        <v>46</v>
      </c>
      <c r="D70" s="103"/>
    </row>
    <row r="71" spans="1:5">
      <c r="A71" s="63"/>
      <c r="B71" s="270"/>
      <c r="C71" s="282" t="s">
        <v>49</v>
      </c>
      <c r="D71" s="103"/>
    </row>
    <row r="72" spans="1:5">
      <c r="A72" s="63"/>
      <c r="B72" s="270"/>
      <c r="C72" s="282" t="s">
        <v>47</v>
      </c>
      <c r="D72" s="103"/>
    </row>
    <row r="73" spans="1:5" ht="35.25" customHeight="1">
      <c r="A73" s="64"/>
      <c r="B73" s="273"/>
      <c r="C73" s="282" t="s">
        <v>50</v>
      </c>
      <c r="D73" s="102"/>
    </row>
    <row r="74" spans="1:5" ht="19.5" customHeight="1">
      <c r="A74" s="294" t="s">
        <v>48</v>
      </c>
      <c r="B74" s="295"/>
      <c r="C74" s="290"/>
      <c r="D74" s="68"/>
    </row>
    <row r="75" spans="1:5" ht="19.5" customHeight="1">
      <c r="A75" s="71"/>
      <c r="B75" s="291">
        <v>11001</v>
      </c>
      <c r="C75" s="275" t="s">
        <v>6</v>
      </c>
      <c r="D75" s="81">
        <v>-20000</v>
      </c>
    </row>
    <row r="76" spans="1:5" ht="35.25" customHeight="1">
      <c r="A76" s="71"/>
      <c r="B76" s="292"/>
      <c r="C76" s="12" t="s">
        <v>191</v>
      </c>
      <c r="D76" s="72"/>
    </row>
    <row r="77" spans="1:5" ht="19.5" customHeight="1">
      <c r="A77" s="71"/>
      <c r="B77" s="292"/>
      <c r="C77" s="275" t="s">
        <v>7</v>
      </c>
      <c r="D77" s="72"/>
    </row>
    <row r="78" spans="1:5" ht="38.25" customHeight="1">
      <c r="A78" s="71"/>
      <c r="B78" s="292"/>
      <c r="C78" s="12" t="s">
        <v>192</v>
      </c>
      <c r="D78" s="72"/>
    </row>
    <row r="79" spans="1:5" ht="19.5" customHeight="1">
      <c r="A79" s="71"/>
      <c r="B79" s="292"/>
      <c r="C79" s="275" t="s">
        <v>24</v>
      </c>
      <c r="D79" s="72"/>
    </row>
    <row r="80" spans="1:5" ht="19.5" customHeight="1">
      <c r="A80" s="71"/>
      <c r="B80" s="293"/>
      <c r="C80" s="275" t="s">
        <v>148</v>
      </c>
      <c r="D80" s="72"/>
    </row>
    <row r="81" spans="1:5">
      <c r="A81" s="66"/>
      <c r="B81" s="291">
        <v>12001</v>
      </c>
      <c r="C81" s="275" t="s">
        <v>6</v>
      </c>
      <c r="D81" s="81">
        <v>-129600</v>
      </c>
      <c r="E81" s="25"/>
    </row>
    <row r="82" spans="1:5" ht="35.25" customHeight="1">
      <c r="A82" s="67"/>
      <c r="B82" s="292"/>
      <c r="C82" s="12" t="s">
        <v>60</v>
      </c>
      <c r="D82" s="72"/>
    </row>
    <row r="83" spans="1:5">
      <c r="A83" s="67"/>
      <c r="B83" s="292"/>
      <c r="C83" s="275" t="s">
        <v>7</v>
      </c>
      <c r="D83" s="72"/>
    </row>
    <row r="84" spans="1:5" ht="21.75" customHeight="1">
      <c r="A84" s="67"/>
      <c r="B84" s="292"/>
      <c r="C84" s="12" t="s">
        <v>61</v>
      </c>
      <c r="D84" s="72"/>
    </row>
    <row r="85" spans="1:5">
      <c r="A85" s="67"/>
      <c r="B85" s="292"/>
      <c r="C85" s="275" t="s">
        <v>24</v>
      </c>
      <c r="D85" s="72"/>
    </row>
    <row r="86" spans="1:5">
      <c r="A86" s="69"/>
      <c r="B86" s="293"/>
      <c r="C86" s="275" t="s">
        <v>19</v>
      </c>
      <c r="D86" s="72"/>
    </row>
    <row r="87" spans="1:5">
      <c r="A87" s="63"/>
      <c r="B87" s="270">
        <v>12004</v>
      </c>
      <c r="C87" s="275" t="s">
        <v>6</v>
      </c>
      <c r="D87" s="81">
        <f>750000</f>
        <v>750000</v>
      </c>
    </row>
    <row r="88" spans="1:5" ht="42.75" customHeight="1">
      <c r="A88" s="63"/>
      <c r="B88" s="270"/>
      <c r="C88" s="12" t="s">
        <v>80</v>
      </c>
      <c r="D88" s="73"/>
    </row>
    <row r="89" spans="1:5">
      <c r="A89" s="63"/>
      <c r="B89" s="270"/>
      <c r="C89" s="275" t="s">
        <v>7</v>
      </c>
      <c r="D89" s="73"/>
    </row>
    <row r="90" spans="1:5" ht="82.5" customHeight="1">
      <c r="A90" s="63"/>
      <c r="B90" s="270"/>
      <c r="C90" s="12" t="s">
        <v>81</v>
      </c>
      <c r="D90" s="73"/>
    </row>
    <row r="91" spans="1:5">
      <c r="A91" s="63"/>
      <c r="B91" s="270"/>
      <c r="C91" s="275" t="s">
        <v>24</v>
      </c>
      <c r="D91" s="73"/>
    </row>
    <row r="92" spans="1:5">
      <c r="A92" s="63"/>
      <c r="B92" s="270"/>
      <c r="C92" s="149" t="s">
        <v>19</v>
      </c>
      <c r="D92" s="73"/>
    </row>
    <row r="93" spans="1:5">
      <c r="A93" s="63"/>
      <c r="B93" s="305">
        <v>1205</v>
      </c>
      <c r="C93" s="162" t="s">
        <v>6</v>
      </c>
      <c r="D93" s="81">
        <v>9000</v>
      </c>
    </row>
    <row r="94" spans="1:5" ht="69">
      <c r="A94" s="63"/>
      <c r="B94" s="306"/>
      <c r="C94" s="6" t="s">
        <v>275</v>
      </c>
      <c r="D94" s="150"/>
    </row>
    <row r="95" spans="1:5">
      <c r="A95" s="63"/>
      <c r="B95" s="306"/>
      <c r="C95" s="162" t="s">
        <v>7</v>
      </c>
      <c r="D95" s="150"/>
    </row>
    <row r="96" spans="1:5" ht="120.75">
      <c r="A96" s="63"/>
      <c r="B96" s="306"/>
      <c r="C96" s="6" t="s">
        <v>276</v>
      </c>
      <c r="D96" s="150"/>
    </row>
    <row r="97" spans="1:4">
      <c r="A97" s="63"/>
      <c r="B97" s="306"/>
      <c r="C97" s="162" t="s">
        <v>24</v>
      </c>
      <c r="D97" s="150"/>
    </row>
    <row r="98" spans="1:4">
      <c r="A98" s="63"/>
      <c r="B98" s="307"/>
      <c r="C98" s="275" t="s">
        <v>19</v>
      </c>
      <c r="D98" s="150"/>
    </row>
    <row r="99" spans="1:4">
      <c r="A99" s="106">
        <v>1082</v>
      </c>
      <c r="B99" s="269"/>
      <c r="C99" s="34" t="s">
        <v>45</v>
      </c>
      <c r="D99" s="102">
        <f>SUM(D106)</f>
        <v>-355000</v>
      </c>
    </row>
    <row r="100" spans="1:4" ht="34.5" customHeight="1">
      <c r="A100" s="63"/>
      <c r="B100" s="270"/>
      <c r="C100" s="34" t="s">
        <v>128</v>
      </c>
      <c r="D100" s="103"/>
    </row>
    <row r="101" spans="1:4">
      <c r="A101" s="63"/>
      <c r="B101" s="270"/>
      <c r="C101" s="34" t="s">
        <v>46</v>
      </c>
      <c r="D101" s="103"/>
    </row>
    <row r="102" spans="1:4">
      <c r="A102" s="63"/>
      <c r="B102" s="270"/>
      <c r="C102" s="34" t="s">
        <v>129</v>
      </c>
      <c r="D102" s="103"/>
    </row>
    <row r="103" spans="1:4">
      <c r="A103" s="63"/>
      <c r="B103" s="270"/>
      <c r="C103" s="34" t="s">
        <v>47</v>
      </c>
      <c r="D103" s="103"/>
    </row>
    <row r="104" spans="1:4" ht="34.5">
      <c r="A104" s="64"/>
      <c r="B104" s="273"/>
      <c r="C104" s="34" t="s">
        <v>130</v>
      </c>
      <c r="D104" s="102"/>
    </row>
    <row r="105" spans="1:4">
      <c r="A105" s="294" t="s">
        <v>48</v>
      </c>
      <c r="B105" s="295"/>
      <c r="C105" s="290"/>
      <c r="D105" s="102"/>
    </row>
    <row r="106" spans="1:4">
      <c r="A106" s="63"/>
      <c r="B106" s="269">
        <v>12001</v>
      </c>
      <c r="C106" s="275" t="s">
        <v>6</v>
      </c>
      <c r="D106" s="81">
        <v>-355000</v>
      </c>
    </row>
    <row r="107" spans="1:4" ht="36" customHeight="1">
      <c r="A107" s="63"/>
      <c r="B107" s="270"/>
      <c r="C107" s="12" t="s">
        <v>126</v>
      </c>
      <c r="D107" s="73"/>
    </row>
    <row r="108" spans="1:4">
      <c r="A108" s="63"/>
      <c r="B108" s="270"/>
      <c r="C108" s="275" t="s">
        <v>7</v>
      </c>
      <c r="D108" s="73"/>
    </row>
    <row r="109" spans="1:4" ht="92.25" customHeight="1">
      <c r="A109" s="63"/>
      <c r="B109" s="270"/>
      <c r="C109" s="12" t="s">
        <v>127</v>
      </c>
      <c r="D109" s="73"/>
    </row>
    <row r="110" spans="1:4">
      <c r="A110" s="63"/>
      <c r="B110" s="270"/>
      <c r="C110" s="275" t="s">
        <v>24</v>
      </c>
      <c r="D110" s="73"/>
    </row>
    <row r="111" spans="1:4">
      <c r="A111" s="63"/>
      <c r="B111" s="273"/>
      <c r="C111" s="275" t="s">
        <v>19</v>
      </c>
      <c r="D111" s="72"/>
    </row>
    <row r="112" spans="1:4">
      <c r="A112" s="305" t="s">
        <v>315</v>
      </c>
      <c r="B112" s="305"/>
      <c r="C112" s="278" t="s">
        <v>45</v>
      </c>
      <c r="D112" s="101">
        <f>D119+D125</f>
        <v>-93851.4</v>
      </c>
    </row>
    <row r="113" spans="1:4">
      <c r="A113" s="306"/>
      <c r="B113" s="306"/>
      <c r="C113" s="275" t="s">
        <v>316</v>
      </c>
      <c r="D113" s="73"/>
    </row>
    <row r="114" spans="1:4">
      <c r="A114" s="306"/>
      <c r="B114" s="306"/>
      <c r="C114" s="278" t="s">
        <v>46</v>
      </c>
      <c r="D114" s="73"/>
    </row>
    <row r="115" spans="1:4" ht="34.5">
      <c r="A115" s="306"/>
      <c r="B115" s="306"/>
      <c r="C115" s="275" t="s">
        <v>317</v>
      </c>
      <c r="D115" s="73"/>
    </row>
    <row r="116" spans="1:4">
      <c r="A116" s="306"/>
      <c r="B116" s="306"/>
      <c r="C116" s="278" t="s">
        <v>47</v>
      </c>
      <c r="D116" s="73"/>
    </row>
    <row r="117" spans="1:4">
      <c r="A117" s="307"/>
      <c r="B117" s="307"/>
      <c r="C117" s="275" t="s">
        <v>318</v>
      </c>
      <c r="D117" s="73"/>
    </row>
    <row r="118" spans="1:4">
      <c r="A118" s="294" t="s">
        <v>48</v>
      </c>
      <c r="B118" s="295"/>
      <c r="C118" s="290"/>
      <c r="D118" s="73"/>
    </row>
    <row r="119" spans="1:4">
      <c r="A119" s="63"/>
      <c r="B119" s="275" t="s">
        <v>172</v>
      </c>
      <c r="C119" s="278" t="s">
        <v>6</v>
      </c>
      <c r="D119" s="101">
        <v>-16901.400000000001</v>
      </c>
    </row>
    <row r="120" spans="1:4" ht="69">
      <c r="A120" s="63"/>
      <c r="B120" s="275"/>
      <c r="C120" s="275" t="s">
        <v>424</v>
      </c>
      <c r="D120" s="73"/>
    </row>
    <row r="121" spans="1:4">
      <c r="A121" s="63"/>
      <c r="B121" s="275"/>
      <c r="C121" s="278" t="s">
        <v>7</v>
      </c>
      <c r="D121" s="73"/>
    </row>
    <row r="122" spans="1:4" ht="69">
      <c r="A122" s="63"/>
      <c r="B122" s="275"/>
      <c r="C122" s="275" t="s">
        <v>425</v>
      </c>
      <c r="D122" s="73"/>
    </row>
    <row r="123" spans="1:4">
      <c r="A123" s="63"/>
      <c r="B123" s="275"/>
      <c r="C123" s="278" t="s">
        <v>24</v>
      </c>
      <c r="D123" s="73"/>
    </row>
    <row r="124" spans="1:4">
      <c r="A124" s="63"/>
      <c r="B124" s="275"/>
      <c r="C124" s="275" t="s">
        <v>148</v>
      </c>
      <c r="D124" s="73"/>
    </row>
    <row r="125" spans="1:4">
      <c r="A125" s="63"/>
      <c r="B125" s="275">
        <v>12002</v>
      </c>
      <c r="C125" s="278" t="s">
        <v>6</v>
      </c>
      <c r="D125" s="101">
        <v>-76950</v>
      </c>
    </row>
    <row r="126" spans="1:4" ht="86.25">
      <c r="A126" s="63"/>
      <c r="B126" s="275"/>
      <c r="C126" s="275" t="s">
        <v>428</v>
      </c>
      <c r="D126" s="73"/>
    </row>
    <row r="127" spans="1:4">
      <c r="A127" s="63"/>
      <c r="B127" s="275"/>
      <c r="C127" s="278" t="s">
        <v>7</v>
      </c>
      <c r="D127" s="73"/>
    </row>
    <row r="128" spans="1:4" ht="86.25">
      <c r="A128" s="63"/>
      <c r="B128" s="275"/>
      <c r="C128" s="275" t="s">
        <v>472</v>
      </c>
      <c r="D128" s="73"/>
    </row>
    <row r="129" spans="1:4">
      <c r="A129" s="63"/>
      <c r="B129" s="275"/>
      <c r="C129" s="278" t="s">
        <v>24</v>
      </c>
      <c r="D129" s="73"/>
    </row>
    <row r="130" spans="1:4">
      <c r="A130" s="63"/>
      <c r="B130" s="275"/>
      <c r="C130" s="275" t="s">
        <v>19</v>
      </c>
      <c r="D130" s="73"/>
    </row>
    <row r="131" spans="1:4">
      <c r="A131" s="266">
        <v>1098</v>
      </c>
      <c r="B131" s="270"/>
      <c r="C131" s="278" t="s">
        <v>45</v>
      </c>
      <c r="D131" s="101">
        <f>D138+D144</f>
        <v>-843000</v>
      </c>
    </row>
    <row r="132" spans="1:4">
      <c r="A132" s="63"/>
      <c r="B132" s="270"/>
      <c r="C132" s="275" t="s">
        <v>286</v>
      </c>
      <c r="D132" s="73"/>
    </row>
    <row r="133" spans="1:4">
      <c r="A133" s="63"/>
      <c r="B133" s="270"/>
      <c r="C133" s="278" t="s">
        <v>46</v>
      </c>
      <c r="D133" s="73"/>
    </row>
    <row r="134" spans="1:4" ht="34.5">
      <c r="A134" s="63"/>
      <c r="B134" s="270"/>
      <c r="C134" s="275" t="s">
        <v>287</v>
      </c>
      <c r="D134" s="73"/>
    </row>
    <row r="135" spans="1:4">
      <c r="A135" s="63"/>
      <c r="B135" s="270"/>
      <c r="C135" s="278" t="s">
        <v>47</v>
      </c>
      <c r="D135" s="73"/>
    </row>
    <row r="136" spans="1:4" ht="34.5">
      <c r="A136" s="63"/>
      <c r="B136" s="270"/>
      <c r="C136" s="275" t="s">
        <v>288</v>
      </c>
      <c r="D136" s="73"/>
    </row>
    <row r="137" spans="1:4">
      <c r="A137" s="294" t="s">
        <v>48</v>
      </c>
      <c r="B137" s="295"/>
      <c r="C137" s="290"/>
      <c r="D137" s="73"/>
    </row>
    <row r="138" spans="1:4">
      <c r="A138" s="63"/>
      <c r="B138" s="275" t="s">
        <v>289</v>
      </c>
      <c r="C138" s="278" t="s">
        <v>6</v>
      </c>
      <c r="D138" s="101">
        <v>-400000</v>
      </c>
    </row>
    <row r="139" spans="1:4" ht="51.75">
      <c r="A139" s="63"/>
      <c r="B139" s="275"/>
      <c r="C139" s="275" t="s">
        <v>290</v>
      </c>
      <c r="D139" s="73"/>
    </row>
    <row r="140" spans="1:4">
      <c r="A140" s="63"/>
      <c r="B140" s="275"/>
      <c r="C140" s="278" t="s">
        <v>7</v>
      </c>
      <c r="D140" s="73"/>
    </row>
    <row r="141" spans="1:4" ht="51.75">
      <c r="A141" s="63"/>
      <c r="B141" s="275"/>
      <c r="C141" s="275" t="s">
        <v>290</v>
      </c>
      <c r="D141" s="73"/>
    </row>
    <row r="142" spans="1:4">
      <c r="A142" s="63"/>
      <c r="B142" s="275"/>
      <c r="C142" s="278" t="s">
        <v>24</v>
      </c>
      <c r="D142" s="73"/>
    </row>
    <row r="143" spans="1:4">
      <c r="A143" s="63"/>
      <c r="B143" s="275"/>
      <c r="C143" s="275" t="s">
        <v>19</v>
      </c>
      <c r="D143" s="73"/>
    </row>
    <row r="144" spans="1:4">
      <c r="A144" s="63"/>
      <c r="B144" s="275" t="s">
        <v>291</v>
      </c>
      <c r="C144" s="278" t="s">
        <v>6</v>
      </c>
      <c r="D144" s="101">
        <v>-443000</v>
      </c>
    </row>
    <row r="145" spans="1:4" ht="34.5">
      <c r="A145" s="63"/>
      <c r="B145" s="275"/>
      <c r="C145" s="275" t="s">
        <v>292</v>
      </c>
      <c r="D145" s="73"/>
    </row>
    <row r="146" spans="1:4">
      <c r="A146" s="63"/>
      <c r="B146" s="275"/>
      <c r="C146" s="278" t="s">
        <v>7</v>
      </c>
      <c r="D146" s="73"/>
    </row>
    <row r="147" spans="1:4" ht="69">
      <c r="A147" s="63"/>
      <c r="B147" s="275"/>
      <c r="C147" s="275" t="s">
        <v>293</v>
      </c>
      <c r="D147" s="73"/>
    </row>
    <row r="148" spans="1:4">
      <c r="A148" s="63"/>
      <c r="B148" s="275"/>
      <c r="C148" s="278" t="s">
        <v>24</v>
      </c>
      <c r="D148" s="73"/>
    </row>
    <row r="149" spans="1:4">
      <c r="A149" s="63"/>
      <c r="B149" s="275"/>
      <c r="C149" s="275" t="s">
        <v>19</v>
      </c>
      <c r="D149" s="73"/>
    </row>
    <row r="150" spans="1:4">
      <c r="A150" s="106" t="s">
        <v>73</v>
      </c>
      <c r="B150" s="269"/>
      <c r="C150" s="282" t="s">
        <v>45</v>
      </c>
      <c r="D150" s="102">
        <f>D157+D163+D169+D175</f>
        <v>2695161.8</v>
      </c>
    </row>
    <row r="151" spans="1:4" ht="23.25" customHeight="1">
      <c r="A151" s="63"/>
      <c r="B151" s="270"/>
      <c r="C151" s="282" t="s">
        <v>74</v>
      </c>
      <c r="D151" s="103"/>
    </row>
    <row r="152" spans="1:4">
      <c r="A152" s="63"/>
      <c r="B152" s="270"/>
      <c r="C152" s="282" t="s">
        <v>46</v>
      </c>
      <c r="D152" s="103"/>
    </row>
    <row r="153" spans="1:4">
      <c r="A153" s="63"/>
      <c r="B153" s="270"/>
      <c r="C153" s="282" t="s">
        <v>75</v>
      </c>
      <c r="D153" s="103"/>
    </row>
    <row r="154" spans="1:4">
      <c r="A154" s="63"/>
      <c r="B154" s="270"/>
      <c r="C154" s="282" t="s">
        <v>47</v>
      </c>
      <c r="D154" s="103"/>
    </row>
    <row r="155" spans="1:4" ht="39.75" customHeight="1">
      <c r="A155" s="64"/>
      <c r="B155" s="273"/>
      <c r="C155" s="282" t="s">
        <v>76</v>
      </c>
      <c r="D155" s="105"/>
    </row>
    <row r="156" spans="1:4" ht="17.25" customHeight="1">
      <c r="A156" s="288" t="s">
        <v>48</v>
      </c>
      <c r="B156" s="289"/>
      <c r="C156" s="290"/>
      <c r="D156" s="68"/>
    </row>
    <row r="157" spans="1:4">
      <c r="A157" s="71"/>
      <c r="B157" s="304">
        <v>11002</v>
      </c>
      <c r="C157" s="282" t="s">
        <v>94</v>
      </c>
      <c r="D157" s="68">
        <v>40000</v>
      </c>
    </row>
    <row r="158" spans="1:4" ht="36.75" customHeight="1">
      <c r="A158" s="71"/>
      <c r="B158" s="304"/>
      <c r="C158" s="74" t="s">
        <v>195</v>
      </c>
      <c r="D158" s="68"/>
    </row>
    <row r="159" spans="1:4">
      <c r="A159" s="71"/>
      <c r="B159" s="304"/>
      <c r="C159" s="275" t="s">
        <v>7</v>
      </c>
      <c r="D159" s="68"/>
    </row>
    <row r="160" spans="1:4" ht="37.5" customHeight="1">
      <c r="A160" s="71"/>
      <c r="B160" s="304"/>
      <c r="C160" s="82" t="s">
        <v>196</v>
      </c>
      <c r="D160" s="68"/>
    </row>
    <row r="161" spans="1:4">
      <c r="A161" s="71"/>
      <c r="B161" s="304"/>
      <c r="C161" s="275" t="s">
        <v>24</v>
      </c>
      <c r="D161" s="68"/>
    </row>
    <row r="162" spans="1:4">
      <c r="A162" s="71"/>
      <c r="B162" s="304"/>
      <c r="C162" s="74" t="s">
        <v>148</v>
      </c>
      <c r="D162" s="68"/>
    </row>
    <row r="163" spans="1:4">
      <c r="A163" s="71"/>
      <c r="B163" s="304">
        <v>12001</v>
      </c>
      <c r="C163" s="282" t="s">
        <v>94</v>
      </c>
      <c r="D163" s="68">
        <v>2459800</v>
      </c>
    </row>
    <row r="164" spans="1:4" ht="34.5">
      <c r="A164" s="71"/>
      <c r="B164" s="304"/>
      <c r="C164" s="74" t="s">
        <v>91</v>
      </c>
      <c r="D164" s="68"/>
    </row>
    <row r="165" spans="1:4">
      <c r="A165" s="71"/>
      <c r="B165" s="304"/>
      <c r="C165" s="275" t="s">
        <v>7</v>
      </c>
      <c r="D165" s="68"/>
    </row>
    <row r="166" spans="1:4" ht="71.25" customHeight="1">
      <c r="A166" s="71"/>
      <c r="B166" s="304"/>
      <c r="C166" s="74" t="s">
        <v>92</v>
      </c>
      <c r="D166" s="68"/>
    </row>
    <row r="167" spans="1:4">
      <c r="A167" s="71"/>
      <c r="B167" s="304"/>
      <c r="C167" s="275" t="s">
        <v>24</v>
      </c>
      <c r="D167" s="68"/>
    </row>
    <row r="168" spans="1:4">
      <c r="A168" s="71"/>
      <c r="B168" s="304"/>
      <c r="C168" s="74" t="s">
        <v>20</v>
      </c>
      <c r="D168" s="68"/>
    </row>
    <row r="169" spans="1:4">
      <c r="A169" s="71"/>
      <c r="B169" s="304">
        <v>12002</v>
      </c>
      <c r="C169" s="282" t="s">
        <v>6</v>
      </c>
      <c r="D169" s="68">
        <v>30361.8</v>
      </c>
    </row>
    <row r="170" spans="1:4" ht="34.5">
      <c r="A170" s="71"/>
      <c r="B170" s="304"/>
      <c r="C170" s="74" t="s">
        <v>123</v>
      </c>
      <c r="D170" s="68"/>
    </row>
    <row r="171" spans="1:4">
      <c r="A171" s="71"/>
      <c r="B171" s="304"/>
      <c r="C171" s="275" t="s">
        <v>7</v>
      </c>
      <c r="D171" s="68"/>
    </row>
    <row r="172" spans="1:4" ht="69">
      <c r="A172" s="71"/>
      <c r="B172" s="304"/>
      <c r="C172" s="74" t="s">
        <v>124</v>
      </c>
      <c r="D172" s="68"/>
    </row>
    <row r="173" spans="1:4">
      <c r="A173" s="71"/>
      <c r="B173" s="304"/>
      <c r="C173" s="275" t="s">
        <v>24</v>
      </c>
      <c r="D173" s="68"/>
    </row>
    <row r="174" spans="1:4">
      <c r="A174" s="71"/>
      <c r="B174" s="304"/>
      <c r="C174" s="74" t="s">
        <v>19</v>
      </c>
      <c r="D174" s="68"/>
    </row>
    <row r="175" spans="1:4" ht="17.25" customHeight="1">
      <c r="A175" s="63"/>
      <c r="B175" s="304">
        <v>12004</v>
      </c>
      <c r="C175" s="275" t="s">
        <v>6</v>
      </c>
      <c r="D175" s="68">
        <v>165000</v>
      </c>
    </row>
    <row r="176" spans="1:4" ht="17.25" customHeight="1">
      <c r="A176" s="63"/>
      <c r="B176" s="304"/>
      <c r="C176" s="275" t="s">
        <v>84</v>
      </c>
      <c r="D176" s="75"/>
    </row>
    <row r="177" spans="1:4" ht="17.25" customHeight="1">
      <c r="A177" s="63"/>
      <c r="B177" s="304"/>
      <c r="C177" s="275" t="s">
        <v>7</v>
      </c>
      <c r="D177" s="75"/>
    </row>
    <row r="178" spans="1:4" ht="73.5" customHeight="1">
      <c r="A178" s="63"/>
      <c r="B178" s="304"/>
      <c r="C178" s="275" t="s">
        <v>85</v>
      </c>
      <c r="D178" s="75"/>
    </row>
    <row r="179" spans="1:4" ht="17.25" customHeight="1">
      <c r="A179" s="63"/>
      <c r="B179" s="304"/>
      <c r="C179" s="275" t="s">
        <v>24</v>
      </c>
      <c r="D179" s="75"/>
    </row>
    <row r="180" spans="1:4" ht="17.25" customHeight="1">
      <c r="A180" s="63"/>
      <c r="B180" s="304"/>
      <c r="C180" s="275" t="s">
        <v>19</v>
      </c>
      <c r="D180" s="75"/>
    </row>
    <row r="181" spans="1:4" ht="17.25" customHeight="1">
      <c r="A181" s="275">
        <v>1141</v>
      </c>
      <c r="B181" s="275"/>
      <c r="C181" s="275" t="s">
        <v>45</v>
      </c>
      <c r="D181" s="75">
        <f>D188+D194+D200+D206+D212</f>
        <v>-333332.7</v>
      </c>
    </row>
    <row r="182" spans="1:4">
      <c r="A182" s="275"/>
      <c r="B182" s="275"/>
      <c r="C182" s="275" t="s">
        <v>306</v>
      </c>
      <c r="D182" s="75"/>
    </row>
    <row r="183" spans="1:4" ht="17.25" customHeight="1">
      <c r="A183" s="275"/>
      <c r="B183" s="275"/>
      <c r="C183" s="275" t="s">
        <v>46</v>
      </c>
      <c r="D183" s="75"/>
    </row>
    <row r="184" spans="1:4" ht="51.75">
      <c r="A184" s="275"/>
      <c r="B184" s="275"/>
      <c r="C184" s="275" t="s">
        <v>307</v>
      </c>
      <c r="D184" s="75"/>
    </row>
    <row r="185" spans="1:4" ht="17.25" customHeight="1">
      <c r="A185" s="275"/>
      <c r="B185" s="275"/>
      <c r="C185" s="275" t="s">
        <v>47</v>
      </c>
      <c r="D185" s="75"/>
    </row>
    <row r="186" spans="1:4" ht="69">
      <c r="A186" s="275"/>
      <c r="B186" s="275"/>
      <c r="C186" s="275" t="s">
        <v>308</v>
      </c>
      <c r="D186" s="75"/>
    </row>
    <row r="187" spans="1:4" ht="17.25" customHeight="1">
      <c r="A187" s="357" t="s">
        <v>48</v>
      </c>
      <c r="B187" s="289"/>
      <c r="C187" s="289"/>
      <c r="D187" s="75"/>
    </row>
    <row r="188" spans="1:4" ht="17.25" customHeight="1">
      <c r="A188" s="277"/>
      <c r="B188" s="277">
        <v>11001</v>
      </c>
      <c r="C188" s="275" t="s">
        <v>6</v>
      </c>
      <c r="D188" s="75">
        <v>-118300</v>
      </c>
    </row>
    <row r="189" spans="1:4" ht="17.25" customHeight="1">
      <c r="A189" s="277"/>
      <c r="B189" s="277"/>
      <c r="C189" s="275" t="s">
        <v>309</v>
      </c>
      <c r="D189" s="75"/>
    </row>
    <row r="190" spans="1:4" ht="17.25" customHeight="1">
      <c r="A190" s="277"/>
      <c r="B190" s="277"/>
      <c r="C190" s="275" t="s">
        <v>7</v>
      </c>
      <c r="D190" s="75"/>
    </row>
    <row r="191" spans="1:4" ht="69">
      <c r="A191" s="277"/>
      <c r="B191" s="277"/>
      <c r="C191" s="275" t="s">
        <v>310</v>
      </c>
      <c r="D191" s="75"/>
    </row>
    <row r="192" spans="1:4" ht="17.25" customHeight="1">
      <c r="A192" s="280"/>
      <c r="B192" s="267"/>
      <c r="C192" s="275" t="s">
        <v>24</v>
      </c>
      <c r="D192" s="75"/>
    </row>
    <row r="193" spans="1:4" ht="17.25" customHeight="1">
      <c r="A193" s="280"/>
      <c r="B193" s="267"/>
      <c r="C193" s="275" t="s">
        <v>148</v>
      </c>
      <c r="D193" s="75"/>
    </row>
    <row r="194" spans="1:4" ht="17.25" customHeight="1">
      <c r="A194" s="277"/>
      <c r="B194" s="277">
        <v>11007</v>
      </c>
      <c r="C194" s="275" t="s">
        <v>6</v>
      </c>
      <c r="D194" s="160">
        <v>-95200</v>
      </c>
    </row>
    <row r="195" spans="1:4" ht="34.5">
      <c r="A195" s="277"/>
      <c r="B195" s="277"/>
      <c r="C195" s="275" t="s">
        <v>311</v>
      </c>
      <c r="D195" s="160"/>
    </row>
    <row r="196" spans="1:4" ht="17.25" customHeight="1">
      <c r="A196" s="277"/>
      <c r="B196" s="277"/>
      <c r="C196" s="275" t="s">
        <v>7</v>
      </c>
      <c r="D196" s="160"/>
    </row>
    <row r="197" spans="1:4" ht="86.25">
      <c r="A197" s="277"/>
      <c r="B197" s="277"/>
      <c r="C197" s="275" t="s">
        <v>312</v>
      </c>
      <c r="D197" s="160"/>
    </row>
    <row r="198" spans="1:4" ht="17.25" customHeight="1">
      <c r="A198" s="277"/>
      <c r="B198" s="277"/>
      <c r="C198" s="275" t="s">
        <v>24</v>
      </c>
      <c r="D198" s="160"/>
    </row>
    <row r="199" spans="1:4" ht="17.25" customHeight="1">
      <c r="A199" s="277"/>
      <c r="B199" s="277"/>
      <c r="C199" s="275" t="s">
        <v>148</v>
      </c>
      <c r="D199" s="160"/>
    </row>
    <row r="200" spans="1:4" ht="17.25" customHeight="1">
      <c r="A200" s="277"/>
      <c r="B200" s="277">
        <v>11009</v>
      </c>
      <c r="C200" s="275" t="s">
        <v>6</v>
      </c>
      <c r="D200" s="160">
        <v>-96100</v>
      </c>
    </row>
    <row r="201" spans="1:4" ht="34.5">
      <c r="A201" s="277"/>
      <c r="B201" s="277"/>
      <c r="C201" s="275" t="s">
        <v>313</v>
      </c>
      <c r="D201" s="160"/>
    </row>
    <row r="202" spans="1:4" ht="17.25" customHeight="1">
      <c r="A202" s="277"/>
      <c r="B202" s="277"/>
      <c r="C202" s="275" t="s">
        <v>7</v>
      </c>
      <c r="D202" s="160"/>
    </row>
    <row r="203" spans="1:4" ht="86.25">
      <c r="A203" s="277"/>
      <c r="B203" s="277"/>
      <c r="C203" s="275" t="s">
        <v>314</v>
      </c>
      <c r="D203" s="160"/>
    </row>
    <row r="204" spans="1:4" ht="17.25" customHeight="1">
      <c r="A204" s="277"/>
      <c r="B204" s="277"/>
      <c r="C204" s="275" t="s">
        <v>24</v>
      </c>
      <c r="D204" s="160"/>
    </row>
    <row r="205" spans="1:4" ht="17.25" customHeight="1">
      <c r="A205" s="266"/>
      <c r="B205" s="266"/>
      <c r="C205" s="275" t="s">
        <v>148</v>
      </c>
      <c r="D205" s="160"/>
    </row>
    <row r="206" spans="1:4" ht="17.25" customHeight="1">
      <c r="A206" s="266"/>
      <c r="B206" s="275" t="s">
        <v>438</v>
      </c>
      <c r="C206" s="278" t="s">
        <v>6</v>
      </c>
      <c r="D206" s="160">
        <v>-2635.7</v>
      </c>
    </row>
    <row r="207" spans="1:4" ht="34.5">
      <c r="A207" s="266"/>
      <c r="B207" s="275"/>
      <c r="C207" s="275" t="s">
        <v>439</v>
      </c>
      <c r="D207" s="160"/>
    </row>
    <row r="208" spans="1:4" ht="17.25" customHeight="1">
      <c r="A208" s="266"/>
      <c r="B208" s="275"/>
      <c r="C208" s="278" t="s">
        <v>7</v>
      </c>
      <c r="D208" s="160"/>
    </row>
    <row r="209" spans="1:4" ht="51.75">
      <c r="A209" s="266"/>
      <c r="B209" s="275"/>
      <c r="C209" s="275" t="s">
        <v>440</v>
      </c>
      <c r="D209" s="160"/>
    </row>
    <row r="210" spans="1:4" ht="17.25" customHeight="1">
      <c r="A210" s="266"/>
      <c r="B210" s="275"/>
      <c r="C210" s="278" t="s">
        <v>24</v>
      </c>
      <c r="D210" s="160"/>
    </row>
    <row r="211" spans="1:4" ht="17.25" customHeight="1">
      <c r="A211" s="266"/>
      <c r="B211" s="275"/>
      <c r="C211" s="275" t="s">
        <v>148</v>
      </c>
      <c r="D211" s="160"/>
    </row>
    <row r="212" spans="1:4" ht="17.25" customHeight="1">
      <c r="A212" s="266"/>
      <c r="B212" s="275" t="s">
        <v>441</v>
      </c>
      <c r="C212" s="278" t="s">
        <v>6</v>
      </c>
      <c r="D212" s="160">
        <v>-21097</v>
      </c>
    </row>
    <row r="213" spans="1:4">
      <c r="A213" s="266"/>
      <c r="B213" s="275"/>
      <c r="C213" s="275" t="s">
        <v>442</v>
      </c>
      <c r="D213" s="160"/>
    </row>
    <row r="214" spans="1:4" ht="17.25" customHeight="1">
      <c r="A214" s="266"/>
      <c r="B214" s="275"/>
      <c r="C214" s="278" t="s">
        <v>7</v>
      </c>
      <c r="D214" s="160"/>
    </row>
    <row r="215" spans="1:4" ht="86.25">
      <c r="A215" s="266"/>
      <c r="B215" s="275"/>
      <c r="C215" s="275" t="s">
        <v>443</v>
      </c>
      <c r="D215" s="160"/>
    </row>
    <row r="216" spans="1:4" ht="17.25" customHeight="1">
      <c r="A216" s="266"/>
      <c r="B216" s="275"/>
      <c r="C216" s="278" t="s">
        <v>24</v>
      </c>
      <c r="D216" s="160"/>
    </row>
    <row r="217" spans="1:4" ht="17.25" customHeight="1">
      <c r="A217" s="266"/>
      <c r="B217" s="275"/>
      <c r="C217" s="275" t="s">
        <v>148</v>
      </c>
      <c r="D217" s="160"/>
    </row>
    <row r="218" spans="1:4" ht="17.25" customHeight="1">
      <c r="A218" s="266">
        <v>1160</v>
      </c>
      <c r="B218" s="266"/>
      <c r="C218" s="275" t="s">
        <v>45</v>
      </c>
      <c r="D218" s="161">
        <f>D225+D231+D237</f>
        <v>-8684.9</v>
      </c>
    </row>
    <row r="219" spans="1:4" ht="31.5" customHeight="1">
      <c r="A219" s="63"/>
      <c r="B219" s="270"/>
      <c r="C219" s="284" t="s">
        <v>203</v>
      </c>
      <c r="D219" s="103"/>
    </row>
    <row r="220" spans="1:4" ht="22.5" customHeight="1">
      <c r="A220" s="63"/>
      <c r="B220" s="270"/>
      <c r="C220" s="282" t="s">
        <v>46</v>
      </c>
      <c r="D220" s="103"/>
    </row>
    <row r="221" spans="1:4" ht="39" customHeight="1">
      <c r="A221" s="63"/>
      <c r="B221" s="270"/>
      <c r="C221" s="86" t="s">
        <v>205</v>
      </c>
      <c r="D221" s="103"/>
    </row>
    <row r="222" spans="1:4" ht="17.25" customHeight="1">
      <c r="A222" s="63"/>
      <c r="B222" s="270"/>
      <c r="C222" s="121" t="s">
        <v>47</v>
      </c>
      <c r="D222" s="103"/>
    </row>
    <row r="223" spans="1:4" ht="54.75" customHeight="1">
      <c r="A223" s="64"/>
      <c r="B223" s="273"/>
      <c r="C223" s="86" t="s">
        <v>206</v>
      </c>
      <c r="D223" s="104"/>
    </row>
    <row r="224" spans="1:4" ht="26.25" customHeight="1">
      <c r="A224" s="288" t="s">
        <v>48</v>
      </c>
      <c r="B224" s="289"/>
      <c r="C224" s="290"/>
      <c r="D224" s="68"/>
    </row>
    <row r="225" spans="1:4" ht="21.75" customHeight="1">
      <c r="A225" s="66"/>
      <c r="B225" s="291">
        <v>11005</v>
      </c>
      <c r="C225" s="275" t="s">
        <v>6</v>
      </c>
      <c r="D225" s="68">
        <v>-2924</v>
      </c>
    </row>
    <row r="226" spans="1:4" ht="41.25" customHeight="1">
      <c r="A226" s="67"/>
      <c r="B226" s="292"/>
      <c r="C226" s="275" t="s">
        <v>202</v>
      </c>
      <c r="D226" s="68"/>
    </row>
    <row r="227" spans="1:4" ht="17.25" customHeight="1">
      <c r="A227" s="67"/>
      <c r="B227" s="292"/>
      <c r="C227" s="275" t="s">
        <v>7</v>
      </c>
      <c r="D227" s="68"/>
    </row>
    <row r="228" spans="1:4" ht="39.75" customHeight="1">
      <c r="A228" s="67"/>
      <c r="B228" s="292"/>
      <c r="C228" s="86" t="s">
        <v>204</v>
      </c>
      <c r="D228" s="68"/>
    </row>
    <row r="229" spans="1:4" ht="17.25" customHeight="1">
      <c r="A229" s="67"/>
      <c r="B229" s="292"/>
      <c r="C229" s="275" t="s">
        <v>24</v>
      </c>
      <c r="D229" s="68"/>
    </row>
    <row r="230" spans="1:4" ht="17.25" customHeight="1">
      <c r="A230" s="69"/>
      <c r="B230" s="293"/>
      <c r="C230" s="252" t="s">
        <v>176</v>
      </c>
      <c r="D230" s="68"/>
    </row>
    <row r="231" spans="1:4" ht="17.25" customHeight="1">
      <c r="A231" s="63"/>
      <c r="B231" s="275" t="s">
        <v>456</v>
      </c>
      <c r="C231" s="278" t="s">
        <v>6</v>
      </c>
      <c r="D231" s="75">
        <v>-2686.4</v>
      </c>
    </row>
    <row r="232" spans="1:4" ht="34.5">
      <c r="A232" s="63"/>
      <c r="B232" s="275"/>
      <c r="C232" s="275" t="s">
        <v>457</v>
      </c>
      <c r="D232" s="75"/>
    </row>
    <row r="233" spans="1:4" ht="17.25" customHeight="1">
      <c r="A233" s="63"/>
      <c r="B233" s="275"/>
      <c r="C233" s="278" t="s">
        <v>7</v>
      </c>
      <c r="D233" s="75"/>
    </row>
    <row r="234" spans="1:4" ht="17.25" customHeight="1">
      <c r="A234" s="63"/>
      <c r="B234" s="275"/>
      <c r="C234" s="275" t="s">
        <v>458</v>
      </c>
      <c r="D234" s="75"/>
    </row>
    <row r="235" spans="1:4" ht="17.25" customHeight="1">
      <c r="A235" s="63"/>
      <c r="B235" s="275"/>
      <c r="C235" s="278" t="s">
        <v>24</v>
      </c>
      <c r="D235" s="75"/>
    </row>
    <row r="236" spans="1:4" ht="17.25" customHeight="1">
      <c r="A236" s="63"/>
      <c r="B236" s="275"/>
      <c r="C236" s="275" t="s">
        <v>148</v>
      </c>
      <c r="D236" s="75"/>
    </row>
    <row r="237" spans="1:4" ht="17.25" customHeight="1">
      <c r="A237" s="63"/>
      <c r="B237" s="275" t="s">
        <v>459</v>
      </c>
      <c r="C237" s="278" t="s">
        <v>6</v>
      </c>
      <c r="D237" s="75">
        <v>-3074.5</v>
      </c>
    </row>
    <row r="238" spans="1:4" ht="34.5">
      <c r="A238" s="63"/>
      <c r="B238" s="275"/>
      <c r="C238" s="275" t="s">
        <v>460</v>
      </c>
      <c r="D238" s="75"/>
    </row>
    <row r="239" spans="1:4" ht="17.25" customHeight="1">
      <c r="A239" s="63"/>
      <c r="B239" s="275"/>
      <c r="C239" s="278" t="s">
        <v>7</v>
      </c>
      <c r="D239" s="75"/>
    </row>
    <row r="240" spans="1:4" ht="17.25" customHeight="1">
      <c r="A240" s="63"/>
      <c r="B240" s="275"/>
      <c r="C240" s="275" t="s">
        <v>461</v>
      </c>
      <c r="D240" s="75"/>
    </row>
    <row r="241" spans="1:4" ht="17.25" customHeight="1">
      <c r="A241" s="63"/>
      <c r="B241" s="275"/>
      <c r="C241" s="278" t="s">
        <v>24</v>
      </c>
      <c r="D241" s="75"/>
    </row>
    <row r="242" spans="1:4" ht="17.25" customHeight="1">
      <c r="A242" s="63"/>
      <c r="B242" s="275"/>
      <c r="C242" s="275" t="s">
        <v>148</v>
      </c>
      <c r="D242" s="75"/>
    </row>
    <row r="243" spans="1:4" ht="17.25" customHeight="1">
      <c r="A243" s="266">
        <v>1184</v>
      </c>
      <c r="B243" s="270"/>
      <c r="C243" s="278" t="s">
        <v>45</v>
      </c>
      <c r="D243" s="75">
        <f>D250</f>
        <v>-160000</v>
      </c>
    </row>
    <row r="244" spans="1:4">
      <c r="A244" s="63"/>
      <c r="B244" s="270"/>
      <c r="C244" s="275" t="s">
        <v>294</v>
      </c>
      <c r="D244" s="75"/>
    </row>
    <row r="245" spans="1:4" ht="17.25" customHeight="1">
      <c r="A245" s="63"/>
      <c r="B245" s="270"/>
      <c r="C245" s="278" t="s">
        <v>46</v>
      </c>
      <c r="D245" s="75"/>
    </row>
    <row r="246" spans="1:4" ht="103.5">
      <c r="A246" s="63"/>
      <c r="B246" s="270"/>
      <c r="C246" s="275" t="s">
        <v>295</v>
      </c>
      <c r="D246" s="75"/>
    </row>
    <row r="247" spans="1:4" ht="17.25" customHeight="1">
      <c r="A247" s="63"/>
      <c r="B247" s="270"/>
      <c r="C247" s="278" t="s">
        <v>47</v>
      </c>
      <c r="D247" s="75"/>
    </row>
    <row r="248" spans="1:4" ht="34.5">
      <c r="A248" s="63"/>
      <c r="B248" s="270"/>
      <c r="C248" s="275" t="s">
        <v>296</v>
      </c>
      <c r="D248" s="75"/>
    </row>
    <row r="249" spans="1:4" ht="17.25" customHeight="1">
      <c r="A249" s="288" t="s">
        <v>48</v>
      </c>
      <c r="B249" s="289"/>
      <c r="C249" s="290"/>
      <c r="D249" s="75"/>
    </row>
    <row r="250" spans="1:4" ht="17.25" customHeight="1">
      <c r="A250" s="63"/>
      <c r="B250" s="275" t="s">
        <v>101</v>
      </c>
      <c r="C250" s="278" t="s">
        <v>6</v>
      </c>
      <c r="D250" s="75">
        <v>-160000</v>
      </c>
    </row>
    <row r="251" spans="1:4" ht="69">
      <c r="A251" s="63"/>
      <c r="B251" s="275"/>
      <c r="C251" s="275" t="s">
        <v>297</v>
      </c>
      <c r="D251" s="75"/>
    </row>
    <row r="252" spans="1:4" ht="17.25" customHeight="1">
      <c r="A252" s="63"/>
      <c r="B252" s="275"/>
      <c r="C252" s="278" t="s">
        <v>7</v>
      </c>
      <c r="D252" s="75"/>
    </row>
    <row r="253" spans="1:4" ht="69">
      <c r="A253" s="63"/>
      <c r="B253" s="275"/>
      <c r="C253" s="275" t="s">
        <v>298</v>
      </c>
      <c r="D253" s="75"/>
    </row>
    <row r="254" spans="1:4" ht="17.25" customHeight="1">
      <c r="A254" s="63"/>
      <c r="B254" s="275"/>
      <c r="C254" s="278" t="s">
        <v>24</v>
      </c>
      <c r="D254" s="75"/>
    </row>
    <row r="255" spans="1:4" ht="17.25" customHeight="1">
      <c r="A255" s="63"/>
      <c r="B255" s="275"/>
      <c r="C255" s="275" t="s">
        <v>19</v>
      </c>
      <c r="D255" s="75"/>
    </row>
    <row r="256" spans="1:4">
      <c r="A256" s="106">
        <v>1205</v>
      </c>
      <c r="B256" s="269"/>
      <c r="C256" s="282" t="s">
        <v>45</v>
      </c>
      <c r="D256" s="102">
        <f>D263</f>
        <v>1211712</v>
      </c>
    </row>
    <row r="257" spans="1:5">
      <c r="A257" s="63"/>
      <c r="B257" s="270"/>
      <c r="C257" s="282" t="s">
        <v>95</v>
      </c>
      <c r="D257" s="103"/>
    </row>
    <row r="258" spans="1:5">
      <c r="A258" s="63"/>
      <c r="B258" s="270"/>
      <c r="C258" s="282" t="s">
        <v>46</v>
      </c>
      <c r="D258" s="103"/>
    </row>
    <row r="259" spans="1:5">
      <c r="A259" s="63"/>
      <c r="B259" s="270"/>
      <c r="C259" s="282" t="s">
        <v>96</v>
      </c>
      <c r="D259" s="103"/>
    </row>
    <row r="260" spans="1:5">
      <c r="A260" s="63"/>
      <c r="B260" s="270"/>
      <c r="C260" s="282" t="s">
        <v>47</v>
      </c>
      <c r="D260" s="103"/>
    </row>
    <row r="261" spans="1:5" ht="22.5" customHeight="1">
      <c r="A261" s="64"/>
      <c r="B261" s="273"/>
      <c r="C261" s="282" t="s">
        <v>97</v>
      </c>
      <c r="D261" s="104"/>
    </row>
    <row r="262" spans="1:5">
      <c r="A262" s="288" t="s">
        <v>48</v>
      </c>
      <c r="B262" s="289"/>
      <c r="C262" s="290"/>
      <c r="D262" s="68"/>
    </row>
    <row r="263" spans="1:5">
      <c r="A263" s="66"/>
      <c r="B263" s="291">
        <v>12001</v>
      </c>
      <c r="C263" s="275" t="s">
        <v>6</v>
      </c>
      <c r="D263" s="68">
        <v>1211712</v>
      </c>
      <c r="E263" s="56"/>
    </row>
    <row r="264" spans="1:5" ht="38.25" customHeight="1">
      <c r="A264" s="67"/>
      <c r="B264" s="292"/>
      <c r="C264" s="275" t="s">
        <v>98</v>
      </c>
      <c r="D264" s="68"/>
    </row>
    <row r="265" spans="1:5">
      <c r="A265" s="67"/>
      <c r="B265" s="292"/>
      <c r="C265" s="275" t="s">
        <v>7</v>
      </c>
      <c r="D265" s="68"/>
    </row>
    <row r="266" spans="1:5" ht="40.5" customHeight="1">
      <c r="A266" s="67"/>
      <c r="B266" s="292"/>
      <c r="C266" s="275" t="s">
        <v>99</v>
      </c>
      <c r="D266" s="68"/>
    </row>
    <row r="267" spans="1:5">
      <c r="A267" s="67"/>
      <c r="B267" s="292"/>
      <c r="C267" s="275" t="s">
        <v>24</v>
      </c>
      <c r="D267" s="68"/>
    </row>
    <row r="268" spans="1:5">
      <c r="A268" s="69"/>
      <c r="B268" s="293"/>
      <c r="C268" s="275" t="s">
        <v>19</v>
      </c>
      <c r="D268" s="68"/>
    </row>
    <row r="269" spans="1:5" ht="24.95" customHeight="1">
      <c r="A269" s="63">
        <v>1139</v>
      </c>
      <c r="B269" s="270"/>
      <c r="C269" s="275" t="s">
        <v>165</v>
      </c>
      <c r="D269" s="76">
        <f>SUM(D276)</f>
        <v>-1696483.4</v>
      </c>
    </row>
    <row r="270" spans="1:5" ht="24.95" customHeight="1">
      <c r="A270" s="63"/>
      <c r="B270" s="270"/>
      <c r="C270" s="275" t="s">
        <v>46</v>
      </c>
      <c r="D270" s="76"/>
    </row>
    <row r="271" spans="1:5" ht="54.75" customHeight="1">
      <c r="A271" s="63"/>
      <c r="B271" s="270"/>
      <c r="C271" s="275" t="s">
        <v>170</v>
      </c>
      <c r="D271" s="76"/>
    </row>
    <row r="272" spans="1:5" ht="24.95" customHeight="1">
      <c r="A272" s="63"/>
      <c r="B272" s="270"/>
      <c r="C272" s="275" t="s">
        <v>47</v>
      </c>
      <c r="D272" s="76"/>
    </row>
    <row r="273" spans="1:4" ht="35.25" customHeight="1">
      <c r="A273" s="64"/>
      <c r="B273" s="273"/>
      <c r="C273" s="275" t="s">
        <v>171</v>
      </c>
      <c r="D273" s="76"/>
    </row>
    <row r="274" spans="1:4" ht="29.25" customHeight="1">
      <c r="A274" s="288" t="s">
        <v>48</v>
      </c>
      <c r="B274" s="289"/>
      <c r="C274" s="290"/>
      <c r="D274" s="76"/>
    </row>
    <row r="275" spans="1:4" ht="24.95" customHeight="1">
      <c r="A275" s="296"/>
      <c r="B275" s="291" t="s">
        <v>172</v>
      </c>
      <c r="C275" s="275" t="s">
        <v>6</v>
      </c>
      <c r="D275" s="76"/>
    </row>
    <row r="276" spans="1:4" ht="24.95" customHeight="1">
      <c r="A276" s="297"/>
      <c r="B276" s="292"/>
      <c r="C276" s="275" t="s">
        <v>165</v>
      </c>
      <c r="D276" s="76">
        <f>-D10</f>
        <v>-1696483.4</v>
      </c>
    </row>
    <row r="277" spans="1:4" ht="24.95" customHeight="1">
      <c r="A277" s="297"/>
      <c r="B277" s="292"/>
      <c r="C277" s="275" t="s">
        <v>7</v>
      </c>
      <c r="D277" s="77"/>
    </row>
    <row r="278" spans="1:4" ht="32.25" customHeight="1">
      <c r="A278" s="297"/>
      <c r="B278" s="292"/>
      <c r="C278" s="275" t="s">
        <v>173</v>
      </c>
      <c r="D278" s="77"/>
    </row>
    <row r="279" spans="1:4" ht="24.95" customHeight="1">
      <c r="A279" s="297"/>
      <c r="B279" s="292"/>
      <c r="C279" s="275" t="s">
        <v>24</v>
      </c>
      <c r="D279" s="77"/>
    </row>
    <row r="280" spans="1:4" ht="24.95" customHeight="1" thickBot="1">
      <c r="A280" s="298"/>
      <c r="B280" s="299"/>
      <c r="C280" s="78" t="s">
        <v>148</v>
      </c>
      <c r="D280" s="79"/>
    </row>
    <row r="281" spans="1:4" ht="24.95" customHeight="1">
      <c r="D281" s="158"/>
    </row>
    <row r="282" spans="1:4" ht="24.95" customHeight="1">
      <c r="D282" s="158"/>
    </row>
    <row r="283" spans="1:4" ht="24.95" customHeight="1">
      <c r="D283" s="158"/>
    </row>
    <row r="284" spans="1:4" ht="24.95" customHeight="1"/>
    <row r="285" spans="1:4" ht="24.95" customHeight="1"/>
    <row r="286" spans="1:4" ht="24.95" customHeight="1"/>
    <row r="287" spans="1:4" ht="24.95" customHeight="1"/>
    <row r="288" spans="1:4" ht="24.95" customHeight="1"/>
    <row r="289" ht="24.95" customHeight="1"/>
    <row r="290" ht="24.95" customHeight="1"/>
    <row r="291" ht="24.95" customHeight="1"/>
    <row r="292" ht="24.95" customHeight="1"/>
    <row r="293" ht="24.95" customHeight="1"/>
    <row r="294" ht="24.95" customHeight="1"/>
    <row r="295" ht="24.95" customHeight="1"/>
    <row r="296" ht="24.95" customHeight="1"/>
    <row r="297" ht="24.95" customHeight="1"/>
    <row r="298" ht="24.95" customHeight="1"/>
    <row r="299" ht="24.95" customHeight="1"/>
    <row r="300" ht="24.95" customHeight="1"/>
    <row r="301" ht="24.95" customHeight="1"/>
    <row r="302" ht="24.95" customHeight="1"/>
    <row r="303" ht="24.95" customHeight="1"/>
    <row r="304" ht="24.95" customHeight="1"/>
    <row r="305" ht="24.95" customHeight="1"/>
    <row r="306" ht="24.95" customHeight="1"/>
    <row r="307" ht="24.95" customHeight="1"/>
    <row r="308" ht="24.95" customHeight="1"/>
    <row r="309" ht="24.95" customHeight="1"/>
    <row r="310" ht="24.95" customHeight="1"/>
    <row r="311" ht="24.95" customHeight="1"/>
    <row r="312" ht="24.95" customHeight="1"/>
    <row r="313" ht="24.95" customHeight="1"/>
    <row r="314" ht="24.95" customHeight="1"/>
    <row r="315" ht="24.95" customHeight="1"/>
    <row r="316" ht="24.95" customHeight="1"/>
    <row r="317" ht="24.95" customHeight="1"/>
    <row r="318" ht="24.95" customHeight="1"/>
    <row r="319" ht="24.95" customHeight="1"/>
    <row r="320" ht="24.95" customHeight="1"/>
    <row r="321" ht="24.95" customHeight="1"/>
    <row r="322" ht="24.95" customHeight="1"/>
    <row r="323" ht="24.95" customHeight="1"/>
    <row r="324" ht="24.95" customHeight="1"/>
    <row r="325" ht="24.95" customHeight="1"/>
    <row r="326" ht="24.95" customHeight="1"/>
    <row r="327" ht="24.95" customHeight="1"/>
    <row r="328" ht="24.95" customHeight="1"/>
    <row r="329" ht="24.95" customHeight="1"/>
    <row r="330" ht="24.95" customHeight="1"/>
    <row r="331" ht="24.95" customHeight="1"/>
    <row r="332" ht="24.95" customHeight="1"/>
    <row r="333" ht="24.95" customHeight="1"/>
    <row r="334" ht="24.95" customHeight="1"/>
    <row r="335" ht="24.95" customHeight="1"/>
    <row r="336" ht="24.95" customHeight="1"/>
    <row r="337" ht="24.95" customHeight="1"/>
    <row r="338" ht="24.95" customHeight="1"/>
    <row r="339" ht="24.95" customHeight="1"/>
    <row r="340" ht="24.95" customHeight="1"/>
    <row r="341" ht="24.95" customHeight="1"/>
    <row r="342" ht="24.95" customHeight="1"/>
    <row r="343" ht="24.95" customHeight="1"/>
    <row r="344" ht="24.95" customHeight="1"/>
    <row r="345" ht="24.95" customHeight="1"/>
    <row r="346" ht="24.95" customHeight="1"/>
    <row r="347" ht="24.95" customHeight="1"/>
    <row r="348" ht="24.95" customHeight="1"/>
    <row r="349" ht="24.95" customHeight="1"/>
    <row r="350" ht="24.95" customHeight="1"/>
    <row r="351" ht="24.95" customHeight="1"/>
    <row r="352" ht="24.95" customHeight="1"/>
    <row r="353" ht="24.95" customHeight="1"/>
    <row r="354" ht="24.95" customHeight="1"/>
    <row r="355" ht="24.95" customHeight="1"/>
    <row r="356" ht="24.95" customHeight="1"/>
    <row r="357" ht="24.95" customHeight="1"/>
    <row r="358" ht="24.95" customHeight="1"/>
    <row r="359" ht="24.95" customHeight="1"/>
    <row r="360" ht="24.95" customHeight="1"/>
    <row r="361" ht="24.95" customHeight="1"/>
    <row r="362" ht="24.95" customHeight="1"/>
    <row r="363" ht="24.95" customHeight="1"/>
    <row r="364" ht="24.95" customHeight="1"/>
    <row r="365" ht="24.95" customHeight="1"/>
    <row r="366" ht="24.95" customHeight="1"/>
    <row r="367" ht="24.95" customHeight="1"/>
    <row r="368" ht="24.95" customHeight="1"/>
    <row r="369" ht="24.95" customHeight="1"/>
    <row r="370" ht="24.95" customHeight="1"/>
    <row r="371" ht="24.95" customHeight="1"/>
    <row r="372" ht="24.95" customHeight="1"/>
    <row r="373" ht="24.95" customHeight="1"/>
    <row r="374" ht="24.95" customHeight="1"/>
    <row r="375" ht="24.95" customHeight="1"/>
    <row r="376" ht="24.95" customHeight="1"/>
    <row r="377" ht="24.95" customHeight="1"/>
    <row r="378" ht="24.95" customHeight="1"/>
    <row r="379" ht="24.95" customHeight="1"/>
    <row r="380" ht="24.95" customHeight="1"/>
    <row r="381" ht="24.95" customHeight="1"/>
    <row r="382" ht="24.95" customHeight="1"/>
    <row r="383" ht="24.95" customHeight="1"/>
    <row r="384" ht="24.95" customHeight="1"/>
    <row r="385" ht="24.95" customHeight="1"/>
    <row r="386" ht="24.95" customHeight="1"/>
    <row r="387" ht="24.95" customHeight="1"/>
    <row r="388" ht="24.95" customHeight="1"/>
    <row r="389" ht="24.95" customHeight="1"/>
    <row r="390" ht="24.95" customHeight="1"/>
    <row r="391" ht="24.95" customHeight="1"/>
    <row r="392" ht="24.95" customHeight="1"/>
    <row r="393" ht="24.95" customHeight="1"/>
    <row r="394" ht="24.95" customHeight="1"/>
    <row r="395" ht="24.95" customHeight="1"/>
    <row r="396" ht="24.95" customHeight="1"/>
    <row r="397" ht="24.95" customHeight="1"/>
    <row r="398" ht="24.95" customHeight="1"/>
    <row r="399" ht="24.95" customHeight="1"/>
    <row r="400" ht="24.95" customHeight="1"/>
    <row r="401" ht="24.95" customHeight="1"/>
    <row r="402" ht="24.95" customHeight="1"/>
    <row r="403" ht="24.95" customHeight="1"/>
    <row r="404" ht="24.95" customHeight="1"/>
    <row r="405" ht="24.95" customHeight="1"/>
    <row r="406" ht="24.95" customHeight="1"/>
    <row r="407" ht="24.95" customHeight="1"/>
    <row r="408" ht="24.95" customHeight="1"/>
    <row r="409" ht="24.95" customHeight="1"/>
    <row r="410" ht="24.95" customHeight="1"/>
    <row r="411" ht="24.95" customHeight="1"/>
    <row r="412" ht="24.95" customHeight="1"/>
    <row r="413" ht="24.95" customHeight="1"/>
    <row r="414" ht="24.95" customHeight="1"/>
    <row r="415" ht="24.95" customHeight="1"/>
    <row r="416" ht="24.95" customHeight="1"/>
    <row r="417" ht="24.95" customHeight="1"/>
    <row r="418" ht="24.95" customHeight="1"/>
    <row r="419" ht="24.95" customHeight="1"/>
    <row r="420" ht="24.95" customHeight="1"/>
    <row r="421" ht="24.95" customHeight="1"/>
    <row r="422" ht="24.95" customHeight="1"/>
    <row r="423" ht="24.95" customHeight="1"/>
    <row r="424" ht="24.95" customHeight="1"/>
    <row r="425" ht="24.95" customHeight="1"/>
    <row r="426" ht="24.95" customHeight="1"/>
    <row r="427" ht="24.95" customHeight="1"/>
    <row r="428" ht="24.95" customHeight="1"/>
    <row r="429" ht="24.95" customHeight="1"/>
    <row r="430" ht="24.95" customHeight="1"/>
    <row r="431" ht="24.95" customHeight="1"/>
    <row r="432" ht="24.95" customHeight="1"/>
    <row r="433" ht="24.95" customHeight="1"/>
    <row r="434" ht="24.95" customHeight="1"/>
    <row r="435" ht="24.95" customHeight="1"/>
    <row r="436" ht="24.95" customHeight="1"/>
    <row r="437" ht="24.95" customHeight="1"/>
    <row r="438" ht="24.95" customHeight="1"/>
    <row r="439" ht="24.95" customHeight="1"/>
    <row r="440" ht="24.95" customHeight="1"/>
    <row r="441" ht="24.95" customHeight="1"/>
    <row r="442" ht="24.95" customHeight="1"/>
    <row r="443" ht="24.95" customHeight="1"/>
    <row r="444" ht="24.95" customHeight="1"/>
    <row r="445" ht="24.95" customHeight="1"/>
    <row r="446" ht="24.95" customHeight="1"/>
    <row r="447" ht="24.95" customHeight="1"/>
    <row r="448" ht="24.95" customHeight="1"/>
    <row r="449" ht="24.95" customHeight="1"/>
    <row r="450" ht="24.95" customHeight="1"/>
    <row r="451" ht="24.95" customHeight="1"/>
    <row r="452" ht="24.95" customHeight="1"/>
    <row r="453" ht="24.95" customHeight="1"/>
    <row r="454" ht="24.95" customHeight="1"/>
    <row r="455" ht="24.95" customHeight="1"/>
    <row r="456" ht="24.95" customHeight="1"/>
    <row r="457" ht="24.95" customHeight="1"/>
    <row r="458" ht="24.95" customHeight="1"/>
    <row r="459" ht="24.95" customHeight="1"/>
    <row r="460" ht="24.95" customHeight="1"/>
    <row r="461" ht="24.95" customHeight="1"/>
    <row r="462" ht="24.95" customHeight="1"/>
    <row r="463" ht="24.95" customHeight="1"/>
    <row r="464" ht="24.95" customHeight="1"/>
    <row r="465" ht="24.95" customHeight="1"/>
    <row r="466" ht="24.95" customHeight="1"/>
    <row r="467" ht="24.95" customHeight="1"/>
    <row r="468" ht="24.95" customHeight="1"/>
    <row r="469" ht="24.95" customHeight="1"/>
    <row r="470" ht="24.95" customHeight="1"/>
    <row r="471" ht="24.95" customHeight="1"/>
    <row r="472" ht="24.95" customHeight="1"/>
    <row r="473" ht="24.95" customHeight="1"/>
    <row r="474" ht="24.95" customHeight="1"/>
    <row r="475" ht="24.95" customHeight="1"/>
    <row r="476" ht="24.95" customHeight="1"/>
    <row r="477" ht="24.95" customHeight="1"/>
    <row r="478" ht="24.95" customHeight="1"/>
    <row r="479" ht="24.95" customHeight="1"/>
    <row r="480" ht="24.95" customHeight="1"/>
    <row r="481" ht="24.95" customHeight="1"/>
    <row r="482" ht="24.95" customHeight="1"/>
    <row r="483" ht="24.95" customHeight="1"/>
    <row r="484" ht="24.95" customHeight="1"/>
    <row r="485" ht="24.95" customHeight="1"/>
    <row r="486" ht="24.95" customHeight="1"/>
    <row r="487" ht="24.95" customHeight="1"/>
    <row r="488" ht="24.95" customHeight="1"/>
    <row r="489" ht="24.95" customHeight="1"/>
    <row r="490" ht="24.95" customHeight="1"/>
    <row r="491" ht="24.95" customHeight="1"/>
    <row r="492" ht="24.95" customHeight="1"/>
    <row r="493" ht="24.95" customHeight="1"/>
    <row r="494" ht="24.95" customHeight="1"/>
    <row r="495" ht="24.95" customHeight="1"/>
    <row r="496" ht="24.95" customHeight="1"/>
    <row r="497" ht="24.95" customHeight="1"/>
    <row r="498" ht="24.95" customHeight="1"/>
    <row r="499" ht="24.95" customHeight="1"/>
    <row r="500" ht="24.95" customHeight="1"/>
    <row r="501" ht="24.95" customHeight="1"/>
    <row r="502" ht="24.95" customHeight="1"/>
    <row r="503" ht="24.95" customHeight="1"/>
    <row r="504" ht="24.95" customHeight="1"/>
    <row r="505" ht="24.95" customHeight="1"/>
    <row r="506" ht="24.95" customHeight="1"/>
    <row r="507" ht="24.95" customHeight="1"/>
    <row r="508" ht="24.95" customHeight="1"/>
    <row r="509" ht="24.95" customHeight="1"/>
    <row r="510" ht="24.95" customHeight="1"/>
    <row r="511" ht="24.95" customHeight="1"/>
    <row r="512" ht="24.95" customHeight="1"/>
    <row r="513" ht="24.95" customHeight="1"/>
    <row r="514" ht="24.95" customHeight="1"/>
    <row r="515" ht="24.95" customHeight="1"/>
    <row r="516" ht="24.95" customHeight="1"/>
    <row r="517" ht="24.95" customHeight="1"/>
    <row r="518" ht="24.95" customHeight="1"/>
    <row r="519" ht="24.95" customHeight="1"/>
    <row r="520" ht="24.95" customHeight="1"/>
    <row r="521" ht="24.95" customHeight="1"/>
    <row r="522" ht="24.95" customHeight="1"/>
    <row r="523" ht="24.95" customHeight="1"/>
    <row r="524" ht="24.95" customHeight="1"/>
    <row r="525" ht="24.95" customHeight="1"/>
    <row r="526" ht="24.95" customHeight="1"/>
    <row r="527" ht="24.95" customHeight="1"/>
    <row r="528" ht="24.95" customHeight="1"/>
    <row r="529" ht="24.95" customHeight="1"/>
    <row r="530" ht="24.95" customHeight="1"/>
    <row r="531" ht="24.95" customHeight="1"/>
    <row r="532" ht="24.95" customHeight="1"/>
    <row r="533" ht="24.95" customHeight="1"/>
    <row r="534" ht="24.95" customHeight="1"/>
    <row r="535" ht="24.95" customHeight="1"/>
    <row r="536" ht="24.95" customHeight="1"/>
    <row r="537" ht="24.95" customHeight="1"/>
    <row r="538" ht="24.95" customHeight="1"/>
    <row r="539" ht="24.95" customHeight="1"/>
    <row r="540" ht="24.95" customHeight="1"/>
    <row r="541" ht="24.95" customHeight="1"/>
    <row r="542" ht="24.95" customHeight="1"/>
    <row r="543" ht="24.95" customHeight="1"/>
    <row r="544" ht="24.95" customHeight="1"/>
    <row r="545" ht="24.95" customHeight="1"/>
    <row r="546" ht="24.95" customHeight="1"/>
    <row r="547" ht="24.95" customHeight="1"/>
    <row r="548" ht="24.95" customHeight="1"/>
    <row r="549" ht="24.95" customHeight="1"/>
    <row r="550" ht="24.95" customHeight="1"/>
    <row r="551" ht="24.95" customHeight="1"/>
    <row r="552" ht="24.95" customHeight="1"/>
    <row r="553" ht="24.95" customHeight="1"/>
    <row r="554" ht="24.95" customHeight="1"/>
    <row r="555" ht="24.95" customHeight="1"/>
    <row r="556" ht="24.95" customHeight="1"/>
    <row r="557" ht="24.95" customHeight="1"/>
    <row r="558" ht="24.95" customHeight="1"/>
    <row r="559" ht="24.95" customHeight="1"/>
    <row r="560" ht="24.95" customHeight="1"/>
    <row r="561" ht="24.95" customHeight="1"/>
    <row r="562" ht="24.95" customHeight="1"/>
    <row r="563" ht="24.95" customHeight="1"/>
    <row r="564" ht="24.95" customHeight="1"/>
    <row r="565" ht="24.95" customHeight="1"/>
    <row r="566" ht="24.95" customHeight="1"/>
    <row r="567" ht="24.95" customHeight="1"/>
    <row r="568" ht="24.95" customHeight="1"/>
    <row r="569" ht="24.95" customHeight="1"/>
    <row r="570" ht="24.95" customHeight="1"/>
    <row r="571" ht="24.95" customHeight="1"/>
    <row r="572" ht="24.95" customHeight="1"/>
    <row r="573" ht="24.95" customHeight="1"/>
    <row r="574" ht="24.95" customHeight="1"/>
    <row r="575" ht="24.95" customHeight="1"/>
    <row r="576" ht="24.95" customHeight="1"/>
    <row r="577" ht="24.95" customHeight="1"/>
    <row r="578" ht="24.95" customHeight="1"/>
    <row r="579" ht="24.95" customHeight="1"/>
    <row r="580" ht="24.95" customHeight="1"/>
    <row r="581" ht="24.95" customHeight="1"/>
    <row r="582" ht="24.95" customHeight="1"/>
    <row r="583" ht="24.95" customHeight="1"/>
    <row r="584" ht="24.95" customHeight="1"/>
    <row r="585" ht="24.95" customHeight="1"/>
    <row r="586" ht="24.95" customHeight="1"/>
    <row r="587" ht="24.95" customHeight="1"/>
    <row r="588" ht="24.95" customHeight="1"/>
    <row r="589" ht="24.95" customHeight="1"/>
    <row r="590" ht="24.95" customHeight="1"/>
    <row r="591" ht="24.95" customHeight="1"/>
    <row r="592" ht="24.95" customHeight="1"/>
    <row r="593" ht="24.95" customHeight="1"/>
    <row r="594" ht="24.95" customHeight="1"/>
    <row r="595" ht="24.95" customHeight="1"/>
    <row r="596" ht="24.95" customHeight="1"/>
    <row r="597" ht="24.95" customHeight="1"/>
    <row r="598" ht="24.95" customHeight="1"/>
    <row r="599" ht="24.95" customHeight="1"/>
    <row r="600" ht="24.95" customHeight="1"/>
    <row r="601" ht="24.95" customHeight="1"/>
    <row r="602" ht="24.95" customHeight="1"/>
    <row r="603" ht="24.95" customHeight="1"/>
    <row r="604" ht="24.95" customHeight="1"/>
    <row r="605" ht="24.95" customHeight="1"/>
    <row r="606" ht="24.95" customHeight="1"/>
    <row r="607" ht="24.95" customHeight="1"/>
    <row r="608" ht="24.95" customHeight="1"/>
    <row r="609" ht="24.95" customHeight="1"/>
    <row r="610" ht="24.95" customHeight="1"/>
    <row r="611" ht="24.95" customHeight="1"/>
    <row r="612" ht="24.95" customHeight="1"/>
    <row r="613" ht="24.95" customHeight="1"/>
    <row r="614" ht="24.95" customHeight="1"/>
    <row r="615" ht="24.95" customHeight="1"/>
    <row r="616" ht="24.95" customHeight="1"/>
    <row r="617" ht="24.95" customHeight="1"/>
    <row r="618" ht="24.95" customHeight="1"/>
    <row r="619" ht="24.95" customHeight="1"/>
    <row r="620" ht="24.95" customHeight="1"/>
    <row r="621" ht="24.95" customHeight="1"/>
    <row r="622" ht="24.95" customHeight="1"/>
    <row r="623" ht="24.95" customHeight="1"/>
    <row r="624" ht="24.95" customHeight="1"/>
    <row r="625" ht="24.95" customHeight="1"/>
    <row r="626" ht="24.95" customHeight="1"/>
    <row r="627" ht="24.95" customHeight="1"/>
    <row r="628" ht="24.95" customHeight="1"/>
    <row r="629" ht="24.95" customHeight="1"/>
    <row r="630" ht="24.95" customHeight="1"/>
    <row r="631" ht="24.95" customHeight="1"/>
    <row r="632" ht="24.95" customHeight="1"/>
    <row r="633" ht="24.95" customHeight="1"/>
    <row r="634" ht="24.95" customHeight="1"/>
    <row r="635" ht="24.95" customHeight="1"/>
    <row r="636" ht="24.95" customHeight="1"/>
    <row r="637" ht="24.95" customHeight="1"/>
    <row r="638" ht="24.95" customHeight="1"/>
    <row r="639" ht="24.95" customHeight="1"/>
    <row r="640" ht="24.95" customHeight="1"/>
    <row r="641" ht="24.95" customHeight="1"/>
    <row r="642" ht="24.95" customHeight="1"/>
    <row r="643" ht="24.95" customHeight="1"/>
    <row r="644" ht="24.95" customHeight="1"/>
    <row r="645" ht="24.95" customHeight="1"/>
    <row r="646" ht="24.95" customHeight="1"/>
    <row r="647" ht="24.95" customHeight="1"/>
    <row r="648" ht="24.95" customHeight="1"/>
    <row r="649" ht="24.95" customHeight="1"/>
    <row r="650" ht="24.95" customHeight="1"/>
    <row r="651" ht="24.95" customHeight="1"/>
    <row r="652" ht="24.95" customHeight="1"/>
    <row r="653" ht="24.95" customHeight="1"/>
    <row r="654" ht="24.95" customHeight="1"/>
    <row r="655" ht="24.95" customHeight="1"/>
    <row r="656" ht="24.95" customHeight="1"/>
    <row r="657" ht="24.95" customHeight="1"/>
    <row r="658" ht="24.95" customHeight="1"/>
    <row r="659" ht="24.95" customHeight="1"/>
    <row r="660" ht="24.95" customHeight="1"/>
    <row r="661" ht="24.95" customHeight="1"/>
    <row r="662" ht="24.95" customHeight="1"/>
    <row r="663" ht="24.95" customHeight="1"/>
    <row r="664" ht="24.95" customHeight="1"/>
    <row r="665" ht="24.95" customHeight="1"/>
    <row r="666" ht="24.95" customHeight="1"/>
    <row r="667" ht="24.95" customHeight="1"/>
    <row r="668" ht="24.95" customHeight="1"/>
    <row r="669" ht="24.95" customHeight="1"/>
    <row r="670" ht="24.95" customHeight="1"/>
    <row r="671" ht="24.95" customHeight="1"/>
    <row r="672" ht="24.95" customHeight="1"/>
    <row r="673" ht="24.95" customHeight="1"/>
    <row r="674" ht="24.95" customHeight="1"/>
    <row r="675" ht="24.95" customHeight="1"/>
    <row r="676" ht="24.95" customHeight="1"/>
    <row r="677" ht="24.95" customHeight="1"/>
    <row r="678" ht="24.95" customHeight="1"/>
    <row r="679" ht="24.95" customHeight="1"/>
    <row r="680" ht="24.95" customHeight="1"/>
    <row r="681" ht="24.95" customHeight="1"/>
    <row r="682" ht="24.95" customHeight="1"/>
    <row r="683" ht="24.95" customHeight="1"/>
    <row r="684" ht="24.95" customHeight="1"/>
    <row r="685" ht="24.95" customHeight="1"/>
    <row r="686" ht="24.95" customHeight="1"/>
    <row r="687" ht="24.95" customHeight="1"/>
    <row r="688" ht="24.95" customHeight="1"/>
    <row r="689" ht="24.95" customHeight="1"/>
    <row r="690" ht="24.95" customHeight="1"/>
    <row r="691" ht="24.95" customHeight="1"/>
    <row r="692" ht="24.95" customHeight="1"/>
    <row r="693" ht="24.95" customHeight="1"/>
    <row r="694" ht="24.95" customHeight="1"/>
    <row r="695" ht="24.95" customHeight="1"/>
    <row r="696" ht="24.95" customHeight="1"/>
    <row r="697" ht="24.95" customHeight="1"/>
    <row r="698" ht="24.95" customHeight="1"/>
    <row r="699" ht="24.95" customHeight="1"/>
    <row r="700" ht="24.95" customHeight="1"/>
    <row r="701" ht="24.95" customHeight="1"/>
    <row r="702" ht="24.95" customHeight="1"/>
    <row r="703" ht="24.95" customHeight="1"/>
    <row r="704" ht="24.95" customHeight="1"/>
    <row r="705" ht="24.95" customHeight="1"/>
    <row r="706" ht="24.95" customHeight="1"/>
    <row r="707" ht="24.95" customHeight="1"/>
    <row r="708" ht="24.95" customHeight="1"/>
    <row r="709" ht="24.95" customHeight="1"/>
    <row r="710" ht="24.95" customHeight="1"/>
    <row r="711" ht="24.95" customHeight="1"/>
    <row r="712" ht="24.95" customHeight="1"/>
    <row r="713" ht="24.95" customHeight="1"/>
    <row r="714" ht="24.95" customHeight="1"/>
    <row r="715" ht="24.95" customHeight="1"/>
    <row r="716" ht="24.95" customHeight="1"/>
    <row r="717" ht="24.95" customHeight="1"/>
    <row r="718" ht="24.95" customHeight="1"/>
    <row r="719" ht="24.95" customHeight="1"/>
    <row r="720" ht="24.95" customHeight="1"/>
    <row r="721" ht="24.95" customHeight="1"/>
    <row r="722" ht="24.95" customHeight="1"/>
    <row r="723" ht="24.95" customHeight="1"/>
    <row r="724" ht="24.95" customHeight="1"/>
    <row r="725" ht="24.95" customHeight="1"/>
    <row r="726" ht="24.95" customHeight="1"/>
    <row r="727" ht="24.95" customHeight="1"/>
    <row r="728" ht="24.95" customHeight="1"/>
    <row r="729" ht="24.95" customHeight="1"/>
    <row r="730" ht="24.95" customHeight="1"/>
    <row r="731" ht="24.95" customHeight="1"/>
    <row r="732" ht="24.95" customHeight="1"/>
    <row r="733" ht="24.95" customHeight="1"/>
    <row r="734" ht="24.95" customHeight="1"/>
    <row r="735" ht="24.95" customHeight="1"/>
    <row r="736" ht="24.95" customHeight="1"/>
    <row r="737" ht="24.95" customHeight="1"/>
    <row r="738" ht="24.95" customHeight="1"/>
    <row r="739" ht="24.95" customHeight="1"/>
    <row r="740" ht="24.95" customHeight="1"/>
    <row r="741" ht="24.95" customHeight="1"/>
    <row r="742" ht="24.95" customHeight="1"/>
    <row r="743" ht="24.95" customHeight="1"/>
    <row r="744" ht="24.95" customHeight="1"/>
    <row r="745" ht="24.95" customHeight="1"/>
    <row r="746" ht="24.95" customHeight="1"/>
    <row r="747" ht="24.95" customHeight="1"/>
    <row r="748" ht="24.95" customHeight="1"/>
    <row r="749" ht="24.95" customHeight="1"/>
    <row r="750" ht="24.95" customHeight="1"/>
    <row r="751" ht="24.95" customHeight="1"/>
    <row r="752" ht="24.95" customHeight="1"/>
    <row r="753" ht="24.95" customHeight="1"/>
    <row r="754" ht="24.95" customHeight="1"/>
    <row r="755" ht="24.95" customHeight="1"/>
    <row r="756" ht="24.95" customHeight="1"/>
    <row r="757" ht="24.95" customHeight="1"/>
    <row r="758" ht="24.95" customHeight="1"/>
    <row r="759" ht="24.95" customHeight="1"/>
    <row r="760" ht="24.95" customHeight="1"/>
    <row r="761" ht="24.95" customHeight="1"/>
    <row r="762" ht="24.95" customHeight="1"/>
    <row r="763" ht="24.95" customHeight="1"/>
    <row r="764" ht="24.95" customHeight="1"/>
    <row r="765" ht="24.95" customHeight="1"/>
    <row r="766" ht="24.95" customHeight="1"/>
    <row r="767" ht="24.95" customHeight="1"/>
    <row r="768" ht="24.95" customHeight="1"/>
    <row r="769" ht="24.95" customHeight="1"/>
    <row r="770" ht="24.95" customHeight="1"/>
    <row r="771" ht="24.95" customHeight="1"/>
    <row r="772" ht="24.95" customHeight="1"/>
    <row r="773" ht="24.95" customHeight="1"/>
    <row r="774" ht="24.95" customHeight="1"/>
    <row r="775" ht="24.95" customHeight="1"/>
    <row r="776" ht="24.95" customHeight="1"/>
    <row r="777" ht="24.95" customHeight="1"/>
    <row r="778" ht="24.95" customHeight="1"/>
    <row r="779" ht="24.95" customHeight="1"/>
    <row r="780" ht="24.95" customHeight="1"/>
    <row r="781" ht="24.95" customHeight="1"/>
    <row r="782" ht="24.95" customHeight="1"/>
    <row r="783" ht="24.95" customHeight="1"/>
    <row r="784" ht="24.95" customHeight="1"/>
    <row r="785" ht="24.95" customHeight="1"/>
    <row r="786" ht="24.95" customHeight="1"/>
    <row r="787" ht="24.95" customHeight="1"/>
    <row r="788" ht="24.95" customHeight="1"/>
    <row r="789" ht="24.95" customHeight="1"/>
    <row r="790" ht="24.95" customHeight="1"/>
    <row r="791" ht="24.95" customHeight="1"/>
    <row r="792" ht="24.95" customHeight="1"/>
    <row r="793" ht="24.95" customHeight="1"/>
    <row r="794" ht="24.95" customHeight="1"/>
    <row r="795" ht="24.95" customHeight="1"/>
    <row r="796" ht="24.95" customHeight="1"/>
    <row r="797" ht="24.95" customHeight="1"/>
    <row r="798" ht="24.95" customHeight="1"/>
    <row r="799" ht="24.95" customHeight="1"/>
    <row r="800" ht="24.95" customHeight="1"/>
    <row r="801" ht="24.95" customHeight="1"/>
    <row r="802" ht="24.95" customHeight="1"/>
    <row r="803" ht="24.95" customHeight="1"/>
    <row r="804" ht="24.95" customHeight="1"/>
    <row r="805" ht="24.95" customHeight="1"/>
    <row r="806" ht="24.95" customHeight="1"/>
    <row r="807" ht="24.95" customHeight="1"/>
    <row r="808" ht="24.95" customHeight="1"/>
    <row r="809" ht="24.95" customHeight="1"/>
    <row r="810" ht="24.95" customHeight="1"/>
    <row r="811" ht="24.95" customHeight="1"/>
    <row r="812" ht="24.95" customHeight="1"/>
    <row r="813" ht="24.95" customHeight="1"/>
    <row r="814" ht="24.95" customHeight="1"/>
    <row r="815" ht="24.95" customHeight="1"/>
    <row r="816" ht="24.95" customHeight="1"/>
    <row r="817" ht="24.95" customHeight="1"/>
    <row r="818" ht="24.95" customHeight="1"/>
    <row r="819" ht="24.95" customHeight="1"/>
    <row r="820" ht="24.95" customHeight="1"/>
    <row r="821" ht="24.95" customHeight="1"/>
    <row r="822" ht="24.95" customHeight="1"/>
    <row r="823" ht="24.95" customHeight="1"/>
    <row r="824" ht="24.95" customHeight="1"/>
    <row r="825" ht="24.95" customHeight="1"/>
    <row r="826" ht="24.95" customHeight="1"/>
    <row r="827" ht="24.95" customHeight="1"/>
    <row r="828" ht="24.95" customHeight="1"/>
    <row r="829" ht="24.95" customHeight="1"/>
    <row r="830" ht="24.95" customHeight="1"/>
    <row r="831" ht="24.95" customHeight="1"/>
    <row r="832" ht="24.95" customHeight="1"/>
    <row r="833" ht="24.95" customHeight="1"/>
    <row r="834" ht="24.95" customHeight="1"/>
    <row r="835" ht="24.95" customHeight="1"/>
    <row r="836" ht="24.95" customHeight="1"/>
    <row r="837" ht="24.95" customHeight="1"/>
    <row r="838" ht="24.95" customHeight="1"/>
    <row r="839" ht="24.95" customHeight="1"/>
    <row r="840" ht="24.95" customHeight="1"/>
    <row r="841" ht="24.95" customHeight="1"/>
    <row r="842" ht="24.95" customHeight="1"/>
    <row r="843" ht="24.95" customHeight="1"/>
    <row r="844" ht="24.95" customHeight="1"/>
    <row r="845" ht="24.95" customHeight="1"/>
    <row r="846" ht="24.95" customHeight="1"/>
    <row r="847" ht="24.95" customHeight="1"/>
    <row r="848" ht="24.95" customHeight="1"/>
    <row r="849" ht="24.95" customHeight="1"/>
    <row r="850" ht="24.95" customHeight="1"/>
    <row r="851" ht="24.95" customHeight="1"/>
    <row r="852" ht="24.95" customHeight="1"/>
    <row r="853" ht="24.95" customHeight="1"/>
    <row r="854" ht="24.95" customHeight="1"/>
    <row r="855" ht="24.95" customHeight="1"/>
    <row r="856" ht="24.95" customHeight="1"/>
    <row r="857" ht="24.95" customHeight="1"/>
    <row r="858" ht="24.95" customHeight="1"/>
    <row r="859" ht="24.95" customHeight="1"/>
    <row r="860" ht="24.95" customHeight="1"/>
    <row r="861" ht="24.95" customHeight="1"/>
    <row r="862" ht="24.95" customHeight="1"/>
    <row r="863" ht="24.95" customHeight="1"/>
    <row r="864" ht="24.95" customHeight="1"/>
    <row r="865" ht="24.95" customHeight="1"/>
    <row r="866" ht="24.95" customHeight="1"/>
    <row r="867" ht="24.95" customHeight="1"/>
    <row r="868" ht="24.95" customHeight="1"/>
    <row r="869" ht="24.95" customHeight="1"/>
    <row r="870" ht="24.95" customHeight="1"/>
    <row r="871" ht="24.95" customHeight="1"/>
    <row r="872" ht="24.95" customHeight="1"/>
    <row r="873" ht="24.95" customHeight="1"/>
    <row r="874" ht="24.95" customHeight="1"/>
    <row r="875" ht="24.95" customHeight="1"/>
    <row r="876" ht="24.95" customHeight="1"/>
    <row r="877" ht="24.95" customHeight="1"/>
    <row r="878" ht="24.95" customHeight="1"/>
    <row r="879" ht="24.95" customHeight="1"/>
    <row r="880" ht="24.95" customHeight="1"/>
    <row r="881" ht="24.95" customHeight="1"/>
    <row r="882" ht="24.95" customHeight="1"/>
    <row r="883" ht="24.95" customHeight="1"/>
    <row r="884" ht="24.95" customHeight="1"/>
    <row r="885" ht="24.95" customHeight="1"/>
    <row r="886" ht="24.95" customHeight="1"/>
    <row r="887" ht="24.95" customHeight="1"/>
    <row r="888" ht="24.95" customHeight="1"/>
    <row r="889" ht="24.95" customHeight="1"/>
    <row r="890" ht="24.95" customHeight="1"/>
    <row r="891" ht="24.95" customHeight="1"/>
    <row r="892" ht="24.95" customHeight="1"/>
    <row r="893" ht="24.95" customHeight="1"/>
    <row r="894" ht="24.95" customHeight="1"/>
    <row r="895" ht="24.95" customHeight="1"/>
    <row r="896" ht="24.95" customHeight="1"/>
    <row r="897" ht="24.95" customHeight="1"/>
    <row r="898" ht="24.95" customHeight="1"/>
    <row r="899" ht="24.95" customHeight="1"/>
    <row r="900" ht="24.95" customHeight="1"/>
    <row r="901" ht="24.95" customHeight="1"/>
    <row r="902" ht="24.95" customHeight="1"/>
    <row r="903" ht="24.95" customHeight="1"/>
    <row r="904" ht="24.95" customHeight="1"/>
    <row r="905" ht="24.95" customHeight="1"/>
    <row r="906" ht="24.95" customHeight="1"/>
    <row r="907" ht="24.95" customHeight="1"/>
    <row r="908" ht="24.95" customHeight="1"/>
    <row r="909" ht="24.95" customHeight="1"/>
    <row r="910" ht="24.95" customHeight="1"/>
    <row r="911" ht="24.95" customHeight="1"/>
    <row r="912" ht="24.95" customHeight="1"/>
    <row r="913" ht="24.95" customHeight="1"/>
    <row r="914" ht="24.95" customHeight="1"/>
    <row r="915" ht="24.95" customHeight="1"/>
    <row r="916" ht="24.95" customHeight="1"/>
    <row r="917" ht="24.95" customHeight="1"/>
    <row r="918" ht="24.95" customHeight="1"/>
    <row r="919" ht="24.95" customHeight="1"/>
    <row r="920" ht="24.95" customHeight="1"/>
    <row r="921" ht="24.95" customHeight="1"/>
    <row r="922" ht="24.95" customHeight="1"/>
    <row r="923" ht="24.95" customHeight="1"/>
    <row r="924" ht="24.95" customHeight="1"/>
    <row r="925" ht="24.95" customHeight="1"/>
    <row r="926" ht="24.95" customHeight="1"/>
    <row r="927" ht="24.95" customHeight="1"/>
    <row r="928" ht="24.95" customHeight="1"/>
    <row r="929" ht="24.95" customHeight="1"/>
    <row r="930" ht="24.95" customHeight="1"/>
    <row r="931" ht="24.95" customHeight="1"/>
    <row r="932" ht="24.95" customHeight="1"/>
    <row r="933" ht="24.95" customHeight="1"/>
    <row r="934" ht="24.95" customHeight="1"/>
    <row r="935" ht="24.95" customHeight="1"/>
    <row r="936" ht="24.95" customHeight="1"/>
    <row r="937" ht="24.95" customHeight="1"/>
    <row r="938" ht="24.95" customHeight="1"/>
    <row r="939" ht="24.95" customHeight="1"/>
    <row r="940" ht="24.95" customHeight="1"/>
    <row r="941" ht="24.95" customHeight="1"/>
    <row r="942" ht="24.95" customHeight="1"/>
    <row r="943" ht="24.95" customHeight="1"/>
    <row r="944" ht="24.95" customHeight="1"/>
    <row r="945" ht="24.95" customHeight="1"/>
    <row r="946" ht="24.95" customHeight="1"/>
    <row r="947" ht="24.95" customHeight="1"/>
    <row r="948" ht="24.95" customHeight="1"/>
    <row r="949" ht="24.95" customHeight="1"/>
    <row r="950" ht="24.95" customHeight="1"/>
    <row r="951" ht="24.95" customHeight="1"/>
    <row r="952" ht="24.95" customHeight="1"/>
    <row r="953" ht="24.95" customHeight="1"/>
    <row r="954" ht="24.95" customHeight="1"/>
    <row r="955" ht="24.95" customHeight="1"/>
    <row r="956" ht="24.95" customHeight="1"/>
    <row r="957" ht="24.95" customHeight="1"/>
    <row r="958" ht="24.95" customHeight="1"/>
    <row r="959" ht="24.95" customHeight="1"/>
    <row r="960" ht="24.95" customHeight="1"/>
    <row r="961" ht="24.95" customHeight="1"/>
    <row r="962" ht="24.95" customHeight="1"/>
    <row r="963" ht="24.95" customHeight="1"/>
    <row r="964" ht="24.95" customHeight="1"/>
    <row r="965" ht="24.95" customHeight="1"/>
    <row r="966" ht="24.95" customHeight="1"/>
    <row r="967" ht="24.95" customHeight="1"/>
    <row r="968" ht="24.95" customHeight="1"/>
    <row r="969" ht="24.95" customHeight="1"/>
    <row r="970" ht="24.95" customHeight="1"/>
    <row r="971" ht="24.95" customHeight="1"/>
    <row r="972" ht="24.95" customHeight="1"/>
    <row r="973" ht="24.95" customHeight="1"/>
    <row r="974" ht="24.95" customHeight="1"/>
    <row r="975" ht="24.95" customHeight="1"/>
    <row r="976" ht="24.95" customHeight="1"/>
    <row r="977" ht="24.95" customHeight="1"/>
    <row r="978" ht="24.95" customHeight="1"/>
    <row r="979" ht="24.95" customHeight="1"/>
    <row r="980" ht="24.95" customHeight="1"/>
    <row r="981" ht="24.95" customHeight="1"/>
    <row r="982" ht="24.95" customHeight="1"/>
    <row r="983" ht="24.95" customHeight="1"/>
    <row r="984" ht="24.95" customHeight="1"/>
    <row r="985" ht="24.95" customHeight="1"/>
    <row r="986" ht="24.95" customHeight="1"/>
    <row r="987" ht="24.95" customHeight="1"/>
    <row r="988" ht="24.95" customHeight="1"/>
    <row r="989" ht="24.95" customHeight="1"/>
    <row r="990" ht="24.95" customHeight="1"/>
    <row r="991" ht="24.95" customHeight="1"/>
    <row r="992" ht="24.95" customHeight="1"/>
    <row r="993" ht="24.95" customHeight="1"/>
    <row r="994" ht="24.95" customHeight="1"/>
    <row r="995" ht="24.95" customHeight="1"/>
    <row r="996" ht="24.95" customHeight="1"/>
    <row r="997" ht="24.95" customHeight="1"/>
    <row r="998" ht="24.95" customHeight="1"/>
    <row r="999" ht="24.95" customHeight="1"/>
  </sheetData>
  <mergeCells count="31">
    <mergeCell ref="A61:C61"/>
    <mergeCell ref="A187:C187"/>
    <mergeCell ref="A105:C105"/>
    <mergeCell ref="A118:C118"/>
    <mergeCell ref="A112:A117"/>
    <mergeCell ref="B112:B117"/>
    <mergeCell ref="B163:B168"/>
    <mergeCell ref="B169:B174"/>
    <mergeCell ref="B93:B98"/>
    <mergeCell ref="B157:B162"/>
    <mergeCell ref="A274:C274"/>
    <mergeCell ref="A275:A280"/>
    <mergeCell ref="B275:B280"/>
    <mergeCell ref="C3:D3"/>
    <mergeCell ref="A5:D5"/>
    <mergeCell ref="A7:B7"/>
    <mergeCell ref="C7:C8"/>
    <mergeCell ref="A74:C74"/>
    <mergeCell ref="A17:C17"/>
    <mergeCell ref="A42:C42"/>
    <mergeCell ref="B49:B54"/>
    <mergeCell ref="B81:B86"/>
    <mergeCell ref="B75:B80"/>
    <mergeCell ref="A156:C156"/>
    <mergeCell ref="B263:B268"/>
    <mergeCell ref="B175:B180"/>
    <mergeCell ref="A224:C224"/>
    <mergeCell ref="B225:B230"/>
    <mergeCell ref="A262:C262"/>
    <mergeCell ref="A137:C137"/>
    <mergeCell ref="A249:C249"/>
  </mergeCells>
  <conditionalFormatting sqref="A74:A80">
    <cfRule type="expression" dxfId="50" priority="97" stopIfTrue="1">
      <formula>#REF!=1</formula>
    </cfRule>
  </conditionalFormatting>
  <conditionalFormatting sqref="C71 C69 C73">
    <cfRule type="expression" dxfId="49" priority="98" stopIfTrue="1">
      <formula>#REF!=1</formula>
    </cfRule>
  </conditionalFormatting>
  <conditionalFormatting sqref="C81">
    <cfRule type="expression" dxfId="48" priority="80" stopIfTrue="1">
      <formula>#REF!=1</formula>
    </cfRule>
  </conditionalFormatting>
  <conditionalFormatting sqref="C83">
    <cfRule type="expression" dxfId="47" priority="76" stopIfTrue="1">
      <formula>#REF!=1</formula>
    </cfRule>
  </conditionalFormatting>
  <conditionalFormatting sqref="C85">
    <cfRule type="expression" dxfId="46" priority="75" stopIfTrue="1">
      <formula>#REF!=1</formula>
    </cfRule>
  </conditionalFormatting>
  <conditionalFormatting sqref="A156:A174">
    <cfRule type="expression" dxfId="45" priority="47" stopIfTrue="1">
      <formula>#REF!=1</formula>
    </cfRule>
  </conditionalFormatting>
  <conditionalFormatting sqref="C153 C151 C155">
    <cfRule type="expression" dxfId="44" priority="46" stopIfTrue="1">
      <formula>#REF!=1</formula>
    </cfRule>
  </conditionalFormatting>
  <conditionalFormatting sqref="C87">
    <cfRule type="expression" dxfId="43" priority="45" stopIfTrue="1">
      <formula>#REF!=1</formula>
    </cfRule>
  </conditionalFormatting>
  <conditionalFormatting sqref="C89">
    <cfRule type="expression" dxfId="42" priority="44" stopIfTrue="1">
      <formula>#REF!=1</formula>
    </cfRule>
  </conditionalFormatting>
  <conditionalFormatting sqref="C91">
    <cfRule type="expression" dxfId="41" priority="43" stopIfTrue="1">
      <formula>#REF!=1</formula>
    </cfRule>
  </conditionalFormatting>
  <conditionalFormatting sqref="C259 C257 C261">
    <cfRule type="expression" dxfId="40" priority="42" stopIfTrue="1">
      <formula>#REF!=1</formula>
    </cfRule>
  </conditionalFormatting>
  <conditionalFormatting sqref="A16">
    <cfRule type="expression" dxfId="39" priority="41" stopIfTrue="1">
      <formula>#REF!=1</formula>
    </cfRule>
  </conditionalFormatting>
  <conditionalFormatting sqref="C13 C11 C15">
    <cfRule type="expression" dxfId="38" priority="40" stopIfTrue="1">
      <formula>#REF!=1</formula>
    </cfRule>
  </conditionalFormatting>
  <conditionalFormatting sqref="C19">
    <cfRule type="expression" dxfId="37" priority="37" stopIfTrue="1">
      <formula>#REF!=1</formula>
    </cfRule>
  </conditionalFormatting>
  <conditionalFormatting sqref="C21">
    <cfRule type="expression" dxfId="36" priority="36" stopIfTrue="1">
      <formula>#REF!=1</formula>
    </cfRule>
  </conditionalFormatting>
  <conditionalFormatting sqref="C102 C100 C104">
    <cfRule type="expression" dxfId="35" priority="29" stopIfTrue="1">
      <formula>#REF!=1</formula>
    </cfRule>
  </conditionalFormatting>
  <conditionalFormatting sqref="C106">
    <cfRule type="expression" dxfId="34" priority="28" stopIfTrue="1">
      <formula>#REF!=1</formula>
    </cfRule>
  </conditionalFormatting>
  <conditionalFormatting sqref="C108">
    <cfRule type="expression" dxfId="33" priority="27" stopIfTrue="1">
      <formula>#REF!=1</formula>
    </cfRule>
  </conditionalFormatting>
  <conditionalFormatting sqref="C110">
    <cfRule type="expression" dxfId="32" priority="26" stopIfTrue="1">
      <formula>#REF!=1</formula>
    </cfRule>
  </conditionalFormatting>
  <conditionalFormatting sqref="A41">
    <cfRule type="expression" dxfId="31" priority="22" stopIfTrue="1">
      <formula>#REF!=1</formula>
    </cfRule>
  </conditionalFormatting>
  <conditionalFormatting sqref="C38 C36 C40">
    <cfRule type="expression" dxfId="30" priority="21" stopIfTrue="1">
      <formula>#REF!=1</formula>
    </cfRule>
  </conditionalFormatting>
  <conditionalFormatting sqref="C50">
    <cfRule type="expression" dxfId="29" priority="20" stopIfTrue="1">
      <formula>#REF!=1</formula>
    </cfRule>
  </conditionalFormatting>
  <conditionalFormatting sqref="C37">
    <cfRule type="expression" dxfId="28" priority="18" stopIfTrue="1">
      <formula>#REF!=1</formula>
    </cfRule>
  </conditionalFormatting>
  <conditionalFormatting sqref="C75">
    <cfRule type="expression" dxfId="27" priority="14" stopIfTrue="1">
      <formula>#REF!=1</formula>
    </cfRule>
  </conditionalFormatting>
  <conditionalFormatting sqref="C77">
    <cfRule type="expression" dxfId="26" priority="13" stopIfTrue="1">
      <formula>#REF!=1</formula>
    </cfRule>
  </conditionalFormatting>
  <conditionalFormatting sqref="C79">
    <cfRule type="expression" dxfId="25" priority="12" stopIfTrue="1">
      <formula>#REF!=1</formula>
    </cfRule>
  </conditionalFormatting>
  <conditionalFormatting sqref="C52">
    <cfRule type="expression" dxfId="24" priority="11" stopIfTrue="1">
      <formula>#REF!=1</formula>
    </cfRule>
  </conditionalFormatting>
  <conditionalFormatting sqref="C221 C219 C223">
    <cfRule type="expression" dxfId="23" priority="9" stopIfTrue="1">
      <formula>#REF!=1</formula>
    </cfRule>
  </conditionalFormatting>
  <conditionalFormatting sqref="C228">
    <cfRule type="expression" dxfId="22" priority="8" stopIfTrue="1">
      <formula>#REF!=1</formula>
    </cfRule>
  </conditionalFormatting>
  <conditionalFormatting sqref="C31">
    <cfRule type="expression" dxfId="21" priority="7" stopIfTrue="1">
      <formula>#REF!=1</formula>
    </cfRule>
  </conditionalFormatting>
  <conditionalFormatting sqref="C33">
    <cfRule type="expression" dxfId="20" priority="6" stopIfTrue="1">
      <formula>#REF!=1</formula>
    </cfRule>
  </conditionalFormatting>
  <conditionalFormatting sqref="C25">
    <cfRule type="expression" dxfId="19" priority="5" stopIfTrue="1">
      <formula>#REF!=1</formula>
    </cfRule>
  </conditionalFormatting>
  <conditionalFormatting sqref="C27">
    <cfRule type="expression" dxfId="18" priority="4" stopIfTrue="1">
      <formula>#REF!=1</formula>
    </cfRule>
  </conditionalFormatting>
  <conditionalFormatting sqref="A137">
    <cfRule type="expression" dxfId="17" priority="3" stopIfTrue="1">
      <formula>#REF!=1</formula>
    </cfRule>
  </conditionalFormatting>
  <conditionalFormatting sqref="A105">
    <cfRule type="expression" dxfId="16" priority="2" stopIfTrue="1">
      <formula>#REF!=1</formula>
    </cfRule>
  </conditionalFormatting>
  <conditionalFormatting sqref="A118">
    <cfRule type="expression" dxfId="15" priority="1" stopIfTrue="1">
      <formula>#REF!=1</formula>
    </cfRule>
  </conditionalFormatting>
  <pageMargins left="0" right="0" top="0" bottom="0.25" header="0.05" footer="0.25"/>
  <pageSetup paperSize="9" scale="80" fitToHeight="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3"/>
  <sheetViews>
    <sheetView view="pageBreakPreview" zoomScale="85" zoomScaleNormal="100" zoomScaleSheetLayoutView="85" workbookViewId="0"/>
  </sheetViews>
  <sheetFormatPr defaultRowHeight="17.25"/>
  <cols>
    <col min="1" max="1" width="7.5703125" style="1" customWidth="1"/>
    <col min="2" max="2" width="8.28515625" style="1" customWidth="1"/>
    <col min="3" max="3" width="7.85546875" style="1" customWidth="1"/>
    <col min="4" max="4" width="11.140625" style="1" customWidth="1"/>
    <col min="5" max="5" width="11" style="1" customWidth="1"/>
    <col min="6" max="6" width="79.28515625" style="1" customWidth="1"/>
    <col min="7" max="7" width="25.42578125" style="9" customWidth="1"/>
    <col min="8" max="8" width="18.85546875" style="1" bestFit="1" customWidth="1"/>
    <col min="9" max="9" width="16.140625" style="1" bestFit="1" customWidth="1"/>
    <col min="10" max="10" width="12.85546875" style="1" bestFit="1" customWidth="1"/>
    <col min="11" max="11" width="14.28515625" style="1" bestFit="1" customWidth="1"/>
    <col min="12" max="12" width="10.85546875" style="1" bestFit="1" customWidth="1"/>
    <col min="13" max="16384" width="9.140625" style="1"/>
  </cols>
  <sheetData>
    <row r="1" spans="1:9">
      <c r="F1" s="3"/>
      <c r="G1" s="271" t="s">
        <v>2</v>
      </c>
    </row>
    <row r="2" spans="1:9">
      <c r="A2" s="2" t="s">
        <v>0</v>
      </c>
      <c r="D2" s="2" t="s">
        <v>0</v>
      </c>
      <c r="F2" s="3"/>
      <c r="G2" s="11" t="s">
        <v>70</v>
      </c>
    </row>
    <row r="3" spans="1:9">
      <c r="F3" s="300" t="s">
        <v>1</v>
      </c>
      <c r="G3" s="300"/>
    </row>
    <row r="4" spans="1:9">
      <c r="F4" s="11"/>
      <c r="G4" s="287"/>
    </row>
    <row r="5" spans="1:9" ht="34.5" customHeight="1">
      <c r="A5" s="301" t="s">
        <v>274</v>
      </c>
      <c r="B5" s="301"/>
      <c r="C5" s="301"/>
      <c r="D5" s="301"/>
      <c r="E5" s="301"/>
      <c r="F5" s="301"/>
      <c r="G5" s="301"/>
    </row>
    <row r="6" spans="1:9" ht="18" thickBot="1">
      <c r="G6" s="42" t="s">
        <v>64</v>
      </c>
    </row>
    <row r="7" spans="1:9" ht="135" customHeight="1">
      <c r="A7" s="308" t="s">
        <v>17</v>
      </c>
      <c r="B7" s="302"/>
      <c r="C7" s="302"/>
      <c r="D7" s="309" t="s">
        <v>3</v>
      </c>
      <c r="E7" s="302"/>
      <c r="F7" s="302" t="s">
        <v>13</v>
      </c>
      <c r="G7" s="280" t="s">
        <v>68</v>
      </c>
      <c r="H7" s="3"/>
    </row>
    <row r="8" spans="1:9" ht="63.75" customHeight="1">
      <c r="A8" s="107" t="s">
        <v>8</v>
      </c>
      <c r="B8" s="108" t="s">
        <v>9</v>
      </c>
      <c r="C8" s="108" t="s">
        <v>10</v>
      </c>
      <c r="D8" s="109" t="s">
        <v>11</v>
      </c>
      <c r="E8" s="108" t="s">
        <v>12</v>
      </c>
      <c r="F8" s="310"/>
      <c r="G8" s="110" t="s">
        <v>14</v>
      </c>
    </row>
    <row r="9" spans="1:9">
      <c r="A9" s="275"/>
      <c r="B9" s="275"/>
      <c r="C9" s="275"/>
      <c r="D9" s="275"/>
      <c r="E9" s="275"/>
      <c r="F9" s="275" t="s">
        <v>33</v>
      </c>
      <c r="G9" s="111">
        <f>G11+G381</f>
        <v>0</v>
      </c>
    </row>
    <row r="10" spans="1:9">
      <c r="A10" s="275"/>
      <c r="B10" s="275"/>
      <c r="C10" s="275"/>
      <c r="D10" s="275"/>
      <c r="E10" s="275"/>
      <c r="F10" s="275" t="s">
        <v>32</v>
      </c>
      <c r="G10" s="43"/>
    </row>
    <row r="11" spans="1:9" ht="23.25" customHeight="1">
      <c r="A11" s="49" t="s">
        <v>34</v>
      </c>
      <c r="B11" s="49"/>
      <c r="C11" s="49"/>
      <c r="D11" s="49"/>
      <c r="E11" s="49"/>
      <c r="F11" s="49" t="s">
        <v>35</v>
      </c>
      <c r="G11" s="112">
        <f>G13+G39+G96+G113+G208+G234+G260+G297</f>
        <v>1696483.4</v>
      </c>
      <c r="H11" s="9"/>
    </row>
    <row r="12" spans="1:9">
      <c r="A12" s="275"/>
      <c r="B12" s="275"/>
      <c r="C12" s="275"/>
      <c r="D12" s="275"/>
      <c r="E12" s="275"/>
      <c r="F12" s="275" t="s">
        <v>32</v>
      </c>
      <c r="G12" s="44"/>
      <c r="H12" s="4"/>
      <c r="I12" s="4"/>
    </row>
    <row r="13" spans="1:9">
      <c r="A13" s="275"/>
      <c r="B13" s="164" t="s">
        <v>161</v>
      </c>
      <c r="C13" s="275"/>
      <c r="D13" s="275"/>
      <c r="E13" s="275"/>
      <c r="F13" s="240" t="s">
        <v>190</v>
      </c>
      <c r="G13" s="44">
        <f>G15</f>
        <v>-5760.9</v>
      </c>
      <c r="H13" s="4"/>
      <c r="I13" s="4"/>
    </row>
    <row r="14" spans="1:9">
      <c r="A14" s="275"/>
      <c r="B14" s="275"/>
      <c r="C14" s="275"/>
      <c r="D14" s="275"/>
      <c r="E14" s="275"/>
      <c r="F14" s="50" t="s">
        <v>32</v>
      </c>
      <c r="G14" s="44"/>
      <c r="H14" s="4"/>
      <c r="I14" s="4"/>
    </row>
    <row r="15" spans="1:9">
      <c r="A15" s="275"/>
      <c r="B15" s="275"/>
      <c r="C15" s="164" t="s">
        <v>463</v>
      </c>
      <c r="D15" s="275"/>
      <c r="E15" s="275"/>
      <c r="F15" s="240" t="s">
        <v>462</v>
      </c>
      <c r="G15" s="44">
        <f>G17</f>
        <v>-5760.9</v>
      </c>
      <c r="H15" s="4"/>
      <c r="I15" s="4"/>
    </row>
    <row r="16" spans="1:9">
      <c r="A16" s="275"/>
      <c r="B16" s="275"/>
      <c r="C16" s="275"/>
      <c r="D16" s="275"/>
      <c r="E16" s="275"/>
      <c r="F16" s="275" t="s">
        <v>32</v>
      </c>
      <c r="G16" s="44"/>
      <c r="H16" s="4"/>
      <c r="I16" s="4"/>
    </row>
    <row r="17" spans="1:9">
      <c r="A17" s="275"/>
      <c r="B17" s="275"/>
      <c r="C17" s="275"/>
      <c r="D17" s="275"/>
      <c r="E17" s="275"/>
      <c r="F17" s="282" t="s">
        <v>37</v>
      </c>
      <c r="G17" s="44">
        <f>G19</f>
        <v>-5760.9</v>
      </c>
      <c r="H17" s="4"/>
      <c r="I17" s="4"/>
    </row>
    <row r="18" spans="1:9">
      <c r="A18" s="275"/>
      <c r="B18" s="275"/>
      <c r="C18" s="275"/>
      <c r="D18" s="275"/>
      <c r="E18" s="275"/>
      <c r="F18" s="275" t="s">
        <v>32</v>
      </c>
      <c r="G18" s="44"/>
      <c r="H18" s="4"/>
      <c r="I18" s="4"/>
    </row>
    <row r="19" spans="1:9">
      <c r="A19" s="275"/>
      <c r="B19" s="275"/>
      <c r="C19" s="275"/>
      <c r="D19" s="275">
        <v>1160</v>
      </c>
      <c r="E19" s="275"/>
      <c r="F19" s="284" t="s">
        <v>203</v>
      </c>
      <c r="G19" s="44">
        <f>G21+G30</f>
        <v>-5760.9</v>
      </c>
      <c r="H19" s="4"/>
      <c r="I19" s="4"/>
    </row>
    <row r="20" spans="1:9">
      <c r="A20" s="275"/>
      <c r="B20" s="275"/>
      <c r="C20" s="275"/>
      <c r="D20" s="275"/>
      <c r="E20" s="275"/>
      <c r="F20" s="275" t="s">
        <v>32</v>
      </c>
      <c r="G20" s="44"/>
      <c r="H20" s="4"/>
      <c r="I20" s="4"/>
    </row>
    <row r="21" spans="1:9" ht="34.5">
      <c r="A21" s="275"/>
      <c r="B21" s="275"/>
      <c r="C21" s="275"/>
      <c r="D21" s="275"/>
      <c r="E21" s="275" t="s">
        <v>456</v>
      </c>
      <c r="F21" s="275" t="s">
        <v>457</v>
      </c>
      <c r="G21" s="44">
        <f>G23</f>
        <v>-2686.4</v>
      </c>
      <c r="H21" s="4"/>
      <c r="I21" s="4"/>
    </row>
    <row r="22" spans="1:9">
      <c r="A22" s="275"/>
      <c r="B22" s="275"/>
      <c r="C22" s="275"/>
      <c r="D22" s="275"/>
      <c r="E22" s="275"/>
      <c r="F22" s="275" t="s">
        <v>22</v>
      </c>
      <c r="G22" s="44"/>
      <c r="H22" s="4"/>
      <c r="I22" s="4"/>
    </row>
    <row r="23" spans="1:9">
      <c r="A23" s="275"/>
      <c r="B23" s="275"/>
      <c r="C23" s="275"/>
      <c r="D23" s="275"/>
      <c r="E23" s="275"/>
      <c r="F23" s="278" t="s">
        <v>37</v>
      </c>
      <c r="G23" s="44">
        <f>G25</f>
        <v>-2686.4</v>
      </c>
      <c r="H23" s="4"/>
      <c r="I23" s="4"/>
    </row>
    <row r="24" spans="1:9" ht="34.5">
      <c r="A24" s="275"/>
      <c r="B24" s="275"/>
      <c r="C24" s="275"/>
      <c r="D24" s="275"/>
      <c r="E24" s="275"/>
      <c r="F24" s="275" t="s">
        <v>23</v>
      </c>
      <c r="G24" s="44"/>
      <c r="H24" s="4"/>
      <c r="I24" s="4"/>
    </row>
    <row r="25" spans="1:9">
      <c r="A25" s="275"/>
      <c r="B25" s="275"/>
      <c r="C25" s="275"/>
      <c r="D25" s="275"/>
      <c r="E25" s="275"/>
      <c r="F25" s="275" t="s">
        <v>33</v>
      </c>
      <c r="G25" s="44">
        <f>G26</f>
        <v>-2686.4</v>
      </c>
      <c r="H25" s="4"/>
      <c r="I25" s="4"/>
    </row>
    <row r="26" spans="1:9">
      <c r="A26" s="275"/>
      <c r="B26" s="275"/>
      <c r="C26" s="275"/>
      <c r="D26" s="275"/>
      <c r="E26" s="275"/>
      <c r="F26" s="275" t="s">
        <v>38</v>
      </c>
      <c r="G26" s="44">
        <f>G27</f>
        <v>-2686.4</v>
      </c>
      <c r="H26" s="4"/>
      <c r="I26" s="4"/>
    </row>
    <row r="27" spans="1:9">
      <c r="A27" s="275"/>
      <c r="B27" s="275"/>
      <c r="C27" s="275"/>
      <c r="D27" s="275"/>
      <c r="E27" s="275"/>
      <c r="F27" s="275" t="s">
        <v>319</v>
      </c>
      <c r="G27" s="44">
        <f>G28</f>
        <v>-2686.4</v>
      </c>
      <c r="H27" s="4"/>
      <c r="I27" s="4"/>
    </row>
    <row r="28" spans="1:9" ht="34.5">
      <c r="A28" s="275"/>
      <c r="B28" s="275"/>
      <c r="C28" s="275"/>
      <c r="D28" s="275"/>
      <c r="E28" s="275"/>
      <c r="F28" s="275" t="s">
        <v>320</v>
      </c>
      <c r="G28" s="44">
        <f>G29</f>
        <v>-2686.4</v>
      </c>
      <c r="H28" s="4"/>
      <c r="I28" s="4"/>
    </row>
    <row r="29" spans="1:9">
      <c r="A29" s="275"/>
      <c r="B29" s="275"/>
      <c r="C29" s="275"/>
      <c r="D29" s="275"/>
      <c r="E29" s="275"/>
      <c r="F29" s="275" t="s">
        <v>327</v>
      </c>
      <c r="G29" s="44">
        <f>'1.'!D231</f>
        <v>-2686.4</v>
      </c>
      <c r="H29" s="4"/>
      <c r="I29" s="4"/>
    </row>
    <row r="30" spans="1:9" ht="34.5">
      <c r="A30" s="275"/>
      <c r="B30" s="275"/>
      <c r="C30" s="275"/>
      <c r="D30" s="275"/>
      <c r="E30" s="275" t="s">
        <v>459</v>
      </c>
      <c r="F30" s="275" t="s">
        <v>460</v>
      </c>
      <c r="G30" s="44">
        <f>G32</f>
        <v>-3074.5</v>
      </c>
      <c r="H30" s="4"/>
      <c r="I30" s="4"/>
    </row>
    <row r="31" spans="1:9">
      <c r="A31" s="275"/>
      <c r="B31" s="275"/>
      <c r="C31" s="275"/>
      <c r="D31" s="275"/>
      <c r="E31" s="275"/>
      <c r="F31" s="275" t="s">
        <v>22</v>
      </c>
      <c r="G31" s="44"/>
      <c r="H31" s="4"/>
      <c r="I31" s="4"/>
    </row>
    <row r="32" spans="1:9">
      <c r="A32" s="275"/>
      <c r="B32" s="275"/>
      <c r="C32" s="275"/>
      <c r="D32" s="275"/>
      <c r="E32" s="275"/>
      <c r="F32" s="278" t="s">
        <v>37</v>
      </c>
      <c r="G32" s="44">
        <f>G34</f>
        <v>-3074.5</v>
      </c>
      <c r="H32" s="4"/>
      <c r="I32" s="4"/>
    </row>
    <row r="33" spans="1:9" ht="34.5">
      <c r="A33" s="275"/>
      <c r="B33" s="275"/>
      <c r="C33" s="275"/>
      <c r="D33" s="275"/>
      <c r="E33" s="275"/>
      <c r="F33" s="275" t="s">
        <v>23</v>
      </c>
      <c r="G33" s="44"/>
      <c r="H33" s="4"/>
      <c r="I33" s="4"/>
    </row>
    <row r="34" spans="1:9">
      <c r="A34" s="275"/>
      <c r="B34" s="275"/>
      <c r="C34" s="275"/>
      <c r="D34" s="275"/>
      <c r="E34" s="275"/>
      <c r="F34" s="275" t="s">
        <v>33</v>
      </c>
      <c r="G34" s="44">
        <f>G35</f>
        <v>-3074.5</v>
      </c>
      <c r="H34" s="4"/>
      <c r="I34" s="4"/>
    </row>
    <row r="35" spans="1:9">
      <c r="A35" s="275"/>
      <c r="B35" s="275"/>
      <c r="C35" s="275"/>
      <c r="D35" s="275"/>
      <c r="E35" s="275"/>
      <c r="F35" s="275" t="s">
        <v>38</v>
      </c>
      <c r="G35" s="44">
        <f>G36</f>
        <v>-3074.5</v>
      </c>
      <c r="H35" s="4"/>
      <c r="I35" s="4"/>
    </row>
    <row r="36" spans="1:9">
      <c r="A36" s="275"/>
      <c r="B36" s="275"/>
      <c r="C36" s="275"/>
      <c r="D36" s="275"/>
      <c r="E36" s="275"/>
      <c r="F36" s="275" t="s">
        <v>319</v>
      </c>
      <c r="G36" s="44">
        <f>G37</f>
        <v>-3074.5</v>
      </c>
      <c r="H36" s="4"/>
      <c r="I36" s="4"/>
    </row>
    <row r="37" spans="1:9" ht="34.5">
      <c r="A37" s="275"/>
      <c r="B37" s="275"/>
      <c r="C37" s="275"/>
      <c r="D37" s="275"/>
      <c r="E37" s="275"/>
      <c r="F37" s="275" t="s">
        <v>320</v>
      </c>
      <c r="G37" s="44">
        <f>G38</f>
        <v>-3074.5</v>
      </c>
      <c r="H37" s="4"/>
      <c r="I37" s="4"/>
    </row>
    <row r="38" spans="1:9">
      <c r="A38" s="275"/>
      <c r="B38" s="275"/>
      <c r="C38" s="275"/>
      <c r="D38" s="275"/>
      <c r="E38" s="275"/>
      <c r="F38" s="275" t="s">
        <v>327</v>
      </c>
      <c r="G38" s="44">
        <f>'1.'!D237</f>
        <v>-3074.5</v>
      </c>
      <c r="H38" s="4"/>
      <c r="I38" s="4"/>
    </row>
    <row r="39" spans="1:9">
      <c r="A39" s="275"/>
      <c r="B39" s="275" t="s">
        <v>71</v>
      </c>
      <c r="C39" s="275"/>
      <c r="D39" s="275"/>
      <c r="E39" s="275"/>
      <c r="F39" s="275" t="s">
        <v>72</v>
      </c>
      <c r="G39" s="113">
        <f>G41</f>
        <v>3783752.4</v>
      </c>
    </row>
    <row r="40" spans="1:9">
      <c r="A40" s="275"/>
      <c r="B40" s="275"/>
      <c r="C40" s="275"/>
      <c r="D40" s="275"/>
      <c r="E40" s="275"/>
      <c r="F40" s="50" t="s">
        <v>32</v>
      </c>
      <c r="G40" s="44"/>
    </row>
    <row r="41" spans="1:9">
      <c r="A41" s="275"/>
      <c r="B41" s="275"/>
      <c r="C41" s="275" t="s">
        <v>36</v>
      </c>
      <c r="D41" s="275"/>
      <c r="E41" s="275"/>
      <c r="F41" s="275" t="s">
        <v>72</v>
      </c>
      <c r="G41" s="111">
        <f>G43</f>
        <v>3783752.4</v>
      </c>
    </row>
    <row r="42" spans="1:9">
      <c r="A42" s="275"/>
      <c r="B42" s="275"/>
      <c r="C42" s="275"/>
      <c r="D42" s="275"/>
      <c r="E42" s="275"/>
      <c r="F42" s="275" t="s">
        <v>32</v>
      </c>
      <c r="G42" s="114"/>
    </row>
    <row r="43" spans="1:9">
      <c r="A43" s="275"/>
      <c r="B43" s="275"/>
      <c r="C43" s="275"/>
      <c r="D43" s="275"/>
      <c r="E43" s="275"/>
      <c r="F43" s="282" t="s">
        <v>37</v>
      </c>
      <c r="G43" s="114">
        <f>G45+G56+G85</f>
        <v>3783752.4</v>
      </c>
    </row>
    <row r="44" spans="1:9">
      <c r="A44" s="275"/>
      <c r="B44" s="275"/>
      <c r="C44" s="275"/>
      <c r="D44" s="275"/>
      <c r="E44" s="275"/>
      <c r="F44" s="275" t="s">
        <v>32</v>
      </c>
      <c r="G44" s="114"/>
    </row>
    <row r="45" spans="1:9">
      <c r="A45" s="275"/>
      <c r="B45" s="275"/>
      <c r="C45" s="275"/>
      <c r="D45" s="275">
        <v>1032</v>
      </c>
      <c r="E45" s="277"/>
      <c r="F45" s="275" t="s">
        <v>299</v>
      </c>
      <c r="G45" s="114">
        <f>G47</f>
        <v>-83121.399999999994</v>
      </c>
    </row>
    <row r="46" spans="1:9">
      <c r="A46" s="275"/>
      <c r="B46" s="275"/>
      <c r="C46" s="275"/>
      <c r="D46" s="275"/>
      <c r="E46" s="277"/>
      <c r="F46" s="275" t="s">
        <v>32</v>
      </c>
      <c r="G46" s="114"/>
    </row>
    <row r="47" spans="1:9" ht="51.75">
      <c r="A47" s="275"/>
      <c r="B47" s="275"/>
      <c r="C47" s="275"/>
      <c r="D47" s="275"/>
      <c r="E47" s="275">
        <v>32007</v>
      </c>
      <c r="F47" s="275" t="s">
        <v>303</v>
      </c>
      <c r="G47" s="163">
        <f>G49</f>
        <v>-83121.399999999994</v>
      </c>
    </row>
    <row r="48" spans="1:9">
      <c r="A48" s="275"/>
      <c r="B48" s="275"/>
      <c r="C48" s="275"/>
      <c r="D48" s="275"/>
      <c r="E48" s="275"/>
      <c r="F48" s="275" t="s">
        <v>22</v>
      </c>
      <c r="G48" s="163"/>
    </row>
    <row r="49" spans="1:7">
      <c r="A49" s="275"/>
      <c r="B49" s="275"/>
      <c r="C49" s="275"/>
      <c r="D49" s="275"/>
      <c r="E49" s="275"/>
      <c r="F49" s="275" t="s">
        <v>37</v>
      </c>
      <c r="G49" s="163">
        <f>G51</f>
        <v>-83121.399999999994</v>
      </c>
    </row>
    <row r="50" spans="1:7" ht="34.5">
      <c r="A50" s="275"/>
      <c r="B50" s="275"/>
      <c r="C50" s="275"/>
      <c r="D50" s="275"/>
      <c r="E50" s="275"/>
      <c r="F50" s="275" t="s">
        <v>23</v>
      </c>
      <c r="G50" s="163"/>
    </row>
    <row r="51" spans="1:7">
      <c r="A51" s="275"/>
      <c r="B51" s="275"/>
      <c r="C51" s="275"/>
      <c r="D51" s="275"/>
      <c r="E51" s="275"/>
      <c r="F51" s="275" t="s">
        <v>33</v>
      </c>
      <c r="G51" s="163">
        <f>G52</f>
        <v>-83121.399999999994</v>
      </c>
    </row>
    <row r="52" spans="1:7">
      <c r="A52" s="275"/>
      <c r="B52" s="275"/>
      <c r="C52" s="275"/>
      <c r="D52" s="275"/>
      <c r="E52" s="275"/>
      <c r="F52" s="275" t="s">
        <v>323</v>
      </c>
      <c r="G52" s="163">
        <f>G53</f>
        <v>-83121.399999999994</v>
      </c>
    </row>
    <row r="53" spans="1:7">
      <c r="A53" s="275"/>
      <c r="B53" s="275"/>
      <c r="C53" s="275"/>
      <c r="D53" s="275"/>
      <c r="E53" s="275"/>
      <c r="F53" s="275" t="s">
        <v>324</v>
      </c>
      <c r="G53" s="163">
        <f>G54</f>
        <v>-83121.399999999994</v>
      </c>
    </row>
    <row r="54" spans="1:7">
      <c r="A54" s="275"/>
      <c r="B54" s="275"/>
      <c r="C54" s="275"/>
      <c r="D54" s="275"/>
      <c r="E54" s="275"/>
      <c r="F54" s="275" t="s">
        <v>325</v>
      </c>
      <c r="G54" s="163">
        <f>G55</f>
        <v>-83121.399999999994</v>
      </c>
    </row>
    <row r="55" spans="1:7">
      <c r="A55" s="275"/>
      <c r="B55" s="275"/>
      <c r="C55" s="275"/>
      <c r="D55" s="275"/>
      <c r="E55" s="275"/>
      <c r="F55" s="275" t="s">
        <v>326</v>
      </c>
      <c r="G55" s="163">
        <f>'1.'!D62</f>
        <v>-83121.399999999994</v>
      </c>
    </row>
    <row r="56" spans="1:7">
      <c r="A56" s="275"/>
      <c r="B56" s="275"/>
      <c r="C56" s="275"/>
      <c r="D56" s="275" t="s">
        <v>73</v>
      </c>
      <c r="E56" s="275"/>
      <c r="F56" s="275" t="s">
        <v>74</v>
      </c>
      <c r="G56" s="92">
        <f>G58+G67+G76</f>
        <v>2655161.7999999998</v>
      </c>
    </row>
    <row r="57" spans="1:7">
      <c r="A57" s="275"/>
      <c r="B57" s="275"/>
      <c r="C57" s="275"/>
      <c r="D57" s="275"/>
      <c r="E57" s="275"/>
      <c r="F57" s="275" t="s">
        <v>32</v>
      </c>
      <c r="G57" s="35"/>
    </row>
    <row r="58" spans="1:7" ht="34.5">
      <c r="A58" s="275"/>
      <c r="B58" s="275"/>
      <c r="C58" s="275"/>
      <c r="D58" s="275"/>
      <c r="E58" s="275">
        <v>12001</v>
      </c>
      <c r="F58" s="275" t="s">
        <v>156</v>
      </c>
      <c r="G58" s="35">
        <f>+G60</f>
        <v>2459800</v>
      </c>
    </row>
    <row r="59" spans="1:7">
      <c r="A59" s="275"/>
      <c r="B59" s="275"/>
      <c r="C59" s="275"/>
      <c r="D59" s="275"/>
      <c r="E59" s="275"/>
      <c r="F59" s="275" t="s">
        <v>22</v>
      </c>
      <c r="G59" s="35"/>
    </row>
    <row r="60" spans="1:7" ht="34.5">
      <c r="A60" s="275"/>
      <c r="B60" s="275"/>
      <c r="C60" s="275"/>
      <c r="D60" s="275"/>
      <c r="E60" s="275"/>
      <c r="F60" s="275" t="s">
        <v>58</v>
      </c>
      <c r="G60" s="35">
        <f>+G62</f>
        <v>2459800</v>
      </c>
    </row>
    <row r="61" spans="1:7" ht="34.5">
      <c r="A61" s="275"/>
      <c r="B61" s="275"/>
      <c r="C61" s="275"/>
      <c r="D61" s="275"/>
      <c r="E61" s="275"/>
      <c r="F61" s="275" t="s">
        <v>23</v>
      </c>
      <c r="G61" s="35"/>
    </row>
    <row r="62" spans="1:7">
      <c r="A62" s="275"/>
      <c r="B62" s="275"/>
      <c r="C62" s="275"/>
      <c r="D62" s="275"/>
      <c r="E62" s="275"/>
      <c r="F62" s="275" t="s">
        <v>33</v>
      </c>
      <c r="G62" s="35">
        <f t="shared" ref="G62:G65" si="0">+G63</f>
        <v>2459800</v>
      </c>
    </row>
    <row r="63" spans="1:7">
      <c r="A63" s="275"/>
      <c r="B63" s="275"/>
      <c r="C63" s="275"/>
      <c r="D63" s="275"/>
      <c r="E63" s="275"/>
      <c r="F63" s="275" t="s">
        <v>38</v>
      </c>
      <c r="G63" s="35">
        <f t="shared" si="0"/>
        <v>2459800</v>
      </c>
    </row>
    <row r="64" spans="1:7">
      <c r="A64" s="275"/>
      <c r="B64" s="275"/>
      <c r="C64" s="275"/>
      <c r="D64" s="275"/>
      <c r="E64" s="275"/>
      <c r="F64" s="275" t="s">
        <v>39</v>
      </c>
      <c r="G64" s="35">
        <f t="shared" si="0"/>
        <v>2459800</v>
      </c>
    </row>
    <row r="65" spans="1:7">
      <c r="A65" s="275"/>
      <c r="B65" s="275"/>
      <c r="C65" s="275"/>
      <c r="D65" s="275"/>
      <c r="E65" s="275"/>
      <c r="F65" s="275" t="s">
        <v>90</v>
      </c>
      <c r="G65" s="35">
        <f t="shared" si="0"/>
        <v>2459800</v>
      </c>
    </row>
    <row r="66" spans="1:7">
      <c r="A66" s="275"/>
      <c r="B66" s="275"/>
      <c r="C66" s="275"/>
      <c r="D66" s="275"/>
      <c r="E66" s="275"/>
      <c r="F66" s="275" t="s">
        <v>79</v>
      </c>
      <c r="G66" s="46">
        <f>'1.'!D163</f>
        <v>2459800</v>
      </c>
    </row>
    <row r="67" spans="1:7" ht="45" customHeight="1">
      <c r="A67" s="275"/>
      <c r="B67" s="275"/>
      <c r="C67" s="275"/>
      <c r="D67" s="275"/>
      <c r="E67" s="275">
        <v>12002</v>
      </c>
      <c r="F67" s="275" t="s">
        <v>157</v>
      </c>
      <c r="G67" s="35">
        <f>G69</f>
        <v>30361.8</v>
      </c>
    </row>
    <row r="68" spans="1:7">
      <c r="A68" s="275"/>
      <c r="B68" s="275"/>
      <c r="C68" s="275"/>
      <c r="D68" s="275"/>
      <c r="E68" s="275"/>
      <c r="F68" s="275" t="s">
        <v>22</v>
      </c>
      <c r="G68" s="35"/>
    </row>
    <row r="69" spans="1:7" ht="34.5">
      <c r="A69" s="275"/>
      <c r="B69" s="275"/>
      <c r="C69" s="275"/>
      <c r="D69" s="275"/>
      <c r="E69" s="275"/>
      <c r="F69" s="275" t="s">
        <v>58</v>
      </c>
      <c r="G69" s="35">
        <f>G71</f>
        <v>30361.8</v>
      </c>
    </row>
    <row r="70" spans="1:7" ht="34.5">
      <c r="A70" s="275"/>
      <c r="B70" s="275"/>
      <c r="C70" s="275"/>
      <c r="D70" s="275"/>
      <c r="E70" s="275"/>
      <c r="F70" s="275" t="s">
        <v>23</v>
      </c>
      <c r="G70" s="35"/>
    </row>
    <row r="71" spans="1:7">
      <c r="A71" s="275"/>
      <c r="B71" s="275"/>
      <c r="C71" s="275"/>
      <c r="D71" s="275"/>
      <c r="E71" s="275"/>
      <c r="F71" s="275" t="s">
        <v>33</v>
      </c>
      <c r="G71" s="35">
        <f t="shared" ref="G71:G74" si="1">G72</f>
        <v>30361.8</v>
      </c>
    </row>
    <row r="72" spans="1:7">
      <c r="A72" s="275"/>
      <c r="B72" s="275"/>
      <c r="C72" s="275"/>
      <c r="D72" s="275"/>
      <c r="E72" s="275"/>
      <c r="F72" s="275" t="s">
        <v>38</v>
      </c>
      <c r="G72" s="35">
        <f t="shared" si="1"/>
        <v>30361.8</v>
      </c>
    </row>
    <row r="73" spans="1:7">
      <c r="A73" s="275"/>
      <c r="B73" s="275"/>
      <c r="C73" s="275"/>
      <c r="D73" s="275"/>
      <c r="E73" s="275"/>
      <c r="F73" s="275" t="s">
        <v>39</v>
      </c>
      <c r="G73" s="35">
        <f t="shared" si="1"/>
        <v>30361.8</v>
      </c>
    </row>
    <row r="74" spans="1:7">
      <c r="A74" s="275"/>
      <c r="B74" s="275"/>
      <c r="C74" s="275"/>
      <c r="D74" s="275"/>
      <c r="E74" s="275"/>
      <c r="F74" s="275" t="s">
        <v>90</v>
      </c>
      <c r="G74" s="35">
        <f t="shared" si="1"/>
        <v>30361.8</v>
      </c>
    </row>
    <row r="75" spans="1:7">
      <c r="A75" s="275"/>
      <c r="B75" s="275"/>
      <c r="C75" s="275"/>
      <c r="D75" s="275"/>
      <c r="E75" s="275"/>
      <c r="F75" s="275" t="s">
        <v>79</v>
      </c>
      <c r="G75" s="46">
        <f>'1.'!D169</f>
        <v>30361.8</v>
      </c>
    </row>
    <row r="76" spans="1:7">
      <c r="A76" s="275"/>
      <c r="B76" s="275"/>
      <c r="C76" s="275"/>
      <c r="D76" s="275"/>
      <c r="E76" s="275">
        <v>12004</v>
      </c>
      <c r="F76" s="275" t="s">
        <v>158</v>
      </c>
      <c r="G76" s="35">
        <f>G78</f>
        <v>165000</v>
      </c>
    </row>
    <row r="77" spans="1:7">
      <c r="A77" s="275"/>
      <c r="B77" s="275"/>
      <c r="C77" s="275"/>
      <c r="D77" s="275"/>
      <c r="E77" s="275"/>
      <c r="F77" s="275" t="s">
        <v>22</v>
      </c>
      <c r="G77" s="35"/>
    </row>
    <row r="78" spans="1:7" ht="34.5">
      <c r="A78" s="275"/>
      <c r="B78" s="275"/>
      <c r="C78" s="275"/>
      <c r="D78" s="275"/>
      <c r="E78" s="275"/>
      <c r="F78" s="275" t="s">
        <v>58</v>
      </c>
      <c r="G78" s="35">
        <f>G80</f>
        <v>165000</v>
      </c>
    </row>
    <row r="79" spans="1:7" ht="34.5">
      <c r="A79" s="275"/>
      <c r="B79" s="275"/>
      <c r="C79" s="275"/>
      <c r="D79" s="275"/>
      <c r="E79" s="275"/>
      <c r="F79" s="275" t="s">
        <v>23</v>
      </c>
      <c r="G79" s="35"/>
    </row>
    <row r="80" spans="1:7">
      <c r="A80" s="275"/>
      <c r="B80" s="275"/>
      <c r="C80" s="275"/>
      <c r="D80" s="275"/>
      <c r="E80" s="275"/>
      <c r="F80" s="275" t="s">
        <v>33</v>
      </c>
      <c r="G80" s="35">
        <f t="shared" ref="G80:G83" si="2">G81</f>
        <v>165000</v>
      </c>
    </row>
    <row r="81" spans="1:7">
      <c r="A81" s="275"/>
      <c r="B81" s="275"/>
      <c r="C81" s="275"/>
      <c r="D81" s="275"/>
      <c r="E81" s="275"/>
      <c r="F81" s="275" t="s">
        <v>38</v>
      </c>
      <c r="G81" s="35">
        <f t="shared" si="2"/>
        <v>165000</v>
      </c>
    </row>
    <row r="82" spans="1:7">
      <c r="A82" s="275"/>
      <c r="B82" s="275"/>
      <c r="C82" s="275"/>
      <c r="D82" s="275"/>
      <c r="E82" s="275"/>
      <c r="F82" s="275" t="s">
        <v>39</v>
      </c>
      <c r="G82" s="35">
        <f t="shared" si="2"/>
        <v>165000</v>
      </c>
    </row>
    <row r="83" spans="1:7">
      <c r="A83" s="275"/>
      <c r="B83" s="275"/>
      <c r="C83" s="275"/>
      <c r="D83" s="275"/>
      <c r="E83" s="275"/>
      <c r="F83" s="275" t="s">
        <v>90</v>
      </c>
      <c r="G83" s="35">
        <f t="shared" si="2"/>
        <v>165000</v>
      </c>
    </row>
    <row r="84" spans="1:7">
      <c r="A84" s="275"/>
      <c r="B84" s="275"/>
      <c r="C84" s="275"/>
      <c r="D84" s="275"/>
      <c r="E84" s="275"/>
      <c r="F84" s="275" t="s">
        <v>79</v>
      </c>
      <c r="G84" s="46">
        <f>SUM('1.'!D175)</f>
        <v>165000</v>
      </c>
    </row>
    <row r="85" spans="1:7">
      <c r="A85" s="49"/>
      <c r="B85" s="49"/>
      <c r="C85" s="49"/>
      <c r="D85" s="49">
        <v>1205</v>
      </c>
      <c r="E85" s="49"/>
      <c r="F85" s="49" t="s">
        <v>103</v>
      </c>
      <c r="G85" s="92">
        <f>+G95</f>
        <v>1211712</v>
      </c>
    </row>
    <row r="86" spans="1:7">
      <c r="A86" s="275"/>
      <c r="B86" s="275"/>
      <c r="C86" s="275"/>
      <c r="D86" s="275"/>
      <c r="E86" s="275"/>
      <c r="F86" s="275" t="s">
        <v>32</v>
      </c>
      <c r="G86" s="35"/>
    </row>
    <row r="87" spans="1:7" ht="34.5">
      <c r="A87" s="275"/>
      <c r="B87" s="275"/>
      <c r="C87" s="275"/>
      <c r="D87" s="275"/>
      <c r="E87" s="275">
        <v>12001</v>
      </c>
      <c r="F87" s="275" t="s">
        <v>98</v>
      </c>
      <c r="G87" s="35">
        <f>+G89</f>
        <v>1211712</v>
      </c>
    </row>
    <row r="88" spans="1:7">
      <c r="A88" s="275"/>
      <c r="B88" s="275"/>
      <c r="C88" s="275"/>
      <c r="D88" s="275"/>
      <c r="E88" s="275"/>
      <c r="F88" s="275" t="s">
        <v>22</v>
      </c>
      <c r="G88" s="35"/>
    </row>
    <row r="89" spans="1:7" ht="34.5">
      <c r="A89" s="275"/>
      <c r="B89" s="275"/>
      <c r="C89" s="275"/>
      <c r="D89" s="275"/>
      <c r="E89" s="275"/>
      <c r="F89" s="275" t="s">
        <v>58</v>
      </c>
      <c r="G89" s="35">
        <f>+G91</f>
        <v>1211712</v>
      </c>
    </row>
    <row r="90" spans="1:7" ht="34.5">
      <c r="A90" s="275"/>
      <c r="B90" s="275"/>
      <c r="C90" s="275"/>
      <c r="D90" s="275"/>
      <c r="E90" s="275"/>
      <c r="F90" s="275" t="s">
        <v>23</v>
      </c>
      <c r="G90" s="46">
        <f t="shared" ref="G90" si="3">+G92</f>
        <v>1211712</v>
      </c>
    </row>
    <row r="91" spans="1:7">
      <c r="A91" s="275"/>
      <c r="B91" s="275"/>
      <c r="C91" s="275"/>
      <c r="D91" s="275"/>
      <c r="E91" s="275"/>
      <c r="F91" s="275" t="s">
        <v>33</v>
      </c>
      <c r="G91" s="35">
        <f t="shared" ref="G91:G94" si="4">+G92</f>
        <v>1211712</v>
      </c>
    </row>
    <row r="92" spans="1:7">
      <c r="A92" s="275"/>
      <c r="B92" s="275"/>
      <c r="C92" s="275"/>
      <c r="D92" s="275"/>
      <c r="E92" s="275"/>
      <c r="F92" s="275" t="s">
        <v>38</v>
      </c>
      <c r="G92" s="35">
        <f t="shared" si="4"/>
        <v>1211712</v>
      </c>
    </row>
    <row r="93" spans="1:7">
      <c r="A93" s="275"/>
      <c r="B93" s="275"/>
      <c r="C93" s="275"/>
      <c r="D93" s="275"/>
      <c r="E93" s="275"/>
      <c r="F93" s="275" t="s">
        <v>39</v>
      </c>
      <c r="G93" s="35">
        <f t="shared" si="4"/>
        <v>1211712</v>
      </c>
    </row>
    <row r="94" spans="1:7" ht="34.5">
      <c r="A94" s="275"/>
      <c r="B94" s="275"/>
      <c r="C94" s="275"/>
      <c r="D94" s="275"/>
      <c r="E94" s="275"/>
      <c r="F94" s="275" t="s">
        <v>40</v>
      </c>
      <c r="G94" s="35">
        <f t="shared" si="4"/>
        <v>1211712</v>
      </c>
    </row>
    <row r="95" spans="1:7">
      <c r="A95" s="275"/>
      <c r="B95" s="275"/>
      <c r="C95" s="275"/>
      <c r="D95" s="275"/>
      <c r="E95" s="275"/>
      <c r="F95" s="275" t="s">
        <v>102</v>
      </c>
      <c r="G95" s="35">
        <f>SUM('1.'!D263)</f>
        <v>1211712</v>
      </c>
    </row>
    <row r="96" spans="1:7">
      <c r="A96" s="275"/>
      <c r="B96" s="275" t="s">
        <v>104</v>
      </c>
      <c r="C96" s="275"/>
      <c r="D96" s="275"/>
      <c r="E96" s="275"/>
      <c r="F96" s="275" t="s">
        <v>105</v>
      </c>
      <c r="G96" s="46">
        <f>+G98</f>
        <v>-6000</v>
      </c>
    </row>
    <row r="97" spans="1:7">
      <c r="A97" s="275"/>
      <c r="B97" s="275"/>
      <c r="C97" s="275"/>
      <c r="D97" s="275"/>
      <c r="E97" s="275"/>
      <c r="F97" s="275" t="s">
        <v>32</v>
      </c>
      <c r="G97" s="16"/>
    </row>
    <row r="98" spans="1:7">
      <c r="A98" s="275"/>
      <c r="B98" s="275"/>
      <c r="C98" s="275" t="s">
        <v>36</v>
      </c>
      <c r="D98" s="275"/>
      <c r="E98" s="275"/>
      <c r="F98" s="275" t="s">
        <v>105</v>
      </c>
      <c r="G98" s="35">
        <f>G100</f>
        <v>-6000</v>
      </c>
    </row>
    <row r="99" spans="1:7">
      <c r="A99" s="275"/>
      <c r="B99" s="275"/>
      <c r="C99" s="275"/>
      <c r="D99" s="275"/>
      <c r="E99" s="275"/>
      <c r="F99" s="275" t="s">
        <v>32</v>
      </c>
      <c r="G99" s="16"/>
    </row>
    <row r="100" spans="1:7">
      <c r="A100" s="275"/>
      <c r="B100" s="275"/>
      <c r="C100" s="275"/>
      <c r="D100" s="275"/>
      <c r="E100" s="275"/>
      <c r="F100" s="282" t="s">
        <v>37</v>
      </c>
      <c r="G100" s="92">
        <f>G102</f>
        <v>-6000</v>
      </c>
    </row>
    <row r="101" spans="1:7">
      <c r="A101" s="275"/>
      <c r="B101" s="275"/>
      <c r="C101" s="275"/>
      <c r="D101" s="275"/>
      <c r="E101" s="275"/>
      <c r="F101" s="275" t="s">
        <v>32</v>
      </c>
      <c r="G101" s="91"/>
    </row>
    <row r="102" spans="1:7">
      <c r="A102" s="275"/>
      <c r="B102" s="275"/>
      <c r="C102" s="275"/>
      <c r="D102" s="275">
        <v>1005</v>
      </c>
      <c r="E102" s="275"/>
      <c r="F102" s="275" t="s">
        <v>215</v>
      </c>
      <c r="G102" s="115">
        <f>+G104</f>
        <v>-6000</v>
      </c>
    </row>
    <row r="103" spans="1:7">
      <c r="A103" s="275"/>
      <c r="B103" s="275"/>
      <c r="C103" s="275"/>
      <c r="D103" s="275"/>
      <c r="E103" s="275"/>
      <c r="F103" s="275" t="s">
        <v>32</v>
      </c>
      <c r="G103" s="44"/>
    </row>
    <row r="104" spans="1:7" ht="67.5" customHeight="1">
      <c r="A104" s="275"/>
      <c r="B104" s="275"/>
      <c r="C104" s="275"/>
      <c r="D104" s="275"/>
      <c r="E104" s="275">
        <v>12003</v>
      </c>
      <c r="F104" s="275" t="s">
        <v>213</v>
      </c>
      <c r="G104" s="35">
        <f>G106</f>
        <v>-6000</v>
      </c>
    </row>
    <row r="105" spans="1:7">
      <c r="A105" s="275"/>
      <c r="B105" s="275"/>
      <c r="C105" s="275"/>
      <c r="D105" s="275"/>
      <c r="E105" s="275"/>
      <c r="F105" s="275" t="s">
        <v>22</v>
      </c>
      <c r="G105" s="44"/>
    </row>
    <row r="106" spans="1:7" ht="34.5">
      <c r="A106" s="275"/>
      <c r="B106" s="275"/>
      <c r="C106" s="275"/>
      <c r="D106" s="275"/>
      <c r="E106" s="275"/>
      <c r="F106" s="275" t="s">
        <v>58</v>
      </c>
      <c r="G106" s="47">
        <f>SUM(G108)</f>
        <v>-6000</v>
      </c>
    </row>
    <row r="107" spans="1:7" ht="34.5">
      <c r="A107" s="275"/>
      <c r="B107" s="275"/>
      <c r="C107" s="275"/>
      <c r="D107" s="275"/>
      <c r="E107" s="275"/>
      <c r="F107" s="275" t="s">
        <v>23</v>
      </c>
      <c r="G107" s="44"/>
    </row>
    <row r="108" spans="1:7">
      <c r="A108" s="275"/>
      <c r="B108" s="275"/>
      <c r="C108" s="275"/>
      <c r="D108" s="275"/>
      <c r="E108" s="275"/>
      <c r="F108" s="275" t="s">
        <v>33</v>
      </c>
      <c r="G108" s="47">
        <f>SUM(G109)</f>
        <v>-6000</v>
      </c>
    </row>
    <row r="109" spans="1:7">
      <c r="A109" s="275"/>
      <c r="B109" s="275"/>
      <c r="C109" s="275"/>
      <c r="D109" s="275"/>
      <c r="E109" s="275"/>
      <c r="F109" s="275" t="s">
        <v>38</v>
      </c>
      <c r="G109" s="46">
        <f t="shared" ref="G109" si="5">+G110</f>
        <v>-6000</v>
      </c>
    </row>
    <row r="110" spans="1:7">
      <c r="A110" s="275"/>
      <c r="B110" s="275"/>
      <c r="C110" s="275"/>
      <c r="D110" s="275"/>
      <c r="E110" s="275"/>
      <c r="F110" s="275" t="s">
        <v>39</v>
      </c>
      <c r="G110" s="46">
        <f>+G112</f>
        <v>-6000</v>
      </c>
    </row>
    <row r="111" spans="1:7" ht="34.5">
      <c r="A111" s="275"/>
      <c r="B111" s="275"/>
      <c r="C111" s="275"/>
      <c r="D111" s="275"/>
      <c r="E111" s="275"/>
      <c r="F111" s="275" t="s">
        <v>40</v>
      </c>
      <c r="G111" s="35">
        <f>SUM(G112)</f>
        <v>-6000</v>
      </c>
    </row>
    <row r="112" spans="1:7">
      <c r="A112" s="275"/>
      <c r="B112" s="275"/>
      <c r="C112" s="275"/>
      <c r="D112" s="275"/>
      <c r="E112" s="275"/>
      <c r="F112" s="275" t="s">
        <v>67</v>
      </c>
      <c r="G112" s="46">
        <f>'1.'!D24</f>
        <v>-6000</v>
      </c>
    </row>
    <row r="113" spans="1:7">
      <c r="A113" s="49"/>
      <c r="B113" s="49" t="s">
        <v>41</v>
      </c>
      <c r="C113" s="49"/>
      <c r="D113" s="49"/>
      <c r="E113" s="49"/>
      <c r="F113" s="49" t="s">
        <v>31</v>
      </c>
      <c r="G113" s="115">
        <f>+G115</f>
        <v>-578932.69999999995</v>
      </c>
    </row>
    <row r="114" spans="1:7">
      <c r="A114" s="275"/>
      <c r="B114" s="275"/>
      <c r="C114" s="275"/>
      <c r="D114" s="275"/>
      <c r="E114" s="275"/>
      <c r="F114" s="275" t="s">
        <v>32</v>
      </c>
      <c r="G114" s="16"/>
    </row>
    <row r="115" spans="1:7">
      <c r="A115" s="275"/>
      <c r="B115" s="275"/>
      <c r="C115" s="275" t="s">
        <v>36</v>
      </c>
      <c r="D115" s="275"/>
      <c r="E115" s="275"/>
      <c r="F115" s="275" t="s">
        <v>31</v>
      </c>
      <c r="G115" s="35">
        <f>G117</f>
        <v>-578932.69999999995</v>
      </c>
    </row>
    <row r="116" spans="1:7">
      <c r="A116" s="275"/>
      <c r="B116" s="275"/>
      <c r="C116" s="275"/>
      <c r="D116" s="275"/>
      <c r="E116" s="275"/>
      <c r="F116" s="275" t="s">
        <v>32</v>
      </c>
      <c r="G116" s="16"/>
    </row>
    <row r="117" spans="1:7">
      <c r="A117" s="275"/>
      <c r="B117" s="275"/>
      <c r="C117" s="275"/>
      <c r="D117" s="275"/>
      <c r="E117" s="275"/>
      <c r="F117" s="282" t="s">
        <v>37</v>
      </c>
      <c r="G117" s="44">
        <f>G119+G130+G177</f>
        <v>-578932.69999999995</v>
      </c>
    </row>
    <row r="118" spans="1:7">
      <c r="A118" s="275"/>
      <c r="B118" s="275"/>
      <c r="C118" s="275"/>
      <c r="D118" s="275"/>
      <c r="E118" s="275"/>
      <c r="F118" s="275" t="s">
        <v>32</v>
      </c>
      <c r="G118" s="16"/>
    </row>
    <row r="119" spans="1:7">
      <c r="A119" s="275"/>
      <c r="B119" s="275"/>
      <c r="C119" s="275"/>
      <c r="D119" s="275" t="s">
        <v>159</v>
      </c>
      <c r="E119" s="275"/>
      <c r="F119" s="275" t="s">
        <v>155</v>
      </c>
      <c r="G119" s="35">
        <f>+G121</f>
        <v>-875000</v>
      </c>
    </row>
    <row r="120" spans="1:7">
      <c r="A120" s="275"/>
      <c r="B120" s="275"/>
      <c r="C120" s="275"/>
      <c r="D120" s="275"/>
      <c r="E120" s="275"/>
      <c r="F120" s="275" t="s">
        <v>32</v>
      </c>
      <c r="G120" s="16"/>
    </row>
    <row r="121" spans="1:7" ht="26.25" customHeight="1">
      <c r="A121" s="275"/>
      <c r="B121" s="275"/>
      <c r="C121" s="275"/>
      <c r="D121" s="275"/>
      <c r="E121" s="275" t="s">
        <v>101</v>
      </c>
      <c r="F121" s="275" t="s">
        <v>160</v>
      </c>
      <c r="G121" s="35">
        <f>+G123</f>
        <v>-875000</v>
      </c>
    </row>
    <row r="122" spans="1:7">
      <c r="A122" s="275"/>
      <c r="B122" s="275"/>
      <c r="C122" s="275"/>
      <c r="D122" s="275"/>
      <c r="E122" s="275"/>
      <c r="F122" s="275" t="s">
        <v>22</v>
      </c>
      <c r="G122" s="35"/>
    </row>
    <row r="123" spans="1:7" ht="34.5">
      <c r="A123" s="275"/>
      <c r="B123" s="275"/>
      <c r="C123" s="275"/>
      <c r="D123" s="275"/>
      <c r="E123" s="275"/>
      <c r="F123" s="275" t="s">
        <v>58</v>
      </c>
      <c r="G123" s="35">
        <f>+G125</f>
        <v>-875000</v>
      </c>
    </row>
    <row r="124" spans="1:7" ht="34.5">
      <c r="A124" s="275"/>
      <c r="B124" s="275"/>
      <c r="C124" s="275"/>
      <c r="D124" s="275"/>
      <c r="E124" s="275"/>
      <c r="F124" s="275" t="s">
        <v>23</v>
      </c>
      <c r="G124" s="35"/>
    </row>
    <row r="125" spans="1:7">
      <c r="A125" s="275"/>
      <c r="B125" s="275"/>
      <c r="C125" s="275"/>
      <c r="D125" s="275"/>
      <c r="E125" s="275"/>
      <c r="F125" s="275" t="s">
        <v>33</v>
      </c>
      <c r="G125" s="35">
        <f t="shared" ref="G125:G126" si="6">+G126</f>
        <v>-875000</v>
      </c>
    </row>
    <row r="126" spans="1:7">
      <c r="A126" s="275"/>
      <c r="B126" s="275"/>
      <c r="C126" s="275"/>
      <c r="D126" s="275"/>
      <c r="E126" s="275"/>
      <c r="F126" s="275" t="s">
        <v>38</v>
      </c>
      <c r="G126" s="35">
        <f t="shared" si="6"/>
        <v>-875000</v>
      </c>
    </row>
    <row r="127" spans="1:7">
      <c r="A127" s="275"/>
      <c r="B127" s="275"/>
      <c r="C127" s="275"/>
      <c r="D127" s="275"/>
      <c r="E127" s="275"/>
      <c r="F127" s="275" t="s">
        <v>39</v>
      </c>
      <c r="G127" s="35">
        <f>+G128</f>
        <v>-875000</v>
      </c>
    </row>
    <row r="128" spans="1:7" ht="34.5">
      <c r="A128" s="275"/>
      <c r="B128" s="275"/>
      <c r="C128" s="275"/>
      <c r="D128" s="275"/>
      <c r="E128" s="275"/>
      <c r="F128" s="275" t="s">
        <v>40</v>
      </c>
      <c r="G128" s="35">
        <f>+G129</f>
        <v>-875000</v>
      </c>
    </row>
    <row r="129" spans="1:7">
      <c r="A129" s="275"/>
      <c r="B129" s="275"/>
      <c r="C129" s="275"/>
      <c r="D129" s="275"/>
      <c r="E129" s="275"/>
      <c r="F129" s="275" t="s">
        <v>67</v>
      </c>
      <c r="G129" s="35">
        <f>'1.'!D49</f>
        <v>-875000</v>
      </c>
    </row>
    <row r="130" spans="1:7">
      <c r="A130" s="275"/>
      <c r="B130" s="275"/>
      <c r="C130" s="275"/>
      <c r="D130" s="275">
        <v>1141</v>
      </c>
      <c r="E130" s="277"/>
      <c r="F130" s="275" t="s">
        <v>306</v>
      </c>
      <c r="G130" s="163">
        <f>G141+G132+G150+G159+G168</f>
        <v>-333332.7</v>
      </c>
    </row>
    <row r="131" spans="1:7">
      <c r="A131" s="275"/>
      <c r="B131" s="275"/>
      <c r="C131" s="275"/>
      <c r="D131" s="275"/>
      <c r="E131" s="277"/>
      <c r="F131" s="275" t="s">
        <v>32</v>
      </c>
      <c r="G131" s="163"/>
    </row>
    <row r="132" spans="1:7">
      <c r="A132" s="275"/>
      <c r="B132" s="275"/>
      <c r="C132" s="275"/>
      <c r="D132" s="275"/>
      <c r="E132" s="277">
        <v>11001</v>
      </c>
      <c r="F132" s="275" t="s">
        <v>309</v>
      </c>
      <c r="G132" s="163">
        <f>G134</f>
        <v>-118300</v>
      </c>
    </row>
    <row r="133" spans="1:7">
      <c r="A133" s="275"/>
      <c r="B133" s="275"/>
      <c r="C133" s="275"/>
      <c r="D133" s="275"/>
      <c r="E133" s="277"/>
      <c r="F133" s="275" t="s">
        <v>22</v>
      </c>
      <c r="G133" s="163"/>
    </row>
    <row r="134" spans="1:7">
      <c r="A134" s="275"/>
      <c r="B134" s="275"/>
      <c r="C134" s="275"/>
      <c r="D134" s="275"/>
      <c r="E134" s="277"/>
      <c r="F134" s="275" t="s">
        <v>37</v>
      </c>
      <c r="G134" s="163">
        <f>G136</f>
        <v>-118300</v>
      </c>
    </row>
    <row r="135" spans="1:7" ht="34.5">
      <c r="A135" s="275"/>
      <c r="B135" s="275"/>
      <c r="C135" s="275"/>
      <c r="D135" s="275"/>
      <c r="E135" s="277"/>
      <c r="F135" s="275" t="s">
        <v>23</v>
      </c>
      <c r="G135" s="163"/>
    </row>
    <row r="136" spans="1:7">
      <c r="A136" s="275"/>
      <c r="B136" s="275"/>
      <c r="C136" s="275"/>
      <c r="D136" s="275"/>
      <c r="E136" s="277"/>
      <c r="F136" s="275" t="s">
        <v>33</v>
      </c>
      <c r="G136" s="163">
        <f>G137</f>
        <v>-118300</v>
      </c>
    </row>
    <row r="137" spans="1:7">
      <c r="A137" s="275"/>
      <c r="B137" s="275"/>
      <c r="C137" s="275"/>
      <c r="D137" s="275"/>
      <c r="E137" s="277"/>
      <c r="F137" s="275" t="s">
        <v>38</v>
      </c>
      <c r="G137" s="163">
        <f>G138</f>
        <v>-118300</v>
      </c>
    </row>
    <row r="138" spans="1:7">
      <c r="A138" s="275"/>
      <c r="B138" s="275"/>
      <c r="C138" s="275"/>
      <c r="D138" s="275"/>
      <c r="E138" s="277"/>
      <c r="F138" s="275" t="s">
        <v>319</v>
      </c>
      <c r="G138" s="163">
        <f>G139</f>
        <v>-118300</v>
      </c>
    </row>
    <row r="139" spans="1:7" ht="34.5">
      <c r="A139" s="275"/>
      <c r="B139" s="275"/>
      <c r="C139" s="275"/>
      <c r="D139" s="275"/>
      <c r="E139" s="277"/>
      <c r="F139" s="275" t="s">
        <v>320</v>
      </c>
      <c r="G139" s="163">
        <f>G140</f>
        <v>-118300</v>
      </c>
    </row>
    <row r="140" spans="1:7" ht="34.5">
      <c r="A140" s="275"/>
      <c r="B140" s="275"/>
      <c r="C140" s="275"/>
      <c r="D140" s="275"/>
      <c r="E140" s="277"/>
      <c r="F140" s="275" t="s">
        <v>321</v>
      </c>
      <c r="G140" s="163">
        <f>'1.'!D188</f>
        <v>-118300</v>
      </c>
    </row>
    <row r="141" spans="1:7" ht="34.5">
      <c r="A141" s="275"/>
      <c r="B141" s="275"/>
      <c r="C141" s="275"/>
      <c r="D141" s="275"/>
      <c r="E141" s="277">
        <v>11007</v>
      </c>
      <c r="F141" s="275" t="s">
        <v>311</v>
      </c>
      <c r="G141" s="163">
        <f>G143</f>
        <v>-95200</v>
      </c>
    </row>
    <row r="142" spans="1:7">
      <c r="A142" s="275"/>
      <c r="B142" s="275"/>
      <c r="C142" s="275"/>
      <c r="D142" s="275"/>
      <c r="E142" s="277"/>
      <c r="F142" s="275" t="s">
        <v>22</v>
      </c>
      <c r="G142" s="163"/>
    </row>
    <row r="143" spans="1:7">
      <c r="A143" s="275"/>
      <c r="B143" s="275"/>
      <c r="C143" s="275"/>
      <c r="D143" s="275"/>
      <c r="E143" s="277"/>
      <c r="F143" s="275" t="s">
        <v>37</v>
      </c>
      <c r="G143" s="163">
        <f>G145</f>
        <v>-95200</v>
      </c>
    </row>
    <row r="144" spans="1:7" ht="34.5">
      <c r="A144" s="275"/>
      <c r="B144" s="275"/>
      <c r="C144" s="275"/>
      <c r="D144" s="275"/>
      <c r="E144" s="277"/>
      <c r="F144" s="275" t="s">
        <v>23</v>
      </c>
      <c r="G144" s="163"/>
    </row>
    <row r="145" spans="1:7">
      <c r="A145" s="275"/>
      <c r="B145" s="275"/>
      <c r="C145" s="275"/>
      <c r="D145" s="275"/>
      <c r="E145" s="277"/>
      <c r="F145" s="275" t="s">
        <v>33</v>
      </c>
      <c r="G145" s="163">
        <f>G146</f>
        <v>-95200</v>
      </c>
    </row>
    <row r="146" spans="1:7">
      <c r="A146" s="275"/>
      <c r="B146" s="275"/>
      <c r="C146" s="275"/>
      <c r="D146" s="275"/>
      <c r="E146" s="277"/>
      <c r="F146" s="275" t="s">
        <v>38</v>
      </c>
      <c r="G146" s="163">
        <f>G147</f>
        <v>-95200</v>
      </c>
    </row>
    <row r="147" spans="1:7">
      <c r="A147" s="275"/>
      <c r="B147" s="275"/>
      <c r="C147" s="275"/>
      <c r="D147" s="275"/>
      <c r="E147" s="277"/>
      <c r="F147" s="275" t="s">
        <v>319</v>
      </c>
      <c r="G147" s="163">
        <f>G148</f>
        <v>-95200</v>
      </c>
    </row>
    <row r="148" spans="1:7" ht="34.5">
      <c r="A148" s="275"/>
      <c r="B148" s="275"/>
      <c r="C148" s="275"/>
      <c r="D148" s="275"/>
      <c r="E148" s="277"/>
      <c r="F148" s="275" t="s">
        <v>320</v>
      </c>
      <c r="G148" s="163">
        <f>G149</f>
        <v>-95200</v>
      </c>
    </row>
    <row r="149" spans="1:7" ht="34.5">
      <c r="A149" s="275"/>
      <c r="B149" s="275"/>
      <c r="C149" s="275"/>
      <c r="D149" s="275"/>
      <c r="E149" s="277"/>
      <c r="F149" s="275" t="s">
        <v>322</v>
      </c>
      <c r="G149" s="163">
        <f>'1.'!D194</f>
        <v>-95200</v>
      </c>
    </row>
    <row r="150" spans="1:7" ht="34.5">
      <c r="A150" s="275"/>
      <c r="B150" s="275"/>
      <c r="C150" s="275"/>
      <c r="D150" s="275"/>
      <c r="E150" s="277">
        <v>11009</v>
      </c>
      <c r="F150" s="275" t="s">
        <v>313</v>
      </c>
      <c r="G150" s="163">
        <f>G152</f>
        <v>-96100</v>
      </c>
    </row>
    <row r="151" spans="1:7">
      <c r="A151" s="275"/>
      <c r="B151" s="275"/>
      <c r="C151" s="275"/>
      <c r="D151" s="275"/>
      <c r="E151" s="277"/>
      <c r="F151" s="275" t="s">
        <v>22</v>
      </c>
      <c r="G151" s="163"/>
    </row>
    <row r="152" spans="1:7">
      <c r="A152" s="275"/>
      <c r="B152" s="275"/>
      <c r="C152" s="275"/>
      <c r="D152" s="275"/>
      <c r="E152" s="277"/>
      <c r="F152" s="275" t="s">
        <v>37</v>
      </c>
      <c r="G152" s="163">
        <f>G154</f>
        <v>-96100</v>
      </c>
    </row>
    <row r="153" spans="1:7" ht="34.5">
      <c r="A153" s="275"/>
      <c r="B153" s="275"/>
      <c r="C153" s="275"/>
      <c r="D153" s="275"/>
      <c r="E153" s="277"/>
      <c r="F153" s="275" t="s">
        <v>23</v>
      </c>
      <c r="G153" s="163"/>
    </row>
    <row r="154" spans="1:7">
      <c r="A154" s="275"/>
      <c r="B154" s="275"/>
      <c r="C154" s="275"/>
      <c r="D154" s="275"/>
      <c r="E154" s="277"/>
      <c r="F154" s="275" t="s">
        <v>33</v>
      </c>
      <c r="G154" s="163">
        <f>G155</f>
        <v>-96100</v>
      </c>
    </row>
    <row r="155" spans="1:7">
      <c r="A155" s="275"/>
      <c r="B155" s="275"/>
      <c r="C155" s="275"/>
      <c r="D155" s="275"/>
      <c r="E155" s="277"/>
      <c r="F155" s="275" t="s">
        <v>38</v>
      </c>
      <c r="G155" s="163">
        <f>G156</f>
        <v>-96100</v>
      </c>
    </row>
    <row r="156" spans="1:7">
      <c r="A156" s="275"/>
      <c r="B156" s="275"/>
      <c r="C156" s="275"/>
      <c r="D156" s="275"/>
      <c r="E156" s="277"/>
      <c r="F156" s="275" t="s">
        <v>319</v>
      </c>
      <c r="G156" s="163">
        <f>G157</f>
        <v>-96100</v>
      </c>
    </row>
    <row r="157" spans="1:7" ht="34.5">
      <c r="A157" s="275"/>
      <c r="B157" s="275"/>
      <c r="C157" s="275"/>
      <c r="D157" s="275"/>
      <c r="E157" s="277"/>
      <c r="F157" s="275" t="s">
        <v>320</v>
      </c>
      <c r="G157" s="163">
        <f>G158</f>
        <v>-96100</v>
      </c>
    </row>
    <row r="158" spans="1:7" ht="34.5">
      <c r="A158" s="275"/>
      <c r="B158" s="275"/>
      <c r="C158" s="275"/>
      <c r="D158" s="275"/>
      <c r="E158" s="277"/>
      <c r="F158" s="275" t="s">
        <v>321</v>
      </c>
      <c r="G158" s="163">
        <f>'1.'!D200</f>
        <v>-96100</v>
      </c>
    </row>
    <row r="159" spans="1:7" ht="34.5">
      <c r="A159" s="275"/>
      <c r="B159" s="275"/>
      <c r="C159" s="275"/>
      <c r="D159" s="275"/>
      <c r="E159" s="275" t="s">
        <v>438</v>
      </c>
      <c r="F159" s="275" t="s">
        <v>439</v>
      </c>
      <c r="G159" s="163">
        <f>G161</f>
        <v>-2635.7</v>
      </c>
    </row>
    <row r="160" spans="1:7">
      <c r="A160" s="275"/>
      <c r="B160" s="275"/>
      <c r="C160" s="275"/>
      <c r="D160" s="275"/>
      <c r="E160" s="275"/>
      <c r="F160" s="275" t="s">
        <v>22</v>
      </c>
      <c r="G160" s="163"/>
    </row>
    <row r="161" spans="1:7">
      <c r="A161" s="275"/>
      <c r="B161" s="275"/>
      <c r="C161" s="275"/>
      <c r="D161" s="275"/>
      <c r="E161" s="275"/>
      <c r="F161" s="278" t="s">
        <v>37</v>
      </c>
      <c r="G161" s="163">
        <f>G163</f>
        <v>-2635.7</v>
      </c>
    </row>
    <row r="162" spans="1:7" ht="34.5">
      <c r="A162" s="275"/>
      <c r="B162" s="275"/>
      <c r="C162" s="275"/>
      <c r="D162" s="275"/>
      <c r="E162" s="275"/>
      <c r="F162" s="275" t="s">
        <v>23</v>
      </c>
      <c r="G162" s="163"/>
    </row>
    <row r="163" spans="1:7">
      <c r="A163" s="275"/>
      <c r="B163" s="275"/>
      <c r="C163" s="275"/>
      <c r="D163" s="275"/>
      <c r="E163" s="275"/>
      <c r="F163" s="275" t="s">
        <v>33</v>
      </c>
      <c r="G163" s="163">
        <f>G164</f>
        <v>-2635.7</v>
      </c>
    </row>
    <row r="164" spans="1:7">
      <c r="A164" s="275"/>
      <c r="B164" s="275"/>
      <c r="C164" s="275"/>
      <c r="D164" s="275"/>
      <c r="E164" s="275"/>
      <c r="F164" s="275" t="s">
        <v>38</v>
      </c>
      <c r="G164" s="163">
        <f>G165</f>
        <v>-2635.7</v>
      </c>
    </row>
    <row r="165" spans="1:7">
      <c r="A165" s="275"/>
      <c r="B165" s="275"/>
      <c r="C165" s="275"/>
      <c r="D165" s="275"/>
      <c r="E165" s="275"/>
      <c r="F165" s="275" t="s">
        <v>319</v>
      </c>
      <c r="G165" s="163">
        <f>G166</f>
        <v>-2635.7</v>
      </c>
    </row>
    <row r="166" spans="1:7" ht="34.5">
      <c r="A166" s="275"/>
      <c r="B166" s="275"/>
      <c r="C166" s="275"/>
      <c r="D166" s="275"/>
      <c r="E166" s="275"/>
      <c r="F166" s="275" t="s">
        <v>320</v>
      </c>
      <c r="G166" s="163">
        <f>G167</f>
        <v>-2635.7</v>
      </c>
    </row>
    <row r="167" spans="1:7">
      <c r="A167" s="275"/>
      <c r="B167" s="275"/>
      <c r="C167" s="275"/>
      <c r="D167" s="275"/>
      <c r="E167" s="275"/>
      <c r="F167" s="275" t="s">
        <v>327</v>
      </c>
      <c r="G167" s="163">
        <f>'1.'!D206</f>
        <v>-2635.7</v>
      </c>
    </row>
    <row r="168" spans="1:7">
      <c r="A168" s="275"/>
      <c r="B168" s="275"/>
      <c r="C168" s="275"/>
      <c r="D168" s="275"/>
      <c r="E168" s="275" t="s">
        <v>441</v>
      </c>
      <c r="F168" s="275" t="s">
        <v>442</v>
      </c>
      <c r="G168" s="163">
        <f>G170</f>
        <v>-21097</v>
      </c>
    </row>
    <row r="169" spans="1:7">
      <c r="A169" s="275"/>
      <c r="B169" s="275"/>
      <c r="C169" s="275"/>
      <c r="D169" s="275"/>
      <c r="E169" s="275"/>
      <c r="F169" s="275" t="s">
        <v>22</v>
      </c>
      <c r="G169" s="163"/>
    </row>
    <row r="170" spans="1:7">
      <c r="A170" s="275"/>
      <c r="B170" s="275"/>
      <c r="C170" s="275"/>
      <c r="D170" s="275"/>
      <c r="E170" s="275"/>
      <c r="F170" s="278" t="s">
        <v>37</v>
      </c>
      <c r="G170" s="163">
        <f>G172</f>
        <v>-21097</v>
      </c>
    </row>
    <row r="171" spans="1:7" ht="34.5">
      <c r="A171" s="275"/>
      <c r="B171" s="275"/>
      <c r="C171" s="275"/>
      <c r="D171" s="275"/>
      <c r="E171" s="275"/>
      <c r="F171" s="275" t="s">
        <v>23</v>
      </c>
      <c r="G171" s="163"/>
    </row>
    <row r="172" spans="1:7">
      <c r="A172" s="275"/>
      <c r="B172" s="275"/>
      <c r="C172" s="275"/>
      <c r="D172" s="275"/>
      <c r="E172" s="275"/>
      <c r="F172" s="275" t="s">
        <v>33</v>
      </c>
      <c r="G172" s="163">
        <f>G173</f>
        <v>-21097</v>
      </c>
    </row>
    <row r="173" spans="1:7">
      <c r="A173" s="275"/>
      <c r="B173" s="275"/>
      <c r="C173" s="275"/>
      <c r="D173" s="275"/>
      <c r="E173" s="275"/>
      <c r="F173" s="275" t="s">
        <v>38</v>
      </c>
      <c r="G173" s="163">
        <f>G174</f>
        <v>-21097</v>
      </c>
    </row>
    <row r="174" spans="1:7">
      <c r="A174" s="275"/>
      <c r="B174" s="275"/>
      <c r="C174" s="275"/>
      <c r="D174" s="275"/>
      <c r="E174" s="275"/>
      <c r="F174" s="275" t="s">
        <v>319</v>
      </c>
      <c r="G174" s="163">
        <f>G175</f>
        <v>-21097</v>
      </c>
    </row>
    <row r="175" spans="1:7" ht="34.5">
      <c r="A175" s="275"/>
      <c r="B175" s="275"/>
      <c r="C175" s="275"/>
      <c r="D175" s="275"/>
      <c r="E175" s="275"/>
      <c r="F175" s="275" t="s">
        <v>320</v>
      </c>
      <c r="G175" s="163">
        <f>G176</f>
        <v>-21097</v>
      </c>
    </row>
    <row r="176" spans="1:7">
      <c r="A176" s="275"/>
      <c r="B176" s="275"/>
      <c r="C176" s="275"/>
      <c r="D176" s="275"/>
      <c r="E176" s="275"/>
      <c r="F176" s="275" t="s">
        <v>327</v>
      </c>
      <c r="G176" s="163">
        <f>'1.'!D212</f>
        <v>-21097</v>
      </c>
    </row>
    <row r="177" spans="1:7">
      <c r="A177" s="275"/>
      <c r="B177" s="275"/>
      <c r="C177" s="275"/>
      <c r="D177" s="275">
        <v>1068</v>
      </c>
      <c r="E177" s="275"/>
      <c r="F177" s="282" t="s">
        <v>43</v>
      </c>
      <c r="G177" s="35">
        <f>G179+G188+G197</f>
        <v>629400</v>
      </c>
    </row>
    <row r="178" spans="1:7">
      <c r="A178" s="275"/>
      <c r="B178" s="275"/>
      <c r="C178" s="275"/>
      <c r="D178" s="275"/>
      <c r="E178" s="275"/>
      <c r="F178" s="275" t="s">
        <v>32</v>
      </c>
      <c r="G178" s="116"/>
    </row>
    <row r="179" spans="1:7">
      <c r="A179" s="275"/>
      <c r="B179" s="275"/>
      <c r="C179" s="275"/>
      <c r="D179" s="275"/>
      <c r="E179" s="275">
        <v>12001</v>
      </c>
      <c r="F179" s="275" t="s">
        <v>174</v>
      </c>
      <c r="G179" s="35">
        <f>+G180</f>
        <v>-129600</v>
      </c>
    </row>
    <row r="180" spans="1:7">
      <c r="A180" s="275"/>
      <c r="B180" s="275"/>
      <c r="C180" s="275"/>
      <c r="D180" s="275"/>
      <c r="E180" s="275"/>
      <c r="F180" s="275" t="s">
        <v>22</v>
      </c>
      <c r="G180" s="35">
        <f t="shared" ref="G180" si="7">+G181</f>
        <v>-129600</v>
      </c>
    </row>
    <row r="181" spans="1:7" ht="34.5">
      <c r="A181" s="275"/>
      <c r="B181" s="275"/>
      <c r="C181" s="275"/>
      <c r="D181" s="275"/>
      <c r="E181" s="275"/>
      <c r="F181" s="275" t="s">
        <v>58</v>
      </c>
      <c r="G181" s="35">
        <f>+G183</f>
        <v>-129600</v>
      </c>
    </row>
    <row r="182" spans="1:7" ht="34.5">
      <c r="A182" s="275"/>
      <c r="B182" s="275"/>
      <c r="C182" s="275"/>
      <c r="D182" s="275"/>
      <c r="E182" s="275"/>
      <c r="F182" s="275" t="s">
        <v>23</v>
      </c>
      <c r="G182" s="35"/>
    </row>
    <row r="183" spans="1:7">
      <c r="A183" s="275"/>
      <c r="B183" s="275"/>
      <c r="C183" s="275"/>
      <c r="D183" s="275"/>
      <c r="E183" s="275"/>
      <c r="F183" s="275" t="s">
        <v>33</v>
      </c>
      <c r="G183" s="35">
        <f t="shared" ref="G183:G186" si="8">+G184</f>
        <v>-129600</v>
      </c>
    </row>
    <row r="184" spans="1:7">
      <c r="A184" s="275"/>
      <c r="B184" s="275"/>
      <c r="C184" s="275"/>
      <c r="D184" s="275"/>
      <c r="E184" s="275"/>
      <c r="F184" s="275" t="s">
        <v>38</v>
      </c>
      <c r="G184" s="35">
        <f t="shared" si="8"/>
        <v>-129600</v>
      </c>
    </row>
    <row r="185" spans="1:7">
      <c r="A185" s="275"/>
      <c r="B185" s="275"/>
      <c r="C185" s="275"/>
      <c r="D185" s="275"/>
      <c r="E185" s="275"/>
      <c r="F185" s="275" t="s">
        <v>39</v>
      </c>
      <c r="G185" s="35">
        <f>+G186</f>
        <v>-129600</v>
      </c>
    </row>
    <row r="186" spans="1:7" ht="34.5">
      <c r="A186" s="275"/>
      <c r="B186" s="275"/>
      <c r="C186" s="275"/>
      <c r="D186" s="275"/>
      <c r="E186" s="275"/>
      <c r="F186" s="275" t="s">
        <v>40</v>
      </c>
      <c r="G186" s="35">
        <f t="shared" si="8"/>
        <v>-129600</v>
      </c>
    </row>
    <row r="187" spans="1:7">
      <c r="A187" s="275"/>
      <c r="B187" s="275"/>
      <c r="C187" s="275"/>
      <c r="D187" s="275"/>
      <c r="E187" s="275"/>
      <c r="F187" s="275" t="s">
        <v>59</v>
      </c>
      <c r="G187" s="46">
        <f>'1.'!D81</f>
        <v>-129600</v>
      </c>
    </row>
    <row r="188" spans="1:7" ht="34.5">
      <c r="A188" s="275"/>
      <c r="B188" s="275"/>
      <c r="C188" s="275"/>
      <c r="D188" s="275"/>
      <c r="E188" s="275">
        <v>12004</v>
      </c>
      <c r="F188" s="12" t="s">
        <v>80</v>
      </c>
      <c r="G188" s="35">
        <f>+G189</f>
        <v>750000</v>
      </c>
    </row>
    <row r="189" spans="1:7">
      <c r="A189" s="275"/>
      <c r="B189" s="275"/>
      <c r="C189" s="275"/>
      <c r="D189" s="275"/>
      <c r="E189" s="275"/>
      <c r="F189" s="275" t="s">
        <v>22</v>
      </c>
      <c r="G189" s="35">
        <f t="shared" ref="G189" si="9">+G190</f>
        <v>750000</v>
      </c>
    </row>
    <row r="190" spans="1:7" ht="34.5">
      <c r="A190" s="275"/>
      <c r="B190" s="275"/>
      <c r="C190" s="275"/>
      <c r="D190" s="275"/>
      <c r="E190" s="275"/>
      <c r="F190" s="275" t="s">
        <v>58</v>
      </c>
      <c r="G190" s="35">
        <f>+G192</f>
        <v>750000</v>
      </c>
    </row>
    <row r="191" spans="1:7" ht="34.5">
      <c r="A191" s="275"/>
      <c r="B191" s="275"/>
      <c r="C191" s="275"/>
      <c r="D191" s="275"/>
      <c r="E191" s="275"/>
      <c r="F191" s="275" t="s">
        <v>23</v>
      </c>
      <c r="G191" s="35"/>
    </row>
    <row r="192" spans="1:7">
      <c r="A192" s="275"/>
      <c r="B192" s="275"/>
      <c r="C192" s="275"/>
      <c r="D192" s="275"/>
      <c r="E192" s="275"/>
      <c r="F192" s="275" t="s">
        <v>33</v>
      </c>
      <c r="G192" s="35">
        <f t="shared" ref="G192:G195" si="10">+G193</f>
        <v>750000</v>
      </c>
    </row>
    <row r="193" spans="1:7">
      <c r="A193" s="275"/>
      <c r="B193" s="275"/>
      <c r="C193" s="275"/>
      <c r="D193" s="275"/>
      <c r="E193" s="275"/>
      <c r="F193" s="275" t="s">
        <v>38</v>
      </c>
      <c r="G193" s="35">
        <f t="shared" si="10"/>
        <v>750000</v>
      </c>
    </row>
    <row r="194" spans="1:7">
      <c r="A194" s="275"/>
      <c r="B194" s="275"/>
      <c r="C194" s="275"/>
      <c r="D194" s="275"/>
      <c r="E194" s="275"/>
      <c r="F194" s="275" t="s">
        <v>39</v>
      </c>
      <c r="G194" s="35">
        <f>+G195</f>
        <v>750000</v>
      </c>
    </row>
    <row r="195" spans="1:7" ht="34.5">
      <c r="A195" s="275"/>
      <c r="B195" s="275"/>
      <c r="C195" s="275"/>
      <c r="D195" s="275"/>
      <c r="E195" s="275"/>
      <c r="F195" s="275" t="s">
        <v>40</v>
      </c>
      <c r="G195" s="35">
        <f t="shared" si="10"/>
        <v>750000</v>
      </c>
    </row>
    <row r="196" spans="1:7">
      <c r="A196" s="275"/>
      <c r="B196" s="275"/>
      <c r="C196" s="275"/>
      <c r="D196" s="275"/>
      <c r="E196" s="275"/>
      <c r="F196" s="275" t="s">
        <v>67</v>
      </c>
      <c r="G196" s="46">
        <f>'1.'!D87</f>
        <v>750000</v>
      </c>
    </row>
    <row r="197" spans="1:7" ht="86.25">
      <c r="A197" s="275"/>
      <c r="B197" s="275"/>
      <c r="C197" s="275"/>
      <c r="D197" s="275"/>
      <c r="E197" s="275">
        <v>12005</v>
      </c>
      <c r="F197" s="275" t="str">
        <f>'1.'!C94</f>
        <v xml:space="preserve">Զոհված զինծառայողների ծնողների՝ վերարտադրողականության
օժանդակ տեխնոլոգիաների կիրառմամբ բժշկական օգնության և
սպասարկման որոշ ծախսերի մասնակի փոխհատուցման տրամադրում 
</v>
      </c>
      <c r="G197" s="46">
        <f>G199</f>
        <v>9000</v>
      </c>
    </row>
    <row r="198" spans="1:7">
      <c r="A198" s="275"/>
      <c r="B198" s="275"/>
      <c r="C198" s="275"/>
      <c r="D198" s="275"/>
      <c r="E198" s="275"/>
      <c r="F198" s="253" t="s">
        <v>277</v>
      </c>
      <c r="G198" s="46"/>
    </row>
    <row r="199" spans="1:7">
      <c r="A199" s="275"/>
      <c r="B199" s="275"/>
      <c r="C199" s="275"/>
      <c r="D199" s="275"/>
      <c r="E199" s="275"/>
      <c r="F199" s="278" t="s">
        <v>278</v>
      </c>
      <c r="G199" s="46">
        <f>G201</f>
        <v>9000</v>
      </c>
    </row>
    <row r="200" spans="1:7" ht="34.5">
      <c r="A200" s="275"/>
      <c r="B200" s="275"/>
      <c r="C200" s="275"/>
      <c r="D200" s="275"/>
      <c r="E200" s="275"/>
      <c r="F200" s="275" t="s">
        <v>23</v>
      </c>
      <c r="G200" s="46"/>
    </row>
    <row r="201" spans="1:7">
      <c r="A201" s="275"/>
      <c r="B201" s="275"/>
      <c r="C201" s="275"/>
      <c r="D201" s="275"/>
      <c r="E201" s="275"/>
      <c r="F201" s="275" t="s">
        <v>33</v>
      </c>
      <c r="G201" s="46">
        <f>G202</f>
        <v>9000</v>
      </c>
    </row>
    <row r="202" spans="1:7">
      <c r="A202" s="275"/>
      <c r="B202" s="275"/>
      <c r="C202" s="275"/>
      <c r="D202" s="275"/>
      <c r="E202" s="275"/>
      <c r="F202" s="275" t="s">
        <v>38</v>
      </c>
      <c r="G202" s="46">
        <f>G203+G205</f>
        <v>9000</v>
      </c>
    </row>
    <row r="203" spans="1:7">
      <c r="A203" s="275"/>
      <c r="B203" s="275"/>
      <c r="C203" s="275"/>
      <c r="D203" s="275"/>
      <c r="E203" s="275"/>
      <c r="F203" s="275" t="s">
        <v>39</v>
      </c>
      <c r="G203" s="46">
        <f>G204</f>
        <v>600</v>
      </c>
    </row>
    <row r="204" spans="1:7">
      <c r="A204" s="275"/>
      <c r="B204" s="275"/>
      <c r="C204" s="275"/>
      <c r="D204" s="275"/>
      <c r="E204" s="275"/>
      <c r="F204" s="275" t="s">
        <v>102</v>
      </c>
      <c r="G204" s="46">
        <v>600</v>
      </c>
    </row>
    <row r="205" spans="1:7">
      <c r="A205" s="275"/>
      <c r="B205" s="275"/>
      <c r="C205" s="275"/>
      <c r="D205" s="275"/>
      <c r="E205" s="275"/>
      <c r="F205" s="275" t="s">
        <v>279</v>
      </c>
      <c r="G205" s="46">
        <f>G206</f>
        <v>8400</v>
      </c>
    </row>
    <row r="206" spans="1:7">
      <c r="A206" s="275"/>
      <c r="B206" s="275"/>
      <c r="C206" s="275"/>
      <c r="D206" s="275"/>
      <c r="E206" s="275"/>
      <c r="F206" s="275" t="s">
        <v>280</v>
      </c>
      <c r="G206" s="46">
        <f>G207</f>
        <v>8400</v>
      </c>
    </row>
    <row r="207" spans="1:7">
      <c r="A207" s="275"/>
      <c r="B207" s="275"/>
      <c r="C207" s="275"/>
      <c r="D207" s="275"/>
      <c r="E207" s="275"/>
      <c r="F207" s="275" t="s">
        <v>281</v>
      </c>
      <c r="G207" s="46">
        <v>8400</v>
      </c>
    </row>
    <row r="208" spans="1:7">
      <c r="A208" s="275"/>
      <c r="B208" s="164" t="s">
        <v>330</v>
      </c>
      <c r="C208" s="275"/>
      <c r="D208" s="275"/>
      <c r="E208" s="275"/>
      <c r="F208" s="240" t="s">
        <v>331</v>
      </c>
      <c r="G208" s="46">
        <f>G210</f>
        <v>-93851.4</v>
      </c>
    </row>
    <row r="209" spans="1:7">
      <c r="A209" s="275"/>
      <c r="B209" s="275"/>
      <c r="C209" s="275"/>
      <c r="D209" s="275"/>
      <c r="E209" s="275"/>
      <c r="F209" s="275" t="s">
        <v>32</v>
      </c>
      <c r="G209" s="46"/>
    </row>
    <row r="210" spans="1:7">
      <c r="A210" s="275"/>
      <c r="B210" s="275"/>
      <c r="C210" s="164" t="s">
        <v>161</v>
      </c>
      <c r="D210" s="275"/>
      <c r="E210" s="275"/>
      <c r="F210" s="240" t="s">
        <v>331</v>
      </c>
      <c r="G210" s="46">
        <f>G212</f>
        <v>-93851.4</v>
      </c>
    </row>
    <row r="211" spans="1:7">
      <c r="A211" s="275"/>
      <c r="B211" s="275"/>
      <c r="C211" s="275"/>
      <c r="D211" s="275"/>
      <c r="E211" s="275"/>
      <c r="F211" s="275" t="s">
        <v>32</v>
      </c>
      <c r="G211" s="46"/>
    </row>
    <row r="212" spans="1:7">
      <c r="A212" s="275"/>
      <c r="B212" s="275"/>
      <c r="C212" s="275"/>
      <c r="D212" s="275"/>
      <c r="E212" s="275"/>
      <c r="F212" s="282" t="s">
        <v>37</v>
      </c>
      <c r="G212" s="46">
        <f>G214</f>
        <v>-93851.4</v>
      </c>
    </row>
    <row r="213" spans="1:7">
      <c r="A213" s="275"/>
      <c r="B213" s="275"/>
      <c r="C213" s="275"/>
      <c r="D213" s="275"/>
      <c r="E213" s="275"/>
      <c r="F213" s="275" t="s">
        <v>32</v>
      </c>
      <c r="G213" s="46"/>
    </row>
    <row r="214" spans="1:7">
      <c r="A214" s="275"/>
      <c r="B214" s="275"/>
      <c r="C214" s="275"/>
      <c r="D214" s="275">
        <v>1088</v>
      </c>
      <c r="E214" s="275"/>
      <c r="F214" s="275" t="s">
        <v>316</v>
      </c>
      <c r="G214" s="46">
        <f>G216+G225</f>
        <v>-93851.4</v>
      </c>
    </row>
    <row r="215" spans="1:7">
      <c r="A215" s="275"/>
      <c r="B215" s="275"/>
      <c r="C215" s="275"/>
      <c r="D215" s="275"/>
      <c r="E215" s="275"/>
      <c r="F215" s="275" t="s">
        <v>32</v>
      </c>
      <c r="G215" s="46"/>
    </row>
    <row r="216" spans="1:7" ht="69">
      <c r="A216" s="275"/>
      <c r="B216" s="275"/>
      <c r="C216" s="275"/>
      <c r="D216" s="275"/>
      <c r="E216" s="275" t="s">
        <v>172</v>
      </c>
      <c r="F216" s="275" t="s">
        <v>424</v>
      </c>
      <c r="G216" s="46">
        <f>G218</f>
        <v>-16901.400000000001</v>
      </c>
    </row>
    <row r="217" spans="1:7">
      <c r="A217" s="275"/>
      <c r="B217" s="275"/>
      <c r="C217" s="275"/>
      <c r="D217" s="275"/>
      <c r="E217" s="275"/>
      <c r="F217" s="275" t="s">
        <v>22</v>
      </c>
      <c r="G217" s="46"/>
    </row>
    <row r="218" spans="1:7" ht="34.5">
      <c r="A218" s="275"/>
      <c r="B218" s="275"/>
      <c r="C218" s="275"/>
      <c r="D218" s="275"/>
      <c r="E218" s="275"/>
      <c r="F218" s="278" t="s">
        <v>58</v>
      </c>
      <c r="G218" s="46">
        <f>G220</f>
        <v>-16901.400000000001</v>
      </c>
    </row>
    <row r="219" spans="1:7" ht="34.5">
      <c r="A219" s="275"/>
      <c r="B219" s="275"/>
      <c r="C219" s="275"/>
      <c r="D219" s="275"/>
      <c r="E219" s="275"/>
      <c r="F219" s="275" t="s">
        <v>23</v>
      </c>
      <c r="G219" s="46"/>
    </row>
    <row r="220" spans="1:7">
      <c r="A220" s="275"/>
      <c r="B220" s="275"/>
      <c r="C220" s="275"/>
      <c r="D220" s="275"/>
      <c r="E220" s="275"/>
      <c r="F220" s="275" t="s">
        <v>33</v>
      </c>
      <c r="G220" s="46">
        <f>G221</f>
        <v>-16901.400000000001</v>
      </c>
    </row>
    <row r="221" spans="1:7">
      <c r="A221" s="275"/>
      <c r="B221" s="275"/>
      <c r="C221" s="275"/>
      <c r="D221" s="275"/>
      <c r="E221" s="275"/>
      <c r="F221" s="275" t="s">
        <v>38</v>
      </c>
      <c r="G221" s="46">
        <f>G222</f>
        <v>-16901.400000000001</v>
      </c>
    </row>
    <row r="222" spans="1:7">
      <c r="A222" s="275"/>
      <c r="B222" s="275"/>
      <c r="C222" s="275"/>
      <c r="D222" s="275"/>
      <c r="E222" s="275"/>
      <c r="F222" s="275" t="s">
        <v>151</v>
      </c>
      <c r="G222" s="46">
        <f>G223</f>
        <v>-16901.400000000001</v>
      </c>
    </row>
    <row r="223" spans="1:7">
      <c r="A223" s="275"/>
      <c r="B223" s="275"/>
      <c r="C223" s="275"/>
      <c r="D223" s="275"/>
      <c r="E223" s="275"/>
      <c r="F223" s="275" t="s">
        <v>426</v>
      </c>
      <c r="G223" s="46">
        <f>G224</f>
        <v>-16901.400000000001</v>
      </c>
    </row>
    <row r="224" spans="1:7">
      <c r="A224" s="275"/>
      <c r="B224" s="275"/>
      <c r="C224" s="275"/>
      <c r="D224" s="275"/>
      <c r="E224" s="275"/>
      <c r="F224" s="275" t="s">
        <v>427</v>
      </c>
      <c r="G224" s="46">
        <f>'1.'!D119</f>
        <v>-16901.400000000001</v>
      </c>
    </row>
    <row r="225" spans="1:7" ht="86.25">
      <c r="A225" s="275"/>
      <c r="B225" s="275"/>
      <c r="C225" s="275"/>
      <c r="D225" s="275"/>
      <c r="E225" s="275" t="s">
        <v>100</v>
      </c>
      <c r="F225" s="275" t="s">
        <v>428</v>
      </c>
      <c r="G225" s="46">
        <f>G227</f>
        <v>-76950</v>
      </c>
    </row>
    <row r="226" spans="1:7">
      <c r="A226" s="275"/>
      <c r="B226" s="275"/>
      <c r="C226" s="275"/>
      <c r="D226" s="275"/>
      <c r="E226" s="275"/>
      <c r="F226" s="275" t="s">
        <v>22</v>
      </c>
      <c r="G226" s="46"/>
    </row>
    <row r="227" spans="1:7" ht="34.5">
      <c r="A227" s="275"/>
      <c r="B227" s="275"/>
      <c r="C227" s="275"/>
      <c r="D227" s="275"/>
      <c r="E227" s="275"/>
      <c r="F227" s="278" t="s">
        <v>58</v>
      </c>
      <c r="G227" s="46">
        <f>G229</f>
        <v>-76950</v>
      </c>
    </row>
    <row r="228" spans="1:7" ht="34.5">
      <c r="A228" s="275"/>
      <c r="B228" s="275"/>
      <c r="C228" s="275"/>
      <c r="D228" s="275"/>
      <c r="E228" s="275"/>
      <c r="F228" s="275" t="s">
        <v>23</v>
      </c>
      <c r="G228" s="46"/>
    </row>
    <row r="229" spans="1:7">
      <c r="A229" s="275"/>
      <c r="B229" s="275"/>
      <c r="C229" s="275"/>
      <c r="D229" s="275"/>
      <c r="E229" s="275"/>
      <c r="F229" s="275" t="s">
        <v>33</v>
      </c>
      <c r="G229" s="46">
        <f>G230</f>
        <v>-76950</v>
      </c>
    </row>
    <row r="230" spans="1:7">
      <c r="A230" s="275"/>
      <c r="B230" s="275"/>
      <c r="C230" s="275"/>
      <c r="D230" s="275"/>
      <c r="E230" s="275"/>
      <c r="F230" s="275" t="s">
        <v>38</v>
      </c>
      <c r="G230" s="46">
        <f>G231</f>
        <v>-76950</v>
      </c>
    </row>
    <row r="231" spans="1:7">
      <c r="A231" s="275"/>
      <c r="B231" s="275"/>
      <c r="C231" s="275"/>
      <c r="D231" s="275"/>
      <c r="E231" s="275"/>
      <c r="F231" s="275" t="s">
        <v>319</v>
      </c>
      <c r="G231" s="46">
        <f>G232</f>
        <v>-76950</v>
      </c>
    </row>
    <row r="232" spans="1:7" ht="34.5">
      <c r="A232" s="275"/>
      <c r="B232" s="275"/>
      <c r="C232" s="275"/>
      <c r="D232" s="275"/>
      <c r="E232" s="275"/>
      <c r="F232" s="275" t="s">
        <v>320</v>
      </c>
      <c r="G232" s="46">
        <f>G233</f>
        <v>-76950</v>
      </c>
    </row>
    <row r="233" spans="1:7">
      <c r="A233" s="275"/>
      <c r="B233" s="275"/>
      <c r="C233" s="275"/>
      <c r="D233" s="275"/>
      <c r="E233" s="275"/>
      <c r="F233" s="275" t="s">
        <v>327</v>
      </c>
      <c r="G233" s="46">
        <f>'1.'!D125</f>
        <v>-76950</v>
      </c>
    </row>
    <row r="234" spans="1:7">
      <c r="A234" s="275"/>
      <c r="B234" s="164" t="s">
        <v>329</v>
      </c>
      <c r="C234" s="275"/>
      <c r="D234" s="275"/>
      <c r="E234" s="275"/>
      <c r="F234" s="240" t="s">
        <v>286</v>
      </c>
      <c r="G234" s="46">
        <f>G236</f>
        <v>-843000</v>
      </c>
    </row>
    <row r="235" spans="1:7">
      <c r="A235" s="275"/>
      <c r="B235" s="275"/>
      <c r="C235" s="275"/>
      <c r="D235" s="275"/>
      <c r="E235" s="275"/>
      <c r="F235" s="275" t="s">
        <v>32</v>
      </c>
      <c r="G235" s="46"/>
    </row>
    <row r="236" spans="1:7">
      <c r="A236" s="275"/>
      <c r="B236" s="275"/>
      <c r="C236" s="164" t="s">
        <v>161</v>
      </c>
      <c r="D236" s="275"/>
      <c r="E236" s="275"/>
      <c r="F236" s="240" t="s">
        <v>286</v>
      </c>
      <c r="G236" s="46">
        <f>G238</f>
        <v>-843000</v>
      </c>
    </row>
    <row r="237" spans="1:7">
      <c r="A237" s="275"/>
      <c r="B237" s="275"/>
      <c r="C237" s="275"/>
      <c r="D237" s="275"/>
      <c r="E237" s="275"/>
      <c r="F237" s="275" t="s">
        <v>32</v>
      </c>
      <c r="G237" s="46"/>
    </row>
    <row r="238" spans="1:7">
      <c r="A238" s="275"/>
      <c r="B238" s="275"/>
      <c r="C238" s="275"/>
      <c r="D238" s="275"/>
      <c r="E238" s="275"/>
      <c r="F238" s="282" t="s">
        <v>37</v>
      </c>
      <c r="G238" s="46">
        <f>G240</f>
        <v>-843000</v>
      </c>
    </row>
    <row r="239" spans="1:7">
      <c r="A239" s="275"/>
      <c r="B239" s="275"/>
      <c r="C239" s="275"/>
      <c r="D239" s="275"/>
      <c r="E239" s="275"/>
      <c r="F239" s="275" t="s">
        <v>32</v>
      </c>
      <c r="G239" s="46"/>
    </row>
    <row r="240" spans="1:7">
      <c r="A240" s="275"/>
      <c r="B240" s="275"/>
      <c r="C240" s="275"/>
      <c r="D240" s="275" t="s">
        <v>328</v>
      </c>
      <c r="E240" s="275"/>
      <c r="F240" s="275" t="s">
        <v>286</v>
      </c>
      <c r="G240" s="46">
        <f>G242+G251</f>
        <v>-843000</v>
      </c>
    </row>
    <row r="241" spans="1:7">
      <c r="A241" s="275"/>
      <c r="B241" s="275"/>
      <c r="C241" s="275"/>
      <c r="D241" s="275"/>
      <c r="E241" s="275"/>
      <c r="F241" s="275" t="s">
        <v>32</v>
      </c>
      <c r="G241" s="46"/>
    </row>
    <row r="242" spans="1:7" ht="51.75">
      <c r="A242" s="275"/>
      <c r="B242" s="275"/>
      <c r="C242" s="275"/>
      <c r="D242" s="165"/>
      <c r="E242" s="275" t="s">
        <v>289</v>
      </c>
      <c r="F242" s="275" t="s">
        <v>290</v>
      </c>
      <c r="G242" s="46">
        <f>G244</f>
        <v>-400000</v>
      </c>
    </row>
    <row r="243" spans="1:7">
      <c r="A243" s="275"/>
      <c r="B243" s="275"/>
      <c r="C243" s="275"/>
      <c r="D243" s="165"/>
      <c r="E243" s="275"/>
      <c r="F243" s="275" t="s">
        <v>22</v>
      </c>
      <c r="G243" s="46"/>
    </row>
    <row r="244" spans="1:7" ht="34.5">
      <c r="A244" s="275"/>
      <c r="B244" s="275"/>
      <c r="C244" s="275"/>
      <c r="D244" s="165"/>
      <c r="E244" s="275"/>
      <c r="F244" s="278" t="s">
        <v>58</v>
      </c>
      <c r="G244" s="46">
        <f>G246</f>
        <v>-400000</v>
      </c>
    </row>
    <row r="245" spans="1:7" ht="34.5">
      <c r="A245" s="275"/>
      <c r="B245" s="275"/>
      <c r="C245" s="275"/>
      <c r="D245" s="165"/>
      <c r="E245" s="275"/>
      <c r="F245" s="275" t="s">
        <v>23</v>
      </c>
      <c r="G245" s="46"/>
    </row>
    <row r="246" spans="1:7">
      <c r="A246" s="275"/>
      <c r="B246" s="275"/>
      <c r="C246" s="275"/>
      <c r="D246" s="165"/>
      <c r="E246" s="275"/>
      <c r="F246" s="275" t="s">
        <v>33</v>
      </c>
      <c r="G246" s="46">
        <f>G247</f>
        <v>-400000</v>
      </c>
    </row>
    <row r="247" spans="1:7">
      <c r="A247" s="275"/>
      <c r="B247" s="275"/>
      <c r="C247" s="275"/>
      <c r="D247" s="165"/>
      <c r="E247" s="275"/>
      <c r="F247" s="275" t="s">
        <v>38</v>
      </c>
      <c r="G247" s="46">
        <f>G248</f>
        <v>-400000</v>
      </c>
    </row>
    <row r="248" spans="1:7">
      <c r="A248" s="275"/>
      <c r="B248" s="275"/>
      <c r="C248" s="275"/>
      <c r="D248" s="165"/>
      <c r="E248" s="275"/>
      <c r="F248" s="275" t="s">
        <v>319</v>
      </c>
      <c r="G248" s="46">
        <f>G249</f>
        <v>-400000</v>
      </c>
    </row>
    <row r="249" spans="1:7" ht="34.5">
      <c r="A249" s="275"/>
      <c r="B249" s="275"/>
      <c r="C249" s="275"/>
      <c r="D249" s="165"/>
      <c r="E249" s="275"/>
      <c r="F249" s="275" t="s">
        <v>320</v>
      </c>
      <c r="G249" s="46">
        <f>G250</f>
        <v>-400000</v>
      </c>
    </row>
    <row r="250" spans="1:7">
      <c r="A250" s="275"/>
      <c r="B250" s="275"/>
      <c r="C250" s="275"/>
      <c r="D250" s="165"/>
      <c r="E250" s="275"/>
      <c r="F250" s="275" t="s">
        <v>327</v>
      </c>
      <c r="G250" s="46">
        <f>'1.'!D138</f>
        <v>-400000</v>
      </c>
    </row>
    <row r="251" spans="1:7" ht="34.5">
      <c r="A251" s="275"/>
      <c r="B251" s="275"/>
      <c r="C251" s="275"/>
      <c r="D251" s="165"/>
      <c r="E251" s="275" t="s">
        <v>291</v>
      </c>
      <c r="F251" s="275" t="s">
        <v>292</v>
      </c>
      <c r="G251" s="46">
        <f>G253</f>
        <v>-443000</v>
      </c>
    </row>
    <row r="252" spans="1:7">
      <c r="A252" s="275"/>
      <c r="B252" s="275"/>
      <c r="C252" s="275"/>
      <c r="D252" s="165"/>
      <c r="E252" s="275"/>
      <c r="F252" s="275" t="s">
        <v>22</v>
      </c>
      <c r="G252" s="46"/>
    </row>
    <row r="253" spans="1:7" ht="34.5">
      <c r="A253" s="275"/>
      <c r="B253" s="275"/>
      <c r="C253" s="275"/>
      <c r="D253" s="165"/>
      <c r="E253" s="275"/>
      <c r="F253" s="278" t="s">
        <v>58</v>
      </c>
      <c r="G253" s="46">
        <f>G255</f>
        <v>-443000</v>
      </c>
    </row>
    <row r="254" spans="1:7" ht="34.5">
      <c r="A254" s="275"/>
      <c r="B254" s="275"/>
      <c r="C254" s="275"/>
      <c r="D254" s="165"/>
      <c r="E254" s="275"/>
      <c r="F254" s="275" t="s">
        <v>23</v>
      </c>
      <c r="G254" s="46"/>
    </row>
    <row r="255" spans="1:7">
      <c r="A255" s="275"/>
      <c r="B255" s="275"/>
      <c r="C255" s="275"/>
      <c r="D255" s="165"/>
      <c r="E255" s="275"/>
      <c r="F255" s="275" t="s">
        <v>33</v>
      </c>
      <c r="G255" s="46">
        <f>G256</f>
        <v>-443000</v>
      </c>
    </row>
    <row r="256" spans="1:7">
      <c r="A256" s="275"/>
      <c r="B256" s="275"/>
      <c r="C256" s="275"/>
      <c r="D256" s="165"/>
      <c r="E256" s="275"/>
      <c r="F256" s="275" t="s">
        <v>38</v>
      </c>
      <c r="G256" s="46">
        <f>G257</f>
        <v>-443000</v>
      </c>
    </row>
    <row r="257" spans="1:7">
      <c r="A257" s="275"/>
      <c r="B257" s="275"/>
      <c r="C257" s="275"/>
      <c r="D257" s="165"/>
      <c r="E257" s="275"/>
      <c r="F257" s="275" t="s">
        <v>319</v>
      </c>
      <c r="G257" s="46">
        <f>G258</f>
        <v>-443000</v>
      </c>
    </row>
    <row r="258" spans="1:7" ht="34.5">
      <c r="A258" s="275"/>
      <c r="B258" s="275"/>
      <c r="C258" s="275"/>
      <c r="D258" s="165"/>
      <c r="E258" s="275"/>
      <c r="F258" s="275" t="s">
        <v>320</v>
      </c>
      <c r="G258" s="46">
        <f>G259</f>
        <v>-443000</v>
      </c>
    </row>
    <row r="259" spans="1:7">
      <c r="A259" s="275"/>
      <c r="B259" s="275"/>
      <c r="C259" s="275"/>
      <c r="D259" s="165"/>
      <c r="E259" s="275"/>
      <c r="F259" s="275" t="s">
        <v>327</v>
      </c>
      <c r="G259" s="46">
        <f>'1.'!D144</f>
        <v>-443000</v>
      </c>
    </row>
    <row r="260" spans="1:7">
      <c r="A260" s="275"/>
      <c r="B260" s="275" t="s">
        <v>121</v>
      </c>
      <c r="C260" s="275"/>
      <c r="D260" s="275"/>
      <c r="E260" s="275"/>
      <c r="F260" s="275" t="s">
        <v>122</v>
      </c>
      <c r="G260" s="35">
        <f>+G262</f>
        <v>-163400</v>
      </c>
    </row>
    <row r="261" spans="1:7">
      <c r="A261" s="275"/>
      <c r="B261" s="275"/>
      <c r="C261" s="275"/>
      <c r="D261" s="275"/>
      <c r="E261" s="275"/>
      <c r="F261" s="275" t="s">
        <v>32</v>
      </c>
      <c r="G261" s="16"/>
    </row>
    <row r="262" spans="1:7">
      <c r="A262" s="275"/>
      <c r="B262" s="275"/>
      <c r="C262" s="275" t="s">
        <v>36</v>
      </c>
      <c r="D262" s="275"/>
      <c r="E262" s="275"/>
      <c r="F262" s="275" t="s">
        <v>122</v>
      </c>
      <c r="G262" s="35">
        <f>G264</f>
        <v>-163400</v>
      </c>
    </row>
    <row r="263" spans="1:7">
      <c r="A263" s="275"/>
      <c r="B263" s="275"/>
      <c r="C263" s="275"/>
      <c r="D263" s="275"/>
      <c r="E263" s="275"/>
      <c r="F263" s="275" t="s">
        <v>32</v>
      </c>
      <c r="G263" s="35"/>
    </row>
    <row r="264" spans="1:7">
      <c r="A264" s="275"/>
      <c r="B264" s="275"/>
      <c r="C264" s="275"/>
      <c r="D264" s="275"/>
      <c r="E264" s="275"/>
      <c r="F264" s="282" t="s">
        <v>37</v>
      </c>
      <c r="G264" s="35">
        <f>G266+G286</f>
        <v>-163400</v>
      </c>
    </row>
    <row r="265" spans="1:7">
      <c r="A265" s="275"/>
      <c r="B265" s="275"/>
      <c r="C265" s="275"/>
      <c r="D265" s="275"/>
      <c r="E265" s="275"/>
      <c r="F265" s="275" t="s">
        <v>32</v>
      </c>
      <c r="G265" s="35"/>
    </row>
    <row r="266" spans="1:7">
      <c r="A266" s="275"/>
      <c r="B266" s="275"/>
      <c r="C266" s="275"/>
      <c r="D266" s="275">
        <v>1005</v>
      </c>
      <c r="E266" s="275"/>
      <c r="F266" s="282" t="s">
        <v>109</v>
      </c>
      <c r="G266" s="35">
        <f>G268+G277</f>
        <v>-3400</v>
      </c>
    </row>
    <row r="267" spans="1:7">
      <c r="A267" s="275"/>
      <c r="B267" s="275"/>
      <c r="C267" s="275"/>
      <c r="D267" s="275"/>
      <c r="E267" s="275"/>
      <c r="F267" s="275" t="s">
        <v>32</v>
      </c>
      <c r="G267" s="16"/>
    </row>
    <row r="268" spans="1:7">
      <c r="A268" s="275"/>
      <c r="B268" s="275"/>
      <c r="C268" s="275"/>
      <c r="D268" s="275"/>
      <c r="E268" s="275">
        <v>12002</v>
      </c>
      <c r="F268" s="275" t="s">
        <v>112</v>
      </c>
      <c r="G268" s="35">
        <f>G270</f>
        <v>300</v>
      </c>
    </row>
    <row r="269" spans="1:7">
      <c r="A269" s="275"/>
      <c r="B269" s="275"/>
      <c r="C269" s="275"/>
      <c r="D269" s="275"/>
      <c r="E269" s="275"/>
      <c r="F269" s="275" t="s">
        <v>22</v>
      </c>
      <c r="G269" s="35"/>
    </row>
    <row r="270" spans="1:7" ht="34.5">
      <c r="A270" s="275"/>
      <c r="B270" s="275"/>
      <c r="C270" s="275"/>
      <c r="D270" s="275"/>
      <c r="E270" s="275"/>
      <c r="F270" s="275" t="s">
        <v>58</v>
      </c>
      <c r="G270" s="35">
        <f>G272</f>
        <v>300</v>
      </c>
    </row>
    <row r="271" spans="1:7" ht="34.5">
      <c r="A271" s="275"/>
      <c r="B271" s="275"/>
      <c r="C271" s="275"/>
      <c r="D271" s="275"/>
      <c r="E271" s="275"/>
      <c r="F271" s="275" t="s">
        <v>23</v>
      </c>
      <c r="G271" s="35"/>
    </row>
    <row r="272" spans="1:7">
      <c r="A272" s="275"/>
      <c r="B272" s="275"/>
      <c r="C272" s="275"/>
      <c r="D272" s="275"/>
      <c r="E272" s="275"/>
      <c r="F272" s="275" t="s">
        <v>33</v>
      </c>
      <c r="G272" s="35">
        <f t="shared" ref="G272:G275" si="11">G273</f>
        <v>300</v>
      </c>
    </row>
    <row r="273" spans="1:7">
      <c r="A273" s="275"/>
      <c r="B273" s="275"/>
      <c r="C273" s="275"/>
      <c r="D273" s="275"/>
      <c r="E273" s="275"/>
      <c r="F273" s="275" t="s">
        <v>38</v>
      </c>
      <c r="G273" s="35">
        <f t="shared" si="11"/>
        <v>300</v>
      </c>
    </row>
    <row r="274" spans="1:7">
      <c r="A274" s="275"/>
      <c r="B274" s="275"/>
      <c r="C274" s="275"/>
      <c r="D274" s="275"/>
      <c r="E274" s="275"/>
      <c r="F274" s="275" t="s">
        <v>39</v>
      </c>
      <c r="G274" s="35">
        <f t="shared" si="11"/>
        <v>300</v>
      </c>
    </row>
    <row r="275" spans="1:7" ht="34.5">
      <c r="A275" s="275"/>
      <c r="B275" s="275"/>
      <c r="C275" s="275"/>
      <c r="D275" s="275"/>
      <c r="E275" s="275"/>
      <c r="F275" s="275" t="s">
        <v>40</v>
      </c>
      <c r="G275" s="35">
        <f t="shared" si="11"/>
        <v>300</v>
      </c>
    </row>
    <row r="276" spans="1:7">
      <c r="A276" s="275"/>
      <c r="B276" s="275"/>
      <c r="C276" s="275"/>
      <c r="D276" s="275"/>
      <c r="E276" s="275"/>
      <c r="F276" s="275" t="s">
        <v>102</v>
      </c>
      <c r="G276" s="46">
        <f>'1.'!D18</f>
        <v>300</v>
      </c>
    </row>
    <row r="277" spans="1:7" ht="34.5">
      <c r="A277" s="275"/>
      <c r="B277" s="275"/>
      <c r="C277" s="275"/>
      <c r="D277" s="275"/>
      <c r="E277" s="275">
        <v>12005</v>
      </c>
      <c r="F277" s="282" t="s">
        <v>209</v>
      </c>
      <c r="G277" s="35">
        <f>G279</f>
        <v>-3700</v>
      </c>
    </row>
    <row r="278" spans="1:7">
      <c r="A278" s="275"/>
      <c r="B278" s="275"/>
      <c r="C278" s="275"/>
      <c r="D278" s="275"/>
      <c r="E278" s="275"/>
      <c r="F278" s="275" t="s">
        <v>22</v>
      </c>
      <c r="G278" s="35"/>
    </row>
    <row r="279" spans="1:7" ht="34.5">
      <c r="A279" s="275"/>
      <c r="B279" s="275"/>
      <c r="C279" s="275"/>
      <c r="D279" s="275"/>
      <c r="E279" s="275"/>
      <c r="F279" s="275" t="s">
        <v>58</v>
      </c>
      <c r="G279" s="35">
        <f>G281</f>
        <v>-3700</v>
      </c>
    </row>
    <row r="280" spans="1:7" ht="34.5">
      <c r="A280" s="275"/>
      <c r="B280" s="275"/>
      <c r="C280" s="275"/>
      <c r="D280" s="275"/>
      <c r="E280" s="275"/>
      <c r="F280" s="275" t="s">
        <v>23</v>
      </c>
      <c r="G280" s="35"/>
    </row>
    <row r="281" spans="1:7">
      <c r="A281" s="275"/>
      <c r="B281" s="275"/>
      <c r="C281" s="275"/>
      <c r="D281" s="275"/>
      <c r="E281" s="275"/>
      <c r="F281" s="275" t="s">
        <v>33</v>
      </c>
      <c r="G281" s="35">
        <f t="shared" ref="G281:G284" si="12">G282</f>
        <v>-3700</v>
      </c>
    </row>
    <row r="282" spans="1:7">
      <c r="A282" s="275"/>
      <c r="B282" s="275"/>
      <c r="C282" s="275"/>
      <c r="D282" s="275"/>
      <c r="E282" s="275"/>
      <c r="F282" s="275" t="s">
        <v>38</v>
      </c>
      <c r="G282" s="35">
        <f t="shared" si="12"/>
        <v>-3700</v>
      </c>
    </row>
    <row r="283" spans="1:7">
      <c r="A283" s="275"/>
      <c r="B283" s="275"/>
      <c r="C283" s="275"/>
      <c r="D283" s="275"/>
      <c r="E283" s="275"/>
      <c r="F283" s="275" t="s">
        <v>39</v>
      </c>
      <c r="G283" s="35">
        <f t="shared" si="12"/>
        <v>-3700</v>
      </c>
    </row>
    <row r="284" spans="1:7" ht="34.5">
      <c r="A284" s="275"/>
      <c r="B284" s="275"/>
      <c r="C284" s="275"/>
      <c r="D284" s="275"/>
      <c r="E284" s="275"/>
      <c r="F284" s="275" t="s">
        <v>40</v>
      </c>
      <c r="G284" s="35">
        <f t="shared" si="12"/>
        <v>-3700</v>
      </c>
    </row>
    <row r="285" spans="1:7">
      <c r="A285" s="275"/>
      <c r="B285" s="275"/>
      <c r="C285" s="275"/>
      <c r="D285" s="275"/>
      <c r="E285" s="275"/>
      <c r="F285" s="275" t="s">
        <v>102</v>
      </c>
      <c r="G285" s="46">
        <f>'1.'!D30</f>
        <v>-3700</v>
      </c>
    </row>
    <row r="286" spans="1:7">
      <c r="A286" s="275"/>
      <c r="B286" s="275"/>
      <c r="C286" s="275"/>
      <c r="D286" s="275">
        <v>1184</v>
      </c>
      <c r="E286" s="275"/>
      <c r="F286" s="275" t="s">
        <v>294</v>
      </c>
      <c r="G286" s="46">
        <f>G288</f>
        <v>-160000</v>
      </c>
    </row>
    <row r="287" spans="1:7">
      <c r="A287" s="275"/>
      <c r="B287" s="275"/>
      <c r="C287" s="275"/>
      <c r="D287" s="275"/>
      <c r="E287" s="275"/>
      <c r="F287" s="275" t="s">
        <v>32</v>
      </c>
      <c r="G287" s="46"/>
    </row>
    <row r="288" spans="1:7" ht="69">
      <c r="A288" s="275"/>
      <c r="B288" s="275"/>
      <c r="C288" s="275"/>
      <c r="D288" s="275"/>
      <c r="E288" s="275" t="s">
        <v>101</v>
      </c>
      <c r="F288" s="275" t="s">
        <v>297</v>
      </c>
      <c r="G288" s="46">
        <f>G290</f>
        <v>-160000</v>
      </c>
    </row>
    <row r="289" spans="1:7">
      <c r="A289" s="275"/>
      <c r="B289" s="275"/>
      <c r="C289" s="275"/>
      <c r="D289" s="275"/>
      <c r="E289" s="275"/>
      <c r="F289" s="275" t="s">
        <v>22</v>
      </c>
      <c r="G289" s="46"/>
    </row>
    <row r="290" spans="1:7" ht="34.5">
      <c r="A290" s="275"/>
      <c r="B290" s="275"/>
      <c r="C290" s="275"/>
      <c r="D290" s="275"/>
      <c r="E290" s="275"/>
      <c r="F290" s="278" t="s">
        <v>58</v>
      </c>
      <c r="G290" s="46">
        <f>G292</f>
        <v>-160000</v>
      </c>
    </row>
    <row r="291" spans="1:7" ht="34.5">
      <c r="A291" s="275"/>
      <c r="B291" s="275"/>
      <c r="C291" s="275"/>
      <c r="D291" s="275"/>
      <c r="E291" s="275"/>
      <c r="F291" s="275" t="s">
        <v>23</v>
      </c>
      <c r="G291" s="46"/>
    </row>
    <row r="292" spans="1:7">
      <c r="A292" s="275"/>
      <c r="B292" s="275"/>
      <c r="C292" s="275"/>
      <c r="D292" s="275"/>
      <c r="E292" s="275"/>
      <c r="F292" s="275" t="s">
        <v>33</v>
      </c>
      <c r="G292" s="46">
        <f>G293</f>
        <v>-160000</v>
      </c>
    </row>
    <row r="293" spans="1:7">
      <c r="A293" s="275"/>
      <c r="B293" s="275"/>
      <c r="C293" s="275"/>
      <c r="D293" s="275"/>
      <c r="E293" s="275"/>
      <c r="F293" s="275" t="s">
        <v>38</v>
      </c>
      <c r="G293" s="46">
        <f>G294</f>
        <v>-160000</v>
      </c>
    </row>
    <row r="294" spans="1:7">
      <c r="A294" s="275"/>
      <c r="B294" s="275"/>
      <c r="C294" s="275"/>
      <c r="D294" s="275"/>
      <c r="E294" s="275"/>
      <c r="F294" s="275" t="s">
        <v>39</v>
      </c>
      <c r="G294" s="46">
        <f>G295</f>
        <v>-160000</v>
      </c>
    </row>
    <row r="295" spans="1:7" ht="34.5">
      <c r="A295" s="275"/>
      <c r="B295" s="275"/>
      <c r="C295" s="275"/>
      <c r="D295" s="275"/>
      <c r="E295" s="275"/>
      <c r="F295" s="275" t="s">
        <v>40</v>
      </c>
      <c r="G295" s="46">
        <f>G296</f>
        <v>-160000</v>
      </c>
    </row>
    <row r="296" spans="1:7">
      <c r="A296" s="275"/>
      <c r="B296" s="275"/>
      <c r="C296" s="275"/>
      <c r="D296" s="275"/>
      <c r="E296" s="275"/>
      <c r="F296" s="275" t="s">
        <v>102</v>
      </c>
      <c r="G296" s="46">
        <f>'1.'!D250</f>
        <v>-160000</v>
      </c>
    </row>
    <row r="297" spans="1:7">
      <c r="A297" s="275"/>
      <c r="B297" s="275" t="s">
        <v>131</v>
      </c>
      <c r="C297" s="275"/>
      <c r="D297" s="275"/>
      <c r="E297" s="275"/>
      <c r="F297" s="275" t="s">
        <v>132</v>
      </c>
      <c r="G297" s="46">
        <f>+G299+G316</f>
        <v>-396324</v>
      </c>
    </row>
    <row r="298" spans="1:7">
      <c r="A298" s="275"/>
      <c r="B298" s="275"/>
      <c r="C298" s="275"/>
      <c r="D298" s="275"/>
      <c r="E298" s="275"/>
      <c r="F298" s="275" t="s">
        <v>32</v>
      </c>
      <c r="G298" s="46"/>
    </row>
    <row r="299" spans="1:7">
      <c r="A299" s="275"/>
      <c r="B299" s="275"/>
      <c r="C299" s="117" t="s">
        <v>161</v>
      </c>
      <c r="D299" s="275"/>
      <c r="E299" s="275"/>
      <c r="F299" s="275" t="s">
        <v>132</v>
      </c>
      <c r="G299" s="46">
        <f>G301</f>
        <v>-58400</v>
      </c>
    </row>
    <row r="300" spans="1:7">
      <c r="A300" s="275"/>
      <c r="B300" s="275"/>
      <c r="C300" s="117"/>
      <c r="D300" s="275"/>
      <c r="E300" s="275"/>
      <c r="F300" s="275" t="s">
        <v>32</v>
      </c>
      <c r="G300" s="46"/>
    </row>
    <row r="301" spans="1:7">
      <c r="A301" s="275"/>
      <c r="B301" s="275"/>
      <c r="C301" s="117"/>
      <c r="D301" s="275"/>
      <c r="E301" s="275"/>
      <c r="F301" s="282" t="s">
        <v>37</v>
      </c>
      <c r="G301" s="46">
        <f>G303</f>
        <v>-58400</v>
      </c>
    </row>
    <row r="302" spans="1:7">
      <c r="A302" s="275"/>
      <c r="B302" s="275"/>
      <c r="C302" s="117"/>
      <c r="D302" s="275"/>
      <c r="E302" s="275"/>
      <c r="F302" s="275" t="s">
        <v>32</v>
      </c>
      <c r="G302" s="46"/>
    </row>
    <row r="303" spans="1:7">
      <c r="A303" s="275"/>
      <c r="B303" s="275"/>
      <c r="C303" s="117"/>
      <c r="D303" s="118">
        <v>1011</v>
      </c>
      <c r="E303" s="275"/>
      <c r="F303" s="282" t="s">
        <v>142</v>
      </c>
      <c r="G303" s="46">
        <f>SUM(G305)</f>
        <v>-58400</v>
      </c>
    </row>
    <row r="304" spans="1:7">
      <c r="A304" s="275"/>
      <c r="B304" s="275"/>
      <c r="C304" s="117"/>
      <c r="D304" s="275"/>
      <c r="E304" s="275"/>
      <c r="F304" s="275" t="s">
        <v>32</v>
      </c>
      <c r="G304" s="46"/>
    </row>
    <row r="305" spans="1:7">
      <c r="A305" s="275"/>
      <c r="B305" s="275"/>
      <c r="C305" s="275"/>
      <c r="D305" s="275"/>
      <c r="E305" s="275">
        <v>11003</v>
      </c>
      <c r="F305" s="275" t="s">
        <v>149</v>
      </c>
      <c r="G305" s="48">
        <f>+G307</f>
        <v>-58400</v>
      </c>
    </row>
    <row r="306" spans="1:7">
      <c r="A306" s="275"/>
      <c r="B306" s="275"/>
      <c r="C306" s="275"/>
      <c r="D306" s="275"/>
      <c r="E306" s="275"/>
      <c r="F306" s="275" t="s">
        <v>22</v>
      </c>
      <c r="G306" s="35"/>
    </row>
    <row r="307" spans="1:7" ht="34.5">
      <c r="A307" s="275"/>
      <c r="B307" s="275"/>
      <c r="C307" s="275"/>
      <c r="D307" s="275"/>
      <c r="E307" s="275"/>
      <c r="F307" s="275" t="s">
        <v>58</v>
      </c>
      <c r="G307" s="35">
        <f>+G309</f>
        <v>-58400</v>
      </c>
    </row>
    <row r="308" spans="1:7" ht="34.5">
      <c r="A308" s="275"/>
      <c r="B308" s="275"/>
      <c r="C308" s="275"/>
      <c r="D308" s="275"/>
      <c r="E308" s="275"/>
      <c r="F308" s="275" t="s">
        <v>23</v>
      </c>
      <c r="G308" s="35"/>
    </row>
    <row r="309" spans="1:7">
      <c r="A309" s="275"/>
      <c r="B309" s="275"/>
      <c r="C309" s="275"/>
      <c r="D309" s="275"/>
      <c r="E309" s="275"/>
      <c r="F309" s="275" t="s">
        <v>33</v>
      </c>
      <c r="G309" s="35">
        <f t="shared" ref="G309:G310" si="13">+G310</f>
        <v>-58400</v>
      </c>
    </row>
    <row r="310" spans="1:7">
      <c r="A310" s="275"/>
      <c r="B310" s="275"/>
      <c r="C310" s="275"/>
      <c r="D310" s="275"/>
      <c r="E310" s="275"/>
      <c r="F310" s="275" t="s">
        <v>38</v>
      </c>
      <c r="G310" s="35">
        <f t="shared" si="13"/>
        <v>-58400</v>
      </c>
    </row>
    <row r="311" spans="1:7">
      <c r="A311" s="275"/>
      <c r="B311" s="275"/>
      <c r="C311" s="275"/>
      <c r="D311" s="275"/>
      <c r="E311" s="275"/>
      <c r="F311" s="275" t="s">
        <v>151</v>
      </c>
      <c r="G311" s="35">
        <f>G312+G314</f>
        <v>-58400</v>
      </c>
    </row>
    <row r="312" spans="1:7">
      <c r="A312" s="275"/>
      <c r="B312" s="275"/>
      <c r="C312" s="275"/>
      <c r="D312" s="275"/>
      <c r="E312" s="275"/>
      <c r="F312" s="275" t="s">
        <v>152</v>
      </c>
      <c r="G312" s="45">
        <f>G313</f>
        <v>-13700</v>
      </c>
    </row>
    <row r="313" spans="1:7">
      <c r="A313" s="275"/>
      <c r="B313" s="275"/>
      <c r="C313" s="275"/>
      <c r="D313" s="275"/>
      <c r="E313" s="275"/>
      <c r="F313" s="275" t="s">
        <v>153</v>
      </c>
      <c r="G313" s="35">
        <v>-13700</v>
      </c>
    </row>
    <row r="314" spans="1:7">
      <c r="A314" s="275"/>
      <c r="B314" s="275"/>
      <c r="C314" s="275"/>
      <c r="D314" s="275"/>
      <c r="E314" s="275"/>
      <c r="F314" s="166" t="s">
        <v>285</v>
      </c>
      <c r="G314" s="35">
        <f>G315</f>
        <v>-44700</v>
      </c>
    </row>
    <row r="315" spans="1:7">
      <c r="A315" s="275"/>
      <c r="B315" s="275"/>
      <c r="C315" s="275"/>
      <c r="D315" s="275"/>
      <c r="E315" s="275"/>
      <c r="F315" s="275" t="s">
        <v>154</v>
      </c>
      <c r="G315" s="35">
        <v>-44700</v>
      </c>
    </row>
    <row r="316" spans="1:7" ht="34.5">
      <c r="A316" s="275"/>
      <c r="B316" s="275"/>
      <c r="C316" s="275" t="s">
        <v>71</v>
      </c>
      <c r="D316" s="275"/>
      <c r="E316" s="275"/>
      <c r="F316" s="275" t="s">
        <v>133</v>
      </c>
      <c r="G316" s="35">
        <f>G318</f>
        <v>-337924</v>
      </c>
    </row>
    <row r="317" spans="1:7">
      <c r="A317" s="275"/>
      <c r="B317" s="275"/>
      <c r="C317" s="275"/>
      <c r="D317" s="275"/>
      <c r="E317" s="275"/>
      <c r="F317" s="275" t="s">
        <v>32</v>
      </c>
      <c r="G317" s="16"/>
    </row>
    <row r="318" spans="1:7">
      <c r="A318" s="275"/>
      <c r="B318" s="275"/>
      <c r="C318" s="275"/>
      <c r="D318" s="275"/>
      <c r="E318" s="275"/>
      <c r="F318" s="282" t="s">
        <v>37</v>
      </c>
      <c r="G318" s="44">
        <f>G320+G331+G342+G353</f>
        <v>-337924</v>
      </c>
    </row>
    <row r="319" spans="1:7">
      <c r="A319" s="275"/>
      <c r="B319" s="275"/>
      <c r="C319" s="275"/>
      <c r="D319" s="275"/>
      <c r="E319" s="275"/>
      <c r="F319" s="275" t="s">
        <v>32</v>
      </c>
      <c r="G319" s="16"/>
    </row>
    <row r="320" spans="1:7">
      <c r="A320" s="275"/>
      <c r="B320" s="275"/>
      <c r="C320" s="275"/>
      <c r="D320" s="118">
        <v>1068</v>
      </c>
      <c r="E320" s="275"/>
      <c r="F320" s="282" t="s">
        <v>43</v>
      </c>
      <c r="G320" s="35">
        <f>+G322</f>
        <v>-20000</v>
      </c>
    </row>
    <row r="321" spans="1:7">
      <c r="A321" s="275"/>
      <c r="B321" s="275"/>
      <c r="C321" s="275"/>
      <c r="D321" s="275"/>
      <c r="E321" s="275"/>
      <c r="F321" s="275" t="s">
        <v>32</v>
      </c>
      <c r="G321" s="35"/>
    </row>
    <row r="322" spans="1:7" ht="34.5">
      <c r="A322" s="275"/>
      <c r="B322" s="275"/>
      <c r="C322" s="275"/>
      <c r="D322" s="275"/>
      <c r="E322" s="275">
        <v>11001</v>
      </c>
      <c r="F322" s="12" t="s">
        <v>191</v>
      </c>
      <c r="G322" s="48">
        <f>+G324</f>
        <v>-20000</v>
      </c>
    </row>
    <row r="323" spans="1:7">
      <c r="A323" s="275"/>
      <c r="B323" s="275"/>
      <c r="C323" s="275"/>
      <c r="D323" s="275"/>
      <c r="E323" s="275"/>
      <c r="F323" s="275" t="s">
        <v>22</v>
      </c>
      <c r="G323" s="35"/>
    </row>
    <row r="324" spans="1:7" ht="34.5">
      <c r="A324" s="275"/>
      <c r="B324" s="275"/>
      <c r="C324" s="275"/>
      <c r="D324" s="275"/>
      <c r="E324" s="275"/>
      <c r="F324" s="275" t="s">
        <v>58</v>
      </c>
      <c r="G324" s="35">
        <f>+G326</f>
        <v>-20000</v>
      </c>
    </row>
    <row r="325" spans="1:7" ht="34.5">
      <c r="A325" s="275"/>
      <c r="B325" s="275"/>
      <c r="C325" s="275"/>
      <c r="D325" s="275"/>
      <c r="E325" s="275"/>
      <c r="F325" s="275" t="s">
        <v>23</v>
      </c>
      <c r="G325" s="35"/>
    </row>
    <row r="326" spans="1:7">
      <c r="A326" s="275"/>
      <c r="B326" s="275"/>
      <c r="C326" s="275"/>
      <c r="D326" s="275"/>
      <c r="E326" s="275"/>
      <c r="F326" s="275" t="s">
        <v>33</v>
      </c>
      <c r="G326" s="35">
        <f t="shared" ref="G326:G329" si="14">+G327</f>
        <v>-20000</v>
      </c>
    </row>
    <row r="327" spans="1:7">
      <c r="A327" s="275"/>
      <c r="B327" s="275"/>
      <c r="C327" s="275"/>
      <c r="D327" s="275"/>
      <c r="E327" s="275"/>
      <c r="F327" s="275" t="s">
        <v>38</v>
      </c>
      <c r="G327" s="35">
        <f t="shared" si="14"/>
        <v>-20000</v>
      </c>
    </row>
    <row r="328" spans="1:7">
      <c r="A328" s="275"/>
      <c r="B328" s="275"/>
      <c r="C328" s="275"/>
      <c r="D328" s="275"/>
      <c r="E328" s="275"/>
      <c r="F328" s="275" t="s">
        <v>151</v>
      </c>
      <c r="G328" s="35">
        <f t="shared" si="14"/>
        <v>-20000</v>
      </c>
    </row>
    <row r="329" spans="1:7">
      <c r="A329" s="275"/>
      <c r="B329" s="275"/>
      <c r="C329" s="275"/>
      <c r="D329" s="275"/>
      <c r="E329" s="275"/>
      <c r="F329" s="275" t="s">
        <v>152</v>
      </c>
      <c r="G329" s="35">
        <f t="shared" si="14"/>
        <v>-20000</v>
      </c>
    </row>
    <row r="330" spans="1:7">
      <c r="A330" s="275"/>
      <c r="B330" s="275"/>
      <c r="C330" s="275"/>
      <c r="D330" s="275"/>
      <c r="E330" s="275"/>
      <c r="F330" s="275" t="s">
        <v>153</v>
      </c>
      <c r="G330" s="46">
        <f>SUM('1.'!D75)</f>
        <v>-20000</v>
      </c>
    </row>
    <row r="331" spans="1:7">
      <c r="A331" s="275"/>
      <c r="B331" s="275"/>
      <c r="C331" s="275"/>
      <c r="D331" s="118">
        <v>1082</v>
      </c>
      <c r="E331" s="275"/>
      <c r="F331" s="275" t="s">
        <v>125</v>
      </c>
      <c r="G331" s="35">
        <f>+G333</f>
        <v>-355000</v>
      </c>
    </row>
    <row r="332" spans="1:7">
      <c r="A332" s="275"/>
      <c r="B332" s="275"/>
      <c r="C332" s="275"/>
      <c r="D332" s="275"/>
      <c r="E332" s="275"/>
      <c r="F332" s="275" t="s">
        <v>32</v>
      </c>
      <c r="G332" s="35"/>
    </row>
    <row r="333" spans="1:7">
      <c r="A333" s="275"/>
      <c r="B333" s="275"/>
      <c r="C333" s="275"/>
      <c r="D333" s="275"/>
      <c r="E333" s="275">
        <v>12001</v>
      </c>
      <c r="F333" s="275" t="s">
        <v>134</v>
      </c>
      <c r="G333" s="48">
        <f>+G335</f>
        <v>-355000</v>
      </c>
    </row>
    <row r="334" spans="1:7">
      <c r="A334" s="275"/>
      <c r="B334" s="275"/>
      <c r="C334" s="275"/>
      <c r="D334" s="275"/>
      <c r="E334" s="275"/>
      <c r="F334" s="275" t="s">
        <v>22</v>
      </c>
      <c r="G334" s="35"/>
    </row>
    <row r="335" spans="1:7" ht="34.5">
      <c r="A335" s="275"/>
      <c r="B335" s="275"/>
      <c r="C335" s="275"/>
      <c r="D335" s="275"/>
      <c r="E335" s="275"/>
      <c r="F335" s="275" t="s">
        <v>58</v>
      </c>
      <c r="G335" s="35">
        <f>+G337</f>
        <v>-355000</v>
      </c>
    </row>
    <row r="336" spans="1:7" ht="34.5">
      <c r="A336" s="275"/>
      <c r="B336" s="275"/>
      <c r="C336" s="275"/>
      <c r="D336" s="275"/>
      <c r="E336" s="275"/>
      <c r="F336" s="275" t="s">
        <v>23</v>
      </c>
      <c r="G336" s="35"/>
    </row>
    <row r="337" spans="1:7">
      <c r="A337" s="275"/>
      <c r="B337" s="275"/>
      <c r="C337" s="275"/>
      <c r="D337" s="275"/>
      <c r="E337" s="275"/>
      <c r="F337" s="275" t="s">
        <v>33</v>
      </c>
      <c r="G337" s="35">
        <f t="shared" ref="G337:G340" si="15">+G338</f>
        <v>-355000</v>
      </c>
    </row>
    <row r="338" spans="1:7">
      <c r="A338" s="275"/>
      <c r="B338" s="275"/>
      <c r="C338" s="275"/>
      <c r="D338" s="275"/>
      <c r="E338" s="275"/>
      <c r="F338" s="275" t="s">
        <v>38</v>
      </c>
      <c r="G338" s="35">
        <f t="shared" si="15"/>
        <v>-355000</v>
      </c>
    </row>
    <row r="339" spans="1:7">
      <c r="A339" s="275"/>
      <c r="B339" s="275"/>
      <c r="C339" s="275"/>
      <c r="D339" s="275"/>
      <c r="E339" s="275"/>
      <c r="F339" s="275" t="s">
        <v>39</v>
      </c>
      <c r="G339" s="35">
        <f t="shared" si="15"/>
        <v>-355000</v>
      </c>
    </row>
    <row r="340" spans="1:7" ht="34.5">
      <c r="A340" s="275"/>
      <c r="B340" s="275"/>
      <c r="C340" s="275"/>
      <c r="D340" s="275"/>
      <c r="E340" s="275"/>
      <c r="F340" s="275" t="s">
        <v>40</v>
      </c>
      <c r="G340" s="35">
        <f t="shared" si="15"/>
        <v>-355000</v>
      </c>
    </row>
    <row r="341" spans="1:7">
      <c r="A341" s="275"/>
      <c r="B341" s="275"/>
      <c r="C341" s="275"/>
      <c r="D341" s="275"/>
      <c r="E341" s="275"/>
      <c r="F341" s="275" t="s">
        <v>135</v>
      </c>
      <c r="G341" s="46">
        <f>SUM('1.'!D106)</f>
        <v>-355000</v>
      </c>
    </row>
    <row r="342" spans="1:7">
      <c r="A342" s="275"/>
      <c r="B342" s="275"/>
      <c r="C342" s="275"/>
      <c r="D342" s="118">
        <v>1102</v>
      </c>
      <c r="E342" s="275"/>
      <c r="F342" s="12" t="s">
        <v>194</v>
      </c>
      <c r="G342" s="35">
        <f>+G344</f>
        <v>40000</v>
      </c>
    </row>
    <row r="343" spans="1:7">
      <c r="A343" s="275"/>
      <c r="B343" s="275"/>
      <c r="C343" s="275"/>
      <c r="D343" s="275"/>
      <c r="E343" s="275"/>
      <c r="F343" s="275" t="s">
        <v>32</v>
      </c>
      <c r="G343" s="35"/>
    </row>
    <row r="344" spans="1:7" ht="39.75" customHeight="1">
      <c r="A344" s="275"/>
      <c r="B344" s="275"/>
      <c r="C344" s="275"/>
      <c r="D344" s="275"/>
      <c r="E344" s="275">
        <v>11002</v>
      </c>
      <c r="F344" s="119" t="s">
        <v>195</v>
      </c>
      <c r="G344" s="48">
        <f>+G346</f>
        <v>40000</v>
      </c>
    </row>
    <row r="345" spans="1:7">
      <c r="A345" s="275"/>
      <c r="B345" s="275"/>
      <c r="C345" s="275"/>
      <c r="D345" s="275"/>
      <c r="E345" s="275"/>
      <c r="F345" s="275" t="s">
        <v>22</v>
      </c>
      <c r="G345" s="35"/>
    </row>
    <row r="346" spans="1:7" ht="34.5">
      <c r="A346" s="275"/>
      <c r="B346" s="275"/>
      <c r="C346" s="275"/>
      <c r="D346" s="275"/>
      <c r="E346" s="275"/>
      <c r="F346" s="275" t="s">
        <v>58</v>
      </c>
      <c r="G346" s="35">
        <f>+G348</f>
        <v>40000</v>
      </c>
    </row>
    <row r="347" spans="1:7" ht="34.5">
      <c r="A347" s="275"/>
      <c r="B347" s="275"/>
      <c r="C347" s="275"/>
      <c r="D347" s="275"/>
      <c r="E347" s="275"/>
      <c r="F347" s="275" t="s">
        <v>23</v>
      </c>
      <c r="G347" s="35"/>
    </row>
    <row r="348" spans="1:7">
      <c r="A348" s="275"/>
      <c r="B348" s="275"/>
      <c r="C348" s="275"/>
      <c r="D348" s="275"/>
      <c r="E348" s="275"/>
      <c r="F348" s="275" t="s">
        <v>33</v>
      </c>
      <c r="G348" s="35">
        <f t="shared" ref="G348:G351" si="16">+G349</f>
        <v>40000</v>
      </c>
    </row>
    <row r="349" spans="1:7">
      <c r="A349" s="275"/>
      <c r="B349" s="275"/>
      <c r="C349" s="275"/>
      <c r="D349" s="275"/>
      <c r="E349" s="275"/>
      <c r="F349" s="275" t="s">
        <v>38</v>
      </c>
      <c r="G349" s="35">
        <f t="shared" si="16"/>
        <v>40000</v>
      </c>
    </row>
    <row r="350" spans="1:7">
      <c r="A350" s="275"/>
      <c r="B350" s="275"/>
      <c r="C350" s="275"/>
      <c r="D350" s="275"/>
      <c r="E350" s="275"/>
      <c r="F350" s="275" t="s">
        <v>151</v>
      </c>
      <c r="G350" s="35">
        <f t="shared" si="16"/>
        <v>40000</v>
      </c>
    </row>
    <row r="351" spans="1:7">
      <c r="A351" s="275"/>
      <c r="B351" s="275"/>
      <c r="C351" s="275"/>
      <c r="D351" s="275"/>
      <c r="E351" s="275"/>
      <c r="F351" s="275" t="s">
        <v>152</v>
      </c>
      <c r="G351" s="35">
        <f t="shared" si="16"/>
        <v>40000</v>
      </c>
    </row>
    <row r="352" spans="1:7">
      <c r="A352" s="275"/>
      <c r="B352" s="275"/>
      <c r="C352" s="275"/>
      <c r="D352" s="275"/>
      <c r="E352" s="275"/>
      <c r="F352" s="275" t="s">
        <v>153</v>
      </c>
      <c r="G352" s="46">
        <f>SUM('1.'!D157)</f>
        <v>40000</v>
      </c>
    </row>
    <row r="353" spans="1:7">
      <c r="A353" s="275"/>
      <c r="B353" s="275"/>
      <c r="C353" s="275"/>
      <c r="D353" s="118">
        <v>1160</v>
      </c>
      <c r="E353" s="275"/>
      <c r="F353" s="275" t="s">
        <v>203</v>
      </c>
      <c r="G353" s="35">
        <f>+G355</f>
        <v>-2924</v>
      </c>
    </row>
    <row r="354" spans="1:7">
      <c r="A354" s="275"/>
      <c r="B354" s="275"/>
      <c r="C354" s="275"/>
      <c r="D354" s="275"/>
      <c r="E354" s="275"/>
      <c r="F354" s="275" t="s">
        <v>32</v>
      </c>
      <c r="G354" s="35"/>
    </row>
    <row r="355" spans="1:7" ht="34.5">
      <c r="A355" s="275"/>
      <c r="B355" s="275"/>
      <c r="C355" s="275"/>
      <c r="D355" s="275"/>
      <c r="E355" s="275">
        <v>11005</v>
      </c>
      <c r="F355" s="275" t="s">
        <v>202</v>
      </c>
      <c r="G355" s="48">
        <f>+G357</f>
        <v>-2924</v>
      </c>
    </row>
    <row r="356" spans="1:7">
      <c r="A356" s="275"/>
      <c r="B356" s="275"/>
      <c r="C356" s="275"/>
      <c r="D356" s="275"/>
      <c r="E356" s="275"/>
      <c r="F356" s="275" t="s">
        <v>22</v>
      </c>
      <c r="G356" s="35"/>
    </row>
    <row r="357" spans="1:7" ht="34.5">
      <c r="A357" s="275"/>
      <c r="B357" s="275"/>
      <c r="C357" s="275"/>
      <c r="D357" s="275"/>
      <c r="E357" s="275"/>
      <c r="F357" s="275" t="s">
        <v>58</v>
      </c>
      <c r="G357" s="35">
        <f>+G359</f>
        <v>-2924</v>
      </c>
    </row>
    <row r="358" spans="1:7" ht="34.5">
      <c r="A358" s="275"/>
      <c r="B358" s="275"/>
      <c r="C358" s="275"/>
      <c r="D358" s="275"/>
      <c r="E358" s="275"/>
      <c r="F358" s="275" t="s">
        <v>23</v>
      </c>
      <c r="G358" s="35"/>
    </row>
    <row r="359" spans="1:7">
      <c r="A359" s="275"/>
      <c r="B359" s="275"/>
      <c r="C359" s="275"/>
      <c r="D359" s="275"/>
      <c r="E359" s="275"/>
      <c r="F359" s="80" t="s">
        <v>33</v>
      </c>
      <c r="G359" s="35">
        <f t="shared" ref="G359:G362" si="17">+G360</f>
        <v>-2924</v>
      </c>
    </row>
    <row r="360" spans="1:7">
      <c r="A360" s="275"/>
      <c r="B360" s="275"/>
      <c r="C360" s="275"/>
      <c r="D360" s="275"/>
      <c r="E360" s="275"/>
      <c r="F360" s="80" t="s">
        <v>38</v>
      </c>
      <c r="G360" s="35">
        <f t="shared" si="17"/>
        <v>-2924</v>
      </c>
    </row>
    <row r="361" spans="1:7" ht="33" customHeight="1">
      <c r="A361" s="275"/>
      <c r="B361" s="275"/>
      <c r="C361" s="275"/>
      <c r="D361" s="275"/>
      <c r="E361" s="275"/>
      <c r="F361" s="80" t="s">
        <v>151</v>
      </c>
      <c r="G361" s="35">
        <f t="shared" si="17"/>
        <v>-2924</v>
      </c>
    </row>
    <row r="362" spans="1:7" ht="26.25" customHeight="1">
      <c r="A362" s="275"/>
      <c r="B362" s="275"/>
      <c r="C362" s="275"/>
      <c r="D362" s="275"/>
      <c r="E362" s="275"/>
      <c r="F362" s="80" t="s">
        <v>266</v>
      </c>
      <c r="G362" s="35">
        <f t="shared" si="17"/>
        <v>-2924</v>
      </c>
    </row>
    <row r="363" spans="1:7" ht="27" customHeight="1">
      <c r="A363" s="275"/>
      <c r="B363" s="275"/>
      <c r="C363" s="275"/>
      <c r="D363" s="275"/>
      <c r="E363" s="275"/>
      <c r="F363" s="80" t="s">
        <v>267</v>
      </c>
      <c r="G363" s="46">
        <f>SUM('1.'!D225)</f>
        <v>-2924</v>
      </c>
    </row>
    <row r="364" spans="1:7">
      <c r="A364" s="275" t="s">
        <v>162</v>
      </c>
      <c r="B364" s="275"/>
      <c r="C364" s="275"/>
      <c r="D364" s="275"/>
      <c r="E364" s="275"/>
      <c r="F364" s="275" t="s">
        <v>163</v>
      </c>
      <c r="G364" s="35">
        <f>SUM(G366)</f>
        <v>-1696483.4</v>
      </c>
    </row>
    <row r="365" spans="1:7">
      <c r="A365" s="275"/>
      <c r="B365" s="275"/>
      <c r="C365" s="275"/>
      <c r="D365" s="275"/>
      <c r="E365" s="275"/>
      <c r="F365" s="275" t="s">
        <v>32</v>
      </c>
      <c r="G365" s="35"/>
    </row>
    <row r="366" spans="1:7">
      <c r="A366" s="275"/>
      <c r="B366" s="275" t="s">
        <v>36</v>
      </c>
      <c r="C366" s="275"/>
      <c r="D366" s="275"/>
      <c r="E366" s="275"/>
      <c r="F366" s="275" t="s">
        <v>164</v>
      </c>
      <c r="G366" s="35">
        <f>SUM(G368)</f>
        <v>-1696483.4</v>
      </c>
    </row>
    <row r="367" spans="1:7">
      <c r="A367" s="275"/>
      <c r="B367" s="275"/>
      <c r="C367" s="275"/>
      <c r="D367" s="275"/>
      <c r="E367" s="275"/>
      <c r="F367" s="275" t="s">
        <v>32</v>
      </c>
      <c r="G367" s="35"/>
    </row>
    <row r="368" spans="1:7">
      <c r="A368" s="275"/>
      <c r="B368" s="275"/>
      <c r="C368" s="275" t="s">
        <v>36</v>
      </c>
      <c r="D368" s="275"/>
      <c r="E368" s="275"/>
      <c r="F368" s="275" t="s">
        <v>165</v>
      </c>
      <c r="G368" s="35">
        <f>G370</f>
        <v>-1696483.4</v>
      </c>
    </row>
    <row r="369" spans="1:7">
      <c r="A369" s="275"/>
      <c r="B369" s="275"/>
      <c r="C369" s="275"/>
      <c r="D369" s="275"/>
      <c r="E369" s="275"/>
      <c r="F369" s="275" t="s">
        <v>32</v>
      </c>
      <c r="G369" s="35"/>
    </row>
    <row r="370" spans="1:7">
      <c r="A370" s="275"/>
      <c r="B370" s="275"/>
      <c r="C370" s="275"/>
      <c r="D370" s="275"/>
      <c r="E370" s="275"/>
      <c r="F370" s="275" t="s">
        <v>201</v>
      </c>
      <c r="G370" s="35">
        <f>G372</f>
        <v>-1696483.4</v>
      </c>
    </row>
    <row r="371" spans="1:7">
      <c r="A371" s="275"/>
      <c r="B371" s="275"/>
      <c r="C371" s="275"/>
      <c r="D371" s="275"/>
      <c r="E371" s="275"/>
      <c r="F371" s="275" t="s">
        <v>32</v>
      </c>
      <c r="G371" s="35"/>
    </row>
    <row r="372" spans="1:7">
      <c r="A372" s="275"/>
      <c r="B372" s="275"/>
      <c r="C372" s="275"/>
      <c r="D372" s="275" t="s">
        <v>166</v>
      </c>
      <c r="E372" s="275"/>
      <c r="F372" s="275" t="s">
        <v>165</v>
      </c>
      <c r="G372" s="35">
        <f>SUM(G374)</f>
        <v>-1696483.4</v>
      </c>
    </row>
    <row r="373" spans="1:7">
      <c r="A373" s="275"/>
      <c r="B373" s="275"/>
      <c r="C373" s="275"/>
      <c r="D373" s="275"/>
      <c r="E373" s="275"/>
      <c r="F373" s="275" t="s">
        <v>22</v>
      </c>
      <c r="G373" s="35"/>
    </row>
    <row r="374" spans="1:7">
      <c r="A374" s="275"/>
      <c r="B374" s="275"/>
      <c r="C374" s="275"/>
      <c r="D374" s="275"/>
      <c r="E374" s="275">
        <v>11001</v>
      </c>
      <c r="F374" s="275" t="s">
        <v>165</v>
      </c>
      <c r="G374" s="35">
        <f>G376</f>
        <v>-1696483.4</v>
      </c>
    </row>
    <row r="375" spans="1:7">
      <c r="A375" s="275"/>
      <c r="B375" s="275"/>
      <c r="C375" s="275"/>
      <c r="D375" s="275"/>
      <c r="E375" s="275"/>
      <c r="F375" s="275" t="s">
        <v>22</v>
      </c>
      <c r="G375" s="35"/>
    </row>
    <row r="376" spans="1:7">
      <c r="A376" s="275"/>
      <c r="B376" s="275"/>
      <c r="C376" s="275"/>
      <c r="D376" s="275"/>
      <c r="E376" s="275"/>
      <c r="F376" s="275" t="s">
        <v>167</v>
      </c>
      <c r="G376" s="35">
        <f>G377</f>
        <v>-1696483.4</v>
      </c>
    </row>
    <row r="377" spans="1:7" ht="34.5">
      <c r="A377" s="275"/>
      <c r="B377" s="275"/>
      <c r="C377" s="275"/>
      <c r="D377" s="275"/>
      <c r="E377" s="275"/>
      <c r="F377" s="275" t="s">
        <v>23</v>
      </c>
      <c r="G377" s="35">
        <f t="shared" ref="G377" si="18">SUM(G379)</f>
        <v>-1696483.4</v>
      </c>
    </row>
    <row r="378" spans="1:7">
      <c r="A378" s="275"/>
      <c r="B378" s="275"/>
      <c r="C378" s="275"/>
      <c r="D378" s="275"/>
      <c r="E378" s="275"/>
      <c r="F378" s="275" t="s">
        <v>33</v>
      </c>
      <c r="G378" s="35">
        <f t="shared" ref="G378" si="19">SUM(G380)</f>
        <v>-1696483.4</v>
      </c>
    </row>
    <row r="379" spans="1:7">
      <c r="A379" s="275"/>
      <c r="B379" s="275"/>
      <c r="C379" s="275"/>
      <c r="D379" s="275"/>
      <c r="E379" s="275"/>
      <c r="F379" s="275" t="s">
        <v>38</v>
      </c>
      <c r="G379" s="35">
        <f t="shared" ref="G379" si="20">SUM(G381)</f>
        <v>-1696483.4</v>
      </c>
    </row>
    <row r="380" spans="1:7">
      <c r="A380" s="275"/>
      <c r="B380" s="275"/>
      <c r="C380" s="275"/>
      <c r="D380" s="275"/>
      <c r="E380" s="275"/>
      <c r="F380" s="275" t="s">
        <v>168</v>
      </c>
      <c r="G380" s="35">
        <f>SUM(G381)</f>
        <v>-1696483.4</v>
      </c>
    </row>
    <row r="381" spans="1:7">
      <c r="A381" s="275"/>
      <c r="B381" s="275"/>
      <c r="C381" s="275"/>
      <c r="D381" s="275"/>
      <c r="E381" s="275"/>
      <c r="F381" s="275" t="s">
        <v>169</v>
      </c>
      <c r="G381" s="35">
        <f>SUM('1.'!D276)</f>
        <v>-1696483.4</v>
      </c>
    </row>
    <row r="382" spans="1:7">
      <c r="G382" s="5"/>
    </row>
    <row r="383" spans="1:7">
      <c r="G383" s="5"/>
    </row>
  </sheetData>
  <mergeCells count="5">
    <mergeCell ref="A5:G5"/>
    <mergeCell ref="A7:C7"/>
    <mergeCell ref="D7:E7"/>
    <mergeCell ref="F7:F8"/>
    <mergeCell ref="F3:G3"/>
  </mergeCells>
  <conditionalFormatting sqref="F56">
    <cfRule type="expression" dxfId="14" priority="9" stopIfTrue="1">
      <formula>#REF!=1</formula>
    </cfRule>
  </conditionalFormatting>
  <conditionalFormatting sqref="F85">
    <cfRule type="expression" dxfId="13" priority="8" stopIfTrue="1">
      <formula>#REF!=1</formula>
    </cfRule>
  </conditionalFormatting>
  <conditionalFormatting sqref="F177">
    <cfRule type="expression" dxfId="12" priority="6" stopIfTrue="1">
      <formula>#REF!=1</formula>
    </cfRule>
  </conditionalFormatting>
  <conditionalFormatting sqref="F320">
    <cfRule type="expression" dxfId="11" priority="5" stopIfTrue="1">
      <formula>#REF!=1</formula>
    </cfRule>
  </conditionalFormatting>
  <conditionalFormatting sqref="F277">
    <cfRule type="expression" dxfId="10" priority="4" stopIfTrue="1">
      <formula>#REF!=1</formula>
    </cfRule>
  </conditionalFormatting>
  <conditionalFormatting sqref="F106">
    <cfRule type="expression" dxfId="9" priority="3" stopIfTrue="1">
      <formula>#REF!=1</formula>
    </cfRule>
  </conditionalFormatting>
  <conditionalFormatting sqref="F303">
    <cfRule type="expression" dxfId="8" priority="2" stopIfTrue="1">
      <formula>#REF!=1</formula>
    </cfRule>
  </conditionalFormatting>
  <conditionalFormatting sqref="F19">
    <cfRule type="expression" dxfId="7" priority="1" stopIfTrue="1">
      <formula>#REF!=1</formula>
    </cfRule>
  </conditionalFormatting>
  <pageMargins left="0" right="0" top="0.25" bottom="0" header="0.3" footer="0.3"/>
  <pageSetup paperSize="9" scale="36" orientation="portrait" r:id="rId1"/>
  <rowBreaks count="2" manualBreakCount="2">
    <brk id="261" max="6" man="1"/>
    <brk id="381" max="6" man="1"/>
  </rowBreaks>
  <ignoredErrors>
    <ignoredError sqref="G187 G196" formula="1"/>
    <ignoredError sqref="B96"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4"/>
  <sheetViews>
    <sheetView view="pageBreakPreview" zoomScaleNormal="100" zoomScaleSheetLayoutView="100" workbookViewId="0"/>
  </sheetViews>
  <sheetFormatPr defaultRowHeight="17.25"/>
  <cols>
    <col min="1" max="1" width="10.42578125" style="167" customWidth="1"/>
    <col min="2" max="2" width="13.42578125" style="167" bestFit="1" customWidth="1"/>
    <col min="3" max="3" width="76.42578125" style="167" customWidth="1"/>
    <col min="4" max="4" width="27.7109375" style="168" customWidth="1"/>
    <col min="5" max="5" width="17" style="167" customWidth="1"/>
    <col min="6" max="6" width="9.140625" style="167"/>
    <col min="7" max="7" width="11.140625" style="167" bestFit="1" customWidth="1"/>
    <col min="8" max="256" width="9.140625" style="167"/>
    <col min="257" max="257" width="10.42578125" style="167" customWidth="1"/>
    <col min="258" max="258" width="13.42578125" style="167" bestFit="1" customWidth="1"/>
    <col min="259" max="259" width="76.42578125" style="167" customWidth="1"/>
    <col min="260" max="260" width="27.7109375" style="167" customWidth="1"/>
    <col min="261" max="261" width="17" style="167" customWidth="1"/>
    <col min="262" max="262" width="9.140625" style="167"/>
    <col min="263" max="263" width="11.140625" style="167" bestFit="1" customWidth="1"/>
    <col min="264" max="512" width="9.140625" style="167"/>
    <col min="513" max="513" width="10.42578125" style="167" customWidth="1"/>
    <col min="514" max="514" width="13.42578125" style="167" bestFit="1" customWidth="1"/>
    <col min="515" max="515" width="76.42578125" style="167" customWidth="1"/>
    <col min="516" max="516" width="27.7109375" style="167" customWidth="1"/>
    <col min="517" max="517" width="17" style="167" customWidth="1"/>
    <col min="518" max="518" width="9.140625" style="167"/>
    <col min="519" max="519" width="11.140625" style="167" bestFit="1" customWidth="1"/>
    <col min="520" max="768" width="9.140625" style="167"/>
    <col min="769" max="769" width="10.42578125" style="167" customWidth="1"/>
    <col min="770" max="770" width="13.42578125" style="167" bestFit="1" customWidth="1"/>
    <col min="771" max="771" width="76.42578125" style="167" customWidth="1"/>
    <col min="772" max="772" width="27.7109375" style="167" customWidth="1"/>
    <col min="773" max="773" width="17" style="167" customWidth="1"/>
    <col min="774" max="774" width="9.140625" style="167"/>
    <col min="775" max="775" width="11.140625" style="167" bestFit="1" customWidth="1"/>
    <col min="776" max="1024" width="9.140625" style="167"/>
    <col min="1025" max="1025" width="10.42578125" style="167" customWidth="1"/>
    <col min="1026" max="1026" width="13.42578125" style="167" bestFit="1" customWidth="1"/>
    <col min="1027" max="1027" width="76.42578125" style="167" customWidth="1"/>
    <col min="1028" max="1028" width="27.7109375" style="167" customWidth="1"/>
    <col min="1029" max="1029" width="17" style="167" customWidth="1"/>
    <col min="1030" max="1030" width="9.140625" style="167"/>
    <col min="1031" max="1031" width="11.140625" style="167" bestFit="1" customWidth="1"/>
    <col min="1032" max="1280" width="9.140625" style="167"/>
    <col min="1281" max="1281" width="10.42578125" style="167" customWidth="1"/>
    <col min="1282" max="1282" width="13.42578125" style="167" bestFit="1" customWidth="1"/>
    <col min="1283" max="1283" width="76.42578125" style="167" customWidth="1"/>
    <col min="1284" max="1284" width="27.7109375" style="167" customWidth="1"/>
    <col min="1285" max="1285" width="17" style="167" customWidth="1"/>
    <col min="1286" max="1286" width="9.140625" style="167"/>
    <col min="1287" max="1287" width="11.140625" style="167" bestFit="1" customWidth="1"/>
    <col min="1288" max="1536" width="9.140625" style="167"/>
    <col min="1537" max="1537" width="10.42578125" style="167" customWidth="1"/>
    <col min="1538" max="1538" width="13.42578125" style="167" bestFit="1" customWidth="1"/>
    <col min="1539" max="1539" width="76.42578125" style="167" customWidth="1"/>
    <col min="1540" max="1540" width="27.7109375" style="167" customWidth="1"/>
    <col min="1541" max="1541" width="17" style="167" customWidth="1"/>
    <col min="1542" max="1542" width="9.140625" style="167"/>
    <col min="1543" max="1543" width="11.140625" style="167" bestFit="1" customWidth="1"/>
    <col min="1544" max="1792" width="9.140625" style="167"/>
    <col min="1793" max="1793" width="10.42578125" style="167" customWidth="1"/>
    <col min="1794" max="1794" width="13.42578125" style="167" bestFit="1" customWidth="1"/>
    <col min="1795" max="1795" width="76.42578125" style="167" customWidth="1"/>
    <col min="1796" max="1796" width="27.7109375" style="167" customWidth="1"/>
    <col min="1797" max="1797" width="17" style="167" customWidth="1"/>
    <col min="1798" max="1798" width="9.140625" style="167"/>
    <col min="1799" max="1799" width="11.140625" style="167" bestFit="1" customWidth="1"/>
    <col min="1800" max="2048" width="9.140625" style="167"/>
    <col min="2049" max="2049" width="10.42578125" style="167" customWidth="1"/>
    <col min="2050" max="2050" width="13.42578125" style="167" bestFit="1" customWidth="1"/>
    <col min="2051" max="2051" width="76.42578125" style="167" customWidth="1"/>
    <col min="2052" max="2052" width="27.7109375" style="167" customWidth="1"/>
    <col min="2053" max="2053" width="17" style="167" customWidth="1"/>
    <col min="2054" max="2054" width="9.140625" style="167"/>
    <col min="2055" max="2055" width="11.140625" style="167" bestFit="1" customWidth="1"/>
    <col min="2056" max="2304" width="9.140625" style="167"/>
    <col min="2305" max="2305" width="10.42578125" style="167" customWidth="1"/>
    <col min="2306" max="2306" width="13.42578125" style="167" bestFit="1" customWidth="1"/>
    <col min="2307" max="2307" width="76.42578125" style="167" customWidth="1"/>
    <col min="2308" max="2308" width="27.7109375" style="167" customWidth="1"/>
    <col min="2309" max="2309" width="17" style="167" customWidth="1"/>
    <col min="2310" max="2310" width="9.140625" style="167"/>
    <col min="2311" max="2311" width="11.140625" style="167" bestFit="1" customWidth="1"/>
    <col min="2312" max="2560" width="9.140625" style="167"/>
    <col min="2561" max="2561" width="10.42578125" style="167" customWidth="1"/>
    <col min="2562" max="2562" width="13.42578125" style="167" bestFit="1" customWidth="1"/>
    <col min="2563" max="2563" width="76.42578125" style="167" customWidth="1"/>
    <col min="2564" max="2564" width="27.7109375" style="167" customWidth="1"/>
    <col min="2565" max="2565" width="17" style="167" customWidth="1"/>
    <col min="2566" max="2566" width="9.140625" style="167"/>
    <col min="2567" max="2567" width="11.140625" style="167" bestFit="1" customWidth="1"/>
    <col min="2568" max="2816" width="9.140625" style="167"/>
    <col min="2817" max="2817" width="10.42578125" style="167" customWidth="1"/>
    <col min="2818" max="2818" width="13.42578125" style="167" bestFit="1" customWidth="1"/>
    <col min="2819" max="2819" width="76.42578125" style="167" customWidth="1"/>
    <col min="2820" max="2820" width="27.7109375" style="167" customWidth="1"/>
    <col min="2821" max="2821" width="17" style="167" customWidth="1"/>
    <col min="2822" max="2822" width="9.140625" style="167"/>
    <col min="2823" max="2823" width="11.140625" style="167" bestFit="1" customWidth="1"/>
    <col min="2824" max="3072" width="9.140625" style="167"/>
    <col min="3073" max="3073" width="10.42578125" style="167" customWidth="1"/>
    <col min="3074" max="3074" width="13.42578125" style="167" bestFit="1" customWidth="1"/>
    <col min="3075" max="3075" width="76.42578125" style="167" customWidth="1"/>
    <col min="3076" max="3076" width="27.7109375" style="167" customWidth="1"/>
    <col min="3077" max="3077" width="17" style="167" customWidth="1"/>
    <col min="3078" max="3078" width="9.140625" style="167"/>
    <col min="3079" max="3079" width="11.140625" style="167" bestFit="1" customWidth="1"/>
    <col min="3080" max="3328" width="9.140625" style="167"/>
    <col min="3329" max="3329" width="10.42578125" style="167" customWidth="1"/>
    <col min="3330" max="3330" width="13.42578125" style="167" bestFit="1" customWidth="1"/>
    <col min="3331" max="3331" width="76.42578125" style="167" customWidth="1"/>
    <col min="3332" max="3332" width="27.7109375" style="167" customWidth="1"/>
    <col min="3333" max="3333" width="17" style="167" customWidth="1"/>
    <col min="3334" max="3334" width="9.140625" style="167"/>
    <col min="3335" max="3335" width="11.140625" style="167" bestFit="1" customWidth="1"/>
    <col min="3336" max="3584" width="9.140625" style="167"/>
    <col min="3585" max="3585" width="10.42578125" style="167" customWidth="1"/>
    <col min="3586" max="3586" width="13.42578125" style="167" bestFit="1" customWidth="1"/>
    <col min="3587" max="3587" width="76.42578125" style="167" customWidth="1"/>
    <col min="3588" max="3588" width="27.7109375" style="167" customWidth="1"/>
    <col min="3589" max="3589" width="17" style="167" customWidth="1"/>
    <col min="3590" max="3590" width="9.140625" style="167"/>
    <col min="3591" max="3591" width="11.140625" style="167" bestFit="1" customWidth="1"/>
    <col min="3592" max="3840" width="9.140625" style="167"/>
    <col min="3841" max="3841" width="10.42578125" style="167" customWidth="1"/>
    <col min="3842" max="3842" width="13.42578125" style="167" bestFit="1" customWidth="1"/>
    <col min="3843" max="3843" width="76.42578125" style="167" customWidth="1"/>
    <col min="3844" max="3844" width="27.7109375" style="167" customWidth="1"/>
    <col min="3845" max="3845" width="17" style="167" customWidth="1"/>
    <col min="3846" max="3846" width="9.140625" style="167"/>
    <col min="3847" max="3847" width="11.140625" style="167" bestFit="1" customWidth="1"/>
    <col min="3848" max="4096" width="9.140625" style="167"/>
    <col min="4097" max="4097" width="10.42578125" style="167" customWidth="1"/>
    <col min="4098" max="4098" width="13.42578125" style="167" bestFit="1" customWidth="1"/>
    <col min="4099" max="4099" width="76.42578125" style="167" customWidth="1"/>
    <col min="4100" max="4100" width="27.7109375" style="167" customWidth="1"/>
    <col min="4101" max="4101" width="17" style="167" customWidth="1"/>
    <col min="4102" max="4102" width="9.140625" style="167"/>
    <col min="4103" max="4103" width="11.140625" style="167" bestFit="1" customWidth="1"/>
    <col min="4104" max="4352" width="9.140625" style="167"/>
    <col min="4353" max="4353" width="10.42578125" style="167" customWidth="1"/>
    <col min="4354" max="4354" width="13.42578125" style="167" bestFit="1" customWidth="1"/>
    <col min="4355" max="4355" width="76.42578125" style="167" customWidth="1"/>
    <col min="4356" max="4356" width="27.7109375" style="167" customWidth="1"/>
    <col min="4357" max="4357" width="17" style="167" customWidth="1"/>
    <col min="4358" max="4358" width="9.140625" style="167"/>
    <col min="4359" max="4359" width="11.140625" style="167" bestFit="1" customWidth="1"/>
    <col min="4360" max="4608" width="9.140625" style="167"/>
    <col min="4609" max="4609" width="10.42578125" style="167" customWidth="1"/>
    <col min="4610" max="4610" width="13.42578125" style="167" bestFit="1" customWidth="1"/>
    <col min="4611" max="4611" width="76.42578125" style="167" customWidth="1"/>
    <col min="4612" max="4612" width="27.7109375" style="167" customWidth="1"/>
    <col min="4613" max="4613" width="17" style="167" customWidth="1"/>
    <col min="4614" max="4614" width="9.140625" style="167"/>
    <col min="4615" max="4615" width="11.140625" style="167" bestFit="1" customWidth="1"/>
    <col min="4616" max="4864" width="9.140625" style="167"/>
    <col min="4865" max="4865" width="10.42578125" style="167" customWidth="1"/>
    <col min="4866" max="4866" width="13.42578125" style="167" bestFit="1" customWidth="1"/>
    <col min="4867" max="4867" width="76.42578125" style="167" customWidth="1"/>
    <col min="4868" max="4868" width="27.7109375" style="167" customWidth="1"/>
    <col min="4869" max="4869" width="17" style="167" customWidth="1"/>
    <col min="4870" max="4870" width="9.140625" style="167"/>
    <col min="4871" max="4871" width="11.140625" style="167" bestFit="1" customWidth="1"/>
    <col min="4872" max="5120" width="9.140625" style="167"/>
    <col min="5121" max="5121" width="10.42578125" style="167" customWidth="1"/>
    <col min="5122" max="5122" width="13.42578125" style="167" bestFit="1" customWidth="1"/>
    <col min="5123" max="5123" width="76.42578125" style="167" customWidth="1"/>
    <col min="5124" max="5124" width="27.7109375" style="167" customWidth="1"/>
    <col min="5125" max="5125" width="17" style="167" customWidth="1"/>
    <col min="5126" max="5126" width="9.140625" style="167"/>
    <col min="5127" max="5127" width="11.140625" style="167" bestFit="1" customWidth="1"/>
    <col min="5128" max="5376" width="9.140625" style="167"/>
    <col min="5377" max="5377" width="10.42578125" style="167" customWidth="1"/>
    <col min="5378" max="5378" width="13.42578125" style="167" bestFit="1" customWidth="1"/>
    <col min="5379" max="5379" width="76.42578125" style="167" customWidth="1"/>
    <col min="5380" max="5380" width="27.7109375" style="167" customWidth="1"/>
    <col min="5381" max="5381" width="17" style="167" customWidth="1"/>
    <col min="5382" max="5382" width="9.140625" style="167"/>
    <col min="5383" max="5383" width="11.140625" style="167" bestFit="1" customWidth="1"/>
    <col min="5384" max="5632" width="9.140625" style="167"/>
    <col min="5633" max="5633" width="10.42578125" style="167" customWidth="1"/>
    <col min="5634" max="5634" width="13.42578125" style="167" bestFit="1" customWidth="1"/>
    <col min="5635" max="5635" width="76.42578125" style="167" customWidth="1"/>
    <col min="5636" max="5636" width="27.7109375" style="167" customWidth="1"/>
    <col min="5637" max="5637" width="17" style="167" customWidth="1"/>
    <col min="5638" max="5638" width="9.140625" style="167"/>
    <col min="5639" max="5639" width="11.140625" style="167" bestFit="1" customWidth="1"/>
    <col min="5640" max="5888" width="9.140625" style="167"/>
    <col min="5889" max="5889" width="10.42578125" style="167" customWidth="1"/>
    <col min="5890" max="5890" width="13.42578125" style="167" bestFit="1" customWidth="1"/>
    <col min="5891" max="5891" width="76.42578125" style="167" customWidth="1"/>
    <col min="5892" max="5892" width="27.7109375" style="167" customWidth="1"/>
    <col min="5893" max="5893" width="17" style="167" customWidth="1"/>
    <col min="5894" max="5894" width="9.140625" style="167"/>
    <col min="5895" max="5895" width="11.140625" style="167" bestFit="1" customWidth="1"/>
    <col min="5896" max="6144" width="9.140625" style="167"/>
    <col min="6145" max="6145" width="10.42578125" style="167" customWidth="1"/>
    <col min="6146" max="6146" width="13.42578125" style="167" bestFit="1" customWidth="1"/>
    <col min="6147" max="6147" width="76.42578125" style="167" customWidth="1"/>
    <col min="6148" max="6148" width="27.7109375" style="167" customWidth="1"/>
    <col min="6149" max="6149" width="17" style="167" customWidth="1"/>
    <col min="6150" max="6150" width="9.140625" style="167"/>
    <col min="6151" max="6151" width="11.140625" style="167" bestFit="1" customWidth="1"/>
    <col min="6152" max="6400" width="9.140625" style="167"/>
    <col min="6401" max="6401" width="10.42578125" style="167" customWidth="1"/>
    <col min="6402" max="6402" width="13.42578125" style="167" bestFit="1" customWidth="1"/>
    <col min="6403" max="6403" width="76.42578125" style="167" customWidth="1"/>
    <col min="6404" max="6404" width="27.7109375" style="167" customWidth="1"/>
    <col min="6405" max="6405" width="17" style="167" customWidth="1"/>
    <col min="6406" max="6406" width="9.140625" style="167"/>
    <col min="6407" max="6407" width="11.140625" style="167" bestFit="1" customWidth="1"/>
    <col min="6408" max="6656" width="9.140625" style="167"/>
    <col min="6657" max="6657" width="10.42578125" style="167" customWidth="1"/>
    <col min="6658" max="6658" width="13.42578125" style="167" bestFit="1" customWidth="1"/>
    <col min="6659" max="6659" width="76.42578125" style="167" customWidth="1"/>
    <col min="6660" max="6660" width="27.7109375" style="167" customWidth="1"/>
    <col min="6661" max="6661" width="17" style="167" customWidth="1"/>
    <col min="6662" max="6662" width="9.140625" style="167"/>
    <col min="6663" max="6663" width="11.140625" style="167" bestFit="1" customWidth="1"/>
    <col min="6664" max="6912" width="9.140625" style="167"/>
    <col min="6913" max="6913" width="10.42578125" style="167" customWidth="1"/>
    <col min="6914" max="6914" width="13.42578125" style="167" bestFit="1" customWidth="1"/>
    <col min="6915" max="6915" width="76.42578125" style="167" customWidth="1"/>
    <col min="6916" max="6916" width="27.7109375" style="167" customWidth="1"/>
    <col min="6917" max="6917" width="17" style="167" customWidth="1"/>
    <col min="6918" max="6918" width="9.140625" style="167"/>
    <col min="6919" max="6919" width="11.140625" style="167" bestFit="1" customWidth="1"/>
    <col min="6920" max="7168" width="9.140625" style="167"/>
    <col min="7169" max="7169" width="10.42578125" style="167" customWidth="1"/>
    <col min="7170" max="7170" width="13.42578125" style="167" bestFit="1" customWidth="1"/>
    <col min="7171" max="7171" width="76.42578125" style="167" customWidth="1"/>
    <col min="7172" max="7172" width="27.7109375" style="167" customWidth="1"/>
    <col min="7173" max="7173" width="17" style="167" customWidth="1"/>
    <col min="7174" max="7174" width="9.140625" style="167"/>
    <col min="7175" max="7175" width="11.140625" style="167" bestFit="1" customWidth="1"/>
    <col min="7176" max="7424" width="9.140625" style="167"/>
    <col min="7425" max="7425" width="10.42578125" style="167" customWidth="1"/>
    <col min="7426" max="7426" width="13.42578125" style="167" bestFit="1" customWidth="1"/>
    <col min="7427" max="7427" width="76.42578125" style="167" customWidth="1"/>
    <col min="7428" max="7428" width="27.7109375" style="167" customWidth="1"/>
    <col min="7429" max="7429" width="17" style="167" customWidth="1"/>
    <col min="7430" max="7430" width="9.140625" style="167"/>
    <col min="7431" max="7431" width="11.140625" style="167" bestFit="1" customWidth="1"/>
    <col min="7432" max="7680" width="9.140625" style="167"/>
    <col min="7681" max="7681" width="10.42578125" style="167" customWidth="1"/>
    <col min="7682" max="7682" width="13.42578125" style="167" bestFit="1" customWidth="1"/>
    <col min="7683" max="7683" width="76.42578125" style="167" customWidth="1"/>
    <col min="7684" max="7684" width="27.7109375" style="167" customWidth="1"/>
    <col min="7685" max="7685" width="17" style="167" customWidth="1"/>
    <col min="7686" max="7686" width="9.140625" style="167"/>
    <col min="7687" max="7687" width="11.140625" style="167" bestFit="1" customWidth="1"/>
    <col min="7688" max="7936" width="9.140625" style="167"/>
    <col min="7937" max="7937" width="10.42578125" style="167" customWidth="1"/>
    <col min="7938" max="7938" width="13.42578125" style="167" bestFit="1" customWidth="1"/>
    <col min="7939" max="7939" width="76.42578125" style="167" customWidth="1"/>
    <col min="7940" max="7940" width="27.7109375" style="167" customWidth="1"/>
    <col min="7941" max="7941" width="17" style="167" customWidth="1"/>
    <col min="7942" max="7942" width="9.140625" style="167"/>
    <col min="7943" max="7943" width="11.140625" style="167" bestFit="1" customWidth="1"/>
    <col min="7944" max="8192" width="9.140625" style="167"/>
    <col min="8193" max="8193" width="10.42578125" style="167" customWidth="1"/>
    <col min="8194" max="8194" width="13.42578125" style="167" bestFit="1" customWidth="1"/>
    <col min="8195" max="8195" width="76.42578125" style="167" customWidth="1"/>
    <col min="8196" max="8196" width="27.7109375" style="167" customWidth="1"/>
    <col min="8197" max="8197" width="17" style="167" customWidth="1"/>
    <col min="8198" max="8198" width="9.140625" style="167"/>
    <col min="8199" max="8199" width="11.140625" style="167" bestFit="1" customWidth="1"/>
    <col min="8200" max="8448" width="9.140625" style="167"/>
    <col min="8449" max="8449" width="10.42578125" style="167" customWidth="1"/>
    <col min="8450" max="8450" width="13.42578125" style="167" bestFit="1" customWidth="1"/>
    <col min="8451" max="8451" width="76.42578125" style="167" customWidth="1"/>
    <col min="8452" max="8452" width="27.7109375" style="167" customWidth="1"/>
    <col min="8453" max="8453" width="17" style="167" customWidth="1"/>
    <col min="8454" max="8454" width="9.140625" style="167"/>
    <col min="8455" max="8455" width="11.140625" style="167" bestFit="1" customWidth="1"/>
    <col min="8456" max="8704" width="9.140625" style="167"/>
    <col min="8705" max="8705" width="10.42578125" style="167" customWidth="1"/>
    <col min="8706" max="8706" width="13.42578125" style="167" bestFit="1" customWidth="1"/>
    <col min="8707" max="8707" width="76.42578125" style="167" customWidth="1"/>
    <col min="8708" max="8708" width="27.7109375" style="167" customWidth="1"/>
    <col min="8709" max="8709" width="17" style="167" customWidth="1"/>
    <col min="8710" max="8710" width="9.140625" style="167"/>
    <col min="8711" max="8711" width="11.140625" style="167" bestFit="1" customWidth="1"/>
    <col min="8712" max="8960" width="9.140625" style="167"/>
    <col min="8961" max="8961" width="10.42578125" style="167" customWidth="1"/>
    <col min="8962" max="8962" width="13.42578125" style="167" bestFit="1" customWidth="1"/>
    <col min="8963" max="8963" width="76.42578125" style="167" customWidth="1"/>
    <col min="8964" max="8964" width="27.7109375" style="167" customWidth="1"/>
    <col min="8965" max="8965" width="17" style="167" customWidth="1"/>
    <col min="8966" max="8966" width="9.140625" style="167"/>
    <col min="8967" max="8967" width="11.140625" style="167" bestFit="1" customWidth="1"/>
    <col min="8968" max="9216" width="9.140625" style="167"/>
    <col min="9217" max="9217" width="10.42578125" style="167" customWidth="1"/>
    <col min="9218" max="9218" width="13.42578125" style="167" bestFit="1" customWidth="1"/>
    <col min="9219" max="9219" width="76.42578125" style="167" customWidth="1"/>
    <col min="9220" max="9220" width="27.7109375" style="167" customWidth="1"/>
    <col min="9221" max="9221" width="17" style="167" customWidth="1"/>
    <col min="9222" max="9222" width="9.140625" style="167"/>
    <col min="9223" max="9223" width="11.140625" style="167" bestFit="1" customWidth="1"/>
    <col min="9224" max="9472" width="9.140625" style="167"/>
    <col min="9473" max="9473" width="10.42578125" style="167" customWidth="1"/>
    <col min="9474" max="9474" width="13.42578125" style="167" bestFit="1" customWidth="1"/>
    <col min="9475" max="9475" width="76.42578125" style="167" customWidth="1"/>
    <col min="9476" max="9476" width="27.7109375" style="167" customWidth="1"/>
    <col min="9477" max="9477" width="17" style="167" customWidth="1"/>
    <col min="9478" max="9478" width="9.140625" style="167"/>
    <col min="9479" max="9479" width="11.140625" style="167" bestFit="1" customWidth="1"/>
    <col min="9480" max="9728" width="9.140625" style="167"/>
    <col min="9729" max="9729" width="10.42578125" style="167" customWidth="1"/>
    <col min="9730" max="9730" width="13.42578125" style="167" bestFit="1" customWidth="1"/>
    <col min="9731" max="9731" width="76.42578125" style="167" customWidth="1"/>
    <col min="9732" max="9732" width="27.7109375" style="167" customWidth="1"/>
    <col min="9733" max="9733" width="17" style="167" customWidth="1"/>
    <col min="9734" max="9734" width="9.140625" style="167"/>
    <col min="9735" max="9735" width="11.140625" style="167" bestFit="1" customWidth="1"/>
    <col min="9736" max="9984" width="9.140625" style="167"/>
    <col min="9985" max="9985" width="10.42578125" style="167" customWidth="1"/>
    <col min="9986" max="9986" width="13.42578125" style="167" bestFit="1" customWidth="1"/>
    <col min="9987" max="9987" width="76.42578125" style="167" customWidth="1"/>
    <col min="9988" max="9988" width="27.7109375" style="167" customWidth="1"/>
    <col min="9989" max="9989" width="17" style="167" customWidth="1"/>
    <col min="9990" max="9990" width="9.140625" style="167"/>
    <col min="9991" max="9991" width="11.140625" style="167" bestFit="1" customWidth="1"/>
    <col min="9992" max="10240" width="9.140625" style="167"/>
    <col min="10241" max="10241" width="10.42578125" style="167" customWidth="1"/>
    <col min="10242" max="10242" width="13.42578125" style="167" bestFit="1" customWidth="1"/>
    <col min="10243" max="10243" width="76.42578125" style="167" customWidth="1"/>
    <col min="10244" max="10244" width="27.7109375" style="167" customWidth="1"/>
    <col min="10245" max="10245" width="17" style="167" customWidth="1"/>
    <col min="10246" max="10246" width="9.140625" style="167"/>
    <col min="10247" max="10247" width="11.140625" style="167" bestFit="1" customWidth="1"/>
    <col min="10248" max="10496" width="9.140625" style="167"/>
    <col min="10497" max="10497" width="10.42578125" style="167" customWidth="1"/>
    <col min="10498" max="10498" width="13.42578125" style="167" bestFit="1" customWidth="1"/>
    <col min="10499" max="10499" width="76.42578125" style="167" customWidth="1"/>
    <col min="10500" max="10500" width="27.7109375" style="167" customWidth="1"/>
    <col min="10501" max="10501" width="17" style="167" customWidth="1"/>
    <col min="10502" max="10502" width="9.140625" style="167"/>
    <col min="10503" max="10503" width="11.140625" style="167" bestFit="1" customWidth="1"/>
    <col min="10504" max="10752" width="9.140625" style="167"/>
    <col min="10753" max="10753" width="10.42578125" style="167" customWidth="1"/>
    <col min="10754" max="10754" width="13.42578125" style="167" bestFit="1" customWidth="1"/>
    <col min="10755" max="10755" width="76.42578125" style="167" customWidth="1"/>
    <col min="10756" max="10756" width="27.7109375" style="167" customWidth="1"/>
    <col min="10757" max="10757" width="17" style="167" customWidth="1"/>
    <col min="10758" max="10758" width="9.140625" style="167"/>
    <col min="10759" max="10759" width="11.140625" style="167" bestFit="1" customWidth="1"/>
    <col min="10760" max="11008" width="9.140625" style="167"/>
    <col min="11009" max="11009" width="10.42578125" style="167" customWidth="1"/>
    <col min="11010" max="11010" width="13.42578125" style="167" bestFit="1" customWidth="1"/>
    <col min="11011" max="11011" width="76.42578125" style="167" customWidth="1"/>
    <col min="11012" max="11012" width="27.7109375" style="167" customWidth="1"/>
    <col min="11013" max="11013" width="17" style="167" customWidth="1"/>
    <col min="11014" max="11014" width="9.140625" style="167"/>
    <col min="11015" max="11015" width="11.140625" style="167" bestFit="1" customWidth="1"/>
    <col min="11016" max="11264" width="9.140625" style="167"/>
    <col min="11265" max="11265" width="10.42578125" style="167" customWidth="1"/>
    <col min="11266" max="11266" width="13.42578125" style="167" bestFit="1" customWidth="1"/>
    <col min="11267" max="11267" width="76.42578125" style="167" customWidth="1"/>
    <col min="11268" max="11268" width="27.7109375" style="167" customWidth="1"/>
    <col min="11269" max="11269" width="17" style="167" customWidth="1"/>
    <col min="11270" max="11270" width="9.140625" style="167"/>
    <col min="11271" max="11271" width="11.140625" style="167" bestFit="1" customWidth="1"/>
    <col min="11272" max="11520" width="9.140625" style="167"/>
    <col min="11521" max="11521" width="10.42578125" style="167" customWidth="1"/>
    <col min="11522" max="11522" width="13.42578125" style="167" bestFit="1" customWidth="1"/>
    <col min="11523" max="11523" width="76.42578125" style="167" customWidth="1"/>
    <col min="11524" max="11524" width="27.7109375" style="167" customWidth="1"/>
    <col min="11525" max="11525" width="17" style="167" customWidth="1"/>
    <col min="11526" max="11526" width="9.140625" style="167"/>
    <col min="11527" max="11527" width="11.140625" style="167" bestFit="1" customWidth="1"/>
    <col min="11528" max="11776" width="9.140625" style="167"/>
    <col min="11777" max="11777" width="10.42578125" style="167" customWidth="1"/>
    <col min="11778" max="11778" width="13.42578125" style="167" bestFit="1" customWidth="1"/>
    <col min="11779" max="11779" width="76.42578125" style="167" customWidth="1"/>
    <col min="11780" max="11780" width="27.7109375" style="167" customWidth="1"/>
    <col min="11781" max="11781" width="17" style="167" customWidth="1"/>
    <col min="11782" max="11782" width="9.140625" style="167"/>
    <col min="11783" max="11783" width="11.140625" style="167" bestFit="1" customWidth="1"/>
    <col min="11784" max="12032" width="9.140625" style="167"/>
    <col min="12033" max="12033" width="10.42578125" style="167" customWidth="1"/>
    <col min="12034" max="12034" width="13.42578125" style="167" bestFit="1" customWidth="1"/>
    <col min="12035" max="12035" width="76.42578125" style="167" customWidth="1"/>
    <col min="12036" max="12036" width="27.7109375" style="167" customWidth="1"/>
    <col min="12037" max="12037" width="17" style="167" customWidth="1"/>
    <col min="12038" max="12038" width="9.140625" style="167"/>
    <col min="12039" max="12039" width="11.140625" style="167" bestFit="1" customWidth="1"/>
    <col min="12040" max="12288" width="9.140625" style="167"/>
    <col min="12289" max="12289" width="10.42578125" style="167" customWidth="1"/>
    <col min="12290" max="12290" width="13.42578125" style="167" bestFit="1" customWidth="1"/>
    <col min="12291" max="12291" width="76.42578125" style="167" customWidth="1"/>
    <col min="12292" max="12292" width="27.7109375" style="167" customWidth="1"/>
    <col min="12293" max="12293" width="17" style="167" customWidth="1"/>
    <col min="12294" max="12294" width="9.140625" style="167"/>
    <col min="12295" max="12295" width="11.140625" style="167" bestFit="1" customWidth="1"/>
    <col min="12296" max="12544" width="9.140625" style="167"/>
    <col min="12545" max="12545" width="10.42578125" style="167" customWidth="1"/>
    <col min="12546" max="12546" width="13.42578125" style="167" bestFit="1" customWidth="1"/>
    <col min="12547" max="12547" width="76.42578125" style="167" customWidth="1"/>
    <col min="12548" max="12548" width="27.7109375" style="167" customWidth="1"/>
    <col min="12549" max="12549" width="17" style="167" customWidth="1"/>
    <col min="12550" max="12550" width="9.140625" style="167"/>
    <col min="12551" max="12551" width="11.140625" style="167" bestFit="1" customWidth="1"/>
    <col min="12552" max="12800" width="9.140625" style="167"/>
    <col min="12801" max="12801" width="10.42578125" style="167" customWidth="1"/>
    <col min="12802" max="12802" width="13.42578125" style="167" bestFit="1" customWidth="1"/>
    <col min="12803" max="12803" width="76.42578125" style="167" customWidth="1"/>
    <col min="12804" max="12804" width="27.7109375" style="167" customWidth="1"/>
    <col min="12805" max="12805" width="17" style="167" customWidth="1"/>
    <col min="12806" max="12806" width="9.140625" style="167"/>
    <col min="12807" max="12807" width="11.140625" style="167" bestFit="1" customWidth="1"/>
    <col min="12808" max="13056" width="9.140625" style="167"/>
    <col min="13057" max="13057" width="10.42578125" style="167" customWidth="1"/>
    <col min="13058" max="13058" width="13.42578125" style="167" bestFit="1" customWidth="1"/>
    <col min="13059" max="13059" width="76.42578125" style="167" customWidth="1"/>
    <col min="13060" max="13060" width="27.7109375" style="167" customWidth="1"/>
    <col min="13061" max="13061" width="17" style="167" customWidth="1"/>
    <col min="13062" max="13062" width="9.140625" style="167"/>
    <col min="13063" max="13063" width="11.140625" style="167" bestFit="1" customWidth="1"/>
    <col min="13064" max="13312" width="9.140625" style="167"/>
    <col min="13313" max="13313" width="10.42578125" style="167" customWidth="1"/>
    <col min="13314" max="13314" width="13.42578125" style="167" bestFit="1" customWidth="1"/>
    <col min="13315" max="13315" width="76.42578125" style="167" customWidth="1"/>
    <col min="13316" max="13316" width="27.7109375" style="167" customWidth="1"/>
    <col min="13317" max="13317" width="17" style="167" customWidth="1"/>
    <col min="13318" max="13318" width="9.140625" style="167"/>
    <col min="13319" max="13319" width="11.140625" style="167" bestFit="1" customWidth="1"/>
    <col min="13320" max="13568" width="9.140625" style="167"/>
    <col min="13569" max="13569" width="10.42578125" style="167" customWidth="1"/>
    <col min="13570" max="13570" width="13.42578125" style="167" bestFit="1" customWidth="1"/>
    <col min="13571" max="13571" width="76.42578125" style="167" customWidth="1"/>
    <col min="13572" max="13572" width="27.7109375" style="167" customWidth="1"/>
    <col min="13573" max="13573" width="17" style="167" customWidth="1"/>
    <col min="13574" max="13574" width="9.140625" style="167"/>
    <col min="13575" max="13575" width="11.140625" style="167" bestFit="1" customWidth="1"/>
    <col min="13576" max="13824" width="9.140625" style="167"/>
    <col min="13825" max="13825" width="10.42578125" style="167" customWidth="1"/>
    <col min="13826" max="13826" width="13.42578125" style="167" bestFit="1" customWidth="1"/>
    <col min="13827" max="13827" width="76.42578125" style="167" customWidth="1"/>
    <col min="13828" max="13828" width="27.7109375" style="167" customWidth="1"/>
    <col min="13829" max="13829" width="17" style="167" customWidth="1"/>
    <col min="13830" max="13830" width="9.140625" style="167"/>
    <col min="13831" max="13831" width="11.140625" style="167" bestFit="1" customWidth="1"/>
    <col min="13832" max="14080" width="9.140625" style="167"/>
    <col min="14081" max="14081" width="10.42578125" style="167" customWidth="1"/>
    <col min="14082" max="14082" width="13.42578125" style="167" bestFit="1" customWidth="1"/>
    <col min="14083" max="14083" width="76.42578125" style="167" customWidth="1"/>
    <col min="14084" max="14084" width="27.7109375" style="167" customWidth="1"/>
    <col min="14085" max="14085" width="17" style="167" customWidth="1"/>
    <col min="14086" max="14086" width="9.140625" style="167"/>
    <col min="14087" max="14087" width="11.140625" style="167" bestFit="1" customWidth="1"/>
    <col min="14088" max="14336" width="9.140625" style="167"/>
    <col min="14337" max="14337" width="10.42578125" style="167" customWidth="1"/>
    <col min="14338" max="14338" width="13.42578125" style="167" bestFit="1" customWidth="1"/>
    <col min="14339" max="14339" width="76.42578125" style="167" customWidth="1"/>
    <col min="14340" max="14340" width="27.7109375" style="167" customWidth="1"/>
    <col min="14341" max="14341" width="17" style="167" customWidth="1"/>
    <col min="14342" max="14342" width="9.140625" style="167"/>
    <col min="14343" max="14343" width="11.140625" style="167" bestFit="1" customWidth="1"/>
    <col min="14344" max="14592" width="9.140625" style="167"/>
    <col min="14593" max="14593" width="10.42578125" style="167" customWidth="1"/>
    <col min="14594" max="14594" width="13.42578125" style="167" bestFit="1" customWidth="1"/>
    <col min="14595" max="14595" width="76.42578125" style="167" customWidth="1"/>
    <col min="14596" max="14596" width="27.7109375" style="167" customWidth="1"/>
    <col min="14597" max="14597" width="17" style="167" customWidth="1"/>
    <col min="14598" max="14598" width="9.140625" style="167"/>
    <col min="14599" max="14599" width="11.140625" style="167" bestFit="1" customWidth="1"/>
    <col min="14600" max="14848" width="9.140625" style="167"/>
    <col min="14849" max="14849" width="10.42578125" style="167" customWidth="1"/>
    <col min="14850" max="14850" width="13.42578125" style="167" bestFit="1" customWidth="1"/>
    <col min="14851" max="14851" width="76.42578125" style="167" customWidth="1"/>
    <col min="14852" max="14852" width="27.7109375" style="167" customWidth="1"/>
    <col min="14853" max="14853" width="17" style="167" customWidth="1"/>
    <col min="14854" max="14854" width="9.140625" style="167"/>
    <col min="14855" max="14855" width="11.140625" style="167" bestFit="1" customWidth="1"/>
    <col min="14856" max="15104" width="9.140625" style="167"/>
    <col min="15105" max="15105" width="10.42578125" style="167" customWidth="1"/>
    <col min="15106" max="15106" width="13.42578125" style="167" bestFit="1" customWidth="1"/>
    <col min="15107" max="15107" width="76.42578125" style="167" customWidth="1"/>
    <col min="15108" max="15108" width="27.7109375" style="167" customWidth="1"/>
    <col min="15109" max="15109" width="17" style="167" customWidth="1"/>
    <col min="15110" max="15110" width="9.140625" style="167"/>
    <col min="15111" max="15111" width="11.140625" style="167" bestFit="1" customWidth="1"/>
    <col min="15112" max="15360" width="9.140625" style="167"/>
    <col min="15361" max="15361" width="10.42578125" style="167" customWidth="1"/>
    <col min="15362" max="15362" width="13.42578125" style="167" bestFit="1" customWidth="1"/>
    <col min="15363" max="15363" width="76.42578125" style="167" customWidth="1"/>
    <col min="15364" max="15364" width="27.7109375" style="167" customWidth="1"/>
    <col min="15365" max="15365" width="17" style="167" customWidth="1"/>
    <col min="15366" max="15366" width="9.140625" style="167"/>
    <col min="15367" max="15367" width="11.140625" style="167" bestFit="1" customWidth="1"/>
    <col min="15368" max="15616" width="9.140625" style="167"/>
    <col min="15617" max="15617" width="10.42578125" style="167" customWidth="1"/>
    <col min="15618" max="15618" width="13.42578125" style="167" bestFit="1" customWidth="1"/>
    <col min="15619" max="15619" width="76.42578125" style="167" customWidth="1"/>
    <col min="15620" max="15620" width="27.7109375" style="167" customWidth="1"/>
    <col min="15621" max="15621" width="17" style="167" customWidth="1"/>
    <col min="15622" max="15622" width="9.140625" style="167"/>
    <col min="15623" max="15623" width="11.140625" style="167" bestFit="1" customWidth="1"/>
    <col min="15624" max="15872" width="9.140625" style="167"/>
    <col min="15873" max="15873" width="10.42578125" style="167" customWidth="1"/>
    <col min="15874" max="15874" width="13.42578125" style="167" bestFit="1" customWidth="1"/>
    <col min="15875" max="15875" width="76.42578125" style="167" customWidth="1"/>
    <col min="15876" max="15876" width="27.7109375" style="167" customWidth="1"/>
    <col min="15877" max="15877" width="17" style="167" customWidth="1"/>
    <col min="15878" max="15878" width="9.140625" style="167"/>
    <col min="15879" max="15879" width="11.140625" style="167" bestFit="1" customWidth="1"/>
    <col min="15880" max="16128" width="9.140625" style="167"/>
    <col min="16129" max="16129" width="10.42578125" style="167" customWidth="1"/>
    <col min="16130" max="16130" width="13.42578125" style="167" bestFit="1" customWidth="1"/>
    <col min="16131" max="16131" width="76.42578125" style="167" customWidth="1"/>
    <col min="16132" max="16132" width="27.7109375" style="167" customWidth="1"/>
    <col min="16133" max="16133" width="17" style="167" customWidth="1"/>
    <col min="16134" max="16134" width="9.140625" style="167"/>
    <col min="16135" max="16135" width="11.140625" style="167" bestFit="1" customWidth="1"/>
    <col min="16136" max="16384" width="9.140625" style="167"/>
  </cols>
  <sheetData>
    <row r="1" spans="1:254">
      <c r="C1" s="3"/>
      <c r="D1" s="154" t="s">
        <v>65</v>
      </c>
    </row>
    <row r="2" spans="1:254">
      <c r="C2" s="3"/>
      <c r="D2" s="11" t="s">
        <v>70</v>
      </c>
    </row>
    <row r="3" spans="1:254">
      <c r="C3" s="300" t="s">
        <v>1</v>
      </c>
      <c r="D3" s="300"/>
    </row>
    <row r="5" spans="1:254" ht="66.75" customHeight="1">
      <c r="A5" s="311" t="s">
        <v>471</v>
      </c>
      <c r="B5" s="311"/>
      <c r="C5" s="311"/>
      <c r="D5" s="311"/>
      <c r="E5" s="169"/>
    </row>
    <row r="7" spans="1:254">
      <c r="D7" s="170"/>
    </row>
    <row r="8" spans="1:254" ht="69">
      <c r="A8" s="312" t="s">
        <v>332</v>
      </c>
      <c r="B8" s="312"/>
      <c r="C8" s="313" t="s">
        <v>333</v>
      </c>
      <c r="D8" s="177" t="s">
        <v>334</v>
      </c>
      <c r="E8" s="171"/>
      <c r="F8" s="171"/>
      <c r="G8" s="171"/>
      <c r="H8" s="171"/>
      <c r="I8" s="172"/>
      <c r="J8" s="172"/>
      <c r="K8" s="172"/>
      <c r="L8" s="172"/>
      <c r="M8" s="172"/>
      <c r="N8" s="172"/>
      <c r="O8" s="172"/>
      <c r="P8" s="172"/>
      <c r="Q8" s="172"/>
      <c r="R8" s="172"/>
      <c r="S8" s="172"/>
      <c r="T8" s="172"/>
      <c r="U8" s="172"/>
      <c r="V8" s="172"/>
      <c r="W8" s="172"/>
      <c r="X8" s="172"/>
      <c r="Y8" s="172"/>
      <c r="Z8" s="172"/>
      <c r="AA8" s="172"/>
      <c r="AB8" s="172"/>
      <c r="AC8" s="172"/>
      <c r="AD8" s="172"/>
      <c r="AE8" s="172"/>
      <c r="AF8" s="172"/>
      <c r="AG8" s="172"/>
      <c r="AH8" s="172"/>
      <c r="AI8" s="172"/>
      <c r="AJ8" s="172"/>
      <c r="AK8" s="172"/>
      <c r="AL8" s="172"/>
      <c r="AM8" s="172"/>
      <c r="AN8" s="172"/>
      <c r="AO8" s="172"/>
      <c r="AP8" s="172"/>
      <c r="AQ8" s="172"/>
      <c r="AR8" s="172"/>
      <c r="AS8" s="172"/>
      <c r="AT8" s="172"/>
      <c r="AU8" s="172"/>
      <c r="AV8" s="172"/>
      <c r="AW8" s="172"/>
      <c r="AX8" s="172"/>
      <c r="AY8" s="172"/>
      <c r="AZ8" s="172"/>
      <c r="BA8" s="172"/>
      <c r="BB8" s="172"/>
      <c r="BC8" s="172"/>
      <c r="BD8" s="172"/>
      <c r="BE8" s="172"/>
      <c r="BF8" s="172"/>
      <c r="BG8" s="172"/>
      <c r="BH8" s="172"/>
      <c r="BI8" s="172"/>
      <c r="BJ8" s="172"/>
      <c r="BK8" s="172"/>
      <c r="BL8" s="172"/>
      <c r="BM8" s="172"/>
      <c r="BN8" s="172"/>
      <c r="BO8" s="172"/>
      <c r="BP8" s="172"/>
      <c r="BQ8" s="172"/>
      <c r="BR8" s="172"/>
      <c r="BS8" s="172"/>
      <c r="BT8" s="172"/>
      <c r="BU8" s="172"/>
      <c r="BV8" s="172"/>
      <c r="BW8" s="172"/>
      <c r="BX8" s="172"/>
      <c r="BY8" s="172"/>
      <c r="BZ8" s="172"/>
      <c r="CA8" s="172"/>
      <c r="CB8" s="172"/>
      <c r="CC8" s="172"/>
      <c r="CD8" s="172"/>
      <c r="CE8" s="172"/>
      <c r="CF8" s="172"/>
      <c r="CG8" s="172"/>
      <c r="CH8" s="172"/>
      <c r="CI8" s="172"/>
      <c r="CJ8" s="172"/>
      <c r="CK8" s="172"/>
      <c r="CL8" s="172"/>
      <c r="CM8" s="172"/>
      <c r="CN8" s="172"/>
      <c r="CO8" s="172"/>
      <c r="CP8" s="172"/>
      <c r="CQ8" s="172"/>
      <c r="CR8" s="172"/>
      <c r="CS8" s="172"/>
      <c r="CT8" s="172"/>
      <c r="CU8" s="172"/>
      <c r="CV8" s="172"/>
      <c r="CW8" s="172"/>
      <c r="CX8" s="172"/>
      <c r="CY8" s="172"/>
      <c r="CZ8" s="172"/>
      <c r="DA8" s="172"/>
      <c r="DB8" s="172"/>
      <c r="DC8" s="172"/>
      <c r="DD8" s="172"/>
      <c r="DE8" s="172"/>
      <c r="DF8" s="172"/>
      <c r="DG8" s="172"/>
      <c r="DH8" s="172"/>
      <c r="DI8" s="172"/>
      <c r="DJ8" s="172"/>
      <c r="DK8" s="172"/>
      <c r="DL8" s="172"/>
      <c r="DM8" s="172"/>
      <c r="DN8" s="172"/>
      <c r="DO8" s="172"/>
      <c r="DP8" s="172"/>
      <c r="DQ8" s="172"/>
      <c r="DR8" s="172"/>
      <c r="DS8" s="172"/>
      <c r="DT8" s="172"/>
      <c r="DU8" s="172"/>
      <c r="DV8" s="172"/>
      <c r="DW8" s="172"/>
      <c r="DX8" s="172"/>
      <c r="DY8" s="172"/>
      <c r="DZ8" s="172"/>
      <c r="EA8" s="172"/>
      <c r="EB8" s="172"/>
      <c r="EC8" s="172"/>
      <c r="ED8" s="172"/>
      <c r="EE8" s="172"/>
      <c r="EF8" s="172"/>
      <c r="EG8" s="172"/>
      <c r="EH8" s="172"/>
      <c r="EI8" s="172"/>
      <c r="EJ8" s="172"/>
      <c r="EK8" s="172"/>
      <c r="EL8" s="172"/>
      <c r="EM8" s="172"/>
      <c r="EN8" s="172"/>
      <c r="EO8" s="172"/>
      <c r="EP8" s="172"/>
      <c r="EQ8" s="172"/>
      <c r="ER8" s="172"/>
      <c r="ES8" s="172"/>
      <c r="ET8" s="172"/>
      <c r="EU8" s="172"/>
      <c r="EV8" s="172"/>
      <c r="EW8" s="172"/>
      <c r="EX8" s="172"/>
      <c r="EY8" s="172"/>
      <c r="EZ8" s="172"/>
      <c r="FA8" s="172"/>
      <c r="FB8" s="172"/>
      <c r="FC8" s="172"/>
      <c r="FD8" s="172"/>
      <c r="FE8" s="172"/>
      <c r="FF8" s="172"/>
      <c r="FG8" s="172"/>
      <c r="FH8" s="172"/>
      <c r="FI8" s="172"/>
      <c r="FJ8" s="172"/>
      <c r="FK8" s="172"/>
      <c r="FL8" s="172"/>
      <c r="FM8" s="172"/>
      <c r="FN8" s="172"/>
      <c r="FO8" s="172"/>
      <c r="FP8" s="172"/>
      <c r="FQ8" s="172"/>
      <c r="FR8" s="172"/>
      <c r="FS8" s="172"/>
      <c r="FT8" s="172"/>
      <c r="FU8" s="172"/>
      <c r="FV8" s="172"/>
      <c r="FW8" s="172"/>
      <c r="FX8" s="172"/>
      <c r="FY8" s="172"/>
      <c r="FZ8" s="172"/>
      <c r="GA8" s="172"/>
      <c r="GB8" s="172"/>
      <c r="GC8" s="172"/>
      <c r="GD8" s="172"/>
      <c r="GE8" s="172"/>
      <c r="GF8" s="172"/>
      <c r="GG8" s="172"/>
      <c r="GH8" s="172"/>
      <c r="GI8" s="172"/>
      <c r="GJ8" s="172"/>
      <c r="GK8" s="172"/>
      <c r="GL8" s="172"/>
      <c r="GM8" s="172"/>
      <c r="GN8" s="172"/>
      <c r="GO8" s="172"/>
      <c r="GP8" s="172"/>
      <c r="GQ8" s="172"/>
      <c r="GR8" s="172"/>
      <c r="GS8" s="172"/>
      <c r="GT8" s="172"/>
      <c r="GU8" s="172"/>
      <c r="GV8" s="172"/>
      <c r="GW8" s="172"/>
      <c r="GX8" s="172"/>
      <c r="GY8" s="172"/>
      <c r="GZ8" s="172"/>
      <c r="HA8" s="172"/>
      <c r="HB8" s="172"/>
      <c r="HC8" s="172"/>
      <c r="HD8" s="172"/>
      <c r="HE8" s="172"/>
      <c r="HF8" s="172"/>
      <c r="HG8" s="172"/>
      <c r="HH8" s="172"/>
      <c r="HI8" s="172"/>
      <c r="HJ8" s="172"/>
      <c r="HK8" s="172"/>
      <c r="HL8" s="172"/>
      <c r="HM8" s="172"/>
      <c r="HN8" s="172"/>
      <c r="HO8" s="172"/>
      <c r="HP8" s="172"/>
      <c r="HQ8" s="172"/>
      <c r="HR8" s="172"/>
      <c r="HS8" s="172"/>
      <c r="HT8" s="172"/>
      <c r="HU8" s="172"/>
      <c r="HV8" s="172"/>
      <c r="HW8" s="172"/>
      <c r="HX8" s="172"/>
      <c r="HY8" s="172"/>
      <c r="HZ8" s="172"/>
      <c r="IA8" s="172"/>
      <c r="IB8" s="172"/>
      <c r="IC8" s="172"/>
      <c r="ID8" s="172"/>
      <c r="IE8" s="172"/>
      <c r="IF8" s="172"/>
      <c r="IG8" s="172"/>
      <c r="IH8" s="172"/>
      <c r="II8" s="172"/>
      <c r="IJ8" s="172"/>
      <c r="IK8" s="172"/>
      <c r="IL8" s="172"/>
      <c r="IM8" s="172"/>
      <c r="IN8" s="172"/>
      <c r="IO8" s="172"/>
      <c r="IP8" s="172"/>
      <c r="IQ8" s="172"/>
      <c r="IR8" s="172"/>
      <c r="IS8" s="172"/>
      <c r="IT8" s="172"/>
    </row>
    <row r="9" spans="1:254" ht="34.5">
      <c r="A9" s="173" t="s">
        <v>11</v>
      </c>
      <c r="B9" s="173" t="s">
        <v>12</v>
      </c>
      <c r="C9" s="313"/>
      <c r="D9" s="174" t="s">
        <v>335</v>
      </c>
      <c r="E9" s="171"/>
      <c r="F9" s="171"/>
      <c r="G9" s="171"/>
      <c r="H9" s="171"/>
      <c r="I9" s="172"/>
      <c r="J9" s="172"/>
      <c r="K9" s="172"/>
      <c r="L9" s="172"/>
      <c r="M9" s="172"/>
      <c r="N9" s="172"/>
      <c r="O9" s="172"/>
      <c r="P9" s="172"/>
      <c r="Q9" s="172"/>
      <c r="R9" s="172"/>
      <c r="S9" s="172"/>
      <c r="T9" s="172"/>
      <c r="U9" s="172"/>
      <c r="V9" s="172"/>
      <c r="W9" s="172"/>
      <c r="X9" s="172"/>
      <c r="Y9" s="172"/>
      <c r="Z9" s="172"/>
      <c r="AA9" s="172"/>
      <c r="AB9" s="172"/>
      <c r="AC9" s="172"/>
      <c r="AD9" s="172"/>
      <c r="AE9" s="172"/>
      <c r="AF9" s="172"/>
      <c r="AG9" s="172"/>
      <c r="AH9" s="172"/>
      <c r="AI9" s="172"/>
      <c r="AJ9" s="172"/>
      <c r="AK9" s="172"/>
      <c r="AL9" s="172"/>
      <c r="AM9" s="172"/>
      <c r="AN9" s="172"/>
      <c r="AO9" s="172"/>
      <c r="AP9" s="172"/>
      <c r="AQ9" s="172"/>
      <c r="AR9" s="172"/>
      <c r="AS9" s="172"/>
      <c r="AT9" s="172"/>
      <c r="AU9" s="172"/>
      <c r="AV9" s="172"/>
      <c r="AW9" s="172"/>
      <c r="AX9" s="172"/>
      <c r="AY9" s="172"/>
      <c r="AZ9" s="172"/>
      <c r="BA9" s="172"/>
      <c r="BB9" s="172"/>
      <c r="BC9" s="172"/>
      <c r="BD9" s="172"/>
      <c r="BE9" s="172"/>
      <c r="BF9" s="172"/>
      <c r="BG9" s="172"/>
      <c r="BH9" s="172"/>
      <c r="BI9" s="172"/>
      <c r="BJ9" s="172"/>
      <c r="BK9" s="172"/>
      <c r="BL9" s="172"/>
      <c r="BM9" s="172"/>
      <c r="BN9" s="172"/>
      <c r="BO9" s="172"/>
      <c r="BP9" s="172"/>
      <c r="BQ9" s="172"/>
      <c r="BR9" s="172"/>
      <c r="BS9" s="172"/>
      <c r="BT9" s="172"/>
      <c r="BU9" s="172"/>
      <c r="BV9" s="172"/>
      <c r="BW9" s="172"/>
      <c r="BX9" s="172"/>
      <c r="BY9" s="172"/>
      <c r="BZ9" s="172"/>
      <c r="CA9" s="172"/>
      <c r="CB9" s="172"/>
      <c r="CC9" s="172"/>
      <c r="CD9" s="172"/>
      <c r="CE9" s="172"/>
      <c r="CF9" s="172"/>
      <c r="CG9" s="172"/>
      <c r="CH9" s="172"/>
      <c r="CI9" s="172"/>
      <c r="CJ9" s="172"/>
      <c r="CK9" s="172"/>
      <c r="CL9" s="172"/>
      <c r="CM9" s="172"/>
      <c r="CN9" s="172"/>
      <c r="CO9" s="172"/>
      <c r="CP9" s="172"/>
      <c r="CQ9" s="172"/>
      <c r="CR9" s="172"/>
      <c r="CS9" s="172"/>
      <c r="CT9" s="172"/>
      <c r="CU9" s="172"/>
      <c r="CV9" s="172"/>
      <c r="CW9" s="172"/>
      <c r="CX9" s="172"/>
      <c r="CY9" s="172"/>
      <c r="CZ9" s="172"/>
      <c r="DA9" s="172"/>
      <c r="DB9" s="172"/>
      <c r="DC9" s="172"/>
      <c r="DD9" s="172"/>
      <c r="DE9" s="172"/>
      <c r="DF9" s="172"/>
      <c r="DG9" s="172"/>
      <c r="DH9" s="172"/>
      <c r="DI9" s="172"/>
      <c r="DJ9" s="172"/>
      <c r="DK9" s="172"/>
      <c r="DL9" s="172"/>
      <c r="DM9" s="172"/>
      <c r="DN9" s="172"/>
      <c r="DO9" s="172"/>
      <c r="DP9" s="172"/>
      <c r="DQ9" s="172"/>
      <c r="DR9" s="172"/>
      <c r="DS9" s="172"/>
      <c r="DT9" s="172"/>
      <c r="DU9" s="172"/>
      <c r="DV9" s="172"/>
      <c r="DW9" s="172"/>
      <c r="DX9" s="172"/>
      <c r="DY9" s="172"/>
      <c r="DZ9" s="172"/>
      <c r="EA9" s="172"/>
      <c r="EB9" s="172"/>
      <c r="EC9" s="172"/>
      <c r="ED9" s="172"/>
      <c r="EE9" s="172"/>
      <c r="EF9" s="172"/>
      <c r="EG9" s="172"/>
      <c r="EH9" s="172"/>
      <c r="EI9" s="172"/>
      <c r="EJ9" s="172"/>
      <c r="EK9" s="172"/>
      <c r="EL9" s="172"/>
      <c r="EM9" s="172"/>
      <c r="EN9" s="172"/>
      <c r="EO9" s="172"/>
      <c r="EP9" s="172"/>
      <c r="EQ9" s="172"/>
      <c r="ER9" s="172"/>
      <c r="ES9" s="172"/>
      <c r="ET9" s="172"/>
      <c r="EU9" s="172"/>
      <c r="EV9" s="172"/>
      <c r="EW9" s="172"/>
      <c r="EX9" s="172"/>
      <c r="EY9" s="172"/>
      <c r="EZ9" s="172"/>
      <c r="FA9" s="172"/>
      <c r="FB9" s="172"/>
      <c r="FC9" s="172"/>
      <c r="FD9" s="172"/>
      <c r="FE9" s="172"/>
      <c r="FF9" s="172"/>
      <c r="FG9" s="172"/>
      <c r="FH9" s="172"/>
      <c r="FI9" s="172"/>
      <c r="FJ9" s="172"/>
      <c r="FK9" s="172"/>
      <c r="FL9" s="172"/>
      <c r="FM9" s="172"/>
      <c r="FN9" s="172"/>
      <c r="FO9" s="172"/>
      <c r="FP9" s="172"/>
      <c r="FQ9" s="172"/>
      <c r="FR9" s="172"/>
      <c r="FS9" s="172"/>
      <c r="FT9" s="172"/>
      <c r="FU9" s="172"/>
      <c r="FV9" s="172"/>
      <c r="FW9" s="172"/>
      <c r="FX9" s="172"/>
      <c r="FY9" s="172"/>
      <c r="FZ9" s="172"/>
      <c r="GA9" s="172"/>
      <c r="GB9" s="172"/>
      <c r="GC9" s="172"/>
      <c r="GD9" s="172"/>
      <c r="GE9" s="172"/>
      <c r="GF9" s="172"/>
      <c r="GG9" s="172"/>
      <c r="GH9" s="172"/>
      <c r="GI9" s="172"/>
      <c r="GJ9" s="172"/>
      <c r="GK9" s="172"/>
      <c r="GL9" s="172"/>
      <c r="GM9" s="172"/>
      <c r="GN9" s="172"/>
      <c r="GO9" s="172"/>
      <c r="GP9" s="172"/>
      <c r="GQ9" s="172"/>
      <c r="GR9" s="172"/>
      <c r="GS9" s="172"/>
      <c r="GT9" s="172"/>
      <c r="GU9" s="172"/>
      <c r="GV9" s="172"/>
      <c r="GW9" s="172"/>
      <c r="GX9" s="172"/>
      <c r="GY9" s="172"/>
      <c r="GZ9" s="172"/>
      <c r="HA9" s="172"/>
      <c r="HB9" s="172"/>
      <c r="HC9" s="172"/>
      <c r="HD9" s="172"/>
      <c r="HE9" s="172"/>
      <c r="HF9" s="172"/>
      <c r="HG9" s="172"/>
      <c r="HH9" s="172"/>
      <c r="HI9" s="172"/>
      <c r="HJ9" s="172"/>
      <c r="HK9" s="172"/>
      <c r="HL9" s="172"/>
      <c r="HM9" s="172"/>
      <c r="HN9" s="172"/>
      <c r="HO9" s="172"/>
      <c r="HP9" s="172"/>
      <c r="HQ9" s="172"/>
      <c r="HR9" s="172"/>
      <c r="HS9" s="172"/>
      <c r="HT9" s="172"/>
      <c r="HU9" s="172"/>
      <c r="HV9" s="172"/>
      <c r="HW9" s="172"/>
      <c r="HX9" s="172"/>
      <c r="HY9" s="172"/>
      <c r="HZ9" s="172"/>
      <c r="IA9" s="172"/>
      <c r="IB9" s="172"/>
      <c r="IC9" s="172"/>
      <c r="ID9" s="172"/>
      <c r="IE9" s="172"/>
      <c r="IF9" s="172"/>
      <c r="IG9" s="172"/>
      <c r="IH9" s="172"/>
      <c r="II9" s="172"/>
      <c r="IJ9" s="172"/>
      <c r="IK9" s="172"/>
      <c r="IL9" s="172"/>
      <c r="IM9" s="172"/>
      <c r="IN9" s="172"/>
      <c r="IO9" s="172"/>
      <c r="IP9" s="172"/>
      <c r="IQ9" s="172"/>
      <c r="IR9" s="172"/>
      <c r="IS9" s="172"/>
      <c r="IT9" s="172"/>
    </row>
    <row r="10" spans="1:254">
      <c r="A10" s="175"/>
      <c r="B10" s="175"/>
      <c r="C10" s="176" t="s">
        <v>336</v>
      </c>
      <c r="D10" s="177">
        <f>D12</f>
        <v>-83121.399999999994</v>
      </c>
      <c r="E10" s="171"/>
      <c r="F10" s="171"/>
      <c r="G10" s="171"/>
      <c r="H10" s="171"/>
      <c r="I10" s="172"/>
      <c r="J10" s="172"/>
      <c r="K10" s="172"/>
      <c r="L10" s="172"/>
      <c r="M10" s="172"/>
      <c r="N10" s="172"/>
      <c r="O10" s="172"/>
      <c r="P10" s="172"/>
      <c r="Q10" s="172"/>
      <c r="R10" s="172"/>
      <c r="S10" s="172"/>
      <c r="T10" s="172"/>
      <c r="U10" s="172"/>
      <c r="V10" s="172"/>
      <c r="W10" s="172"/>
      <c r="X10" s="172"/>
      <c r="Y10" s="172"/>
      <c r="Z10" s="172"/>
      <c r="AA10" s="172"/>
      <c r="AB10" s="172"/>
      <c r="AC10" s="172"/>
      <c r="AD10" s="172"/>
      <c r="AE10" s="172"/>
      <c r="AF10" s="172"/>
      <c r="AG10" s="172"/>
      <c r="AH10" s="172"/>
      <c r="AI10" s="172"/>
      <c r="AJ10" s="172"/>
      <c r="AK10" s="172"/>
      <c r="AL10" s="172"/>
      <c r="AM10" s="172"/>
      <c r="AN10" s="172"/>
      <c r="AO10" s="172"/>
      <c r="AP10" s="172"/>
      <c r="AQ10" s="172"/>
      <c r="AR10" s="172"/>
      <c r="AS10" s="172"/>
      <c r="AT10" s="172"/>
      <c r="AU10" s="172"/>
      <c r="AV10" s="172"/>
      <c r="AW10" s="172"/>
      <c r="AX10" s="172"/>
      <c r="AY10" s="172"/>
      <c r="AZ10" s="172"/>
      <c r="BA10" s="172"/>
      <c r="BB10" s="172"/>
      <c r="BC10" s="172"/>
      <c r="BD10" s="172"/>
      <c r="BE10" s="172"/>
      <c r="BF10" s="172"/>
      <c r="BG10" s="172"/>
      <c r="BH10" s="172"/>
      <c r="BI10" s="172"/>
      <c r="BJ10" s="172"/>
      <c r="BK10" s="172"/>
      <c r="BL10" s="172"/>
      <c r="BM10" s="172"/>
      <c r="BN10" s="172"/>
      <c r="BO10" s="172"/>
      <c r="BP10" s="172"/>
      <c r="BQ10" s="172"/>
      <c r="BR10" s="172"/>
      <c r="BS10" s="172"/>
      <c r="BT10" s="172"/>
      <c r="BU10" s="172"/>
      <c r="BV10" s="172"/>
      <c r="BW10" s="172"/>
      <c r="BX10" s="172"/>
      <c r="BY10" s="172"/>
      <c r="BZ10" s="172"/>
      <c r="CA10" s="172"/>
      <c r="CB10" s="172"/>
      <c r="CC10" s="172"/>
      <c r="CD10" s="172"/>
      <c r="CE10" s="172"/>
      <c r="CF10" s="172"/>
      <c r="CG10" s="172"/>
      <c r="CH10" s="172"/>
      <c r="CI10" s="172"/>
      <c r="CJ10" s="172"/>
      <c r="CK10" s="172"/>
      <c r="CL10" s="172"/>
      <c r="CM10" s="172"/>
      <c r="CN10" s="172"/>
      <c r="CO10" s="172"/>
      <c r="CP10" s="172"/>
      <c r="CQ10" s="172"/>
      <c r="CR10" s="172"/>
      <c r="CS10" s="172"/>
      <c r="CT10" s="172"/>
      <c r="CU10" s="172"/>
      <c r="CV10" s="172"/>
      <c r="CW10" s="172"/>
      <c r="CX10" s="172"/>
      <c r="CY10" s="172"/>
      <c r="CZ10" s="172"/>
      <c r="DA10" s="172"/>
      <c r="DB10" s="172"/>
      <c r="DC10" s="172"/>
      <c r="DD10" s="172"/>
      <c r="DE10" s="172"/>
      <c r="DF10" s="172"/>
      <c r="DG10" s="172"/>
      <c r="DH10" s="172"/>
      <c r="DI10" s="172"/>
      <c r="DJ10" s="172"/>
      <c r="DK10" s="172"/>
      <c r="DL10" s="172"/>
      <c r="DM10" s="172"/>
      <c r="DN10" s="172"/>
      <c r="DO10" s="172"/>
      <c r="DP10" s="172"/>
      <c r="DQ10" s="172"/>
      <c r="DR10" s="172"/>
      <c r="DS10" s="172"/>
      <c r="DT10" s="172"/>
      <c r="DU10" s="172"/>
      <c r="DV10" s="172"/>
      <c r="DW10" s="172"/>
      <c r="DX10" s="172"/>
      <c r="DY10" s="172"/>
      <c r="DZ10" s="172"/>
      <c r="EA10" s="172"/>
      <c r="EB10" s="172"/>
      <c r="EC10" s="172"/>
      <c r="ED10" s="172"/>
      <c r="EE10" s="172"/>
      <c r="EF10" s="172"/>
      <c r="EG10" s="172"/>
      <c r="EH10" s="172"/>
      <c r="EI10" s="172"/>
      <c r="EJ10" s="172"/>
      <c r="EK10" s="172"/>
      <c r="EL10" s="172"/>
      <c r="EM10" s="172"/>
      <c r="EN10" s="172"/>
      <c r="EO10" s="172"/>
      <c r="EP10" s="172"/>
      <c r="EQ10" s="172"/>
      <c r="ER10" s="172"/>
      <c r="ES10" s="172"/>
      <c r="ET10" s="172"/>
      <c r="EU10" s="172"/>
      <c r="EV10" s="172"/>
      <c r="EW10" s="172"/>
      <c r="EX10" s="172"/>
      <c r="EY10" s="172"/>
      <c r="EZ10" s="172"/>
      <c r="FA10" s="172"/>
      <c r="FB10" s="172"/>
      <c r="FC10" s="172"/>
      <c r="FD10" s="172"/>
      <c r="FE10" s="172"/>
      <c r="FF10" s="172"/>
      <c r="FG10" s="172"/>
      <c r="FH10" s="172"/>
      <c r="FI10" s="172"/>
      <c r="FJ10" s="172"/>
      <c r="FK10" s="172"/>
      <c r="FL10" s="172"/>
      <c r="FM10" s="172"/>
      <c r="FN10" s="172"/>
      <c r="FO10" s="172"/>
      <c r="FP10" s="172"/>
      <c r="FQ10" s="172"/>
      <c r="FR10" s="172"/>
      <c r="FS10" s="172"/>
      <c r="FT10" s="172"/>
      <c r="FU10" s="172"/>
      <c r="FV10" s="172"/>
      <c r="FW10" s="172"/>
      <c r="FX10" s="172"/>
      <c r="FY10" s="172"/>
      <c r="FZ10" s="172"/>
      <c r="GA10" s="172"/>
      <c r="GB10" s="172"/>
      <c r="GC10" s="172"/>
      <c r="GD10" s="172"/>
      <c r="GE10" s="172"/>
      <c r="GF10" s="172"/>
      <c r="GG10" s="172"/>
      <c r="GH10" s="172"/>
      <c r="GI10" s="172"/>
      <c r="GJ10" s="172"/>
      <c r="GK10" s="172"/>
      <c r="GL10" s="172"/>
      <c r="GM10" s="172"/>
      <c r="GN10" s="172"/>
      <c r="GO10" s="172"/>
      <c r="GP10" s="172"/>
      <c r="GQ10" s="172"/>
      <c r="GR10" s="172"/>
      <c r="GS10" s="172"/>
      <c r="GT10" s="172"/>
      <c r="GU10" s="172"/>
      <c r="GV10" s="172"/>
      <c r="GW10" s="172"/>
      <c r="GX10" s="172"/>
      <c r="GY10" s="172"/>
      <c r="GZ10" s="172"/>
      <c r="HA10" s="172"/>
      <c r="HB10" s="172"/>
      <c r="HC10" s="172"/>
      <c r="HD10" s="172"/>
      <c r="HE10" s="172"/>
      <c r="HF10" s="172"/>
      <c r="HG10" s="172"/>
      <c r="HH10" s="172"/>
      <c r="HI10" s="172"/>
      <c r="HJ10" s="172"/>
      <c r="HK10" s="172"/>
      <c r="HL10" s="172"/>
      <c r="HM10" s="172"/>
      <c r="HN10" s="172"/>
      <c r="HO10" s="172"/>
      <c r="HP10" s="172"/>
      <c r="HQ10" s="172"/>
      <c r="HR10" s="172"/>
      <c r="HS10" s="172"/>
      <c r="HT10" s="172"/>
      <c r="HU10" s="172"/>
      <c r="HV10" s="172"/>
      <c r="HW10" s="172"/>
      <c r="HX10" s="172"/>
      <c r="HY10" s="172"/>
      <c r="HZ10" s="172"/>
      <c r="IA10" s="172"/>
      <c r="IB10" s="172"/>
      <c r="IC10" s="172"/>
      <c r="ID10" s="172"/>
      <c r="IE10" s="172"/>
      <c r="IF10" s="172"/>
      <c r="IG10" s="172"/>
      <c r="IH10" s="172"/>
      <c r="II10" s="172"/>
      <c r="IJ10" s="172"/>
      <c r="IK10" s="172"/>
      <c r="IL10" s="172"/>
      <c r="IM10" s="172"/>
      <c r="IN10" s="172"/>
      <c r="IO10" s="172"/>
      <c r="IP10" s="172"/>
      <c r="IQ10" s="172"/>
      <c r="IR10" s="172"/>
      <c r="IS10" s="172"/>
      <c r="IT10" s="172"/>
    </row>
    <row r="11" spans="1:254">
      <c r="A11" s="178"/>
      <c r="B11" s="178"/>
      <c r="C11" s="178" t="s">
        <v>337</v>
      </c>
      <c r="D11" s="179"/>
      <c r="E11" s="171"/>
      <c r="F11" s="171"/>
      <c r="G11" s="171"/>
      <c r="H11" s="171"/>
      <c r="I11" s="172"/>
      <c r="J11" s="172"/>
      <c r="K11" s="172"/>
      <c r="L11" s="172"/>
      <c r="M11" s="172"/>
      <c r="N11" s="172"/>
      <c r="O11" s="172"/>
      <c r="P11" s="172"/>
      <c r="Q11" s="172"/>
      <c r="R11" s="172"/>
      <c r="S11" s="172"/>
      <c r="T11" s="172"/>
      <c r="U11" s="172"/>
      <c r="V11" s="172"/>
      <c r="W11" s="172"/>
      <c r="X11" s="172"/>
      <c r="Y11" s="172"/>
      <c r="Z11" s="172"/>
      <c r="AA11" s="172"/>
      <c r="AB11" s="172"/>
      <c r="AC11" s="172"/>
      <c r="AD11" s="172"/>
      <c r="AE11" s="172"/>
      <c r="AF11" s="172"/>
      <c r="AG11" s="172"/>
      <c r="AH11" s="172"/>
      <c r="AI11" s="172"/>
      <c r="AJ11" s="172"/>
      <c r="AK11" s="172"/>
      <c r="AL11" s="172"/>
      <c r="AM11" s="172"/>
      <c r="AN11" s="172"/>
      <c r="AO11" s="172"/>
      <c r="AP11" s="172"/>
      <c r="AQ11" s="172"/>
      <c r="AR11" s="172"/>
      <c r="AS11" s="172"/>
      <c r="AT11" s="172"/>
      <c r="AU11" s="172"/>
      <c r="AV11" s="172"/>
      <c r="AW11" s="172"/>
      <c r="AX11" s="172"/>
      <c r="AY11" s="172"/>
      <c r="AZ11" s="172"/>
      <c r="BA11" s="172"/>
      <c r="BB11" s="172"/>
      <c r="BC11" s="172"/>
      <c r="BD11" s="172"/>
      <c r="BE11" s="172"/>
      <c r="BF11" s="172"/>
      <c r="BG11" s="172"/>
      <c r="BH11" s="172"/>
      <c r="BI11" s="172"/>
      <c r="BJ11" s="172"/>
      <c r="BK11" s="172"/>
      <c r="BL11" s="172"/>
      <c r="BM11" s="172"/>
      <c r="BN11" s="172"/>
      <c r="BO11" s="172"/>
      <c r="BP11" s="172"/>
      <c r="BQ11" s="172"/>
      <c r="BR11" s="172"/>
      <c r="BS11" s="172"/>
      <c r="BT11" s="172"/>
      <c r="BU11" s="172"/>
      <c r="BV11" s="172"/>
      <c r="BW11" s="172"/>
      <c r="BX11" s="172"/>
      <c r="BY11" s="172"/>
      <c r="BZ11" s="172"/>
      <c r="CA11" s="172"/>
      <c r="CB11" s="172"/>
      <c r="CC11" s="172"/>
      <c r="CD11" s="172"/>
      <c r="CE11" s="172"/>
      <c r="CF11" s="172"/>
      <c r="CG11" s="172"/>
      <c r="CH11" s="172"/>
      <c r="CI11" s="172"/>
      <c r="CJ11" s="172"/>
      <c r="CK11" s="172"/>
      <c r="CL11" s="172"/>
      <c r="CM11" s="172"/>
      <c r="CN11" s="172"/>
      <c r="CO11" s="172"/>
      <c r="CP11" s="172"/>
      <c r="CQ11" s="172"/>
      <c r="CR11" s="172"/>
      <c r="CS11" s="172"/>
      <c r="CT11" s="172"/>
      <c r="CU11" s="172"/>
      <c r="CV11" s="172"/>
      <c r="CW11" s="172"/>
      <c r="CX11" s="172"/>
      <c r="CY11" s="172"/>
      <c r="CZ11" s="172"/>
      <c r="DA11" s="172"/>
      <c r="DB11" s="172"/>
      <c r="DC11" s="172"/>
      <c r="DD11" s="172"/>
      <c r="DE11" s="172"/>
      <c r="DF11" s="172"/>
      <c r="DG11" s="172"/>
      <c r="DH11" s="172"/>
      <c r="DI11" s="172"/>
      <c r="DJ11" s="172"/>
      <c r="DK11" s="172"/>
      <c r="DL11" s="172"/>
      <c r="DM11" s="172"/>
      <c r="DN11" s="172"/>
      <c r="DO11" s="172"/>
      <c r="DP11" s="172"/>
      <c r="DQ11" s="172"/>
      <c r="DR11" s="172"/>
      <c r="DS11" s="172"/>
      <c r="DT11" s="172"/>
      <c r="DU11" s="172"/>
      <c r="DV11" s="172"/>
      <c r="DW11" s="172"/>
      <c r="DX11" s="172"/>
      <c r="DY11" s="172"/>
      <c r="DZ11" s="172"/>
      <c r="EA11" s="172"/>
      <c r="EB11" s="172"/>
      <c r="EC11" s="172"/>
      <c r="ED11" s="172"/>
      <c r="EE11" s="172"/>
      <c r="EF11" s="172"/>
      <c r="EG11" s="172"/>
      <c r="EH11" s="172"/>
      <c r="EI11" s="172"/>
      <c r="EJ11" s="172"/>
      <c r="EK11" s="172"/>
      <c r="EL11" s="172"/>
      <c r="EM11" s="172"/>
      <c r="EN11" s="172"/>
      <c r="EO11" s="172"/>
      <c r="EP11" s="172"/>
      <c r="EQ11" s="172"/>
      <c r="ER11" s="172"/>
      <c r="ES11" s="172"/>
      <c r="ET11" s="172"/>
      <c r="EU11" s="172"/>
      <c r="EV11" s="172"/>
      <c r="EW11" s="172"/>
      <c r="EX11" s="172"/>
      <c r="EY11" s="172"/>
      <c r="EZ11" s="172"/>
      <c r="FA11" s="172"/>
      <c r="FB11" s="172"/>
      <c r="FC11" s="172"/>
      <c r="FD11" s="172"/>
      <c r="FE11" s="172"/>
      <c r="FF11" s="172"/>
      <c r="FG11" s="172"/>
      <c r="FH11" s="172"/>
      <c r="FI11" s="172"/>
      <c r="FJ11" s="172"/>
      <c r="FK11" s="172"/>
      <c r="FL11" s="172"/>
      <c r="FM11" s="172"/>
      <c r="FN11" s="172"/>
      <c r="FO11" s="172"/>
      <c r="FP11" s="172"/>
      <c r="FQ11" s="172"/>
      <c r="FR11" s="172"/>
      <c r="FS11" s="172"/>
      <c r="FT11" s="172"/>
      <c r="FU11" s="172"/>
      <c r="FV11" s="172"/>
      <c r="FW11" s="172"/>
      <c r="FX11" s="172"/>
      <c r="FY11" s="172"/>
      <c r="FZ11" s="172"/>
      <c r="GA11" s="172"/>
      <c r="GB11" s="172"/>
      <c r="GC11" s="172"/>
      <c r="GD11" s="172"/>
      <c r="GE11" s="172"/>
      <c r="GF11" s="172"/>
      <c r="GG11" s="172"/>
      <c r="GH11" s="172"/>
      <c r="GI11" s="172"/>
      <c r="GJ11" s="172"/>
      <c r="GK11" s="172"/>
      <c r="GL11" s="172"/>
      <c r="GM11" s="172"/>
      <c r="GN11" s="172"/>
      <c r="GO11" s="172"/>
      <c r="GP11" s="172"/>
      <c r="GQ11" s="172"/>
      <c r="GR11" s="172"/>
      <c r="GS11" s="172"/>
      <c r="GT11" s="172"/>
      <c r="GU11" s="172"/>
      <c r="GV11" s="172"/>
      <c r="GW11" s="172"/>
      <c r="GX11" s="172"/>
      <c r="GY11" s="172"/>
      <c r="GZ11" s="172"/>
      <c r="HA11" s="172"/>
      <c r="HB11" s="172"/>
      <c r="HC11" s="172"/>
      <c r="HD11" s="172"/>
      <c r="HE11" s="172"/>
      <c r="HF11" s="172"/>
      <c r="HG11" s="172"/>
      <c r="HH11" s="172"/>
      <c r="HI11" s="172"/>
      <c r="HJ11" s="172"/>
      <c r="HK11" s="172"/>
      <c r="HL11" s="172"/>
      <c r="HM11" s="172"/>
      <c r="HN11" s="172"/>
      <c r="HO11" s="172"/>
      <c r="HP11" s="172"/>
      <c r="HQ11" s="172"/>
      <c r="HR11" s="172"/>
      <c r="HS11" s="172"/>
      <c r="HT11" s="172"/>
      <c r="HU11" s="172"/>
      <c r="HV11" s="172"/>
      <c r="HW11" s="172"/>
      <c r="HX11" s="172"/>
      <c r="HY11" s="172"/>
      <c r="HZ11" s="172"/>
      <c r="IA11" s="172"/>
      <c r="IB11" s="172"/>
      <c r="IC11" s="172"/>
      <c r="ID11" s="172"/>
      <c r="IE11" s="172"/>
      <c r="IF11" s="172"/>
      <c r="IG11" s="172"/>
      <c r="IH11" s="172"/>
      <c r="II11" s="172"/>
      <c r="IJ11" s="172"/>
      <c r="IK11" s="172"/>
      <c r="IL11" s="172"/>
      <c r="IM11" s="172"/>
      <c r="IN11" s="172"/>
      <c r="IO11" s="172"/>
      <c r="IP11" s="172"/>
      <c r="IQ11" s="172"/>
      <c r="IR11" s="172"/>
      <c r="IS11" s="172"/>
      <c r="IT11" s="172"/>
    </row>
    <row r="12" spans="1:254" ht="51.75">
      <c r="A12" s="155">
        <v>1032</v>
      </c>
      <c r="B12" s="155" t="str">
        <f>'[1]1'!B24</f>
        <v xml:space="preserve"> 32007</v>
      </c>
      <c r="C12" s="6" t="s">
        <v>338</v>
      </c>
      <c r="D12" s="180">
        <f>D14</f>
        <v>-83121.399999999994</v>
      </c>
    </row>
    <row r="13" spans="1:254">
      <c r="A13" s="155"/>
      <c r="B13" s="155"/>
      <c r="C13" s="181" t="s">
        <v>277</v>
      </c>
      <c r="D13" s="180"/>
    </row>
    <row r="14" spans="1:254">
      <c r="A14" s="155"/>
      <c r="B14" s="155"/>
      <c r="C14" s="162" t="s">
        <v>278</v>
      </c>
      <c r="D14" s="180">
        <f>'[1]1'!D24</f>
        <v>-83121.399999999994</v>
      </c>
    </row>
  </sheetData>
  <mergeCells count="4">
    <mergeCell ref="A5:D5"/>
    <mergeCell ref="A8:B8"/>
    <mergeCell ref="C8:C9"/>
    <mergeCell ref="C3:D3"/>
  </mergeCells>
  <pageMargins left="0.7" right="0.7" top="0.75" bottom="0.75" header="0.3" footer="0.3"/>
  <pageSetup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
  <sheetViews>
    <sheetView view="pageBreakPreview" topLeftCell="B1" zoomScaleNormal="100" zoomScaleSheetLayoutView="100" workbookViewId="0">
      <selection activeCell="B2" sqref="B2"/>
    </sheetView>
  </sheetViews>
  <sheetFormatPr defaultRowHeight="42" customHeight="1"/>
  <cols>
    <col min="1" max="1" width="3.140625" style="182" hidden="1" customWidth="1"/>
    <col min="2" max="2" width="10.28515625" style="182" customWidth="1"/>
    <col min="3" max="3" width="14.7109375" style="182" customWidth="1"/>
    <col min="4" max="4" width="6.7109375" style="182" customWidth="1"/>
    <col min="5" max="5" width="9.140625" style="182" customWidth="1"/>
    <col min="6" max="6" width="48.85546875" style="182" customWidth="1"/>
    <col min="7" max="7" width="55.5703125" style="182" customWidth="1"/>
    <col min="8" max="8" width="28.28515625" style="182" customWidth="1"/>
    <col min="9" max="256" width="9.140625" style="182"/>
    <col min="257" max="257" width="0" style="182" hidden="1" customWidth="1"/>
    <col min="258" max="258" width="10.28515625" style="182" customWidth="1"/>
    <col min="259" max="259" width="14.7109375" style="182" customWidth="1"/>
    <col min="260" max="260" width="6.7109375" style="182" customWidth="1"/>
    <col min="261" max="261" width="9.140625" style="182" customWidth="1"/>
    <col min="262" max="262" width="48.85546875" style="182" customWidth="1"/>
    <col min="263" max="263" width="55.5703125" style="182" customWidth="1"/>
    <col min="264" max="264" width="22.85546875" style="182" customWidth="1"/>
    <col min="265" max="512" width="9.140625" style="182"/>
    <col min="513" max="513" width="0" style="182" hidden="1" customWidth="1"/>
    <col min="514" max="514" width="10.28515625" style="182" customWidth="1"/>
    <col min="515" max="515" width="14.7109375" style="182" customWidth="1"/>
    <col min="516" max="516" width="6.7109375" style="182" customWidth="1"/>
    <col min="517" max="517" width="9.140625" style="182" customWidth="1"/>
    <col min="518" max="518" width="48.85546875" style="182" customWidth="1"/>
    <col min="519" max="519" width="55.5703125" style="182" customWidth="1"/>
    <col min="520" max="520" width="22.85546875" style="182" customWidth="1"/>
    <col min="521" max="768" width="9.140625" style="182"/>
    <col min="769" max="769" width="0" style="182" hidden="1" customWidth="1"/>
    <col min="770" max="770" width="10.28515625" style="182" customWidth="1"/>
    <col min="771" max="771" width="14.7109375" style="182" customWidth="1"/>
    <col min="772" max="772" width="6.7109375" style="182" customWidth="1"/>
    <col min="773" max="773" width="9.140625" style="182" customWidth="1"/>
    <col min="774" max="774" width="48.85546875" style="182" customWidth="1"/>
    <col min="775" max="775" width="55.5703125" style="182" customWidth="1"/>
    <col min="776" max="776" width="22.85546875" style="182" customWidth="1"/>
    <col min="777" max="1024" width="9.140625" style="182"/>
    <col min="1025" max="1025" width="0" style="182" hidden="1" customWidth="1"/>
    <col min="1026" max="1026" width="10.28515625" style="182" customWidth="1"/>
    <col min="1027" max="1027" width="14.7109375" style="182" customWidth="1"/>
    <col min="1028" max="1028" width="6.7109375" style="182" customWidth="1"/>
    <col min="1029" max="1029" width="9.140625" style="182" customWidth="1"/>
    <col min="1030" max="1030" width="48.85546875" style="182" customWidth="1"/>
    <col min="1031" max="1031" width="55.5703125" style="182" customWidth="1"/>
    <col min="1032" max="1032" width="22.85546875" style="182" customWidth="1"/>
    <col min="1033" max="1280" width="9.140625" style="182"/>
    <col min="1281" max="1281" width="0" style="182" hidden="1" customWidth="1"/>
    <col min="1282" max="1282" width="10.28515625" style="182" customWidth="1"/>
    <col min="1283" max="1283" width="14.7109375" style="182" customWidth="1"/>
    <col min="1284" max="1284" width="6.7109375" style="182" customWidth="1"/>
    <col min="1285" max="1285" width="9.140625" style="182" customWidth="1"/>
    <col min="1286" max="1286" width="48.85546875" style="182" customWidth="1"/>
    <col min="1287" max="1287" width="55.5703125" style="182" customWidth="1"/>
    <col min="1288" max="1288" width="22.85546875" style="182" customWidth="1"/>
    <col min="1289" max="1536" width="9.140625" style="182"/>
    <col min="1537" max="1537" width="0" style="182" hidden="1" customWidth="1"/>
    <col min="1538" max="1538" width="10.28515625" style="182" customWidth="1"/>
    <col min="1539" max="1539" width="14.7109375" style="182" customWidth="1"/>
    <col min="1540" max="1540" width="6.7109375" style="182" customWidth="1"/>
    <col min="1541" max="1541" width="9.140625" style="182" customWidth="1"/>
    <col min="1542" max="1542" width="48.85546875" style="182" customWidth="1"/>
    <col min="1543" max="1543" width="55.5703125" style="182" customWidth="1"/>
    <col min="1544" max="1544" width="22.85546875" style="182" customWidth="1"/>
    <col min="1545" max="1792" width="9.140625" style="182"/>
    <col min="1793" max="1793" width="0" style="182" hidden="1" customWidth="1"/>
    <col min="1794" max="1794" width="10.28515625" style="182" customWidth="1"/>
    <col min="1795" max="1795" width="14.7109375" style="182" customWidth="1"/>
    <col min="1796" max="1796" width="6.7109375" style="182" customWidth="1"/>
    <col min="1797" max="1797" width="9.140625" style="182" customWidth="1"/>
    <col min="1798" max="1798" width="48.85546875" style="182" customWidth="1"/>
    <col min="1799" max="1799" width="55.5703125" style="182" customWidth="1"/>
    <col min="1800" max="1800" width="22.85546875" style="182" customWidth="1"/>
    <col min="1801" max="2048" width="9.140625" style="182"/>
    <col min="2049" max="2049" width="0" style="182" hidden="1" customWidth="1"/>
    <col min="2050" max="2050" width="10.28515625" style="182" customWidth="1"/>
    <col min="2051" max="2051" width="14.7109375" style="182" customWidth="1"/>
    <col min="2052" max="2052" width="6.7109375" style="182" customWidth="1"/>
    <col min="2053" max="2053" width="9.140625" style="182" customWidth="1"/>
    <col min="2054" max="2054" width="48.85546875" style="182" customWidth="1"/>
    <col min="2055" max="2055" width="55.5703125" style="182" customWidth="1"/>
    <col min="2056" max="2056" width="22.85546875" style="182" customWidth="1"/>
    <col min="2057" max="2304" width="9.140625" style="182"/>
    <col min="2305" max="2305" width="0" style="182" hidden="1" customWidth="1"/>
    <col min="2306" max="2306" width="10.28515625" style="182" customWidth="1"/>
    <col min="2307" max="2307" width="14.7109375" style="182" customWidth="1"/>
    <col min="2308" max="2308" width="6.7109375" style="182" customWidth="1"/>
    <col min="2309" max="2309" width="9.140625" style="182" customWidth="1"/>
    <col min="2310" max="2310" width="48.85546875" style="182" customWidth="1"/>
    <col min="2311" max="2311" width="55.5703125" style="182" customWidth="1"/>
    <col min="2312" max="2312" width="22.85546875" style="182" customWidth="1"/>
    <col min="2313" max="2560" width="9.140625" style="182"/>
    <col min="2561" max="2561" width="0" style="182" hidden="1" customWidth="1"/>
    <col min="2562" max="2562" width="10.28515625" style="182" customWidth="1"/>
    <col min="2563" max="2563" width="14.7109375" style="182" customWidth="1"/>
    <col min="2564" max="2564" width="6.7109375" style="182" customWidth="1"/>
    <col min="2565" max="2565" width="9.140625" style="182" customWidth="1"/>
    <col min="2566" max="2566" width="48.85546875" style="182" customWidth="1"/>
    <col min="2567" max="2567" width="55.5703125" style="182" customWidth="1"/>
    <col min="2568" max="2568" width="22.85546875" style="182" customWidth="1"/>
    <col min="2569" max="2816" width="9.140625" style="182"/>
    <col min="2817" max="2817" width="0" style="182" hidden="1" customWidth="1"/>
    <col min="2818" max="2818" width="10.28515625" style="182" customWidth="1"/>
    <col min="2819" max="2819" width="14.7109375" style="182" customWidth="1"/>
    <col min="2820" max="2820" width="6.7109375" style="182" customWidth="1"/>
    <col min="2821" max="2821" width="9.140625" style="182" customWidth="1"/>
    <col min="2822" max="2822" width="48.85546875" style="182" customWidth="1"/>
    <col min="2823" max="2823" width="55.5703125" style="182" customWidth="1"/>
    <col min="2824" max="2824" width="22.85546875" style="182" customWidth="1"/>
    <col min="2825" max="3072" width="9.140625" style="182"/>
    <col min="3073" max="3073" width="0" style="182" hidden="1" customWidth="1"/>
    <col min="3074" max="3074" width="10.28515625" style="182" customWidth="1"/>
    <col min="3075" max="3075" width="14.7109375" style="182" customWidth="1"/>
    <col min="3076" max="3076" width="6.7109375" style="182" customWidth="1"/>
    <col min="3077" max="3077" width="9.140625" style="182" customWidth="1"/>
    <col min="3078" max="3078" width="48.85546875" style="182" customWidth="1"/>
    <col min="3079" max="3079" width="55.5703125" style="182" customWidth="1"/>
    <col min="3080" max="3080" width="22.85546875" style="182" customWidth="1"/>
    <col min="3081" max="3328" width="9.140625" style="182"/>
    <col min="3329" max="3329" width="0" style="182" hidden="1" customWidth="1"/>
    <col min="3330" max="3330" width="10.28515625" style="182" customWidth="1"/>
    <col min="3331" max="3331" width="14.7109375" style="182" customWidth="1"/>
    <col min="3332" max="3332" width="6.7109375" style="182" customWidth="1"/>
    <col min="3333" max="3333" width="9.140625" style="182" customWidth="1"/>
    <col min="3334" max="3334" width="48.85546875" style="182" customWidth="1"/>
    <col min="3335" max="3335" width="55.5703125" style="182" customWidth="1"/>
    <col min="3336" max="3336" width="22.85546875" style="182" customWidth="1"/>
    <col min="3337" max="3584" width="9.140625" style="182"/>
    <col min="3585" max="3585" width="0" style="182" hidden="1" customWidth="1"/>
    <col min="3586" max="3586" width="10.28515625" style="182" customWidth="1"/>
    <col min="3587" max="3587" width="14.7109375" style="182" customWidth="1"/>
    <col min="3588" max="3588" width="6.7109375" style="182" customWidth="1"/>
    <col min="3589" max="3589" width="9.140625" style="182" customWidth="1"/>
    <col min="3590" max="3590" width="48.85546875" style="182" customWidth="1"/>
    <col min="3591" max="3591" width="55.5703125" style="182" customWidth="1"/>
    <col min="3592" max="3592" width="22.85546875" style="182" customWidth="1"/>
    <col min="3593" max="3840" width="9.140625" style="182"/>
    <col min="3841" max="3841" width="0" style="182" hidden="1" customWidth="1"/>
    <col min="3842" max="3842" width="10.28515625" style="182" customWidth="1"/>
    <col min="3843" max="3843" width="14.7109375" style="182" customWidth="1"/>
    <col min="3844" max="3844" width="6.7109375" style="182" customWidth="1"/>
    <col min="3845" max="3845" width="9.140625" style="182" customWidth="1"/>
    <col min="3846" max="3846" width="48.85546875" style="182" customWidth="1"/>
    <col min="3847" max="3847" width="55.5703125" style="182" customWidth="1"/>
    <col min="3848" max="3848" width="22.85546875" style="182" customWidth="1"/>
    <col min="3849" max="4096" width="9.140625" style="182"/>
    <col min="4097" max="4097" width="0" style="182" hidden="1" customWidth="1"/>
    <col min="4098" max="4098" width="10.28515625" style="182" customWidth="1"/>
    <col min="4099" max="4099" width="14.7109375" style="182" customWidth="1"/>
    <col min="4100" max="4100" width="6.7109375" style="182" customWidth="1"/>
    <col min="4101" max="4101" width="9.140625" style="182" customWidth="1"/>
    <col min="4102" max="4102" width="48.85546875" style="182" customWidth="1"/>
    <col min="4103" max="4103" width="55.5703125" style="182" customWidth="1"/>
    <col min="4104" max="4104" width="22.85546875" style="182" customWidth="1"/>
    <col min="4105" max="4352" width="9.140625" style="182"/>
    <col min="4353" max="4353" width="0" style="182" hidden="1" customWidth="1"/>
    <col min="4354" max="4354" width="10.28515625" style="182" customWidth="1"/>
    <col min="4355" max="4355" width="14.7109375" style="182" customWidth="1"/>
    <col min="4356" max="4356" width="6.7109375" style="182" customWidth="1"/>
    <col min="4357" max="4357" width="9.140625" style="182" customWidth="1"/>
    <col min="4358" max="4358" width="48.85546875" style="182" customWidth="1"/>
    <col min="4359" max="4359" width="55.5703125" style="182" customWidth="1"/>
    <col min="4360" max="4360" width="22.85546875" style="182" customWidth="1"/>
    <col min="4361" max="4608" width="9.140625" style="182"/>
    <col min="4609" max="4609" width="0" style="182" hidden="1" customWidth="1"/>
    <col min="4610" max="4610" width="10.28515625" style="182" customWidth="1"/>
    <col min="4611" max="4611" width="14.7109375" style="182" customWidth="1"/>
    <col min="4612" max="4612" width="6.7109375" style="182" customWidth="1"/>
    <col min="4613" max="4613" width="9.140625" style="182" customWidth="1"/>
    <col min="4614" max="4614" width="48.85546875" style="182" customWidth="1"/>
    <col min="4615" max="4615" width="55.5703125" style="182" customWidth="1"/>
    <col min="4616" max="4616" width="22.85546875" style="182" customWidth="1"/>
    <col min="4617" max="4864" width="9.140625" style="182"/>
    <col min="4865" max="4865" width="0" style="182" hidden="1" customWidth="1"/>
    <col min="4866" max="4866" width="10.28515625" style="182" customWidth="1"/>
    <col min="4867" max="4867" width="14.7109375" style="182" customWidth="1"/>
    <col min="4868" max="4868" width="6.7109375" style="182" customWidth="1"/>
    <col min="4869" max="4869" width="9.140625" style="182" customWidth="1"/>
    <col min="4870" max="4870" width="48.85546875" style="182" customWidth="1"/>
    <col min="4871" max="4871" width="55.5703125" style="182" customWidth="1"/>
    <col min="4872" max="4872" width="22.85546875" style="182" customWidth="1"/>
    <col min="4873" max="5120" width="9.140625" style="182"/>
    <col min="5121" max="5121" width="0" style="182" hidden="1" customWidth="1"/>
    <col min="5122" max="5122" width="10.28515625" style="182" customWidth="1"/>
    <col min="5123" max="5123" width="14.7109375" style="182" customWidth="1"/>
    <col min="5124" max="5124" width="6.7109375" style="182" customWidth="1"/>
    <col min="5125" max="5125" width="9.140625" style="182" customWidth="1"/>
    <col min="5126" max="5126" width="48.85546875" style="182" customWidth="1"/>
    <col min="5127" max="5127" width="55.5703125" style="182" customWidth="1"/>
    <col min="5128" max="5128" width="22.85546875" style="182" customWidth="1"/>
    <col min="5129" max="5376" width="9.140625" style="182"/>
    <col min="5377" max="5377" width="0" style="182" hidden="1" customWidth="1"/>
    <col min="5378" max="5378" width="10.28515625" style="182" customWidth="1"/>
    <col min="5379" max="5379" width="14.7109375" style="182" customWidth="1"/>
    <col min="5380" max="5380" width="6.7109375" style="182" customWidth="1"/>
    <col min="5381" max="5381" width="9.140625" style="182" customWidth="1"/>
    <col min="5382" max="5382" width="48.85546875" style="182" customWidth="1"/>
    <col min="5383" max="5383" width="55.5703125" style="182" customWidth="1"/>
    <col min="5384" max="5384" width="22.85546875" style="182" customWidth="1"/>
    <col min="5385" max="5632" width="9.140625" style="182"/>
    <col min="5633" max="5633" width="0" style="182" hidden="1" customWidth="1"/>
    <col min="5634" max="5634" width="10.28515625" style="182" customWidth="1"/>
    <col min="5635" max="5635" width="14.7109375" style="182" customWidth="1"/>
    <col min="5636" max="5636" width="6.7109375" style="182" customWidth="1"/>
    <col min="5637" max="5637" width="9.140625" style="182" customWidth="1"/>
    <col min="5638" max="5638" width="48.85546875" style="182" customWidth="1"/>
    <col min="5639" max="5639" width="55.5703125" style="182" customWidth="1"/>
    <col min="5640" max="5640" width="22.85546875" style="182" customWidth="1"/>
    <col min="5641" max="5888" width="9.140625" style="182"/>
    <col min="5889" max="5889" width="0" style="182" hidden="1" customWidth="1"/>
    <col min="5890" max="5890" width="10.28515625" style="182" customWidth="1"/>
    <col min="5891" max="5891" width="14.7109375" style="182" customWidth="1"/>
    <col min="5892" max="5892" width="6.7109375" style="182" customWidth="1"/>
    <col min="5893" max="5893" width="9.140625" style="182" customWidth="1"/>
    <col min="5894" max="5894" width="48.85546875" style="182" customWidth="1"/>
    <col min="5895" max="5895" width="55.5703125" style="182" customWidth="1"/>
    <col min="5896" max="5896" width="22.85546875" style="182" customWidth="1"/>
    <col min="5897" max="6144" width="9.140625" style="182"/>
    <col min="6145" max="6145" width="0" style="182" hidden="1" customWidth="1"/>
    <col min="6146" max="6146" width="10.28515625" style="182" customWidth="1"/>
    <col min="6147" max="6147" width="14.7109375" style="182" customWidth="1"/>
    <col min="6148" max="6148" width="6.7109375" style="182" customWidth="1"/>
    <col min="6149" max="6149" width="9.140625" style="182" customWidth="1"/>
    <col min="6150" max="6150" width="48.85546875" style="182" customWidth="1"/>
    <col min="6151" max="6151" width="55.5703125" style="182" customWidth="1"/>
    <col min="6152" max="6152" width="22.85546875" style="182" customWidth="1"/>
    <col min="6153" max="6400" width="9.140625" style="182"/>
    <col min="6401" max="6401" width="0" style="182" hidden="1" customWidth="1"/>
    <col min="6402" max="6402" width="10.28515625" style="182" customWidth="1"/>
    <col min="6403" max="6403" width="14.7109375" style="182" customWidth="1"/>
    <col min="6404" max="6404" width="6.7109375" style="182" customWidth="1"/>
    <col min="6405" max="6405" width="9.140625" style="182" customWidth="1"/>
    <col min="6406" max="6406" width="48.85546875" style="182" customWidth="1"/>
    <col min="6407" max="6407" width="55.5703125" style="182" customWidth="1"/>
    <col min="6408" max="6408" width="22.85546875" style="182" customWidth="1"/>
    <col min="6409" max="6656" width="9.140625" style="182"/>
    <col min="6657" max="6657" width="0" style="182" hidden="1" customWidth="1"/>
    <col min="6658" max="6658" width="10.28515625" style="182" customWidth="1"/>
    <col min="6659" max="6659" width="14.7109375" style="182" customWidth="1"/>
    <col min="6660" max="6660" width="6.7109375" style="182" customWidth="1"/>
    <col min="6661" max="6661" width="9.140625" style="182" customWidth="1"/>
    <col min="6662" max="6662" width="48.85546875" style="182" customWidth="1"/>
    <col min="6663" max="6663" width="55.5703125" style="182" customWidth="1"/>
    <col min="6664" max="6664" width="22.85546875" style="182" customWidth="1"/>
    <col min="6665" max="6912" width="9.140625" style="182"/>
    <col min="6913" max="6913" width="0" style="182" hidden="1" customWidth="1"/>
    <col min="6914" max="6914" width="10.28515625" style="182" customWidth="1"/>
    <col min="6915" max="6915" width="14.7109375" style="182" customWidth="1"/>
    <col min="6916" max="6916" width="6.7109375" style="182" customWidth="1"/>
    <col min="6917" max="6917" width="9.140625" style="182" customWidth="1"/>
    <col min="6918" max="6918" width="48.85546875" style="182" customWidth="1"/>
    <col min="6919" max="6919" width="55.5703125" style="182" customWidth="1"/>
    <col min="6920" max="6920" width="22.85546875" style="182" customWidth="1"/>
    <col min="6921" max="7168" width="9.140625" style="182"/>
    <col min="7169" max="7169" width="0" style="182" hidden="1" customWidth="1"/>
    <col min="7170" max="7170" width="10.28515625" style="182" customWidth="1"/>
    <col min="7171" max="7171" width="14.7109375" style="182" customWidth="1"/>
    <col min="7172" max="7172" width="6.7109375" style="182" customWidth="1"/>
    <col min="7173" max="7173" width="9.140625" style="182" customWidth="1"/>
    <col min="7174" max="7174" width="48.85546875" style="182" customWidth="1"/>
    <col min="7175" max="7175" width="55.5703125" style="182" customWidth="1"/>
    <col min="7176" max="7176" width="22.85546875" style="182" customWidth="1"/>
    <col min="7177" max="7424" width="9.140625" style="182"/>
    <col min="7425" max="7425" width="0" style="182" hidden="1" customWidth="1"/>
    <col min="7426" max="7426" width="10.28515625" style="182" customWidth="1"/>
    <col min="7427" max="7427" width="14.7109375" style="182" customWidth="1"/>
    <col min="7428" max="7428" width="6.7109375" style="182" customWidth="1"/>
    <col min="7429" max="7429" width="9.140625" style="182" customWidth="1"/>
    <col min="7430" max="7430" width="48.85546875" style="182" customWidth="1"/>
    <col min="7431" max="7431" width="55.5703125" style="182" customWidth="1"/>
    <col min="7432" max="7432" width="22.85546875" style="182" customWidth="1"/>
    <col min="7433" max="7680" width="9.140625" style="182"/>
    <col min="7681" max="7681" width="0" style="182" hidden="1" customWidth="1"/>
    <col min="7682" max="7682" width="10.28515625" style="182" customWidth="1"/>
    <col min="7683" max="7683" width="14.7109375" style="182" customWidth="1"/>
    <col min="7684" max="7684" width="6.7109375" style="182" customWidth="1"/>
    <col min="7685" max="7685" width="9.140625" style="182" customWidth="1"/>
    <col min="7686" max="7686" width="48.85546875" style="182" customWidth="1"/>
    <col min="7687" max="7687" width="55.5703125" style="182" customWidth="1"/>
    <col min="7688" max="7688" width="22.85546875" style="182" customWidth="1"/>
    <col min="7689" max="7936" width="9.140625" style="182"/>
    <col min="7937" max="7937" width="0" style="182" hidden="1" customWidth="1"/>
    <col min="7938" max="7938" width="10.28515625" style="182" customWidth="1"/>
    <col min="7939" max="7939" width="14.7109375" style="182" customWidth="1"/>
    <col min="7940" max="7940" width="6.7109375" style="182" customWidth="1"/>
    <col min="7941" max="7941" width="9.140625" style="182" customWidth="1"/>
    <col min="7942" max="7942" width="48.85546875" style="182" customWidth="1"/>
    <col min="7943" max="7943" width="55.5703125" style="182" customWidth="1"/>
    <col min="7944" max="7944" width="22.85546875" style="182" customWidth="1"/>
    <col min="7945" max="8192" width="9.140625" style="182"/>
    <col min="8193" max="8193" width="0" style="182" hidden="1" customWidth="1"/>
    <col min="8194" max="8194" width="10.28515625" style="182" customWidth="1"/>
    <col min="8195" max="8195" width="14.7109375" style="182" customWidth="1"/>
    <col min="8196" max="8196" width="6.7109375" style="182" customWidth="1"/>
    <col min="8197" max="8197" width="9.140625" style="182" customWidth="1"/>
    <col min="8198" max="8198" width="48.85546875" style="182" customWidth="1"/>
    <col min="8199" max="8199" width="55.5703125" style="182" customWidth="1"/>
    <col min="8200" max="8200" width="22.85546875" style="182" customWidth="1"/>
    <col min="8201" max="8448" width="9.140625" style="182"/>
    <col min="8449" max="8449" width="0" style="182" hidden="1" customWidth="1"/>
    <col min="8450" max="8450" width="10.28515625" style="182" customWidth="1"/>
    <col min="8451" max="8451" width="14.7109375" style="182" customWidth="1"/>
    <col min="8452" max="8452" width="6.7109375" style="182" customWidth="1"/>
    <col min="8453" max="8453" width="9.140625" style="182" customWidth="1"/>
    <col min="8454" max="8454" width="48.85546875" style="182" customWidth="1"/>
    <col min="8455" max="8455" width="55.5703125" style="182" customWidth="1"/>
    <col min="8456" max="8456" width="22.85546875" style="182" customWidth="1"/>
    <col min="8457" max="8704" width="9.140625" style="182"/>
    <col min="8705" max="8705" width="0" style="182" hidden="1" customWidth="1"/>
    <col min="8706" max="8706" width="10.28515625" style="182" customWidth="1"/>
    <col min="8707" max="8707" width="14.7109375" style="182" customWidth="1"/>
    <col min="8708" max="8708" width="6.7109375" style="182" customWidth="1"/>
    <col min="8709" max="8709" width="9.140625" style="182" customWidth="1"/>
    <col min="8710" max="8710" width="48.85546875" style="182" customWidth="1"/>
    <col min="8711" max="8711" width="55.5703125" style="182" customWidth="1"/>
    <col min="8712" max="8712" width="22.85546875" style="182" customWidth="1"/>
    <col min="8713" max="8960" width="9.140625" style="182"/>
    <col min="8961" max="8961" width="0" style="182" hidden="1" customWidth="1"/>
    <col min="8962" max="8962" width="10.28515625" style="182" customWidth="1"/>
    <col min="8963" max="8963" width="14.7109375" style="182" customWidth="1"/>
    <col min="8964" max="8964" width="6.7109375" style="182" customWidth="1"/>
    <col min="8965" max="8965" width="9.140625" style="182" customWidth="1"/>
    <col min="8966" max="8966" width="48.85546875" style="182" customWidth="1"/>
    <col min="8967" max="8967" width="55.5703125" style="182" customWidth="1"/>
    <col min="8968" max="8968" width="22.85546875" style="182" customWidth="1"/>
    <col min="8969" max="9216" width="9.140625" style="182"/>
    <col min="9217" max="9217" width="0" style="182" hidden="1" customWidth="1"/>
    <col min="9218" max="9218" width="10.28515625" style="182" customWidth="1"/>
    <col min="9219" max="9219" width="14.7109375" style="182" customWidth="1"/>
    <col min="9220" max="9220" width="6.7109375" style="182" customWidth="1"/>
    <col min="9221" max="9221" width="9.140625" style="182" customWidth="1"/>
    <col min="9222" max="9222" width="48.85546875" style="182" customWidth="1"/>
    <col min="9223" max="9223" width="55.5703125" style="182" customWidth="1"/>
    <col min="9224" max="9224" width="22.85546875" style="182" customWidth="1"/>
    <col min="9225" max="9472" width="9.140625" style="182"/>
    <col min="9473" max="9473" width="0" style="182" hidden="1" customWidth="1"/>
    <col min="9474" max="9474" width="10.28515625" style="182" customWidth="1"/>
    <col min="9475" max="9475" width="14.7109375" style="182" customWidth="1"/>
    <col min="9476" max="9476" width="6.7109375" style="182" customWidth="1"/>
    <col min="9477" max="9477" width="9.140625" style="182" customWidth="1"/>
    <col min="9478" max="9478" width="48.85546875" style="182" customWidth="1"/>
    <col min="9479" max="9479" width="55.5703125" style="182" customWidth="1"/>
    <col min="9480" max="9480" width="22.85546875" style="182" customWidth="1"/>
    <col min="9481" max="9728" width="9.140625" style="182"/>
    <col min="9729" max="9729" width="0" style="182" hidden="1" customWidth="1"/>
    <col min="9730" max="9730" width="10.28515625" style="182" customWidth="1"/>
    <col min="9731" max="9731" width="14.7109375" style="182" customWidth="1"/>
    <col min="9732" max="9732" width="6.7109375" style="182" customWidth="1"/>
    <col min="9733" max="9733" width="9.140625" style="182" customWidth="1"/>
    <col min="9734" max="9734" width="48.85546875" style="182" customWidth="1"/>
    <col min="9735" max="9735" width="55.5703125" style="182" customWidth="1"/>
    <col min="9736" max="9736" width="22.85546875" style="182" customWidth="1"/>
    <col min="9737" max="9984" width="9.140625" style="182"/>
    <col min="9985" max="9985" width="0" style="182" hidden="1" customWidth="1"/>
    <col min="9986" max="9986" width="10.28515625" style="182" customWidth="1"/>
    <col min="9987" max="9987" width="14.7109375" style="182" customWidth="1"/>
    <col min="9988" max="9988" width="6.7109375" style="182" customWidth="1"/>
    <col min="9989" max="9989" width="9.140625" style="182" customWidth="1"/>
    <col min="9990" max="9990" width="48.85546875" style="182" customWidth="1"/>
    <col min="9991" max="9991" width="55.5703125" style="182" customWidth="1"/>
    <col min="9992" max="9992" width="22.85546875" style="182" customWidth="1"/>
    <col min="9993" max="10240" width="9.140625" style="182"/>
    <col min="10241" max="10241" width="0" style="182" hidden="1" customWidth="1"/>
    <col min="10242" max="10242" width="10.28515625" style="182" customWidth="1"/>
    <col min="10243" max="10243" width="14.7109375" style="182" customWidth="1"/>
    <col min="10244" max="10244" width="6.7109375" style="182" customWidth="1"/>
    <col min="10245" max="10245" width="9.140625" style="182" customWidth="1"/>
    <col min="10246" max="10246" width="48.85546875" style="182" customWidth="1"/>
    <col min="10247" max="10247" width="55.5703125" style="182" customWidth="1"/>
    <col min="10248" max="10248" width="22.85546875" style="182" customWidth="1"/>
    <col min="10249" max="10496" width="9.140625" style="182"/>
    <col min="10497" max="10497" width="0" style="182" hidden="1" customWidth="1"/>
    <col min="10498" max="10498" width="10.28515625" style="182" customWidth="1"/>
    <col min="10499" max="10499" width="14.7109375" style="182" customWidth="1"/>
    <col min="10500" max="10500" width="6.7109375" style="182" customWidth="1"/>
    <col min="10501" max="10501" width="9.140625" style="182" customWidth="1"/>
    <col min="10502" max="10502" width="48.85546875" style="182" customWidth="1"/>
    <col min="10503" max="10503" width="55.5703125" style="182" customWidth="1"/>
    <col min="10504" max="10504" width="22.85546875" style="182" customWidth="1"/>
    <col min="10505" max="10752" width="9.140625" style="182"/>
    <col min="10753" max="10753" width="0" style="182" hidden="1" customWidth="1"/>
    <col min="10754" max="10754" width="10.28515625" style="182" customWidth="1"/>
    <col min="10755" max="10755" width="14.7109375" style="182" customWidth="1"/>
    <col min="10756" max="10756" width="6.7109375" style="182" customWidth="1"/>
    <col min="10757" max="10757" width="9.140625" style="182" customWidth="1"/>
    <col min="10758" max="10758" width="48.85546875" style="182" customWidth="1"/>
    <col min="10759" max="10759" width="55.5703125" style="182" customWidth="1"/>
    <col min="10760" max="10760" width="22.85546875" style="182" customWidth="1"/>
    <col min="10761" max="11008" width="9.140625" style="182"/>
    <col min="11009" max="11009" width="0" style="182" hidden="1" customWidth="1"/>
    <col min="11010" max="11010" width="10.28515625" style="182" customWidth="1"/>
    <col min="11011" max="11011" width="14.7109375" style="182" customWidth="1"/>
    <col min="11012" max="11012" width="6.7109375" style="182" customWidth="1"/>
    <col min="11013" max="11013" width="9.140625" style="182" customWidth="1"/>
    <col min="11014" max="11014" width="48.85546875" style="182" customWidth="1"/>
    <col min="11015" max="11015" width="55.5703125" style="182" customWidth="1"/>
    <col min="11016" max="11016" width="22.85546875" style="182" customWidth="1"/>
    <col min="11017" max="11264" width="9.140625" style="182"/>
    <col min="11265" max="11265" width="0" style="182" hidden="1" customWidth="1"/>
    <col min="11266" max="11266" width="10.28515625" style="182" customWidth="1"/>
    <col min="11267" max="11267" width="14.7109375" style="182" customWidth="1"/>
    <col min="11268" max="11268" width="6.7109375" style="182" customWidth="1"/>
    <col min="11269" max="11269" width="9.140625" style="182" customWidth="1"/>
    <col min="11270" max="11270" width="48.85546875" style="182" customWidth="1"/>
    <col min="11271" max="11271" width="55.5703125" style="182" customWidth="1"/>
    <col min="11272" max="11272" width="22.85546875" style="182" customWidth="1"/>
    <col min="11273" max="11520" width="9.140625" style="182"/>
    <col min="11521" max="11521" width="0" style="182" hidden="1" customWidth="1"/>
    <col min="11522" max="11522" width="10.28515625" style="182" customWidth="1"/>
    <col min="11523" max="11523" width="14.7109375" style="182" customWidth="1"/>
    <col min="11524" max="11524" width="6.7109375" style="182" customWidth="1"/>
    <col min="11525" max="11525" width="9.140625" style="182" customWidth="1"/>
    <col min="11526" max="11526" width="48.85546875" style="182" customWidth="1"/>
    <col min="11527" max="11527" width="55.5703125" style="182" customWidth="1"/>
    <col min="11528" max="11528" width="22.85546875" style="182" customWidth="1"/>
    <col min="11529" max="11776" width="9.140625" style="182"/>
    <col min="11777" max="11777" width="0" style="182" hidden="1" customWidth="1"/>
    <col min="11778" max="11778" width="10.28515625" style="182" customWidth="1"/>
    <col min="11779" max="11779" width="14.7109375" style="182" customWidth="1"/>
    <col min="11780" max="11780" width="6.7109375" style="182" customWidth="1"/>
    <col min="11781" max="11781" width="9.140625" style="182" customWidth="1"/>
    <col min="11782" max="11782" width="48.85546875" style="182" customWidth="1"/>
    <col min="11783" max="11783" width="55.5703125" style="182" customWidth="1"/>
    <col min="11784" max="11784" width="22.85546875" style="182" customWidth="1"/>
    <col min="11785" max="12032" width="9.140625" style="182"/>
    <col min="12033" max="12033" width="0" style="182" hidden="1" customWidth="1"/>
    <col min="12034" max="12034" width="10.28515625" style="182" customWidth="1"/>
    <col min="12035" max="12035" width="14.7109375" style="182" customWidth="1"/>
    <col min="12036" max="12036" width="6.7109375" style="182" customWidth="1"/>
    <col min="12037" max="12037" width="9.140625" style="182" customWidth="1"/>
    <col min="12038" max="12038" width="48.85546875" style="182" customWidth="1"/>
    <col min="12039" max="12039" width="55.5703125" style="182" customWidth="1"/>
    <col min="12040" max="12040" width="22.85546875" style="182" customWidth="1"/>
    <col min="12041" max="12288" width="9.140625" style="182"/>
    <col min="12289" max="12289" width="0" style="182" hidden="1" customWidth="1"/>
    <col min="12290" max="12290" width="10.28515625" style="182" customWidth="1"/>
    <col min="12291" max="12291" width="14.7109375" style="182" customWidth="1"/>
    <col min="12292" max="12292" width="6.7109375" style="182" customWidth="1"/>
    <col min="12293" max="12293" width="9.140625" style="182" customWidth="1"/>
    <col min="12294" max="12294" width="48.85546875" style="182" customWidth="1"/>
    <col min="12295" max="12295" width="55.5703125" style="182" customWidth="1"/>
    <col min="12296" max="12296" width="22.85546875" style="182" customWidth="1"/>
    <col min="12297" max="12544" width="9.140625" style="182"/>
    <col min="12545" max="12545" width="0" style="182" hidden="1" customWidth="1"/>
    <col min="12546" max="12546" width="10.28515625" style="182" customWidth="1"/>
    <col min="12547" max="12547" width="14.7109375" style="182" customWidth="1"/>
    <col min="12548" max="12548" width="6.7109375" style="182" customWidth="1"/>
    <col min="12549" max="12549" width="9.140625" style="182" customWidth="1"/>
    <col min="12550" max="12550" width="48.85546875" style="182" customWidth="1"/>
    <col min="12551" max="12551" width="55.5703125" style="182" customWidth="1"/>
    <col min="12552" max="12552" width="22.85546875" style="182" customWidth="1"/>
    <col min="12553" max="12800" width="9.140625" style="182"/>
    <col min="12801" max="12801" width="0" style="182" hidden="1" customWidth="1"/>
    <col min="12802" max="12802" width="10.28515625" style="182" customWidth="1"/>
    <col min="12803" max="12803" width="14.7109375" style="182" customWidth="1"/>
    <col min="12804" max="12804" width="6.7109375" style="182" customWidth="1"/>
    <col min="12805" max="12805" width="9.140625" style="182" customWidth="1"/>
    <col min="12806" max="12806" width="48.85546875" style="182" customWidth="1"/>
    <col min="12807" max="12807" width="55.5703125" style="182" customWidth="1"/>
    <col min="12808" max="12808" width="22.85546875" style="182" customWidth="1"/>
    <col min="12809" max="13056" width="9.140625" style="182"/>
    <col min="13057" max="13057" width="0" style="182" hidden="1" customWidth="1"/>
    <col min="13058" max="13058" width="10.28515625" style="182" customWidth="1"/>
    <col min="13059" max="13059" width="14.7109375" style="182" customWidth="1"/>
    <col min="13060" max="13060" width="6.7109375" style="182" customWidth="1"/>
    <col min="13061" max="13061" width="9.140625" style="182" customWidth="1"/>
    <col min="13062" max="13062" width="48.85546875" style="182" customWidth="1"/>
    <col min="13063" max="13063" width="55.5703125" style="182" customWidth="1"/>
    <col min="13064" max="13064" width="22.85546875" style="182" customWidth="1"/>
    <col min="13065" max="13312" width="9.140625" style="182"/>
    <col min="13313" max="13313" width="0" style="182" hidden="1" customWidth="1"/>
    <col min="13314" max="13314" width="10.28515625" style="182" customWidth="1"/>
    <col min="13315" max="13315" width="14.7109375" style="182" customWidth="1"/>
    <col min="13316" max="13316" width="6.7109375" style="182" customWidth="1"/>
    <col min="13317" max="13317" width="9.140625" style="182" customWidth="1"/>
    <col min="13318" max="13318" width="48.85546875" style="182" customWidth="1"/>
    <col min="13319" max="13319" width="55.5703125" style="182" customWidth="1"/>
    <col min="13320" max="13320" width="22.85546875" style="182" customWidth="1"/>
    <col min="13321" max="13568" width="9.140625" style="182"/>
    <col min="13569" max="13569" width="0" style="182" hidden="1" customWidth="1"/>
    <col min="13570" max="13570" width="10.28515625" style="182" customWidth="1"/>
    <col min="13571" max="13571" width="14.7109375" style="182" customWidth="1"/>
    <col min="13572" max="13572" width="6.7109375" style="182" customWidth="1"/>
    <col min="13573" max="13573" width="9.140625" style="182" customWidth="1"/>
    <col min="13574" max="13574" width="48.85546875" style="182" customWidth="1"/>
    <col min="13575" max="13575" width="55.5703125" style="182" customWidth="1"/>
    <col min="13576" max="13576" width="22.85546875" style="182" customWidth="1"/>
    <col min="13577" max="13824" width="9.140625" style="182"/>
    <col min="13825" max="13825" width="0" style="182" hidden="1" customWidth="1"/>
    <col min="13826" max="13826" width="10.28515625" style="182" customWidth="1"/>
    <col min="13827" max="13827" width="14.7109375" style="182" customWidth="1"/>
    <col min="13828" max="13828" width="6.7109375" style="182" customWidth="1"/>
    <col min="13829" max="13829" width="9.140625" style="182" customWidth="1"/>
    <col min="13830" max="13830" width="48.85546875" style="182" customWidth="1"/>
    <col min="13831" max="13831" width="55.5703125" style="182" customWidth="1"/>
    <col min="13832" max="13832" width="22.85546875" style="182" customWidth="1"/>
    <col min="13833" max="14080" width="9.140625" style="182"/>
    <col min="14081" max="14081" width="0" style="182" hidden="1" customWidth="1"/>
    <col min="14082" max="14082" width="10.28515625" style="182" customWidth="1"/>
    <col min="14083" max="14083" width="14.7109375" style="182" customWidth="1"/>
    <col min="14084" max="14084" width="6.7109375" style="182" customWidth="1"/>
    <col min="14085" max="14085" width="9.140625" style="182" customWidth="1"/>
    <col min="14086" max="14086" width="48.85546875" style="182" customWidth="1"/>
    <col min="14087" max="14087" width="55.5703125" style="182" customWidth="1"/>
    <col min="14088" max="14088" width="22.85546875" style="182" customWidth="1"/>
    <col min="14089" max="14336" width="9.140625" style="182"/>
    <col min="14337" max="14337" width="0" style="182" hidden="1" customWidth="1"/>
    <col min="14338" max="14338" width="10.28515625" style="182" customWidth="1"/>
    <col min="14339" max="14339" width="14.7109375" style="182" customWidth="1"/>
    <col min="14340" max="14340" width="6.7109375" style="182" customWidth="1"/>
    <col min="14341" max="14341" width="9.140625" style="182" customWidth="1"/>
    <col min="14342" max="14342" width="48.85546875" style="182" customWidth="1"/>
    <col min="14343" max="14343" width="55.5703125" style="182" customWidth="1"/>
    <col min="14344" max="14344" width="22.85546875" style="182" customWidth="1"/>
    <col min="14345" max="14592" width="9.140625" style="182"/>
    <col min="14593" max="14593" width="0" style="182" hidden="1" customWidth="1"/>
    <col min="14594" max="14594" width="10.28515625" style="182" customWidth="1"/>
    <col min="14595" max="14595" width="14.7109375" style="182" customWidth="1"/>
    <col min="14596" max="14596" width="6.7109375" style="182" customWidth="1"/>
    <col min="14597" max="14597" width="9.140625" style="182" customWidth="1"/>
    <col min="14598" max="14598" width="48.85546875" style="182" customWidth="1"/>
    <col min="14599" max="14599" width="55.5703125" style="182" customWidth="1"/>
    <col min="14600" max="14600" width="22.85546875" style="182" customWidth="1"/>
    <col min="14601" max="14848" width="9.140625" style="182"/>
    <col min="14849" max="14849" width="0" style="182" hidden="1" customWidth="1"/>
    <col min="14850" max="14850" width="10.28515625" style="182" customWidth="1"/>
    <col min="14851" max="14851" width="14.7109375" style="182" customWidth="1"/>
    <col min="14852" max="14852" width="6.7109375" style="182" customWidth="1"/>
    <col min="14853" max="14853" width="9.140625" style="182" customWidth="1"/>
    <col min="14854" max="14854" width="48.85546875" style="182" customWidth="1"/>
    <col min="14855" max="14855" width="55.5703125" style="182" customWidth="1"/>
    <col min="14856" max="14856" width="22.85546875" style="182" customWidth="1"/>
    <col min="14857" max="15104" width="9.140625" style="182"/>
    <col min="15105" max="15105" width="0" style="182" hidden="1" customWidth="1"/>
    <col min="15106" max="15106" width="10.28515625" style="182" customWidth="1"/>
    <col min="15107" max="15107" width="14.7109375" style="182" customWidth="1"/>
    <col min="15108" max="15108" width="6.7109375" style="182" customWidth="1"/>
    <col min="15109" max="15109" width="9.140625" style="182" customWidth="1"/>
    <col min="15110" max="15110" width="48.85546875" style="182" customWidth="1"/>
    <col min="15111" max="15111" width="55.5703125" style="182" customWidth="1"/>
    <col min="15112" max="15112" width="22.85546875" style="182" customWidth="1"/>
    <col min="15113" max="15360" width="9.140625" style="182"/>
    <col min="15361" max="15361" width="0" style="182" hidden="1" customWidth="1"/>
    <col min="15362" max="15362" width="10.28515625" style="182" customWidth="1"/>
    <col min="15363" max="15363" width="14.7109375" style="182" customWidth="1"/>
    <col min="15364" max="15364" width="6.7109375" style="182" customWidth="1"/>
    <col min="15365" max="15365" width="9.140625" style="182" customWidth="1"/>
    <col min="15366" max="15366" width="48.85546875" style="182" customWidth="1"/>
    <col min="15367" max="15367" width="55.5703125" style="182" customWidth="1"/>
    <col min="15368" max="15368" width="22.85546875" style="182" customWidth="1"/>
    <col min="15369" max="15616" width="9.140625" style="182"/>
    <col min="15617" max="15617" width="0" style="182" hidden="1" customWidth="1"/>
    <col min="15618" max="15618" width="10.28515625" style="182" customWidth="1"/>
    <col min="15619" max="15619" width="14.7109375" style="182" customWidth="1"/>
    <col min="15620" max="15620" width="6.7109375" style="182" customWidth="1"/>
    <col min="15621" max="15621" width="9.140625" style="182" customWidth="1"/>
    <col min="15622" max="15622" width="48.85546875" style="182" customWidth="1"/>
    <col min="15623" max="15623" width="55.5703125" style="182" customWidth="1"/>
    <col min="15624" max="15624" width="22.85546875" style="182" customWidth="1"/>
    <col min="15625" max="15872" width="9.140625" style="182"/>
    <col min="15873" max="15873" width="0" style="182" hidden="1" customWidth="1"/>
    <col min="15874" max="15874" width="10.28515625" style="182" customWidth="1"/>
    <col min="15875" max="15875" width="14.7109375" style="182" customWidth="1"/>
    <col min="15876" max="15876" width="6.7109375" style="182" customWidth="1"/>
    <col min="15877" max="15877" width="9.140625" style="182" customWidth="1"/>
    <col min="15878" max="15878" width="48.85546875" style="182" customWidth="1"/>
    <col min="15879" max="15879" width="55.5703125" style="182" customWidth="1"/>
    <col min="15880" max="15880" width="22.85546875" style="182" customWidth="1"/>
    <col min="15881" max="16128" width="9.140625" style="182"/>
    <col min="16129" max="16129" width="0" style="182" hidden="1" customWidth="1"/>
    <col min="16130" max="16130" width="10.28515625" style="182" customWidth="1"/>
    <col min="16131" max="16131" width="14.7109375" style="182" customWidth="1"/>
    <col min="16132" max="16132" width="6.7109375" style="182" customWidth="1"/>
    <col min="16133" max="16133" width="9.140625" style="182" customWidth="1"/>
    <col min="16134" max="16134" width="48.85546875" style="182" customWidth="1"/>
    <col min="16135" max="16135" width="55.5703125" style="182" customWidth="1"/>
    <col min="16136" max="16136" width="22.85546875" style="182" customWidth="1"/>
    <col min="16137" max="16384" width="9.140625" style="182"/>
  </cols>
  <sheetData>
    <row r="1" spans="1:256" ht="17.25">
      <c r="G1" s="183"/>
      <c r="H1" s="183" t="s">
        <v>66</v>
      </c>
    </row>
    <row r="2" spans="1:256" ht="17.25">
      <c r="A2" s="184" t="s">
        <v>0</v>
      </c>
      <c r="G2" s="183"/>
      <c r="H2" s="183" t="s">
        <v>70</v>
      </c>
    </row>
    <row r="3" spans="1:256" ht="17.25">
      <c r="G3" s="183"/>
      <c r="H3" s="183" t="s">
        <v>1</v>
      </c>
    </row>
    <row r="4" spans="1:256" ht="42" customHeight="1">
      <c r="G4" s="183"/>
      <c r="H4" s="183"/>
    </row>
    <row r="5" spans="1:256" ht="42" customHeight="1">
      <c r="B5" s="320" t="s">
        <v>363</v>
      </c>
      <c r="C5" s="321"/>
      <c r="D5" s="321"/>
      <c r="E5" s="321"/>
      <c r="F5" s="321"/>
      <c r="G5" s="321"/>
      <c r="H5" s="321"/>
    </row>
    <row r="6" spans="1:256" ht="42" customHeight="1" thickBot="1">
      <c r="G6" s="185"/>
      <c r="H6" s="185" t="s">
        <v>64</v>
      </c>
    </row>
    <row r="7" spans="1:256" ht="42" customHeight="1">
      <c r="A7" s="186"/>
      <c r="B7" s="322" t="s">
        <v>332</v>
      </c>
      <c r="C7" s="323"/>
      <c r="D7" s="324" t="s">
        <v>333</v>
      </c>
      <c r="E7" s="324"/>
      <c r="F7" s="324"/>
      <c r="G7" s="325" t="s">
        <v>339</v>
      </c>
      <c r="H7" s="187" t="s">
        <v>340</v>
      </c>
      <c r="I7" s="186"/>
      <c r="J7" s="188"/>
      <c r="K7" s="188"/>
      <c r="L7" s="188"/>
      <c r="M7" s="188"/>
      <c r="N7" s="186"/>
      <c r="O7" s="186"/>
      <c r="P7" s="186"/>
      <c r="Q7" s="186"/>
      <c r="R7" s="186"/>
      <c r="S7" s="186"/>
      <c r="T7" s="186"/>
      <c r="U7" s="186"/>
      <c r="V7" s="186"/>
      <c r="W7" s="186"/>
      <c r="X7" s="186"/>
      <c r="Y7" s="186"/>
      <c r="Z7" s="186"/>
      <c r="AA7" s="186"/>
      <c r="AB7" s="186"/>
      <c r="AC7" s="186"/>
      <c r="AD7" s="186"/>
      <c r="AE7" s="186"/>
      <c r="AF7" s="186"/>
      <c r="AG7" s="186"/>
      <c r="AH7" s="186"/>
      <c r="AI7" s="186"/>
      <c r="AJ7" s="186"/>
      <c r="AK7" s="186"/>
      <c r="AL7" s="186"/>
      <c r="AM7" s="186"/>
      <c r="AN7" s="186"/>
      <c r="AO7" s="186"/>
      <c r="AP7" s="186"/>
      <c r="AQ7" s="186"/>
      <c r="AR7" s="186"/>
      <c r="AS7" s="186"/>
      <c r="AT7" s="186"/>
      <c r="AU7" s="186"/>
      <c r="AV7" s="186"/>
      <c r="AW7" s="186"/>
      <c r="AX7" s="186"/>
      <c r="AY7" s="186"/>
      <c r="AZ7" s="186"/>
      <c r="BA7" s="186"/>
      <c r="BB7" s="186"/>
      <c r="BC7" s="186"/>
      <c r="BD7" s="186"/>
      <c r="BE7" s="186"/>
      <c r="BF7" s="186"/>
      <c r="BG7" s="186"/>
      <c r="BH7" s="186"/>
      <c r="BI7" s="186"/>
      <c r="BJ7" s="186"/>
      <c r="BK7" s="186"/>
      <c r="BL7" s="186"/>
      <c r="BM7" s="186"/>
      <c r="BN7" s="186"/>
      <c r="BO7" s="186"/>
      <c r="BP7" s="186"/>
      <c r="BQ7" s="186"/>
      <c r="BR7" s="186"/>
      <c r="BS7" s="186"/>
      <c r="BT7" s="186"/>
      <c r="BU7" s="186"/>
      <c r="BV7" s="186"/>
      <c r="BW7" s="186"/>
      <c r="BX7" s="186"/>
      <c r="BY7" s="186"/>
      <c r="BZ7" s="186"/>
      <c r="CA7" s="186"/>
      <c r="CB7" s="186"/>
      <c r="CC7" s="186"/>
      <c r="CD7" s="186"/>
      <c r="CE7" s="186"/>
      <c r="CF7" s="186"/>
      <c r="CG7" s="186"/>
      <c r="CH7" s="186"/>
      <c r="CI7" s="186"/>
      <c r="CJ7" s="186"/>
      <c r="CK7" s="186"/>
      <c r="CL7" s="186"/>
      <c r="CM7" s="186"/>
      <c r="CN7" s="186"/>
      <c r="CO7" s="186"/>
      <c r="CP7" s="186"/>
      <c r="CQ7" s="186"/>
      <c r="CR7" s="186"/>
      <c r="CS7" s="186"/>
      <c r="CT7" s="186"/>
      <c r="CU7" s="186"/>
      <c r="CV7" s="186"/>
      <c r="CW7" s="186"/>
      <c r="CX7" s="186"/>
      <c r="CY7" s="186"/>
      <c r="CZ7" s="186"/>
      <c r="DA7" s="186"/>
      <c r="DB7" s="186"/>
      <c r="DC7" s="186"/>
      <c r="DD7" s="186"/>
      <c r="DE7" s="186"/>
      <c r="DF7" s="186"/>
      <c r="DG7" s="186"/>
      <c r="DH7" s="186"/>
      <c r="DI7" s="186"/>
      <c r="DJ7" s="186"/>
      <c r="DK7" s="186"/>
      <c r="DL7" s="186"/>
      <c r="DM7" s="186"/>
      <c r="DN7" s="186"/>
      <c r="DO7" s="186"/>
      <c r="DP7" s="186"/>
      <c r="DQ7" s="186"/>
      <c r="DR7" s="186"/>
      <c r="DS7" s="186"/>
      <c r="DT7" s="186"/>
      <c r="DU7" s="186"/>
      <c r="DV7" s="186"/>
      <c r="DW7" s="186"/>
      <c r="DX7" s="186"/>
      <c r="DY7" s="186"/>
      <c r="DZ7" s="186"/>
      <c r="EA7" s="186"/>
      <c r="EB7" s="186"/>
      <c r="EC7" s="186"/>
      <c r="ED7" s="186"/>
      <c r="EE7" s="186"/>
      <c r="EF7" s="186"/>
      <c r="EG7" s="186"/>
      <c r="EH7" s="186"/>
      <c r="EI7" s="186"/>
      <c r="EJ7" s="186"/>
      <c r="EK7" s="186"/>
      <c r="EL7" s="186"/>
      <c r="EM7" s="186"/>
      <c r="EN7" s="186"/>
      <c r="EO7" s="186"/>
      <c r="EP7" s="186"/>
      <c r="EQ7" s="186"/>
      <c r="ER7" s="186"/>
      <c r="ES7" s="186"/>
      <c r="ET7" s="186"/>
      <c r="EU7" s="186"/>
      <c r="EV7" s="186"/>
      <c r="EW7" s="186"/>
      <c r="EX7" s="186"/>
      <c r="EY7" s="186"/>
      <c r="EZ7" s="186"/>
      <c r="FA7" s="186"/>
      <c r="FB7" s="186"/>
      <c r="FC7" s="186"/>
      <c r="FD7" s="186"/>
      <c r="FE7" s="186"/>
      <c r="FF7" s="186"/>
      <c r="FG7" s="186"/>
      <c r="FH7" s="186"/>
      <c r="FI7" s="186"/>
      <c r="FJ7" s="186"/>
      <c r="FK7" s="186"/>
      <c r="FL7" s="186"/>
      <c r="FM7" s="186"/>
      <c r="FN7" s="186"/>
      <c r="FO7" s="186"/>
      <c r="FP7" s="186"/>
      <c r="FQ7" s="186"/>
      <c r="FR7" s="186"/>
      <c r="FS7" s="186"/>
      <c r="FT7" s="186"/>
      <c r="FU7" s="186"/>
      <c r="FV7" s="186"/>
      <c r="FW7" s="186"/>
      <c r="FX7" s="186"/>
      <c r="FY7" s="186"/>
      <c r="FZ7" s="186"/>
      <c r="GA7" s="186"/>
      <c r="GB7" s="186"/>
      <c r="GC7" s="186"/>
      <c r="GD7" s="186"/>
      <c r="GE7" s="186"/>
      <c r="GF7" s="186"/>
      <c r="GG7" s="186"/>
      <c r="GH7" s="186"/>
      <c r="GI7" s="186"/>
      <c r="GJ7" s="186"/>
      <c r="GK7" s="186"/>
      <c r="GL7" s="186"/>
      <c r="GM7" s="186"/>
      <c r="GN7" s="186"/>
      <c r="GO7" s="186"/>
      <c r="GP7" s="186"/>
      <c r="GQ7" s="186"/>
      <c r="GR7" s="186"/>
      <c r="GS7" s="186"/>
      <c r="GT7" s="186"/>
      <c r="GU7" s="186"/>
      <c r="GV7" s="186"/>
      <c r="GW7" s="186"/>
      <c r="GX7" s="186"/>
      <c r="GY7" s="186"/>
      <c r="GZ7" s="186"/>
      <c r="HA7" s="186"/>
      <c r="HB7" s="186"/>
      <c r="HC7" s="186"/>
      <c r="HD7" s="186"/>
      <c r="HE7" s="186"/>
      <c r="HF7" s="186"/>
      <c r="HG7" s="186"/>
      <c r="HH7" s="186"/>
      <c r="HI7" s="186"/>
      <c r="HJ7" s="186"/>
      <c r="HK7" s="186"/>
      <c r="HL7" s="186"/>
      <c r="HM7" s="186"/>
      <c r="HN7" s="186"/>
      <c r="HO7" s="186"/>
      <c r="HP7" s="186"/>
      <c r="HQ7" s="186"/>
      <c r="HR7" s="186"/>
      <c r="HS7" s="186"/>
      <c r="HT7" s="186"/>
      <c r="HU7" s="186"/>
      <c r="HV7" s="186"/>
      <c r="HW7" s="186"/>
      <c r="HX7" s="186"/>
      <c r="HY7" s="186"/>
      <c r="HZ7" s="186"/>
      <c r="IA7" s="186"/>
      <c r="IB7" s="186"/>
      <c r="IC7" s="186"/>
      <c r="ID7" s="186"/>
      <c r="IE7" s="186"/>
      <c r="IF7" s="186"/>
      <c r="IG7" s="186"/>
      <c r="IH7" s="186"/>
      <c r="II7" s="186"/>
      <c r="IJ7" s="186"/>
      <c r="IK7" s="186"/>
      <c r="IL7" s="186"/>
      <c r="IM7" s="186"/>
      <c r="IN7" s="186"/>
      <c r="IO7" s="186"/>
      <c r="IP7" s="186"/>
      <c r="IQ7" s="186"/>
      <c r="IR7" s="186"/>
      <c r="IS7" s="186"/>
      <c r="IT7" s="186"/>
      <c r="IU7" s="186"/>
      <c r="IV7" s="186"/>
    </row>
    <row r="8" spans="1:256" ht="42" customHeight="1">
      <c r="A8" s="186"/>
      <c r="B8" s="327" t="s">
        <v>11</v>
      </c>
      <c r="C8" s="328" t="s">
        <v>12</v>
      </c>
      <c r="D8" s="314"/>
      <c r="E8" s="314"/>
      <c r="F8" s="314"/>
      <c r="G8" s="326"/>
      <c r="H8" s="329" t="s">
        <v>14</v>
      </c>
      <c r="I8" s="186"/>
      <c r="J8" s="188"/>
      <c r="K8" s="188"/>
      <c r="L8" s="188"/>
      <c r="M8" s="188"/>
      <c r="N8" s="186"/>
      <c r="O8" s="186"/>
      <c r="P8" s="186"/>
      <c r="Q8" s="186"/>
      <c r="R8" s="186"/>
      <c r="S8" s="186"/>
      <c r="T8" s="186"/>
      <c r="U8" s="186"/>
      <c r="V8" s="186"/>
      <c r="W8" s="186"/>
      <c r="X8" s="186"/>
      <c r="Y8" s="186"/>
      <c r="Z8" s="186"/>
      <c r="AA8" s="186"/>
      <c r="AB8" s="186"/>
      <c r="AC8" s="186"/>
      <c r="AD8" s="186"/>
      <c r="AE8" s="186"/>
      <c r="AF8" s="186"/>
      <c r="AG8" s="186"/>
      <c r="AH8" s="186"/>
      <c r="AI8" s="186"/>
      <c r="AJ8" s="186"/>
      <c r="AK8" s="186"/>
      <c r="AL8" s="186"/>
      <c r="AM8" s="186"/>
      <c r="AN8" s="186"/>
      <c r="AO8" s="186"/>
      <c r="AP8" s="186"/>
      <c r="AQ8" s="186"/>
      <c r="AR8" s="186"/>
      <c r="AS8" s="186"/>
      <c r="AT8" s="186"/>
      <c r="AU8" s="186"/>
      <c r="AV8" s="186"/>
      <c r="AW8" s="186"/>
      <c r="AX8" s="186"/>
      <c r="AY8" s="186"/>
      <c r="AZ8" s="186"/>
      <c r="BA8" s="186"/>
      <c r="BB8" s="186"/>
      <c r="BC8" s="186"/>
      <c r="BD8" s="186"/>
      <c r="BE8" s="186"/>
      <c r="BF8" s="186"/>
      <c r="BG8" s="186"/>
      <c r="BH8" s="186"/>
      <c r="BI8" s="186"/>
      <c r="BJ8" s="186"/>
      <c r="BK8" s="186"/>
      <c r="BL8" s="186"/>
      <c r="BM8" s="186"/>
      <c r="BN8" s="186"/>
      <c r="BO8" s="186"/>
      <c r="BP8" s="186"/>
      <c r="BQ8" s="186"/>
      <c r="BR8" s="186"/>
      <c r="BS8" s="186"/>
      <c r="BT8" s="186"/>
      <c r="BU8" s="186"/>
      <c r="BV8" s="186"/>
      <c r="BW8" s="186"/>
      <c r="BX8" s="186"/>
      <c r="BY8" s="186"/>
      <c r="BZ8" s="186"/>
      <c r="CA8" s="186"/>
      <c r="CB8" s="186"/>
      <c r="CC8" s="186"/>
      <c r="CD8" s="186"/>
      <c r="CE8" s="186"/>
      <c r="CF8" s="186"/>
      <c r="CG8" s="186"/>
      <c r="CH8" s="186"/>
      <c r="CI8" s="186"/>
      <c r="CJ8" s="186"/>
      <c r="CK8" s="186"/>
      <c r="CL8" s="186"/>
      <c r="CM8" s="186"/>
      <c r="CN8" s="186"/>
      <c r="CO8" s="186"/>
      <c r="CP8" s="186"/>
      <c r="CQ8" s="186"/>
      <c r="CR8" s="186"/>
      <c r="CS8" s="186"/>
      <c r="CT8" s="186"/>
      <c r="CU8" s="186"/>
      <c r="CV8" s="186"/>
      <c r="CW8" s="186"/>
      <c r="CX8" s="186"/>
      <c r="CY8" s="186"/>
      <c r="CZ8" s="186"/>
      <c r="DA8" s="186"/>
      <c r="DB8" s="186"/>
      <c r="DC8" s="186"/>
      <c r="DD8" s="186"/>
      <c r="DE8" s="186"/>
      <c r="DF8" s="186"/>
      <c r="DG8" s="186"/>
      <c r="DH8" s="186"/>
      <c r="DI8" s="186"/>
      <c r="DJ8" s="186"/>
      <c r="DK8" s="186"/>
      <c r="DL8" s="186"/>
      <c r="DM8" s="186"/>
      <c r="DN8" s="186"/>
      <c r="DO8" s="186"/>
      <c r="DP8" s="186"/>
      <c r="DQ8" s="186"/>
      <c r="DR8" s="186"/>
      <c r="DS8" s="186"/>
      <c r="DT8" s="186"/>
      <c r="DU8" s="186"/>
      <c r="DV8" s="186"/>
      <c r="DW8" s="186"/>
      <c r="DX8" s="186"/>
      <c r="DY8" s="186"/>
      <c r="DZ8" s="186"/>
      <c r="EA8" s="186"/>
      <c r="EB8" s="186"/>
      <c r="EC8" s="186"/>
      <c r="ED8" s="186"/>
      <c r="EE8" s="186"/>
      <c r="EF8" s="186"/>
      <c r="EG8" s="186"/>
      <c r="EH8" s="186"/>
      <c r="EI8" s="186"/>
      <c r="EJ8" s="186"/>
      <c r="EK8" s="186"/>
      <c r="EL8" s="186"/>
      <c r="EM8" s="186"/>
      <c r="EN8" s="186"/>
      <c r="EO8" s="186"/>
      <c r="EP8" s="186"/>
      <c r="EQ8" s="186"/>
      <c r="ER8" s="186"/>
      <c r="ES8" s="186"/>
      <c r="ET8" s="186"/>
      <c r="EU8" s="186"/>
      <c r="EV8" s="186"/>
      <c r="EW8" s="186"/>
      <c r="EX8" s="186"/>
      <c r="EY8" s="186"/>
      <c r="EZ8" s="186"/>
      <c r="FA8" s="186"/>
      <c r="FB8" s="186"/>
      <c r="FC8" s="186"/>
      <c r="FD8" s="186"/>
      <c r="FE8" s="186"/>
      <c r="FF8" s="186"/>
      <c r="FG8" s="186"/>
      <c r="FH8" s="186"/>
      <c r="FI8" s="186"/>
      <c r="FJ8" s="186"/>
      <c r="FK8" s="186"/>
      <c r="FL8" s="186"/>
      <c r="FM8" s="186"/>
      <c r="FN8" s="186"/>
      <c r="FO8" s="186"/>
      <c r="FP8" s="186"/>
      <c r="FQ8" s="186"/>
      <c r="FR8" s="186"/>
      <c r="FS8" s="186"/>
      <c r="FT8" s="186"/>
      <c r="FU8" s="186"/>
      <c r="FV8" s="186"/>
      <c r="FW8" s="186"/>
      <c r="FX8" s="186"/>
      <c r="FY8" s="186"/>
      <c r="FZ8" s="186"/>
      <c r="GA8" s="186"/>
      <c r="GB8" s="186"/>
      <c r="GC8" s="186"/>
      <c r="GD8" s="186"/>
      <c r="GE8" s="186"/>
      <c r="GF8" s="186"/>
      <c r="GG8" s="186"/>
      <c r="GH8" s="186"/>
      <c r="GI8" s="186"/>
      <c r="GJ8" s="186"/>
      <c r="GK8" s="186"/>
      <c r="GL8" s="186"/>
      <c r="GM8" s="186"/>
      <c r="GN8" s="186"/>
      <c r="GO8" s="186"/>
      <c r="GP8" s="186"/>
      <c r="GQ8" s="186"/>
      <c r="GR8" s="186"/>
      <c r="GS8" s="186"/>
      <c r="GT8" s="186"/>
      <c r="GU8" s="186"/>
      <c r="GV8" s="186"/>
      <c r="GW8" s="186"/>
      <c r="GX8" s="186"/>
      <c r="GY8" s="186"/>
      <c r="GZ8" s="186"/>
      <c r="HA8" s="186"/>
      <c r="HB8" s="186"/>
      <c r="HC8" s="186"/>
      <c r="HD8" s="186"/>
      <c r="HE8" s="186"/>
      <c r="HF8" s="186"/>
      <c r="HG8" s="186"/>
      <c r="HH8" s="186"/>
      <c r="HI8" s="186"/>
      <c r="HJ8" s="186"/>
      <c r="HK8" s="186"/>
      <c r="HL8" s="186"/>
      <c r="HM8" s="186"/>
      <c r="HN8" s="186"/>
      <c r="HO8" s="186"/>
      <c r="HP8" s="186"/>
      <c r="HQ8" s="186"/>
      <c r="HR8" s="186"/>
      <c r="HS8" s="186"/>
      <c r="HT8" s="186"/>
      <c r="HU8" s="186"/>
      <c r="HV8" s="186"/>
      <c r="HW8" s="186"/>
      <c r="HX8" s="186"/>
      <c r="HY8" s="186"/>
      <c r="HZ8" s="186"/>
      <c r="IA8" s="186"/>
      <c r="IB8" s="186"/>
      <c r="IC8" s="186"/>
      <c r="ID8" s="186"/>
      <c r="IE8" s="186"/>
      <c r="IF8" s="186"/>
      <c r="IG8" s="186"/>
      <c r="IH8" s="186"/>
      <c r="II8" s="186"/>
      <c r="IJ8" s="186"/>
      <c r="IK8" s="186"/>
      <c r="IL8" s="186"/>
      <c r="IM8" s="186"/>
      <c r="IN8" s="186"/>
      <c r="IO8" s="186"/>
      <c r="IP8" s="186"/>
      <c r="IQ8" s="186"/>
      <c r="IR8" s="186"/>
      <c r="IS8" s="186"/>
      <c r="IT8" s="186"/>
      <c r="IU8" s="186"/>
      <c r="IV8" s="186"/>
    </row>
    <row r="9" spans="1:256" ht="42" customHeight="1">
      <c r="B9" s="327"/>
      <c r="C9" s="328"/>
      <c r="D9" s="314"/>
      <c r="E9" s="314"/>
      <c r="F9" s="314"/>
      <c r="G9" s="326"/>
      <c r="H9" s="329"/>
    </row>
    <row r="10" spans="1:256" ht="42" customHeight="1">
      <c r="B10" s="189" t="s">
        <v>341</v>
      </c>
      <c r="C10" s="190" t="s">
        <v>342</v>
      </c>
      <c r="D10" s="314">
        <v>3</v>
      </c>
      <c r="E10" s="314"/>
      <c r="F10" s="314"/>
      <c r="G10" s="191">
        <v>4</v>
      </c>
      <c r="H10" s="192">
        <v>5</v>
      </c>
    </row>
    <row r="11" spans="1:256" ht="42" customHeight="1">
      <c r="B11" s="315" t="s">
        <v>343</v>
      </c>
      <c r="C11" s="316"/>
      <c r="D11" s="316"/>
      <c r="E11" s="316"/>
      <c r="F11" s="316"/>
      <c r="G11" s="316"/>
      <c r="H11" s="203">
        <f>H12+H39+H34</f>
        <v>-416043.60000000003</v>
      </c>
    </row>
    <row r="12" spans="1:256" ht="42" customHeight="1">
      <c r="B12" s="193">
        <v>1141</v>
      </c>
      <c r="C12" s="317" t="s">
        <v>344</v>
      </c>
      <c r="D12" s="318"/>
      <c r="E12" s="318"/>
      <c r="F12" s="319"/>
      <c r="G12" s="194"/>
      <c r="H12" s="243">
        <f>H13+H19+H23+H30+H32</f>
        <v>-333332.7</v>
      </c>
    </row>
    <row r="13" spans="1:256" ht="42" customHeight="1">
      <c r="B13" s="155"/>
      <c r="C13" s="196">
        <v>11001</v>
      </c>
      <c r="D13" s="330" t="s">
        <v>345</v>
      </c>
      <c r="E13" s="331"/>
      <c r="F13" s="331"/>
      <c r="G13" s="197" t="s">
        <v>343</v>
      </c>
      <c r="H13" s="243">
        <f>SUM(H14:H18)</f>
        <v>-118300</v>
      </c>
    </row>
    <row r="14" spans="1:256" ht="42" customHeight="1">
      <c r="B14" s="155"/>
      <c r="C14" s="205"/>
      <c r="D14" s="199"/>
      <c r="E14" s="204"/>
      <c r="F14" s="204"/>
      <c r="G14" s="199" t="s">
        <v>346</v>
      </c>
      <c r="H14" s="195">
        <v>-8900</v>
      </c>
    </row>
    <row r="15" spans="1:256" ht="42" customHeight="1">
      <c r="B15" s="155"/>
      <c r="C15" s="205"/>
      <c r="D15" s="199"/>
      <c r="E15" s="204"/>
      <c r="F15" s="204"/>
      <c r="G15" s="199" t="s">
        <v>347</v>
      </c>
      <c r="H15" s="195">
        <v>-20000</v>
      </c>
    </row>
    <row r="16" spans="1:256" ht="42" customHeight="1">
      <c r="B16" s="155"/>
      <c r="C16" s="205"/>
      <c r="D16" s="199"/>
      <c r="E16" s="204"/>
      <c r="F16" s="204"/>
      <c r="G16" s="199" t="s">
        <v>348</v>
      </c>
      <c r="H16" s="195">
        <v>-26600</v>
      </c>
    </row>
    <row r="17" spans="2:8" ht="42" customHeight="1">
      <c r="B17" s="155"/>
      <c r="C17" s="205"/>
      <c r="D17" s="199"/>
      <c r="E17" s="204"/>
      <c r="F17" s="204"/>
      <c r="G17" s="199" t="s">
        <v>349</v>
      </c>
      <c r="H17" s="195">
        <v>-23500</v>
      </c>
    </row>
    <row r="18" spans="2:8" ht="42" customHeight="1">
      <c r="B18" s="155"/>
      <c r="C18" s="206"/>
      <c r="D18" s="204"/>
      <c r="E18" s="204"/>
      <c r="F18" s="204"/>
      <c r="G18" s="199" t="s">
        <v>350</v>
      </c>
      <c r="H18" s="195">
        <v>-39300</v>
      </c>
    </row>
    <row r="19" spans="2:8" ht="42" customHeight="1">
      <c r="B19" s="332"/>
      <c r="C19" s="201">
        <v>11007</v>
      </c>
      <c r="D19" s="330" t="s">
        <v>351</v>
      </c>
      <c r="E19" s="331"/>
      <c r="F19" s="331"/>
      <c r="G19" s="197" t="s">
        <v>343</v>
      </c>
      <c r="H19" s="243">
        <f>H20+H21+H22</f>
        <v>-95200</v>
      </c>
    </row>
    <row r="20" spans="2:8" ht="42" customHeight="1">
      <c r="B20" s="332"/>
      <c r="C20" s="207"/>
      <c r="D20" s="199"/>
      <c r="E20" s="204"/>
      <c r="F20" s="204"/>
      <c r="G20" s="198" t="s">
        <v>352</v>
      </c>
      <c r="H20" s="195">
        <v>-53600</v>
      </c>
    </row>
    <row r="21" spans="2:8" ht="42" customHeight="1">
      <c r="B21" s="332"/>
      <c r="C21" s="207"/>
      <c r="D21" s="199"/>
      <c r="E21" s="204"/>
      <c r="F21" s="204"/>
      <c r="G21" s="198" t="s">
        <v>353</v>
      </c>
      <c r="H21" s="195">
        <v>-24600</v>
      </c>
    </row>
    <row r="22" spans="2:8" ht="42" customHeight="1">
      <c r="B22" s="332"/>
      <c r="C22" s="206"/>
      <c r="D22" s="204"/>
      <c r="E22" s="204"/>
      <c r="F22" s="204"/>
      <c r="G22" s="198" t="s">
        <v>354</v>
      </c>
      <c r="H22" s="195">
        <v>-17000</v>
      </c>
    </row>
    <row r="23" spans="2:8" ht="42" customHeight="1">
      <c r="B23" s="333"/>
      <c r="C23" s="201">
        <v>11009</v>
      </c>
      <c r="D23" s="330" t="s">
        <v>355</v>
      </c>
      <c r="E23" s="331"/>
      <c r="F23" s="331"/>
      <c r="G23" s="197" t="s">
        <v>343</v>
      </c>
      <c r="H23" s="243">
        <f>SUM(H24:H29)</f>
        <v>-96100</v>
      </c>
    </row>
    <row r="24" spans="2:8" ht="42" customHeight="1">
      <c r="B24" s="334"/>
      <c r="C24" s="208"/>
      <c r="D24" s="204"/>
      <c r="E24" s="204"/>
      <c r="F24" s="204"/>
      <c r="G24" s="198" t="s">
        <v>356</v>
      </c>
      <c r="H24" s="195">
        <v>-19400</v>
      </c>
    </row>
    <row r="25" spans="2:8" ht="42" customHeight="1">
      <c r="B25" s="202"/>
      <c r="C25" s="202"/>
      <c r="D25" s="202"/>
      <c r="E25" s="202"/>
      <c r="F25" s="202"/>
      <c r="G25" s="198" t="s">
        <v>354</v>
      </c>
      <c r="H25" s="195">
        <v>-18300</v>
      </c>
    </row>
    <row r="26" spans="2:8" ht="42" customHeight="1">
      <c r="B26" s="202"/>
      <c r="C26" s="202"/>
      <c r="D26" s="202"/>
      <c r="E26" s="202"/>
      <c r="F26" s="202"/>
      <c r="G26" s="198" t="s">
        <v>357</v>
      </c>
      <c r="H26" s="195">
        <v>-19100</v>
      </c>
    </row>
    <row r="27" spans="2:8" ht="42" customHeight="1">
      <c r="B27" s="202"/>
      <c r="C27" s="202"/>
      <c r="D27" s="202"/>
      <c r="E27" s="202"/>
      <c r="F27" s="202"/>
      <c r="G27" s="198" t="s">
        <v>358</v>
      </c>
      <c r="H27" s="195">
        <v>-15900</v>
      </c>
    </row>
    <row r="28" spans="2:8" ht="42" customHeight="1">
      <c r="B28" s="202"/>
      <c r="C28" s="202"/>
      <c r="D28" s="202"/>
      <c r="E28" s="202"/>
      <c r="F28" s="202"/>
      <c r="G28" s="198" t="s">
        <v>353</v>
      </c>
      <c r="H28" s="195">
        <v>-3200</v>
      </c>
    </row>
    <row r="29" spans="2:8" ht="42" customHeight="1">
      <c r="B29" s="202"/>
      <c r="C29" s="202"/>
      <c r="D29" s="202"/>
      <c r="E29" s="202"/>
      <c r="F29" s="202"/>
      <c r="G29" s="198" t="s">
        <v>352</v>
      </c>
      <c r="H29" s="195">
        <v>-20200</v>
      </c>
    </row>
    <row r="30" spans="2:8" ht="42" customHeight="1">
      <c r="B30" s="202"/>
      <c r="C30" s="201">
        <v>11016</v>
      </c>
      <c r="D30" s="330" t="s">
        <v>444</v>
      </c>
      <c r="E30" s="330"/>
      <c r="F30" s="330"/>
      <c r="G30" s="197" t="s">
        <v>343</v>
      </c>
      <c r="H30" s="243">
        <f>H31</f>
        <v>-2635.7</v>
      </c>
    </row>
    <row r="31" spans="2:8" ht="42" customHeight="1">
      <c r="B31" s="202"/>
      <c r="C31" s="200"/>
      <c r="D31" s="194"/>
      <c r="E31" s="194"/>
      <c r="F31" s="194"/>
      <c r="G31" s="242" t="s">
        <v>445</v>
      </c>
      <c r="H31" s="195">
        <f>'1.'!D206</f>
        <v>-2635.7</v>
      </c>
    </row>
    <row r="32" spans="2:8" ht="42" customHeight="1">
      <c r="B32" s="202"/>
      <c r="C32" s="201">
        <v>11018</v>
      </c>
      <c r="D32" s="330" t="s">
        <v>446</v>
      </c>
      <c r="E32" s="330"/>
      <c r="F32" s="330"/>
      <c r="G32" s="197" t="s">
        <v>343</v>
      </c>
      <c r="H32" s="243">
        <f>H33</f>
        <v>-21097</v>
      </c>
    </row>
    <row r="33" spans="2:8" ht="42" customHeight="1">
      <c r="B33" s="202"/>
      <c r="C33" s="200"/>
      <c r="D33" s="194"/>
      <c r="E33" s="194"/>
      <c r="F33" s="194"/>
      <c r="G33" s="242" t="s">
        <v>445</v>
      </c>
      <c r="H33" s="195">
        <f>'1.'!D212</f>
        <v>-21097</v>
      </c>
    </row>
    <row r="34" spans="2:8" ht="42" customHeight="1">
      <c r="B34" s="196">
        <v>1160</v>
      </c>
      <c r="C34" s="317" t="s">
        <v>203</v>
      </c>
      <c r="D34" s="318"/>
      <c r="E34" s="318"/>
      <c r="F34" s="319"/>
      <c r="G34" s="194"/>
      <c r="H34" s="254">
        <f>H35+H37</f>
        <v>-5760.9</v>
      </c>
    </row>
    <row r="35" spans="2:8" ht="42" customHeight="1">
      <c r="B35" s="335"/>
      <c r="C35" s="201">
        <v>11012</v>
      </c>
      <c r="D35" s="330" t="s">
        <v>447</v>
      </c>
      <c r="E35" s="330"/>
      <c r="F35" s="330"/>
      <c r="G35" s="197" t="s">
        <v>343</v>
      </c>
      <c r="H35" s="254">
        <f>H36</f>
        <v>-2686.4</v>
      </c>
    </row>
    <row r="36" spans="2:8" ht="42" customHeight="1">
      <c r="B36" s="335"/>
      <c r="C36" s="200"/>
      <c r="D36" s="194"/>
      <c r="E36" s="194"/>
      <c r="F36" s="194"/>
      <c r="G36" s="242" t="s">
        <v>445</v>
      </c>
      <c r="H36" s="255">
        <f>'1.'!D231</f>
        <v>-2686.4</v>
      </c>
    </row>
    <row r="37" spans="2:8" ht="42" customHeight="1">
      <c r="B37" s="335"/>
      <c r="C37" s="201">
        <v>11013</v>
      </c>
      <c r="D37" s="330" t="s">
        <v>448</v>
      </c>
      <c r="E37" s="330"/>
      <c r="F37" s="330"/>
      <c r="G37" s="197" t="s">
        <v>343</v>
      </c>
      <c r="H37" s="254">
        <f>H38</f>
        <v>-3074.5</v>
      </c>
    </row>
    <row r="38" spans="2:8" ht="42" customHeight="1">
      <c r="B38" s="336"/>
      <c r="C38" s="200"/>
      <c r="D38" s="194"/>
      <c r="E38" s="194"/>
      <c r="F38" s="194"/>
      <c r="G38" s="242" t="s">
        <v>445</v>
      </c>
      <c r="H38" s="255">
        <f>'1.'!D237</f>
        <v>-3074.5</v>
      </c>
    </row>
    <row r="39" spans="2:8" ht="42" customHeight="1">
      <c r="B39" s="196">
        <v>1088</v>
      </c>
      <c r="C39" s="317" t="s">
        <v>359</v>
      </c>
      <c r="D39" s="318"/>
      <c r="E39" s="318"/>
      <c r="F39" s="319"/>
      <c r="G39" s="194"/>
      <c r="H39" s="243">
        <f>H40</f>
        <v>-76950</v>
      </c>
    </row>
    <row r="40" spans="2:8" ht="51.75">
      <c r="B40" s="209"/>
      <c r="C40" s="201">
        <v>12002</v>
      </c>
      <c r="D40" s="330" t="s">
        <v>360</v>
      </c>
      <c r="E40" s="331"/>
      <c r="F40" s="331"/>
      <c r="G40" s="211" t="s">
        <v>361</v>
      </c>
      <c r="H40" s="195">
        <f>H41</f>
        <v>-76950</v>
      </c>
    </row>
    <row r="41" spans="2:8" ht="54.75" customHeight="1">
      <c r="B41" s="209"/>
      <c r="C41" s="200"/>
      <c r="D41" s="194"/>
      <c r="E41" s="194"/>
      <c r="F41" s="194"/>
      <c r="G41" s="210" t="s">
        <v>362</v>
      </c>
      <c r="H41" s="195">
        <f>'1.'!D125</f>
        <v>-76950</v>
      </c>
    </row>
  </sheetData>
  <mergeCells count="23">
    <mergeCell ref="B35:B38"/>
    <mergeCell ref="D35:F35"/>
    <mergeCell ref="D37:F37"/>
    <mergeCell ref="D40:F40"/>
    <mergeCell ref="D30:F30"/>
    <mergeCell ref="D32:F32"/>
    <mergeCell ref="C34:F34"/>
    <mergeCell ref="C39:F39"/>
    <mergeCell ref="D13:F13"/>
    <mergeCell ref="B19:B22"/>
    <mergeCell ref="D19:F19"/>
    <mergeCell ref="B23:B24"/>
    <mergeCell ref="D23:F23"/>
    <mergeCell ref="D10:F10"/>
    <mergeCell ref="B11:G11"/>
    <mergeCell ref="C12:F12"/>
    <mergeCell ref="B5:H5"/>
    <mergeCell ref="B7:C7"/>
    <mergeCell ref="D7:F9"/>
    <mergeCell ref="G7:G9"/>
    <mergeCell ref="B8:B9"/>
    <mergeCell ref="C8:C9"/>
    <mergeCell ref="H8:H9"/>
  </mergeCells>
  <pageMargins left="0.7" right="0.7" top="0.75" bottom="0.75" header="0.3" footer="0.3"/>
  <pageSetup scale="50"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364"/>
  <sheetViews>
    <sheetView view="pageBreakPreview" zoomScaleNormal="100" zoomScaleSheetLayoutView="100" workbookViewId="0"/>
  </sheetViews>
  <sheetFormatPr defaultRowHeight="17.25"/>
  <cols>
    <col min="1" max="1" width="50.42578125" style="1" customWidth="1"/>
    <col min="2" max="2" width="74.140625" style="1" customWidth="1"/>
    <col min="3" max="3" width="30.5703125" style="287" customWidth="1"/>
    <col min="4" max="4" width="13.140625" style="1" hidden="1" customWidth="1"/>
    <col min="5" max="5" width="46.7109375" style="1" customWidth="1"/>
    <col min="6" max="6" width="12.5703125" style="1" customWidth="1"/>
    <col min="7" max="16384" width="9.140625" style="1"/>
  </cols>
  <sheetData>
    <row r="1" spans="1:3">
      <c r="A1" s="11"/>
      <c r="B1" s="11"/>
      <c r="C1" s="287" t="s">
        <v>265</v>
      </c>
    </row>
    <row r="2" spans="1:3">
      <c r="A2" s="11"/>
      <c r="B2" s="11"/>
      <c r="C2" s="287" t="s">
        <v>70</v>
      </c>
    </row>
    <row r="3" spans="1:3" ht="17.25" customHeight="1">
      <c r="A3" s="11"/>
      <c r="B3" s="11"/>
      <c r="C3" s="287" t="s">
        <v>1</v>
      </c>
    </row>
    <row r="4" spans="1:3" ht="14.25" customHeight="1">
      <c r="A4" s="398" t="s">
        <v>56</v>
      </c>
      <c r="B4" s="398"/>
      <c r="C4" s="398"/>
    </row>
    <row r="5" spans="1:3" ht="72.75" customHeight="1">
      <c r="A5" s="399" t="s">
        <v>477</v>
      </c>
      <c r="B5" s="399"/>
      <c r="C5" s="399"/>
    </row>
    <row r="6" spans="1:3" ht="30.75" customHeight="1">
      <c r="A6" s="362" t="s">
        <v>57</v>
      </c>
      <c r="B6" s="362"/>
      <c r="C6" s="362"/>
    </row>
    <row r="7" spans="1:3" ht="30.75" customHeight="1">
      <c r="A7" s="285"/>
      <c r="B7" s="285"/>
      <c r="C7" s="285"/>
    </row>
    <row r="8" spans="1:3">
      <c r="A8" s="361" t="s">
        <v>63</v>
      </c>
      <c r="B8" s="361"/>
      <c r="C8" s="361"/>
    </row>
    <row r="9" spans="1:3">
      <c r="A9" s="139" t="s">
        <v>51</v>
      </c>
      <c r="B9" s="144" t="s">
        <v>52</v>
      </c>
      <c r="C9" s="8"/>
    </row>
    <row r="10" spans="1:3" ht="26.25" customHeight="1">
      <c r="A10" s="139" t="s">
        <v>114</v>
      </c>
      <c r="B10" s="144" t="s">
        <v>115</v>
      </c>
      <c r="C10" s="8"/>
    </row>
    <row r="11" spans="1:3">
      <c r="A11" s="13" t="s">
        <v>53</v>
      </c>
      <c r="C11" s="8"/>
    </row>
    <row r="12" spans="1:3" ht="27" customHeight="1">
      <c r="A12" s="7"/>
      <c r="B12" s="7"/>
      <c r="C12" s="8"/>
    </row>
    <row r="13" spans="1:3" ht="69">
      <c r="A13" s="6" t="s">
        <v>29</v>
      </c>
      <c r="B13" s="6" t="s">
        <v>114</v>
      </c>
      <c r="C13" s="97" t="s">
        <v>271</v>
      </c>
    </row>
    <row r="14" spans="1:3">
      <c r="A14" s="6" t="s">
        <v>25</v>
      </c>
      <c r="B14" s="6" t="s">
        <v>117</v>
      </c>
      <c r="C14" s="274" t="s">
        <v>14</v>
      </c>
    </row>
    <row r="15" spans="1:3">
      <c r="A15" s="6" t="s">
        <v>26</v>
      </c>
      <c r="B15" s="275" t="s">
        <v>118</v>
      </c>
      <c r="C15" s="30"/>
    </row>
    <row r="16" spans="1:3">
      <c r="A16" s="6" t="s">
        <v>27</v>
      </c>
      <c r="B16" s="275" t="s">
        <v>119</v>
      </c>
      <c r="C16" s="31"/>
    </row>
    <row r="17" spans="1:4">
      <c r="A17" s="6" t="s">
        <v>21</v>
      </c>
      <c r="B17" s="275" t="s">
        <v>20</v>
      </c>
      <c r="C17" s="31"/>
    </row>
    <row r="18" spans="1:4" ht="34.5">
      <c r="A18" s="6" t="s">
        <v>15</v>
      </c>
      <c r="B18" s="275" t="s">
        <v>120</v>
      </c>
      <c r="C18" s="32"/>
    </row>
    <row r="19" spans="1:4">
      <c r="A19" s="339" t="s">
        <v>30</v>
      </c>
      <c r="B19" s="340"/>
      <c r="C19" s="29"/>
    </row>
    <row r="20" spans="1:4">
      <c r="A20" s="341" t="s">
        <v>28</v>
      </c>
      <c r="B20" s="341"/>
      <c r="C20" s="40">
        <f>'1.'!D18</f>
        <v>300</v>
      </c>
      <c r="D20" s="54"/>
    </row>
    <row r="21" spans="1:4">
      <c r="A21" s="38"/>
      <c r="B21" s="38"/>
      <c r="C21" s="8"/>
    </row>
    <row r="22" spans="1:4" ht="69">
      <c r="A22" s="6" t="s">
        <v>29</v>
      </c>
      <c r="B22" s="6" t="s">
        <v>114</v>
      </c>
      <c r="C22" s="97" t="s">
        <v>272</v>
      </c>
    </row>
    <row r="23" spans="1:4">
      <c r="A23" s="6" t="s">
        <v>25</v>
      </c>
      <c r="B23" s="6">
        <v>12003</v>
      </c>
      <c r="C23" s="274" t="s">
        <v>14</v>
      </c>
    </row>
    <row r="24" spans="1:4" ht="69">
      <c r="A24" s="6" t="s">
        <v>26</v>
      </c>
      <c r="B24" s="275" t="s">
        <v>216</v>
      </c>
      <c r="C24" s="30"/>
    </row>
    <row r="25" spans="1:4" ht="69">
      <c r="A25" s="6" t="s">
        <v>27</v>
      </c>
      <c r="B25" s="275" t="s">
        <v>217</v>
      </c>
      <c r="C25" s="31"/>
    </row>
    <row r="26" spans="1:4">
      <c r="A26" s="6" t="s">
        <v>21</v>
      </c>
      <c r="B26" s="275" t="s">
        <v>20</v>
      </c>
      <c r="C26" s="31"/>
    </row>
    <row r="27" spans="1:4" ht="51.75">
      <c r="A27" s="6" t="s">
        <v>15</v>
      </c>
      <c r="B27" s="275" t="s">
        <v>218</v>
      </c>
      <c r="C27" s="32"/>
    </row>
    <row r="28" spans="1:4">
      <c r="A28" s="339" t="s">
        <v>30</v>
      </c>
      <c r="B28" s="340"/>
      <c r="C28" s="29"/>
    </row>
    <row r="29" spans="1:4">
      <c r="A29" s="341" t="s">
        <v>28</v>
      </c>
      <c r="B29" s="341"/>
      <c r="C29" s="40">
        <f>'1.'!D24</f>
        <v>-6000</v>
      </c>
      <c r="D29" s="54"/>
    </row>
    <row r="30" spans="1:4">
      <c r="A30" s="54"/>
      <c r="B30" s="54"/>
      <c r="C30" s="54"/>
      <c r="D30" s="54"/>
    </row>
    <row r="31" spans="1:4" ht="69">
      <c r="A31" s="6" t="s">
        <v>29</v>
      </c>
      <c r="B31" s="6" t="s">
        <v>114</v>
      </c>
      <c r="C31" s="97" t="s">
        <v>272</v>
      </c>
    </row>
    <row r="32" spans="1:4">
      <c r="A32" s="6" t="s">
        <v>25</v>
      </c>
      <c r="B32" s="6">
        <v>12005</v>
      </c>
      <c r="C32" s="274" t="s">
        <v>14</v>
      </c>
    </row>
    <row r="33" spans="1:4" ht="34.5">
      <c r="A33" s="6" t="s">
        <v>26</v>
      </c>
      <c r="B33" s="275" t="s">
        <v>211</v>
      </c>
      <c r="C33" s="30"/>
    </row>
    <row r="34" spans="1:4" ht="34.5">
      <c r="A34" s="6" t="s">
        <v>27</v>
      </c>
      <c r="B34" s="275" t="s">
        <v>211</v>
      </c>
      <c r="C34" s="31"/>
    </row>
    <row r="35" spans="1:4">
      <c r="A35" s="6" t="s">
        <v>21</v>
      </c>
      <c r="B35" s="275" t="s">
        <v>20</v>
      </c>
      <c r="C35" s="31"/>
    </row>
    <row r="36" spans="1:4" ht="34.5">
      <c r="A36" s="232" t="s">
        <v>207</v>
      </c>
      <c r="B36" s="232" t="s">
        <v>179</v>
      </c>
      <c r="C36" s="32"/>
    </row>
    <row r="37" spans="1:4">
      <c r="A37" s="339" t="s">
        <v>30</v>
      </c>
      <c r="B37" s="340"/>
      <c r="C37" s="29"/>
    </row>
    <row r="38" spans="1:4">
      <c r="A38" s="337" t="s">
        <v>212</v>
      </c>
      <c r="B38" s="338"/>
      <c r="C38" s="40">
        <v>-3</v>
      </c>
      <c r="D38" s="54">
        <v>10000</v>
      </c>
    </row>
    <row r="39" spans="1:4">
      <c r="A39" s="341" t="s">
        <v>28</v>
      </c>
      <c r="B39" s="341"/>
      <c r="C39" s="40">
        <f>'1.'!D30</f>
        <v>-3700</v>
      </c>
      <c r="D39" s="54"/>
    </row>
    <row r="40" spans="1:4">
      <c r="A40" s="38"/>
      <c r="B40" s="38"/>
      <c r="C40" s="8"/>
    </row>
    <row r="41" spans="1:4">
      <c r="A41" s="139" t="s">
        <v>51</v>
      </c>
      <c r="B41" s="144" t="s">
        <v>52</v>
      </c>
      <c r="C41" s="8"/>
    </row>
    <row r="42" spans="1:4">
      <c r="A42" s="139">
        <v>1011</v>
      </c>
      <c r="B42" s="140" t="s">
        <v>142</v>
      </c>
      <c r="C42" s="8"/>
    </row>
    <row r="43" spans="1:4">
      <c r="A43" s="13" t="s">
        <v>53</v>
      </c>
      <c r="B43" s="38"/>
      <c r="C43" s="8"/>
    </row>
    <row r="44" spans="1:4">
      <c r="A44" s="52"/>
      <c r="B44" s="52"/>
      <c r="C44" s="8"/>
    </row>
    <row r="45" spans="1:4" ht="81" customHeight="1">
      <c r="A45" s="275" t="s">
        <v>29</v>
      </c>
      <c r="B45" s="275" t="s">
        <v>175</v>
      </c>
      <c r="C45" s="97" t="s">
        <v>272</v>
      </c>
    </row>
    <row r="46" spans="1:4">
      <c r="A46" s="275" t="s">
        <v>25</v>
      </c>
      <c r="B46" s="275">
        <v>11003</v>
      </c>
      <c r="C46" s="274" t="s">
        <v>14</v>
      </c>
    </row>
    <row r="47" spans="1:4">
      <c r="A47" s="275" t="s">
        <v>26</v>
      </c>
      <c r="B47" s="275" t="s">
        <v>149</v>
      </c>
      <c r="C47" s="51"/>
    </row>
    <row r="48" spans="1:4" ht="86.25">
      <c r="A48" s="275" t="s">
        <v>27</v>
      </c>
      <c r="B48" s="275" t="s">
        <v>150</v>
      </c>
      <c r="C48" s="51"/>
    </row>
    <row r="49" spans="1:3">
      <c r="A49" s="275" t="s">
        <v>21</v>
      </c>
      <c r="B49" s="275" t="s">
        <v>176</v>
      </c>
      <c r="C49" s="51"/>
    </row>
    <row r="50" spans="1:3" ht="34.5">
      <c r="A50" s="275" t="s">
        <v>178</v>
      </c>
      <c r="B50" s="275" t="s">
        <v>179</v>
      </c>
      <c r="C50" s="17"/>
    </row>
    <row r="51" spans="1:3">
      <c r="A51" s="339" t="s">
        <v>30</v>
      </c>
      <c r="B51" s="366"/>
      <c r="C51" s="51"/>
    </row>
    <row r="52" spans="1:3">
      <c r="A52" s="365" t="s">
        <v>180</v>
      </c>
      <c r="B52" s="365"/>
      <c r="C52" s="235"/>
    </row>
    <row r="53" spans="1:3">
      <c r="A53" s="365" t="s">
        <v>181</v>
      </c>
      <c r="B53" s="365"/>
      <c r="C53" s="235">
        <v>-10590</v>
      </c>
    </row>
    <row r="54" spans="1:3">
      <c r="A54" s="365" t="s">
        <v>182</v>
      </c>
      <c r="B54" s="365"/>
      <c r="C54" s="235">
        <v>-71150</v>
      </c>
    </row>
    <row r="55" spans="1:3">
      <c r="A55" s="365" t="s">
        <v>183</v>
      </c>
      <c r="B55" s="365"/>
      <c r="C55" s="235">
        <v>7064</v>
      </c>
    </row>
    <row r="56" spans="1:3">
      <c r="A56" s="365" t="s">
        <v>184</v>
      </c>
      <c r="B56" s="365"/>
      <c r="C56" s="235">
        <v>-41821</v>
      </c>
    </row>
    <row r="57" spans="1:3">
      <c r="A57" s="365" t="s">
        <v>185</v>
      </c>
      <c r="B57" s="365"/>
      <c r="C57" s="235">
        <v>-58000</v>
      </c>
    </row>
    <row r="58" spans="1:3">
      <c r="A58" s="341" t="s">
        <v>28</v>
      </c>
      <c r="B58" s="341"/>
      <c r="C58" s="95">
        <f>'1.'!D43</f>
        <v>-58400</v>
      </c>
    </row>
    <row r="59" spans="1:3">
      <c r="A59" s="38"/>
      <c r="B59" s="38"/>
      <c r="C59" s="8"/>
    </row>
    <row r="60" spans="1:3">
      <c r="A60" s="38"/>
      <c r="B60" s="38"/>
      <c r="C60" s="8"/>
    </row>
    <row r="61" spans="1:3" ht="74.25" customHeight="1">
      <c r="A61" s="6" t="s">
        <v>29</v>
      </c>
      <c r="B61" s="6">
        <v>1011</v>
      </c>
      <c r="C61" s="97" t="s">
        <v>272</v>
      </c>
    </row>
    <row r="62" spans="1:3" ht="17.25" customHeight="1">
      <c r="A62" s="6" t="s">
        <v>25</v>
      </c>
      <c r="B62" s="6" t="s">
        <v>116</v>
      </c>
      <c r="C62" s="272" t="s">
        <v>14</v>
      </c>
    </row>
    <row r="63" spans="1:3" ht="17.25" customHeight="1">
      <c r="A63" s="6" t="s">
        <v>26</v>
      </c>
      <c r="B63" s="275" t="s">
        <v>145</v>
      </c>
      <c r="C63" s="30"/>
    </row>
    <row r="64" spans="1:3" ht="64.5" customHeight="1">
      <c r="A64" s="6" t="s">
        <v>27</v>
      </c>
      <c r="B64" s="275" t="s">
        <v>146</v>
      </c>
      <c r="C64" s="31"/>
    </row>
    <row r="65" spans="1:4" ht="17.25" customHeight="1">
      <c r="A65" s="6" t="s">
        <v>21</v>
      </c>
      <c r="B65" s="275" t="s">
        <v>20</v>
      </c>
      <c r="C65" s="31"/>
    </row>
    <row r="66" spans="1:4" ht="17.25" customHeight="1">
      <c r="A66" s="6" t="s">
        <v>15</v>
      </c>
      <c r="B66" s="275" t="s">
        <v>147</v>
      </c>
      <c r="C66" s="32"/>
    </row>
    <row r="67" spans="1:4">
      <c r="A67" s="339" t="s">
        <v>30</v>
      </c>
      <c r="B67" s="340"/>
      <c r="C67" s="29"/>
    </row>
    <row r="68" spans="1:4" ht="17.25" customHeight="1">
      <c r="A68" s="341" t="s">
        <v>187</v>
      </c>
      <c r="B68" s="341"/>
      <c r="C68" s="40">
        <f>SUM(C69/D68/12*1000)</f>
        <v>-2314.8148148148148</v>
      </c>
      <c r="D68" s="1">
        <v>31500</v>
      </c>
    </row>
    <row r="69" spans="1:4">
      <c r="A69" s="363" t="s">
        <v>28</v>
      </c>
      <c r="B69" s="364"/>
      <c r="C69" s="15">
        <f>'1.'!D49</f>
        <v>-875000</v>
      </c>
    </row>
    <row r="70" spans="1:4">
      <c r="A70" s="38"/>
      <c r="B70" s="38"/>
      <c r="C70" s="8"/>
    </row>
    <row r="71" spans="1:4">
      <c r="A71" s="275" t="s">
        <v>51</v>
      </c>
      <c r="B71" s="152" t="s">
        <v>52</v>
      </c>
      <c r="C71" s="8"/>
    </row>
    <row r="72" spans="1:4" ht="34.5">
      <c r="A72" s="275">
        <v>1032</v>
      </c>
      <c r="B72" s="275" t="s">
        <v>380</v>
      </c>
      <c r="C72" s="8"/>
    </row>
    <row r="73" spans="1:4">
      <c r="A73" s="119"/>
      <c r="B73" s="119"/>
      <c r="C73" s="8"/>
    </row>
    <row r="74" spans="1:4">
      <c r="A74" s="152" t="s">
        <v>53</v>
      </c>
      <c r="B74" s="119"/>
      <c r="C74" s="8"/>
    </row>
    <row r="75" spans="1:4">
      <c r="A75" s="226"/>
      <c r="B75" s="119"/>
      <c r="C75" s="8"/>
    </row>
    <row r="76" spans="1:4" ht="69">
      <c r="A76" s="275" t="s">
        <v>29</v>
      </c>
      <c r="B76" s="278">
        <v>1032</v>
      </c>
      <c r="C76" s="281" t="s">
        <v>381</v>
      </c>
    </row>
    <row r="77" spans="1:4">
      <c r="A77" s="275" t="s">
        <v>25</v>
      </c>
      <c r="B77" s="278" t="s">
        <v>382</v>
      </c>
      <c r="C77" s="205" t="s">
        <v>383</v>
      </c>
    </row>
    <row r="78" spans="1:4" ht="51.75">
      <c r="A78" s="275" t="s">
        <v>26</v>
      </c>
      <c r="B78" s="278" t="s">
        <v>384</v>
      </c>
      <c r="C78" s="275"/>
    </row>
    <row r="79" spans="1:4" ht="86.25">
      <c r="A79" s="275" t="s">
        <v>27</v>
      </c>
      <c r="B79" s="278" t="s">
        <v>385</v>
      </c>
      <c r="C79" s="275"/>
    </row>
    <row r="80" spans="1:4" ht="34.5">
      <c r="A80" s="275" t="s">
        <v>21</v>
      </c>
      <c r="B80" s="278" t="s">
        <v>386</v>
      </c>
      <c r="C80" s="275"/>
    </row>
    <row r="81" spans="1:3">
      <c r="A81" s="275" t="s">
        <v>207</v>
      </c>
      <c r="B81" s="278" t="s">
        <v>387</v>
      </c>
      <c r="C81" s="275"/>
    </row>
    <row r="82" spans="1:3">
      <c r="A82" s="342" t="s">
        <v>30</v>
      </c>
      <c r="B82" s="342"/>
      <c r="C82" s="275"/>
    </row>
    <row r="83" spans="1:3">
      <c r="A83" s="343" t="s">
        <v>388</v>
      </c>
      <c r="B83" s="343"/>
      <c r="C83" s="163">
        <v>-2</v>
      </c>
    </row>
    <row r="84" spans="1:3">
      <c r="A84" s="343" t="s">
        <v>389</v>
      </c>
      <c r="B84" s="343"/>
      <c r="C84" s="163">
        <v>-2</v>
      </c>
    </row>
    <row r="85" spans="1:3">
      <c r="A85" s="341" t="s">
        <v>28</v>
      </c>
      <c r="B85" s="341"/>
      <c r="C85" s="163">
        <f>'1.'!D62</f>
        <v>-83121.399999999994</v>
      </c>
    </row>
    <row r="86" spans="1:3">
      <c r="A86" s="38"/>
      <c r="B86" s="38"/>
      <c r="C86" s="8"/>
    </row>
    <row r="87" spans="1:3">
      <c r="A87" s="38"/>
      <c r="B87" s="38"/>
      <c r="C87" s="8"/>
    </row>
    <row r="88" spans="1:3">
      <c r="A88" s="141" t="s">
        <v>51</v>
      </c>
      <c r="B88" s="144" t="s">
        <v>52</v>
      </c>
      <c r="C88" s="10"/>
    </row>
    <row r="89" spans="1:3" ht="21" customHeight="1">
      <c r="A89" s="142" t="s">
        <v>54</v>
      </c>
      <c r="B89" s="140" t="s">
        <v>55</v>
      </c>
      <c r="C89" s="10"/>
    </row>
    <row r="90" spans="1:3" ht="21" customHeight="1">
      <c r="A90" s="13" t="s">
        <v>53</v>
      </c>
      <c r="B90" s="122"/>
      <c r="C90" s="10"/>
    </row>
    <row r="91" spans="1:3" ht="80.25" customHeight="1">
      <c r="A91" s="6" t="s">
        <v>29</v>
      </c>
      <c r="B91" s="6" t="s">
        <v>54</v>
      </c>
      <c r="C91" s="97" t="s">
        <v>272</v>
      </c>
    </row>
    <row r="92" spans="1:3" ht="29.25" customHeight="1">
      <c r="A92" s="6" t="s">
        <v>25</v>
      </c>
      <c r="B92" s="6">
        <v>11001</v>
      </c>
      <c r="C92" s="272" t="s">
        <v>14</v>
      </c>
    </row>
    <row r="93" spans="1:3" ht="21" customHeight="1">
      <c r="A93" s="6" t="s">
        <v>26</v>
      </c>
      <c r="B93" s="275" t="s">
        <v>191</v>
      </c>
      <c r="C93" s="20"/>
    </row>
    <row r="94" spans="1:3" ht="21" customHeight="1">
      <c r="A94" s="6" t="s">
        <v>27</v>
      </c>
      <c r="B94" s="49" t="s">
        <v>192</v>
      </c>
      <c r="C94" s="20"/>
    </row>
    <row r="95" spans="1:3" ht="21" customHeight="1">
      <c r="A95" s="6" t="s">
        <v>21</v>
      </c>
      <c r="B95" s="123" t="s">
        <v>176</v>
      </c>
      <c r="C95" s="20"/>
    </row>
    <row r="96" spans="1:3" ht="21" customHeight="1">
      <c r="A96" s="233" t="s">
        <v>207</v>
      </c>
      <c r="B96" s="124" t="s">
        <v>177</v>
      </c>
      <c r="C96" s="20"/>
    </row>
    <row r="97" spans="1:4" ht="21" customHeight="1">
      <c r="A97" s="339" t="s">
        <v>30</v>
      </c>
      <c r="B97" s="340"/>
      <c r="C97" s="39"/>
    </row>
    <row r="98" spans="1:4" ht="21" customHeight="1">
      <c r="A98" s="337" t="s">
        <v>62</v>
      </c>
      <c r="B98" s="338"/>
      <c r="C98" s="15">
        <f>-39000</f>
        <v>-39000</v>
      </c>
    </row>
    <row r="99" spans="1:4" ht="21" customHeight="1">
      <c r="A99" s="348" t="s">
        <v>28</v>
      </c>
      <c r="B99" s="349"/>
      <c r="C99" s="15">
        <f>'1.'!D75</f>
        <v>-20000</v>
      </c>
    </row>
    <row r="100" spans="1:4" ht="21" customHeight="1">
      <c r="A100" s="283"/>
      <c r="B100" s="283"/>
      <c r="C100" s="283"/>
    </row>
    <row r="101" spans="1:4" ht="78.75" customHeight="1">
      <c r="A101" s="6" t="s">
        <v>29</v>
      </c>
      <c r="B101" s="6" t="s">
        <v>54</v>
      </c>
      <c r="C101" s="97" t="s">
        <v>272</v>
      </c>
    </row>
    <row r="102" spans="1:4" ht="26.25" customHeight="1">
      <c r="A102" s="6" t="s">
        <v>25</v>
      </c>
      <c r="B102" s="6">
        <v>12001</v>
      </c>
      <c r="C102" s="272" t="s">
        <v>14</v>
      </c>
    </row>
    <row r="103" spans="1:4">
      <c r="A103" s="6" t="s">
        <v>26</v>
      </c>
      <c r="B103" s="275" t="s">
        <v>60</v>
      </c>
      <c r="C103" s="20"/>
    </row>
    <row r="104" spans="1:4" ht="17.25" customHeight="1">
      <c r="A104" s="6" t="s">
        <v>27</v>
      </c>
      <c r="B104" s="37" t="s">
        <v>61</v>
      </c>
      <c r="C104" s="20"/>
    </row>
    <row r="105" spans="1:4" ht="17.25" customHeight="1">
      <c r="A105" s="6" t="s">
        <v>21</v>
      </c>
      <c r="B105" s="96" t="s">
        <v>20</v>
      </c>
      <c r="C105" s="20"/>
    </row>
    <row r="106" spans="1:4" ht="34.5">
      <c r="A106" s="6" t="s">
        <v>15</v>
      </c>
      <c r="B106" s="6" t="s">
        <v>69</v>
      </c>
      <c r="C106" s="20"/>
    </row>
    <row r="107" spans="1:4">
      <c r="A107" s="339" t="s">
        <v>30</v>
      </c>
      <c r="B107" s="340"/>
      <c r="C107" s="39"/>
    </row>
    <row r="108" spans="1:4" ht="17.25" customHeight="1">
      <c r="A108" s="337" t="s">
        <v>62</v>
      </c>
      <c r="B108" s="338"/>
      <c r="C108" s="40">
        <f>SUM(C109/D108/12)*1000</f>
        <v>-300</v>
      </c>
      <c r="D108" s="54">
        <v>36000</v>
      </c>
    </row>
    <row r="109" spans="1:4" ht="17.25" customHeight="1">
      <c r="A109" s="348" t="s">
        <v>28</v>
      </c>
      <c r="B109" s="349"/>
      <c r="C109" s="15">
        <f>'1.'!D81</f>
        <v>-129600</v>
      </c>
      <c r="D109" s="54" t="s">
        <v>89</v>
      </c>
    </row>
    <row r="110" spans="1:4">
      <c r="A110" s="7"/>
      <c r="B110" s="7"/>
      <c r="C110" s="9"/>
    </row>
    <row r="111" spans="1:4">
      <c r="A111" s="7"/>
      <c r="B111" s="7"/>
      <c r="C111" s="9"/>
    </row>
    <row r="112" spans="1:4" ht="96" customHeight="1">
      <c r="A112" s="6" t="s">
        <v>29</v>
      </c>
      <c r="B112" s="6" t="s">
        <v>54</v>
      </c>
      <c r="C112" s="97" t="s">
        <v>271</v>
      </c>
    </row>
    <row r="113" spans="1:4">
      <c r="A113" s="6" t="s">
        <v>25</v>
      </c>
      <c r="B113" s="6">
        <v>12004</v>
      </c>
      <c r="C113" s="272" t="s">
        <v>14</v>
      </c>
    </row>
    <row r="114" spans="1:4" ht="34.5">
      <c r="A114" s="6" t="s">
        <v>26</v>
      </c>
      <c r="B114" s="275" t="s">
        <v>80</v>
      </c>
      <c r="C114" s="20"/>
    </row>
    <row r="115" spans="1:4" ht="69">
      <c r="A115" s="6" t="s">
        <v>27</v>
      </c>
      <c r="B115" s="275" t="s">
        <v>81</v>
      </c>
      <c r="C115" s="20"/>
    </row>
    <row r="116" spans="1:4">
      <c r="A116" s="6" t="s">
        <v>21</v>
      </c>
      <c r="B116" s="275" t="s">
        <v>20</v>
      </c>
      <c r="C116" s="20"/>
    </row>
    <row r="117" spans="1:4" ht="51.75">
      <c r="A117" s="6" t="s">
        <v>15</v>
      </c>
      <c r="B117" s="275" t="s">
        <v>82</v>
      </c>
      <c r="C117" s="20"/>
    </row>
    <row r="118" spans="1:4">
      <c r="A118" s="339" t="s">
        <v>30</v>
      </c>
      <c r="B118" s="340"/>
      <c r="C118" s="39"/>
    </row>
    <row r="119" spans="1:4" ht="17.25" customHeight="1">
      <c r="A119" s="350" t="s">
        <v>83</v>
      </c>
      <c r="B119" s="351"/>
      <c r="C119" s="40">
        <f>SUM(C120/D119/12)*1000</f>
        <v>1250</v>
      </c>
      <c r="D119" s="54">
        <v>50000</v>
      </c>
    </row>
    <row r="120" spans="1:4" ht="17.25" customHeight="1">
      <c r="A120" s="348" t="s">
        <v>28</v>
      </c>
      <c r="B120" s="349"/>
      <c r="C120" s="40">
        <f>'1.'!D87</f>
        <v>750000</v>
      </c>
      <c r="D120" s="54"/>
    </row>
    <row r="121" spans="1:4">
      <c r="A121" s="7"/>
      <c r="B121" s="7"/>
      <c r="C121" s="9"/>
    </row>
    <row r="122" spans="1:4" ht="69">
      <c r="A122" s="275" t="s">
        <v>29</v>
      </c>
      <c r="B122" s="278">
        <v>1068</v>
      </c>
      <c r="C122" s="97" t="s">
        <v>271</v>
      </c>
    </row>
    <row r="123" spans="1:4">
      <c r="A123" s="275" t="s">
        <v>25</v>
      </c>
      <c r="B123" s="278">
        <v>12005</v>
      </c>
      <c r="C123" s="272" t="s">
        <v>14</v>
      </c>
    </row>
    <row r="124" spans="1:4" ht="86.25">
      <c r="A124" s="275" t="s">
        <v>26</v>
      </c>
      <c r="B124" s="275" t="s">
        <v>275</v>
      </c>
      <c r="C124" s="151"/>
    </row>
    <row r="125" spans="1:4" ht="120.75">
      <c r="A125" s="275" t="s">
        <v>27</v>
      </c>
      <c r="B125" s="275" t="s">
        <v>276</v>
      </c>
      <c r="C125" s="151"/>
    </row>
    <row r="126" spans="1:4">
      <c r="A126" s="276" t="s">
        <v>21</v>
      </c>
      <c r="B126" s="278" t="s">
        <v>20</v>
      </c>
      <c r="C126" s="151"/>
    </row>
    <row r="127" spans="1:4" ht="34.5">
      <c r="A127" s="119" t="s">
        <v>15</v>
      </c>
      <c r="B127" s="275" t="s">
        <v>282</v>
      </c>
      <c r="C127" s="151"/>
    </row>
    <row r="128" spans="1:4">
      <c r="A128" s="357" t="s">
        <v>30</v>
      </c>
      <c r="B128" s="290"/>
      <c r="C128" s="151"/>
    </row>
    <row r="129" spans="1:4">
      <c r="A129" s="119" t="s">
        <v>283</v>
      </c>
      <c r="B129" s="265"/>
      <c r="C129" s="151">
        <v>15</v>
      </c>
    </row>
    <row r="130" spans="1:4">
      <c r="A130" s="337" t="s">
        <v>28</v>
      </c>
      <c r="B130" s="338"/>
      <c r="C130" s="151">
        <f>'1.'!D93</f>
        <v>9000</v>
      </c>
    </row>
    <row r="131" spans="1:4">
      <c r="A131" s="7"/>
      <c r="B131" s="7"/>
      <c r="C131" s="9"/>
    </row>
    <row r="132" spans="1:4">
      <c r="A132" s="7"/>
      <c r="B132" s="7"/>
      <c r="C132" s="9"/>
    </row>
    <row r="133" spans="1:4">
      <c r="A133" s="148" t="s">
        <v>29</v>
      </c>
      <c r="B133" s="148" t="s">
        <v>26</v>
      </c>
      <c r="C133" s="236"/>
      <c r="D133" s="236"/>
    </row>
    <row r="134" spans="1:4">
      <c r="A134" s="147">
        <v>1082</v>
      </c>
      <c r="B134" s="143" t="s">
        <v>125</v>
      </c>
      <c r="C134" s="236"/>
      <c r="D134" s="236"/>
    </row>
    <row r="135" spans="1:4">
      <c r="A135" s="354" t="s">
        <v>53</v>
      </c>
      <c r="B135" s="354"/>
      <c r="C135" s="236"/>
      <c r="D135" s="236"/>
    </row>
    <row r="136" spans="1:4" ht="81.75" customHeight="1">
      <c r="A136" s="279" t="s">
        <v>29</v>
      </c>
      <c r="B136" s="279" t="s">
        <v>136</v>
      </c>
      <c r="C136" s="97" t="s">
        <v>272</v>
      </c>
      <c r="D136" s="236"/>
    </row>
    <row r="137" spans="1:4">
      <c r="A137" s="36" t="s">
        <v>25</v>
      </c>
      <c r="B137" s="36" t="s">
        <v>116</v>
      </c>
      <c r="C137" s="272" t="s">
        <v>14</v>
      </c>
      <c r="D137" s="236"/>
    </row>
    <row r="138" spans="1:4">
      <c r="A138" s="36" t="s">
        <v>26</v>
      </c>
      <c r="B138" s="36" t="s">
        <v>137</v>
      </c>
      <c r="C138" s="20"/>
      <c r="D138" s="236"/>
    </row>
    <row r="139" spans="1:4" ht="86.25">
      <c r="A139" s="36" t="s">
        <v>27</v>
      </c>
      <c r="B139" s="37" t="s">
        <v>141</v>
      </c>
      <c r="C139" s="20"/>
      <c r="D139" s="236"/>
    </row>
    <row r="140" spans="1:4">
      <c r="A140" s="36" t="s">
        <v>21</v>
      </c>
      <c r="B140" s="37" t="s">
        <v>20</v>
      </c>
      <c r="C140" s="20"/>
      <c r="D140" s="236"/>
    </row>
    <row r="141" spans="1:4" ht="51.75">
      <c r="A141" s="36" t="s">
        <v>15</v>
      </c>
      <c r="B141" s="279" t="s">
        <v>138</v>
      </c>
      <c r="C141" s="20"/>
      <c r="D141" s="236"/>
    </row>
    <row r="142" spans="1:4">
      <c r="A142" s="352" t="s">
        <v>30</v>
      </c>
      <c r="B142" s="353"/>
      <c r="C142" s="39"/>
    </row>
    <row r="143" spans="1:4" ht="19.5" customHeight="1">
      <c r="A143" s="346" t="s">
        <v>139</v>
      </c>
      <c r="B143" s="347"/>
      <c r="C143" s="15">
        <v>-8310</v>
      </c>
      <c r="D143" s="54">
        <v>3560</v>
      </c>
    </row>
    <row r="144" spans="1:4">
      <c r="A144" s="344" t="s">
        <v>28</v>
      </c>
      <c r="B144" s="345"/>
      <c r="C144" s="40">
        <f>'1.'!D106</f>
        <v>-355000</v>
      </c>
      <c r="D144" s="54"/>
    </row>
    <row r="145" spans="1:4">
      <c r="A145" s="228"/>
      <c r="B145" s="228"/>
      <c r="C145" s="138"/>
      <c r="D145" s="54"/>
    </row>
    <row r="146" spans="1:4">
      <c r="A146" s="240" t="s">
        <v>51</v>
      </c>
      <c r="B146" s="241" t="s">
        <v>52</v>
      </c>
      <c r="C146" s="138"/>
      <c r="D146" s="54"/>
    </row>
    <row r="147" spans="1:4">
      <c r="A147" s="256" t="s">
        <v>411</v>
      </c>
      <c r="B147" s="257" t="s">
        <v>412</v>
      </c>
      <c r="C147" s="138"/>
      <c r="D147" s="54"/>
    </row>
    <row r="148" spans="1:4">
      <c r="A148" s="354" t="s">
        <v>53</v>
      </c>
      <c r="B148" s="354"/>
      <c r="C148" s="138"/>
      <c r="D148" s="54"/>
    </row>
    <row r="149" spans="1:4">
      <c r="A149" s="228"/>
      <c r="B149" s="228"/>
      <c r="C149" s="138"/>
      <c r="D149" s="54"/>
    </row>
    <row r="150" spans="1:4" ht="69">
      <c r="A150" s="275" t="s">
        <v>29</v>
      </c>
      <c r="B150" s="278" t="s">
        <v>411</v>
      </c>
      <c r="C150" s="97" t="s">
        <v>272</v>
      </c>
      <c r="D150" s="54"/>
    </row>
    <row r="151" spans="1:4">
      <c r="A151" s="275" t="s">
        <v>25</v>
      </c>
      <c r="B151" s="278" t="s">
        <v>391</v>
      </c>
      <c r="C151" s="274" t="s">
        <v>14</v>
      </c>
      <c r="D151" s="54"/>
    </row>
    <row r="152" spans="1:4" ht="69">
      <c r="A152" s="275" t="s">
        <v>26</v>
      </c>
      <c r="B152" s="278" t="s">
        <v>429</v>
      </c>
      <c r="C152" s="40"/>
      <c r="D152" s="54"/>
    </row>
    <row r="153" spans="1:4" ht="69">
      <c r="A153" s="275" t="s">
        <v>27</v>
      </c>
      <c r="B153" s="278" t="s">
        <v>430</v>
      </c>
      <c r="C153" s="40"/>
      <c r="D153" s="54"/>
    </row>
    <row r="154" spans="1:4">
      <c r="A154" s="275" t="s">
        <v>21</v>
      </c>
      <c r="B154" s="278" t="s">
        <v>176</v>
      </c>
      <c r="C154" s="40"/>
      <c r="D154" s="54"/>
    </row>
    <row r="155" spans="1:4" ht="34.5">
      <c r="A155" s="275" t="s">
        <v>431</v>
      </c>
      <c r="B155" s="278" t="s">
        <v>177</v>
      </c>
      <c r="C155" s="40"/>
      <c r="D155" s="54"/>
    </row>
    <row r="156" spans="1:4">
      <c r="A156" s="342" t="s">
        <v>30</v>
      </c>
      <c r="B156" s="342"/>
      <c r="C156" s="40"/>
      <c r="D156" s="54"/>
    </row>
    <row r="157" spans="1:4">
      <c r="A157" s="367" t="s">
        <v>432</v>
      </c>
      <c r="B157" s="367"/>
      <c r="C157" s="40">
        <v>-185</v>
      </c>
      <c r="D157" s="54"/>
    </row>
    <row r="158" spans="1:4">
      <c r="A158" s="341" t="s">
        <v>28</v>
      </c>
      <c r="B158" s="341"/>
      <c r="C158" s="40">
        <f>'1.'!D119</f>
        <v>-16901.400000000001</v>
      </c>
      <c r="D158" s="54"/>
    </row>
    <row r="159" spans="1:4">
      <c r="A159" s="228"/>
      <c r="B159" s="228"/>
      <c r="C159" s="138"/>
      <c r="D159" s="54"/>
    </row>
    <row r="160" spans="1:4" ht="69">
      <c r="A160" s="275" t="s">
        <v>29</v>
      </c>
      <c r="B160" s="278" t="s">
        <v>411</v>
      </c>
      <c r="C160" s="97" t="s">
        <v>272</v>
      </c>
      <c r="D160" s="54"/>
    </row>
    <row r="161" spans="1:4">
      <c r="A161" s="275" t="s">
        <v>25</v>
      </c>
      <c r="B161" s="278" t="s">
        <v>117</v>
      </c>
      <c r="C161" s="274" t="s">
        <v>14</v>
      </c>
      <c r="D161" s="54"/>
    </row>
    <row r="162" spans="1:4" ht="86.25">
      <c r="A162" s="275" t="s">
        <v>26</v>
      </c>
      <c r="B162" s="278" t="s">
        <v>433</v>
      </c>
      <c r="C162" s="40"/>
      <c r="D162" s="54"/>
    </row>
    <row r="163" spans="1:4" ht="86.25">
      <c r="A163" s="275" t="s">
        <v>27</v>
      </c>
      <c r="B163" s="278" t="s">
        <v>434</v>
      </c>
      <c r="C163" s="40"/>
      <c r="D163" s="54"/>
    </row>
    <row r="164" spans="1:4">
      <c r="A164" s="275" t="s">
        <v>21</v>
      </c>
      <c r="B164" s="278" t="s">
        <v>20</v>
      </c>
      <c r="C164" s="40"/>
      <c r="D164" s="54"/>
    </row>
    <row r="165" spans="1:4" ht="51.75">
      <c r="A165" s="275" t="s">
        <v>15</v>
      </c>
      <c r="B165" s="278" t="s">
        <v>435</v>
      </c>
      <c r="C165" s="40"/>
      <c r="D165" s="54"/>
    </row>
    <row r="166" spans="1:4">
      <c r="A166" s="342" t="s">
        <v>30</v>
      </c>
      <c r="B166" s="342"/>
      <c r="C166" s="40"/>
      <c r="D166" s="54"/>
    </row>
    <row r="167" spans="1:4">
      <c r="A167" s="343" t="s">
        <v>436</v>
      </c>
      <c r="B167" s="343"/>
      <c r="C167" s="40">
        <v>-80</v>
      </c>
      <c r="D167" s="54"/>
    </row>
    <row r="168" spans="1:4">
      <c r="A168" s="343" t="s">
        <v>437</v>
      </c>
      <c r="B168" s="343"/>
      <c r="C168" s="40">
        <v>-11</v>
      </c>
      <c r="D168" s="54"/>
    </row>
    <row r="169" spans="1:4">
      <c r="A169" s="341" t="s">
        <v>28</v>
      </c>
      <c r="B169" s="341"/>
      <c r="C169" s="40">
        <f>'1.'!D125</f>
        <v>-76950</v>
      </c>
      <c r="D169" s="54"/>
    </row>
    <row r="170" spans="1:4">
      <c r="A170" s="228"/>
      <c r="B170" s="228"/>
      <c r="C170" s="138"/>
      <c r="D170" s="54"/>
    </row>
    <row r="171" spans="1:4">
      <c r="A171" s="228"/>
      <c r="B171" s="228"/>
      <c r="C171" s="138"/>
      <c r="D171" s="54"/>
    </row>
    <row r="172" spans="1:4">
      <c r="A172" s="240" t="s">
        <v>51</v>
      </c>
      <c r="B172" s="241" t="s">
        <v>52</v>
      </c>
      <c r="C172" s="138"/>
      <c r="D172" s="54"/>
    </row>
    <row r="173" spans="1:4">
      <c r="A173" s="278" t="s">
        <v>414</v>
      </c>
      <c r="B173" s="258" t="s">
        <v>415</v>
      </c>
      <c r="C173" s="138"/>
      <c r="D173" s="54"/>
    </row>
    <row r="174" spans="1:4">
      <c r="A174" s="229" t="s">
        <v>53</v>
      </c>
      <c r="B174" s="228"/>
      <c r="C174" s="138"/>
      <c r="D174" s="54"/>
    </row>
    <row r="175" spans="1:4">
      <c r="A175" s="230"/>
      <c r="B175" s="230"/>
      <c r="C175" s="40"/>
      <c r="D175" s="54"/>
    </row>
    <row r="176" spans="1:4" ht="69">
      <c r="A176" s="275" t="s">
        <v>29</v>
      </c>
      <c r="B176" s="278" t="s">
        <v>414</v>
      </c>
      <c r="C176" s="231" t="s">
        <v>272</v>
      </c>
      <c r="D176" s="54"/>
    </row>
    <row r="177" spans="1:4">
      <c r="A177" s="275" t="s">
        <v>25</v>
      </c>
      <c r="B177" s="278" t="s">
        <v>416</v>
      </c>
      <c r="C177" s="274" t="s">
        <v>14</v>
      </c>
      <c r="D177" s="54"/>
    </row>
    <row r="178" spans="1:4" ht="51.75">
      <c r="A178" s="275" t="s">
        <v>26</v>
      </c>
      <c r="B178" s="278" t="s">
        <v>417</v>
      </c>
      <c r="C178" s="40"/>
      <c r="D178" s="54"/>
    </row>
    <row r="179" spans="1:4" ht="51.75">
      <c r="A179" s="275" t="s">
        <v>27</v>
      </c>
      <c r="B179" s="278" t="s">
        <v>417</v>
      </c>
      <c r="C179" s="40"/>
      <c r="D179" s="54"/>
    </row>
    <row r="180" spans="1:4">
      <c r="A180" s="275" t="s">
        <v>21</v>
      </c>
      <c r="B180" s="278" t="s">
        <v>20</v>
      </c>
      <c r="C180" s="40"/>
      <c r="D180" s="54"/>
    </row>
    <row r="181" spans="1:4" ht="34.5">
      <c r="A181" s="275" t="s">
        <v>207</v>
      </c>
      <c r="B181" s="278" t="s">
        <v>418</v>
      </c>
      <c r="C181" s="40"/>
      <c r="D181" s="54"/>
    </row>
    <row r="182" spans="1:4">
      <c r="A182" s="342" t="s">
        <v>30</v>
      </c>
      <c r="B182" s="342"/>
      <c r="C182" s="40"/>
      <c r="D182" s="54"/>
    </row>
    <row r="183" spans="1:4">
      <c r="A183" s="343" t="s">
        <v>419</v>
      </c>
      <c r="B183" s="343"/>
      <c r="C183" s="40">
        <v>-220</v>
      </c>
      <c r="D183" s="54"/>
    </row>
    <row r="184" spans="1:4">
      <c r="A184" s="341" t="s">
        <v>28</v>
      </c>
      <c r="B184" s="341"/>
      <c r="C184" s="40">
        <f>'1.'!D138</f>
        <v>-400000</v>
      </c>
      <c r="D184" s="54"/>
    </row>
    <row r="185" spans="1:4">
      <c r="A185" s="228"/>
      <c r="B185" s="228"/>
      <c r="C185" s="138"/>
      <c r="D185" s="54"/>
    </row>
    <row r="186" spans="1:4" ht="69">
      <c r="A186" s="275" t="s">
        <v>29</v>
      </c>
      <c r="B186" s="278" t="s">
        <v>414</v>
      </c>
      <c r="C186" s="231" t="s">
        <v>272</v>
      </c>
      <c r="D186" s="54"/>
    </row>
    <row r="187" spans="1:4">
      <c r="A187" s="275" t="s">
        <v>25</v>
      </c>
      <c r="B187" s="278" t="s">
        <v>413</v>
      </c>
      <c r="C187" s="274" t="s">
        <v>14</v>
      </c>
      <c r="D187" s="54"/>
    </row>
    <row r="188" spans="1:4" ht="34.5">
      <c r="A188" s="275" t="s">
        <v>26</v>
      </c>
      <c r="B188" s="278" t="s">
        <v>420</v>
      </c>
      <c r="C188" s="40"/>
      <c r="D188" s="54"/>
    </row>
    <row r="189" spans="1:4" ht="69">
      <c r="A189" s="275" t="s">
        <v>27</v>
      </c>
      <c r="B189" s="278" t="s">
        <v>421</v>
      </c>
      <c r="C189" s="40"/>
      <c r="D189" s="54"/>
    </row>
    <row r="190" spans="1:4">
      <c r="A190" s="275" t="s">
        <v>21</v>
      </c>
      <c r="B190" s="278" t="s">
        <v>20</v>
      </c>
      <c r="C190" s="40"/>
      <c r="D190" s="54"/>
    </row>
    <row r="191" spans="1:4" ht="34.5">
      <c r="A191" s="275" t="s">
        <v>207</v>
      </c>
      <c r="B191" s="278" t="s">
        <v>422</v>
      </c>
      <c r="C191" s="40"/>
      <c r="D191" s="54"/>
    </row>
    <row r="192" spans="1:4">
      <c r="A192" s="342" t="s">
        <v>30</v>
      </c>
      <c r="B192" s="342"/>
      <c r="C192" s="40"/>
      <c r="D192" s="54"/>
    </row>
    <row r="193" spans="1:4">
      <c r="A193" s="343" t="s">
        <v>423</v>
      </c>
      <c r="B193" s="343"/>
      <c r="C193" s="40">
        <v>-155</v>
      </c>
      <c r="D193" s="54"/>
    </row>
    <row r="194" spans="1:4">
      <c r="A194" s="341" t="s">
        <v>28</v>
      </c>
      <c r="B194" s="341"/>
      <c r="C194" s="40">
        <f>'1.'!D144</f>
        <v>-443000</v>
      </c>
      <c r="D194" s="54"/>
    </row>
    <row r="195" spans="1:4">
      <c r="A195" s="228"/>
      <c r="B195" s="228"/>
      <c r="C195" s="138"/>
      <c r="D195" s="54"/>
    </row>
    <row r="196" spans="1:4">
      <c r="A196" s="7"/>
      <c r="B196" s="7"/>
      <c r="C196" s="9"/>
    </row>
    <row r="197" spans="1:4">
      <c r="A197" s="145" t="s">
        <v>51</v>
      </c>
      <c r="B197" s="145" t="s">
        <v>52</v>
      </c>
      <c r="C197" s="9"/>
    </row>
    <row r="198" spans="1:4">
      <c r="A198" s="146" t="s">
        <v>77</v>
      </c>
      <c r="B198" s="146" t="s">
        <v>78</v>
      </c>
      <c r="C198" s="9"/>
    </row>
    <row r="199" spans="1:4">
      <c r="A199" s="22" t="s">
        <v>53</v>
      </c>
      <c r="B199" s="23"/>
      <c r="C199" s="9"/>
    </row>
    <row r="200" spans="1:4">
      <c r="A200" s="7"/>
      <c r="B200" s="7"/>
      <c r="C200" s="9"/>
      <c r="D200" s="119"/>
    </row>
    <row r="201" spans="1:4" ht="69">
      <c r="A201" s="6" t="s">
        <v>29</v>
      </c>
      <c r="B201" s="6">
        <v>1102</v>
      </c>
      <c r="C201" s="97" t="s">
        <v>271</v>
      </c>
      <c r="D201" s="119"/>
    </row>
    <row r="202" spans="1:4">
      <c r="A202" s="6" t="s">
        <v>25</v>
      </c>
      <c r="B202" s="6">
        <v>11002</v>
      </c>
      <c r="C202" s="272" t="s">
        <v>14</v>
      </c>
      <c r="D202" s="119"/>
    </row>
    <row r="203" spans="1:4" ht="34.5">
      <c r="A203" s="6" t="s">
        <v>26</v>
      </c>
      <c r="B203" s="275" t="s">
        <v>195</v>
      </c>
      <c r="C203" s="20"/>
      <c r="D203" s="119"/>
    </row>
    <row r="204" spans="1:4" ht="34.5">
      <c r="A204" s="6" t="s">
        <v>27</v>
      </c>
      <c r="B204" s="275" t="s">
        <v>196</v>
      </c>
      <c r="C204" s="20"/>
      <c r="D204" s="119"/>
    </row>
    <row r="205" spans="1:4">
      <c r="A205" s="6" t="s">
        <v>21</v>
      </c>
      <c r="B205" s="275" t="s">
        <v>176</v>
      </c>
      <c r="C205" s="20"/>
      <c r="D205" s="119"/>
    </row>
    <row r="206" spans="1:4" ht="34.5">
      <c r="A206" s="234" t="s">
        <v>207</v>
      </c>
      <c r="B206" s="275" t="s">
        <v>197</v>
      </c>
      <c r="C206" s="20"/>
      <c r="D206" s="119"/>
    </row>
    <row r="207" spans="1:4" ht="18" customHeight="1">
      <c r="A207" s="339" t="s">
        <v>30</v>
      </c>
      <c r="B207" s="340"/>
      <c r="C207" s="39"/>
      <c r="D207" s="119"/>
    </row>
    <row r="208" spans="1:4" ht="24.75" customHeight="1">
      <c r="A208" s="337" t="s">
        <v>28</v>
      </c>
      <c r="B208" s="338"/>
      <c r="C208" s="15">
        <f>'1.'!D157</f>
        <v>40000</v>
      </c>
      <c r="D208" s="119"/>
    </row>
    <row r="209" spans="1:4">
      <c r="A209" s="7"/>
      <c r="B209" s="7"/>
      <c r="C209" s="9"/>
      <c r="D209" s="119"/>
    </row>
    <row r="210" spans="1:4" ht="86.25" customHeight="1">
      <c r="A210" s="275" t="s">
        <v>29</v>
      </c>
      <c r="B210" s="275" t="s">
        <v>77</v>
      </c>
      <c r="C210" s="97" t="s">
        <v>271</v>
      </c>
      <c r="D210" s="119"/>
    </row>
    <row r="211" spans="1:4">
      <c r="A211" s="275" t="s">
        <v>25</v>
      </c>
      <c r="B211" s="275">
        <v>12001</v>
      </c>
      <c r="C211" s="272" t="s">
        <v>14</v>
      </c>
      <c r="D211" s="119"/>
    </row>
    <row r="212" spans="1:4" ht="45.75" customHeight="1">
      <c r="A212" s="275" t="s">
        <v>26</v>
      </c>
      <c r="B212" s="276" t="s">
        <v>91</v>
      </c>
      <c r="C212" s="17"/>
    </row>
    <row r="213" spans="1:4" ht="69">
      <c r="A213" s="275" t="s">
        <v>27</v>
      </c>
      <c r="B213" s="119" t="s">
        <v>92</v>
      </c>
      <c r="C213" s="237"/>
    </row>
    <row r="214" spans="1:4">
      <c r="A214" s="275" t="s">
        <v>21</v>
      </c>
      <c r="B214" s="276" t="s">
        <v>20</v>
      </c>
      <c r="C214" s="18"/>
    </row>
    <row r="215" spans="1:4" ht="69">
      <c r="A215" s="275" t="s">
        <v>15</v>
      </c>
      <c r="B215" s="119" t="s">
        <v>93</v>
      </c>
      <c r="C215" s="19"/>
    </row>
    <row r="216" spans="1:4">
      <c r="A216" s="342" t="s">
        <v>30</v>
      </c>
      <c r="B216" s="357"/>
      <c r="C216" s="21"/>
    </row>
    <row r="217" spans="1:4">
      <c r="A217" s="341" t="s">
        <v>28</v>
      </c>
      <c r="B217" s="337"/>
      <c r="C217" s="40">
        <f>'1.'!D163</f>
        <v>2459800</v>
      </c>
      <c r="D217" s="54"/>
    </row>
    <row r="218" spans="1:4" ht="31.5" customHeight="1">
      <c r="A218" s="7"/>
      <c r="B218" s="7"/>
      <c r="C218" s="9"/>
    </row>
    <row r="219" spans="1:4" ht="73.5" customHeight="1">
      <c r="A219" s="275" t="s">
        <v>29</v>
      </c>
      <c r="B219" s="275" t="s">
        <v>77</v>
      </c>
      <c r="C219" s="97" t="s">
        <v>271</v>
      </c>
    </row>
    <row r="220" spans="1:4" ht="31.5" customHeight="1">
      <c r="A220" s="275" t="s">
        <v>25</v>
      </c>
      <c r="B220" s="275">
        <v>12002</v>
      </c>
      <c r="C220" s="272" t="s">
        <v>14</v>
      </c>
    </row>
    <row r="221" spans="1:4" ht="38.25" customHeight="1" thickBot="1">
      <c r="A221" s="275" t="s">
        <v>26</v>
      </c>
      <c r="B221" s="128" t="s">
        <v>123</v>
      </c>
      <c r="C221" s="17"/>
    </row>
    <row r="222" spans="1:4" ht="72.75" customHeight="1" thickTop="1">
      <c r="A222" s="275" t="s">
        <v>27</v>
      </c>
      <c r="B222" s="119" t="s">
        <v>124</v>
      </c>
      <c r="C222" s="237"/>
    </row>
    <row r="223" spans="1:4" ht="31.5" customHeight="1">
      <c r="A223" s="275" t="s">
        <v>21</v>
      </c>
      <c r="B223" s="276" t="s">
        <v>20</v>
      </c>
      <c r="C223" s="18"/>
    </row>
    <row r="224" spans="1:4" ht="54" customHeight="1">
      <c r="A224" s="275" t="s">
        <v>15</v>
      </c>
      <c r="B224" s="119" t="s">
        <v>140</v>
      </c>
      <c r="C224" s="19"/>
    </row>
    <row r="225" spans="1:4" ht="31.5" customHeight="1">
      <c r="A225" s="342" t="s">
        <v>30</v>
      </c>
      <c r="B225" s="357"/>
      <c r="C225" s="21"/>
    </row>
    <row r="226" spans="1:4">
      <c r="A226" s="341" t="s">
        <v>28</v>
      </c>
      <c r="B226" s="337"/>
      <c r="C226" s="40">
        <f>'1.'!D169</f>
        <v>30361.8</v>
      </c>
    </row>
    <row r="227" spans="1:4">
      <c r="A227" s="7"/>
      <c r="B227" s="7"/>
      <c r="C227" s="9"/>
    </row>
    <row r="228" spans="1:4" ht="78" customHeight="1">
      <c r="A228" s="275" t="s">
        <v>29</v>
      </c>
      <c r="B228" s="275" t="s">
        <v>77</v>
      </c>
      <c r="C228" s="97" t="s">
        <v>271</v>
      </c>
    </row>
    <row r="229" spans="1:4">
      <c r="A229" s="275" t="s">
        <v>25</v>
      </c>
      <c r="B229" s="275">
        <v>12004</v>
      </c>
      <c r="C229" s="272" t="s">
        <v>14</v>
      </c>
    </row>
    <row r="230" spans="1:4" ht="24.75" customHeight="1">
      <c r="A230" s="275" t="s">
        <v>26</v>
      </c>
      <c r="B230" s="275" t="s">
        <v>86</v>
      </c>
      <c r="C230" s="17"/>
    </row>
    <row r="231" spans="1:4" ht="69">
      <c r="A231" s="275" t="s">
        <v>27</v>
      </c>
      <c r="B231" s="275" t="s">
        <v>87</v>
      </c>
      <c r="C231" s="18"/>
    </row>
    <row r="232" spans="1:4">
      <c r="A232" s="275" t="s">
        <v>21</v>
      </c>
      <c r="B232" s="275" t="s">
        <v>20</v>
      </c>
      <c r="C232" s="18"/>
    </row>
    <row r="233" spans="1:4" ht="69">
      <c r="A233" s="275" t="s">
        <v>15</v>
      </c>
      <c r="B233" s="275" t="s">
        <v>88</v>
      </c>
      <c r="C233" s="19"/>
    </row>
    <row r="234" spans="1:4" ht="21" customHeight="1">
      <c r="A234" s="342" t="s">
        <v>30</v>
      </c>
      <c r="B234" s="342"/>
      <c r="C234" s="21"/>
    </row>
    <row r="235" spans="1:4" ht="17.25" customHeight="1">
      <c r="A235" s="341" t="s">
        <v>28</v>
      </c>
      <c r="B235" s="341"/>
      <c r="C235" s="40">
        <f>'1.'!D175</f>
        <v>165000</v>
      </c>
      <c r="D235" s="54"/>
    </row>
    <row r="236" spans="1:4" ht="17.25" customHeight="1">
      <c r="A236" s="74"/>
      <c r="B236" s="74"/>
      <c r="C236" s="138"/>
      <c r="D236" s="54"/>
    </row>
    <row r="237" spans="1:4" ht="17.25" customHeight="1">
      <c r="A237" s="275" t="s">
        <v>51</v>
      </c>
      <c r="B237" s="152" t="s">
        <v>52</v>
      </c>
      <c r="C237" s="119"/>
      <c r="D237" s="54"/>
    </row>
    <row r="238" spans="1:4" ht="17.25" customHeight="1">
      <c r="A238" s="275">
        <v>1141</v>
      </c>
      <c r="B238" s="275" t="s">
        <v>306</v>
      </c>
      <c r="C238" s="119"/>
      <c r="D238" s="54"/>
    </row>
    <row r="239" spans="1:4" ht="17.25" customHeight="1">
      <c r="A239" s="119"/>
      <c r="B239" s="119"/>
      <c r="C239" s="119"/>
      <c r="D239" s="54"/>
    </row>
    <row r="240" spans="1:4" ht="17.25" customHeight="1">
      <c r="A240" s="152" t="s">
        <v>53</v>
      </c>
      <c r="B240" s="119"/>
      <c r="C240" s="119"/>
      <c r="D240" s="54"/>
    </row>
    <row r="241" spans="1:4" ht="17.25" customHeight="1">
      <c r="A241" s="119"/>
      <c r="B241" s="119"/>
      <c r="C241" s="119"/>
      <c r="D241" s="54"/>
    </row>
    <row r="242" spans="1:4" ht="69">
      <c r="A242" s="275" t="s">
        <v>29</v>
      </c>
      <c r="B242" s="278" t="s">
        <v>390</v>
      </c>
      <c r="C242" s="281" t="s">
        <v>381</v>
      </c>
      <c r="D242" s="54"/>
    </row>
    <row r="243" spans="1:4" ht="17.25" customHeight="1">
      <c r="A243" s="275" t="s">
        <v>25</v>
      </c>
      <c r="B243" s="278" t="s">
        <v>391</v>
      </c>
      <c r="C243" s="205" t="s">
        <v>383</v>
      </c>
      <c r="D243" s="54"/>
    </row>
    <row r="244" spans="1:4">
      <c r="A244" s="275" t="s">
        <v>26</v>
      </c>
      <c r="B244" s="278" t="s">
        <v>392</v>
      </c>
      <c r="C244" s="227"/>
      <c r="D244" s="54"/>
    </row>
    <row r="245" spans="1:4" ht="86.25">
      <c r="A245" s="275" t="s">
        <v>27</v>
      </c>
      <c r="B245" s="278" t="s">
        <v>393</v>
      </c>
      <c r="C245" s="227"/>
      <c r="D245" s="54"/>
    </row>
    <row r="246" spans="1:4" ht="17.25" customHeight="1">
      <c r="A246" s="275" t="s">
        <v>21</v>
      </c>
      <c r="B246" s="278" t="s">
        <v>176</v>
      </c>
      <c r="C246" s="227"/>
      <c r="D246" s="54"/>
    </row>
    <row r="247" spans="1:4">
      <c r="A247" s="275" t="s">
        <v>394</v>
      </c>
      <c r="B247" s="278" t="s">
        <v>395</v>
      </c>
      <c r="C247" s="227"/>
      <c r="D247" s="54"/>
    </row>
    <row r="248" spans="1:4" ht="17.25" customHeight="1">
      <c r="A248" s="310" t="s">
        <v>30</v>
      </c>
      <c r="B248" s="310"/>
      <c r="C248" s="152"/>
      <c r="D248" s="54"/>
    </row>
    <row r="249" spans="1:4" ht="17.25" customHeight="1">
      <c r="A249" s="360" t="s">
        <v>396</v>
      </c>
      <c r="B249" s="360"/>
      <c r="C249" s="163">
        <f>'1.'!D188</f>
        <v>-118300</v>
      </c>
      <c r="D249" s="54"/>
    </row>
    <row r="250" spans="1:4" ht="17.25" customHeight="1">
      <c r="A250" s="119"/>
      <c r="B250" s="119"/>
      <c r="C250" s="119"/>
      <c r="D250" s="54"/>
    </row>
    <row r="251" spans="1:4" ht="69">
      <c r="A251" s="275" t="s">
        <v>29</v>
      </c>
      <c r="B251" s="278" t="s">
        <v>390</v>
      </c>
      <c r="C251" s="281" t="s">
        <v>381</v>
      </c>
      <c r="D251" s="54"/>
    </row>
    <row r="252" spans="1:4" ht="17.25" customHeight="1">
      <c r="A252" s="275" t="s">
        <v>25</v>
      </c>
      <c r="B252" s="278" t="s">
        <v>397</v>
      </c>
      <c r="C252" s="205" t="s">
        <v>383</v>
      </c>
      <c r="D252" s="54"/>
    </row>
    <row r="253" spans="1:4" ht="34.5">
      <c r="A253" s="275" t="s">
        <v>26</v>
      </c>
      <c r="B253" s="278" t="s">
        <v>398</v>
      </c>
      <c r="C253" s="227"/>
      <c r="D253" s="54"/>
    </row>
    <row r="254" spans="1:4" ht="86.25">
      <c r="A254" s="275" t="s">
        <v>27</v>
      </c>
      <c r="B254" s="278" t="s">
        <v>399</v>
      </c>
      <c r="C254" s="227"/>
      <c r="D254" s="54"/>
    </row>
    <row r="255" spans="1:4" ht="17.25" customHeight="1">
      <c r="A255" s="275" t="s">
        <v>21</v>
      </c>
      <c r="B255" s="278" t="s">
        <v>176</v>
      </c>
      <c r="C255" s="227"/>
      <c r="D255" s="54"/>
    </row>
    <row r="256" spans="1:4" ht="17.25" customHeight="1">
      <c r="A256" s="275" t="s">
        <v>400</v>
      </c>
      <c r="B256" s="278" t="s">
        <v>401</v>
      </c>
      <c r="C256" s="227"/>
      <c r="D256" s="54"/>
    </row>
    <row r="257" spans="1:4" ht="17.25" customHeight="1">
      <c r="A257" s="310" t="s">
        <v>30</v>
      </c>
      <c r="B257" s="310"/>
      <c r="C257" s="152"/>
      <c r="D257" s="54"/>
    </row>
    <row r="258" spans="1:4" ht="17.25" customHeight="1">
      <c r="A258" s="360" t="s">
        <v>396</v>
      </c>
      <c r="B258" s="360"/>
      <c r="C258" s="163">
        <f>'1.'!D194</f>
        <v>-95200</v>
      </c>
      <c r="D258" s="54"/>
    </row>
    <row r="259" spans="1:4" ht="17.25" customHeight="1">
      <c r="A259" s="119"/>
      <c r="B259" s="119"/>
      <c r="C259" s="119"/>
      <c r="D259" s="54"/>
    </row>
    <row r="260" spans="1:4" ht="17.25" customHeight="1">
      <c r="A260" s="119"/>
      <c r="B260" s="119"/>
      <c r="C260" s="119"/>
      <c r="D260" s="54"/>
    </row>
    <row r="261" spans="1:4" ht="69">
      <c r="A261" s="275" t="s">
        <v>29</v>
      </c>
      <c r="B261" s="278" t="s">
        <v>390</v>
      </c>
      <c r="C261" s="281" t="s">
        <v>381</v>
      </c>
      <c r="D261" s="54"/>
    </row>
    <row r="262" spans="1:4" ht="17.25" customHeight="1">
      <c r="A262" s="275" t="s">
        <v>25</v>
      </c>
      <c r="B262" s="278" t="s">
        <v>402</v>
      </c>
      <c r="C262" s="205" t="s">
        <v>383</v>
      </c>
      <c r="D262" s="54"/>
    </row>
    <row r="263" spans="1:4" ht="34.5">
      <c r="A263" s="275" t="s">
        <v>26</v>
      </c>
      <c r="B263" s="278" t="s">
        <v>403</v>
      </c>
      <c r="C263" s="227"/>
      <c r="D263" s="54"/>
    </row>
    <row r="264" spans="1:4" ht="103.5">
      <c r="A264" s="275" t="s">
        <v>27</v>
      </c>
      <c r="B264" s="278" t="s">
        <v>404</v>
      </c>
      <c r="C264" s="227"/>
      <c r="D264" s="54"/>
    </row>
    <row r="265" spans="1:4" ht="17.25" customHeight="1">
      <c r="A265" s="275" t="s">
        <v>21</v>
      </c>
      <c r="B265" s="278" t="s">
        <v>176</v>
      </c>
      <c r="C265" s="227"/>
      <c r="D265" s="54"/>
    </row>
    <row r="266" spans="1:4" ht="17.25" customHeight="1">
      <c r="A266" s="275" t="s">
        <v>394</v>
      </c>
      <c r="B266" s="278" t="s">
        <v>395</v>
      </c>
      <c r="C266" s="227"/>
      <c r="D266" s="54"/>
    </row>
    <row r="267" spans="1:4" ht="17.25" customHeight="1">
      <c r="A267" s="310" t="s">
        <v>30</v>
      </c>
      <c r="B267" s="310"/>
      <c r="C267" s="152"/>
      <c r="D267" s="54"/>
    </row>
    <row r="268" spans="1:4" ht="17.25" customHeight="1">
      <c r="A268" s="360" t="s">
        <v>396</v>
      </c>
      <c r="B268" s="360"/>
      <c r="C268" s="163">
        <f>'1.'!D200</f>
        <v>-96100</v>
      </c>
      <c r="D268" s="54"/>
    </row>
    <row r="269" spans="1:4" ht="17.25" customHeight="1">
      <c r="A269" s="244"/>
      <c r="B269" s="244"/>
      <c r="C269" s="245"/>
      <c r="D269" s="54"/>
    </row>
    <row r="270" spans="1:4" ht="69">
      <c r="A270" s="275" t="s">
        <v>29</v>
      </c>
      <c r="B270" s="278" t="s">
        <v>390</v>
      </c>
      <c r="C270" s="281" t="s">
        <v>381</v>
      </c>
      <c r="D270" s="54"/>
    </row>
    <row r="271" spans="1:4" ht="17.25" customHeight="1">
      <c r="A271" s="275" t="s">
        <v>25</v>
      </c>
      <c r="B271" s="278" t="s">
        <v>453</v>
      </c>
      <c r="C271" s="205" t="s">
        <v>383</v>
      </c>
      <c r="D271" s="54"/>
    </row>
    <row r="272" spans="1:4" ht="34.5">
      <c r="A272" s="275" t="s">
        <v>26</v>
      </c>
      <c r="B272" s="278" t="s">
        <v>454</v>
      </c>
      <c r="C272" s="163"/>
      <c r="D272" s="54"/>
    </row>
    <row r="273" spans="1:4" ht="51.75">
      <c r="A273" s="275" t="s">
        <v>27</v>
      </c>
      <c r="B273" s="278" t="s">
        <v>455</v>
      </c>
      <c r="C273" s="163"/>
      <c r="D273" s="54"/>
    </row>
    <row r="274" spans="1:4">
      <c r="A274" s="275" t="s">
        <v>21</v>
      </c>
      <c r="B274" s="278" t="s">
        <v>176</v>
      </c>
      <c r="C274" s="163"/>
      <c r="D274" s="54"/>
    </row>
    <row r="275" spans="1:4" ht="34.5">
      <c r="A275" s="275" t="s">
        <v>431</v>
      </c>
      <c r="B275" s="278" t="s">
        <v>452</v>
      </c>
      <c r="C275" s="163"/>
      <c r="D275" s="54"/>
    </row>
    <row r="276" spans="1:4" ht="17.25" customHeight="1">
      <c r="A276" s="342" t="s">
        <v>30</v>
      </c>
      <c r="B276" s="342"/>
      <c r="C276" s="163"/>
      <c r="D276" s="54"/>
    </row>
    <row r="277" spans="1:4" ht="17.25" customHeight="1">
      <c r="A277" s="341" t="s">
        <v>28</v>
      </c>
      <c r="B277" s="341"/>
      <c r="C277" s="163">
        <f>'1.'!D206</f>
        <v>-2635.7</v>
      </c>
      <c r="D277" s="54"/>
    </row>
    <row r="278" spans="1:4" ht="17.25" customHeight="1">
      <c r="A278" s="275"/>
      <c r="B278" s="275"/>
      <c r="C278" s="163"/>
      <c r="D278" s="54"/>
    </row>
    <row r="279" spans="1:4" ht="69">
      <c r="A279" s="275" t="s">
        <v>29</v>
      </c>
      <c r="B279" s="278" t="s">
        <v>390</v>
      </c>
      <c r="C279" s="281" t="s">
        <v>381</v>
      </c>
      <c r="D279" s="54"/>
    </row>
    <row r="280" spans="1:4" ht="17.25" customHeight="1">
      <c r="A280" s="275" t="s">
        <v>25</v>
      </c>
      <c r="B280" s="278" t="s">
        <v>449</v>
      </c>
      <c r="C280" s="205" t="s">
        <v>383</v>
      </c>
      <c r="D280" s="54"/>
    </row>
    <row r="281" spans="1:4">
      <c r="A281" s="275" t="s">
        <v>26</v>
      </c>
      <c r="B281" s="278" t="s">
        <v>450</v>
      </c>
      <c r="C281" s="163"/>
      <c r="D281" s="54"/>
    </row>
    <row r="282" spans="1:4" ht="86.25">
      <c r="A282" s="275" t="s">
        <v>27</v>
      </c>
      <c r="B282" s="278" t="s">
        <v>451</v>
      </c>
      <c r="C282" s="163"/>
      <c r="D282" s="54"/>
    </row>
    <row r="283" spans="1:4">
      <c r="A283" s="275" t="s">
        <v>21</v>
      </c>
      <c r="B283" s="278" t="s">
        <v>176</v>
      </c>
      <c r="C283" s="163"/>
      <c r="D283" s="54"/>
    </row>
    <row r="284" spans="1:4" ht="34.5">
      <c r="A284" s="275" t="s">
        <v>431</v>
      </c>
      <c r="B284" s="278" t="s">
        <v>452</v>
      </c>
      <c r="C284" s="163"/>
      <c r="D284" s="54"/>
    </row>
    <row r="285" spans="1:4" ht="17.25" customHeight="1">
      <c r="A285" s="342" t="s">
        <v>30</v>
      </c>
      <c r="B285" s="342"/>
      <c r="C285" s="163"/>
      <c r="D285" s="54"/>
    </row>
    <row r="286" spans="1:4" ht="17.25" customHeight="1">
      <c r="A286" s="341" t="s">
        <v>28</v>
      </c>
      <c r="B286" s="341"/>
      <c r="C286" s="163">
        <f>'1.'!D212</f>
        <v>-21097</v>
      </c>
      <c r="D286" s="54"/>
    </row>
    <row r="287" spans="1:4">
      <c r="A287" s="7"/>
      <c r="B287" s="7"/>
      <c r="C287" s="9"/>
    </row>
    <row r="288" spans="1:4">
      <c r="A288" s="145" t="s">
        <v>51</v>
      </c>
      <c r="B288" s="145" t="s">
        <v>52</v>
      </c>
      <c r="C288" s="9"/>
    </row>
    <row r="289" spans="1:3">
      <c r="A289" s="146">
        <v>1160</v>
      </c>
      <c r="B289" s="137" t="s">
        <v>203</v>
      </c>
      <c r="C289" s="9"/>
    </row>
    <row r="290" spans="1:3">
      <c r="A290" s="22" t="s">
        <v>53</v>
      </c>
      <c r="B290" s="23"/>
      <c r="C290" s="9"/>
    </row>
    <row r="291" spans="1:3">
      <c r="A291" s="7"/>
      <c r="B291" s="7"/>
      <c r="C291" s="9"/>
    </row>
    <row r="292" spans="1:3" ht="69">
      <c r="A292" s="275" t="s">
        <v>29</v>
      </c>
      <c r="B292" s="275">
        <v>1160</v>
      </c>
      <c r="C292" s="97" t="s">
        <v>272</v>
      </c>
    </row>
    <row r="293" spans="1:3">
      <c r="A293" s="275" t="s">
        <v>25</v>
      </c>
      <c r="B293" s="275">
        <v>11005</v>
      </c>
      <c r="C293" s="272" t="s">
        <v>14</v>
      </c>
    </row>
    <row r="294" spans="1:3" ht="34.5">
      <c r="A294" s="275" t="s">
        <v>26</v>
      </c>
      <c r="B294" s="275" t="s">
        <v>202</v>
      </c>
      <c r="C294" s="17"/>
    </row>
    <row r="295" spans="1:3" ht="34.5">
      <c r="A295" s="275" t="s">
        <v>27</v>
      </c>
      <c r="B295" s="86" t="s">
        <v>204</v>
      </c>
      <c r="C295" s="237"/>
    </row>
    <row r="296" spans="1:3">
      <c r="A296" s="275" t="s">
        <v>21</v>
      </c>
      <c r="B296" s="87" t="s">
        <v>176</v>
      </c>
      <c r="C296" s="18"/>
    </row>
    <row r="297" spans="1:3" ht="34.5">
      <c r="A297" s="275" t="s">
        <v>207</v>
      </c>
      <c r="B297" s="275" t="s">
        <v>177</v>
      </c>
      <c r="C297" s="21"/>
    </row>
    <row r="298" spans="1:3">
      <c r="A298" s="358" t="s">
        <v>30</v>
      </c>
      <c r="B298" s="359"/>
      <c r="C298" s="57"/>
    </row>
    <row r="299" spans="1:3" ht="17.25" customHeight="1">
      <c r="A299" s="355" t="s">
        <v>208</v>
      </c>
      <c r="B299" s="356"/>
      <c r="C299" s="88">
        <v>-344490</v>
      </c>
    </row>
    <row r="300" spans="1:3">
      <c r="A300" s="341" t="s">
        <v>28</v>
      </c>
      <c r="B300" s="337"/>
      <c r="C300" s="55">
        <f>'1.'!D225</f>
        <v>-2924</v>
      </c>
    </row>
    <row r="301" spans="1:3">
      <c r="A301" s="74"/>
      <c r="B301" s="74"/>
      <c r="C301" s="138"/>
    </row>
    <row r="302" spans="1:3" ht="69">
      <c r="A302" s="275" t="s">
        <v>29</v>
      </c>
      <c r="B302" s="278" t="s">
        <v>464</v>
      </c>
      <c r="C302" s="97" t="s">
        <v>272</v>
      </c>
    </row>
    <row r="303" spans="1:3">
      <c r="A303" s="275" t="s">
        <v>25</v>
      </c>
      <c r="B303" s="278" t="s">
        <v>465</v>
      </c>
      <c r="C303" s="272" t="s">
        <v>14</v>
      </c>
    </row>
    <row r="304" spans="1:3" ht="34.5">
      <c r="A304" s="275" t="s">
        <v>26</v>
      </c>
      <c r="B304" s="278" t="s">
        <v>466</v>
      </c>
      <c r="C304" s="138"/>
    </row>
    <row r="305" spans="1:3" ht="51.75">
      <c r="A305" s="275" t="s">
        <v>27</v>
      </c>
      <c r="B305" s="278" t="s">
        <v>467</v>
      </c>
      <c r="C305" s="138"/>
    </row>
    <row r="306" spans="1:3">
      <c r="A306" s="275" t="s">
        <v>21</v>
      </c>
      <c r="B306" s="278" t="s">
        <v>176</v>
      </c>
      <c r="C306" s="138"/>
    </row>
    <row r="307" spans="1:3">
      <c r="A307" s="275" t="s">
        <v>207</v>
      </c>
      <c r="B307" s="278" t="s">
        <v>395</v>
      </c>
      <c r="C307" s="138"/>
    </row>
    <row r="308" spans="1:3">
      <c r="A308" s="358" t="s">
        <v>30</v>
      </c>
      <c r="B308" s="359"/>
      <c r="C308" s="57"/>
    </row>
    <row r="309" spans="1:3">
      <c r="A309" s="341" t="s">
        <v>28</v>
      </c>
      <c r="B309" s="337"/>
      <c r="C309" s="55">
        <f>'1.'!D231</f>
        <v>-2686.4</v>
      </c>
    </row>
    <row r="310" spans="1:3">
      <c r="A310" s="74"/>
      <c r="B310" s="74"/>
      <c r="C310" s="138"/>
    </row>
    <row r="311" spans="1:3" ht="69">
      <c r="A311" s="275" t="s">
        <v>29</v>
      </c>
      <c r="B311" s="278" t="s">
        <v>464</v>
      </c>
      <c r="C311" s="97" t="s">
        <v>272</v>
      </c>
    </row>
    <row r="312" spans="1:3">
      <c r="A312" s="275" t="s">
        <v>25</v>
      </c>
      <c r="B312" s="278" t="s">
        <v>468</v>
      </c>
      <c r="C312" s="272" t="s">
        <v>14</v>
      </c>
    </row>
    <row r="313" spans="1:3" ht="34.5">
      <c r="A313" s="275" t="s">
        <v>26</v>
      </c>
      <c r="B313" s="278" t="s">
        <v>469</v>
      </c>
      <c r="C313" s="138"/>
    </row>
    <row r="314" spans="1:3" ht="34.5">
      <c r="A314" s="275" t="s">
        <v>27</v>
      </c>
      <c r="B314" s="278" t="s">
        <v>470</v>
      </c>
      <c r="C314" s="138"/>
    </row>
    <row r="315" spans="1:3">
      <c r="A315" s="275" t="s">
        <v>21</v>
      </c>
      <c r="B315" s="278" t="s">
        <v>176</v>
      </c>
      <c r="C315" s="138"/>
    </row>
    <row r="316" spans="1:3">
      <c r="A316" s="275" t="s">
        <v>207</v>
      </c>
      <c r="B316" s="278" t="s">
        <v>395</v>
      </c>
      <c r="C316" s="138"/>
    </row>
    <row r="317" spans="1:3">
      <c r="A317" s="358" t="s">
        <v>30</v>
      </c>
      <c r="B317" s="359"/>
      <c r="C317" s="57"/>
    </row>
    <row r="318" spans="1:3" ht="17.25" customHeight="1">
      <c r="A318" s="341" t="s">
        <v>28</v>
      </c>
      <c r="B318" s="337"/>
      <c r="C318" s="55">
        <f>'1.'!D237</f>
        <v>-3074.5</v>
      </c>
    </row>
    <row r="319" spans="1:3">
      <c r="A319" s="74"/>
      <c r="B319" s="74"/>
      <c r="C319" s="138"/>
    </row>
    <row r="320" spans="1:3">
      <c r="A320" s="74"/>
      <c r="B320" s="74"/>
      <c r="C320" s="138"/>
    </row>
    <row r="321" spans="1:3">
      <c r="A321" s="240" t="s">
        <v>51</v>
      </c>
      <c r="B321" s="241" t="s">
        <v>52</v>
      </c>
      <c r="C321" s="138"/>
    </row>
    <row r="322" spans="1:3">
      <c r="A322" s="278" t="s">
        <v>405</v>
      </c>
      <c r="B322" s="258" t="s">
        <v>406</v>
      </c>
      <c r="C322" s="138"/>
    </row>
    <row r="323" spans="1:3">
      <c r="A323" s="13" t="s">
        <v>53</v>
      </c>
      <c r="B323" s="259"/>
      <c r="C323" s="138"/>
    </row>
    <row r="324" spans="1:3">
      <c r="A324" s="74"/>
      <c r="B324" s="74"/>
      <c r="C324" s="138"/>
    </row>
    <row r="325" spans="1:3" ht="69">
      <c r="A325" s="275" t="s">
        <v>29</v>
      </c>
      <c r="B325" s="278" t="s">
        <v>405</v>
      </c>
      <c r="C325" s="97" t="s">
        <v>272</v>
      </c>
    </row>
    <row r="326" spans="1:3">
      <c r="A326" s="275" t="s">
        <v>25</v>
      </c>
      <c r="B326" s="278" t="s">
        <v>116</v>
      </c>
      <c r="C326" s="272" t="s">
        <v>14</v>
      </c>
    </row>
    <row r="327" spans="1:3" ht="69">
      <c r="A327" s="275" t="s">
        <v>26</v>
      </c>
      <c r="B327" s="278" t="s">
        <v>407</v>
      </c>
      <c r="C327" s="40"/>
    </row>
    <row r="328" spans="1:3" ht="69">
      <c r="A328" s="275" t="s">
        <v>27</v>
      </c>
      <c r="B328" s="278" t="s">
        <v>408</v>
      </c>
      <c r="C328" s="40"/>
    </row>
    <row r="329" spans="1:3">
      <c r="A329" s="275" t="s">
        <v>21</v>
      </c>
      <c r="B329" s="278" t="s">
        <v>20</v>
      </c>
      <c r="C329" s="40"/>
    </row>
    <row r="330" spans="1:3" ht="51.75">
      <c r="A330" s="275" t="s">
        <v>15</v>
      </c>
      <c r="B330" s="278" t="s">
        <v>409</v>
      </c>
      <c r="C330" s="40"/>
    </row>
    <row r="331" spans="1:3">
      <c r="A331" s="342" t="s">
        <v>30</v>
      </c>
      <c r="B331" s="342"/>
      <c r="C331" s="40"/>
    </row>
    <row r="332" spans="1:3">
      <c r="A332" s="343" t="s">
        <v>410</v>
      </c>
      <c r="B332" s="343"/>
      <c r="C332" s="40">
        <v>-850</v>
      </c>
    </row>
    <row r="333" spans="1:3">
      <c r="A333" s="341" t="s">
        <v>28</v>
      </c>
      <c r="B333" s="341"/>
      <c r="C333" s="40">
        <f>'1.'!D250</f>
        <v>-160000</v>
      </c>
    </row>
    <row r="334" spans="1:3">
      <c r="A334" s="74"/>
      <c r="B334" s="74"/>
      <c r="C334" s="138"/>
    </row>
    <row r="335" spans="1:3">
      <c r="A335" s="7"/>
      <c r="B335" s="7"/>
      <c r="C335" s="9"/>
    </row>
    <row r="336" spans="1:3">
      <c r="A336" s="145" t="s">
        <v>51</v>
      </c>
      <c r="B336" s="145" t="s">
        <v>52</v>
      </c>
      <c r="C336" s="9"/>
    </row>
    <row r="337" spans="1:4">
      <c r="A337" s="146">
        <v>1205</v>
      </c>
      <c r="B337" s="137" t="s">
        <v>95</v>
      </c>
      <c r="C337" s="9"/>
    </row>
    <row r="338" spans="1:4">
      <c r="A338" s="22" t="s">
        <v>53</v>
      </c>
      <c r="B338" s="23"/>
      <c r="C338" s="9"/>
    </row>
    <row r="339" spans="1:4">
      <c r="A339" s="7"/>
      <c r="B339" s="7"/>
      <c r="C339" s="9"/>
    </row>
    <row r="340" spans="1:4" ht="68.25" customHeight="1">
      <c r="A340" s="275" t="s">
        <v>29</v>
      </c>
      <c r="B340" s="275">
        <v>1205</v>
      </c>
      <c r="C340" s="97" t="s">
        <v>271</v>
      </c>
    </row>
    <row r="341" spans="1:4">
      <c r="A341" s="275" t="s">
        <v>25</v>
      </c>
      <c r="B341" s="275">
        <v>12001</v>
      </c>
      <c r="C341" s="272" t="s">
        <v>14</v>
      </c>
    </row>
    <row r="342" spans="1:4" ht="34.5">
      <c r="A342" s="275" t="s">
        <v>26</v>
      </c>
      <c r="B342" s="275" t="s">
        <v>106</v>
      </c>
      <c r="C342" s="17"/>
    </row>
    <row r="343" spans="1:4" ht="34.5">
      <c r="A343" s="275" t="s">
        <v>27</v>
      </c>
      <c r="B343" s="275" t="s">
        <v>107</v>
      </c>
      <c r="C343" s="237"/>
    </row>
    <row r="344" spans="1:4">
      <c r="A344" s="275" t="s">
        <v>21</v>
      </c>
      <c r="B344" s="275" t="s">
        <v>20</v>
      </c>
      <c r="C344" s="18"/>
    </row>
    <row r="345" spans="1:4" ht="51.75">
      <c r="A345" s="275" t="s">
        <v>15</v>
      </c>
      <c r="B345" s="275" t="s">
        <v>108</v>
      </c>
      <c r="C345" s="19"/>
    </row>
    <row r="346" spans="1:4">
      <c r="A346" s="342" t="s">
        <v>30</v>
      </c>
      <c r="B346" s="357"/>
      <c r="C346" s="21"/>
    </row>
    <row r="347" spans="1:4">
      <c r="A347" s="341" t="s">
        <v>28</v>
      </c>
      <c r="B347" s="337"/>
      <c r="C347" s="40">
        <f>'1.'!D263</f>
        <v>1211712</v>
      </c>
      <c r="D347" s="54"/>
    </row>
    <row r="348" spans="1:4">
      <c r="C348" s="9"/>
    </row>
    <row r="350" spans="1:4">
      <c r="A350" s="145" t="s">
        <v>51</v>
      </c>
      <c r="B350" s="145" t="s">
        <v>52</v>
      </c>
    </row>
    <row r="351" spans="1:4">
      <c r="A351" s="146">
        <v>1139</v>
      </c>
      <c r="B351" s="146" t="s">
        <v>198</v>
      </c>
    </row>
    <row r="352" spans="1:4">
      <c r="A352" s="22" t="s">
        <v>53</v>
      </c>
      <c r="B352" s="23"/>
    </row>
    <row r="353" spans="1:3">
      <c r="A353" s="89"/>
      <c r="B353" s="89"/>
    </row>
    <row r="354" spans="1:3" ht="69">
      <c r="A354" s="275" t="s">
        <v>29</v>
      </c>
      <c r="B354" s="275">
        <v>1139</v>
      </c>
      <c r="C354" s="97" t="s">
        <v>272</v>
      </c>
    </row>
    <row r="355" spans="1:3">
      <c r="A355" s="275" t="s">
        <v>25</v>
      </c>
      <c r="B355" s="275">
        <v>11001</v>
      </c>
      <c r="C355" s="272" t="s">
        <v>14</v>
      </c>
    </row>
    <row r="356" spans="1:3">
      <c r="A356" s="275" t="s">
        <v>26</v>
      </c>
      <c r="B356" s="275" t="s">
        <v>198</v>
      </c>
      <c r="C356" s="17"/>
    </row>
    <row r="357" spans="1:3" ht="69">
      <c r="A357" s="275" t="s">
        <v>188</v>
      </c>
      <c r="B357" s="13" t="s">
        <v>173</v>
      </c>
      <c r="C357" s="237"/>
    </row>
    <row r="358" spans="1:3">
      <c r="A358" s="275" t="s">
        <v>24</v>
      </c>
      <c r="B358" s="275" t="s">
        <v>199</v>
      </c>
      <c r="C358" s="18"/>
    </row>
    <row r="359" spans="1:3">
      <c r="A359" s="275" t="s">
        <v>200</v>
      </c>
      <c r="B359" s="13" t="s">
        <v>201</v>
      </c>
      <c r="C359" s="19"/>
    </row>
    <row r="360" spans="1:3">
      <c r="A360" s="342" t="s">
        <v>30</v>
      </c>
      <c r="B360" s="357"/>
      <c r="C360" s="21"/>
    </row>
    <row r="361" spans="1:3">
      <c r="A361" s="341" t="s">
        <v>189</v>
      </c>
      <c r="B361" s="337"/>
      <c r="C361" s="40">
        <f>'1.'!D276</f>
        <v>-1696483.4</v>
      </c>
    </row>
    <row r="363" spans="1:3" hidden="1">
      <c r="C363" s="287" t="e">
        <f>SUM(C20,C29,C39,C58,C69,C99,C109,#REF!,C120,C144,#REF!,#REF!,C208,C217,C226,#REF!,C235,C300,C347)</f>
        <v>#REF!</v>
      </c>
    </row>
    <row r="364" spans="1:3">
      <c r="C364" s="1"/>
    </row>
  </sheetData>
  <sortState ref="A17:O22">
    <sortCondition ref="C12"/>
  </sortState>
  <mergeCells count="87">
    <mergeCell ref="A309:B309"/>
    <mergeCell ref="A317:B317"/>
    <mergeCell ref="A318:B318"/>
    <mergeCell ref="A285:B285"/>
    <mergeCell ref="A286:B286"/>
    <mergeCell ref="A308:B308"/>
    <mergeCell ref="A276:B276"/>
    <mergeCell ref="A277:B277"/>
    <mergeCell ref="A332:B332"/>
    <mergeCell ref="A333:B333"/>
    <mergeCell ref="A148:B148"/>
    <mergeCell ref="A156:B156"/>
    <mergeCell ref="A157:B157"/>
    <mergeCell ref="A158:B158"/>
    <mergeCell ref="A166:B166"/>
    <mergeCell ref="A167:B167"/>
    <mergeCell ref="A168:B168"/>
    <mergeCell ref="A169:B169"/>
    <mergeCell ref="A217:B217"/>
    <mergeCell ref="A226:B226"/>
    <mergeCell ref="A225:B225"/>
    <mergeCell ref="A216:B216"/>
    <mergeCell ref="A68:B68"/>
    <mergeCell ref="A51:B51"/>
    <mergeCell ref="A54:B54"/>
    <mergeCell ref="A55:B55"/>
    <mergeCell ref="A52:B52"/>
    <mergeCell ref="A58:B58"/>
    <mergeCell ref="A53:B53"/>
    <mergeCell ref="A38:B38"/>
    <mergeCell ref="A39:B39"/>
    <mergeCell ref="A56:B56"/>
    <mergeCell ref="A57:B57"/>
    <mergeCell ref="A67:B67"/>
    <mergeCell ref="A97:B97"/>
    <mergeCell ref="A98:B98"/>
    <mergeCell ref="A69:B69"/>
    <mergeCell ref="A99:B99"/>
    <mergeCell ref="A107:B107"/>
    <mergeCell ref="A82:B82"/>
    <mergeCell ref="A83:B83"/>
    <mergeCell ref="A84:B84"/>
    <mergeCell ref="A85:B85"/>
    <mergeCell ref="A4:C4"/>
    <mergeCell ref="A5:C5"/>
    <mergeCell ref="A8:C8"/>
    <mergeCell ref="A6:C6"/>
    <mergeCell ref="A37:B37"/>
    <mergeCell ref="A29:B29"/>
    <mergeCell ref="A19:B19"/>
    <mergeCell ref="A20:B20"/>
    <mergeCell ref="A28:B28"/>
    <mergeCell ref="A361:B361"/>
    <mergeCell ref="A299:B299"/>
    <mergeCell ref="A300:B300"/>
    <mergeCell ref="A234:B234"/>
    <mergeCell ref="A235:B235"/>
    <mergeCell ref="A346:B346"/>
    <mergeCell ref="A347:B347"/>
    <mergeCell ref="A360:B360"/>
    <mergeCell ref="A298:B298"/>
    <mergeCell ref="A248:B248"/>
    <mergeCell ref="A249:B249"/>
    <mergeCell ref="A257:B257"/>
    <mergeCell ref="A258:B258"/>
    <mergeCell ref="A267:B267"/>
    <mergeCell ref="A268:B268"/>
    <mergeCell ref="A331:B331"/>
    <mergeCell ref="A144:B144"/>
    <mergeCell ref="A143:B143"/>
    <mergeCell ref="A108:B108"/>
    <mergeCell ref="A109:B109"/>
    <mergeCell ref="A118:B118"/>
    <mergeCell ref="A119:B119"/>
    <mergeCell ref="A128:B128"/>
    <mergeCell ref="A130:B130"/>
    <mergeCell ref="A142:B142"/>
    <mergeCell ref="A120:B120"/>
    <mergeCell ref="A135:B135"/>
    <mergeCell ref="A208:B208"/>
    <mergeCell ref="A207:B207"/>
    <mergeCell ref="A194:B194"/>
    <mergeCell ref="A182:B182"/>
    <mergeCell ref="A183:B183"/>
    <mergeCell ref="A184:B184"/>
    <mergeCell ref="A192:B192"/>
    <mergeCell ref="A193:B193"/>
  </mergeCells>
  <conditionalFormatting sqref="B337">
    <cfRule type="expression" dxfId="6" priority="4" stopIfTrue="1">
      <formula>#REF!=1</formula>
    </cfRule>
  </conditionalFormatting>
  <conditionalFormatting sqref="B289">
    <cfRule type="expression" dxfId="5" priority="2" stopIfTrue="1">
      <formula>#REF!=1</formula>
    </cfRule>
  </conditionalFormatting>
  <conditionalFormatting sqref="B295">
    <cfRule type="expression" dxfId="4" priority="1" stopIfTrue="1">
      <formula>#REF!=1</formula>
    </cfRule>
  </conditionalFormatting>
  <pageMargins left="0.2" right="0" top="0.25" bottom="0.25" header="0.3" footer="0.3"/>
  <pageSetup paperSize="9" scale="10" fitToHeight="8"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415"/>
  <sheetViews>
    <sheetView view="pageBreakPreview" zoomScaleNormal="100" zoomScaleSheetLayoutView="100" workbookViewId="0"/>
  </sheetViews>
  <sheetFormatPr defaultRowHeight="17.25"/>
  <cols>
    <col min="1" max="1" width="50.42578125" style="1" customWidth="1"/>
    <col min="2" max="2" width="72" style="1" customWidth="1"/>
    <col min="3" max="3" width="27.42578125" style="1" customWidth="1"/>
    <col min="4" max="4" width="16.140625" style="1" hidden="1" customWidth="1"/>
    <col min="5" max="5" width="12.42578125" style="1" hidden="1" customWidth="1"/>
    <col min="6" max="6" width="11" style="1" customWidth="1"/>
    <col min="7" max="7" width="9.5703125" style="1" customWidth="1"/>
    <col min="8" max="8" width="16.5703125" style="1" customWidth="1"/>
    <col min="9" max="9" width="10" style="1" customWidth="1"/>
    <col min="10" max="16384" width="9.140625" style="1"/>
  </cols>
  <sheetData>
    <row r="1" spans="1:4">
      <c r="A1" s="11"/>
      <c r="B1" s="11"/>
      <c r="C1" s="287" t="s">
        <v>270</v>
      </c>
    </row>
    <row r="2" spans="1:4">
      <c r="A2" s="11"/>
      <c r="B2" s="11"/>
      <c r="C2" s="287" t="s">
        <v>70</v>
      </c>
    </row>
    <row r="3" spans="1:4">
      <c r="A3" s="11"/>
      <c r="B3" s="11"/>
      <c r="C3" s="287" t="s">
        <v>1</v>
      </c>
    </row>
    <row r="4" spans="1:4" ht="14.25" customHeight="1">
      <c r="A4" s="400" t="s">
        <v>56</v>
      </c>
      <c r="B4" s="400"/>
      <c r="C4" s="400"/>
      <c r="D4" s="400"/>
    </row>
    <row r="5" spans="1:4" ht="61.5" customHeight="1">
      <c r="A5" s="399" t="s">
        <v>478</v>
      </c>
      <c r="B5" s="399"/>
      <c r="C5" s="399"/>
      <c r="D5" s="400"/>
    </row>
    <row r="6" spans="1:4">
      <c r="A6" s="129" t="s">
        <v>18</v>
      </c>
      <c r="B6" s="129"/>
      <c r="C6" s="129"/>
      <c r="D6" s="129"/>
    </row>
    <row r="7" spans="1:4" s="7" customFormat="1" ht="20.25" customHeight="1">
      <c r="A7" s="371" t="s">
        <v>278</v>
      </c>
      <c r="B7" s="371"/>
      <c r="C7" s="371"/>
      <c r="D7" s="130"/>
    </row>
    <row r="8" spans="1:4" s="7" customFormat="1" ht="20.25" customHeight="1">
      <c r="A8" s="286"/>
      <c r="B8" s="286"/>
      <c r="C8" s="286"/>
      <c r="D8" s="130"/>
    </row>
    <row r="9" spans="1:4" s="7" customFormat="1" ht="20.25" customHeight="1">
      <c r="A9" s="240" t="s">
        <v>51</v>
      </c>
      <c r="B9" s="241" t="s">
        <v>52</v>
      </c>
      <c r="C9" s="8"/>
      <c r="D9" s="130"/>
    </row>
    <row r="10" spans="1:4" s="7" customFormat="1" ht="34.5">
      <c r="A10" s="240">
        <v>1032</v>
      </c>
      <c r="B10" s="240" t="s">
        <v>380</v>
      </c>
      <c r="C10" s="8"/>
      <c r="D10" s="130"/>
    </row>
    <row r="11" spans="1:4" s="7" customFormat="1" ht="20.25" customHeight="1">
      <c r="A11" s="152" t="s">
        <v>53</v>
      </c>
      <c r="B11" s="119"/>
      <c r="C11" s="8"/>
      <c r="D11" s="130"/>
    </row>
    <row r="12" spans="1:4" s="7" customFormat="1" ht="20.25" customHeight="1">
      <c r="A12" s="226"/>
      <c r="B12" s="119"/>
      <c r="C12" s="8"/>
      <c r="D12" s="130"/>
    </row>
    <row r="13" spans="1:4" s="7" customFormat="1" ht="69">
      <c r="A13" s="275" t="s">
        <v>29</v>
      </c>
      <c r="B13" s="278">
        <v>1032</v>
      </c>
      <c r="C13" s="281" t="s">
        <v>381</v>
      </c>
      <c r="D13" s="130"/>
    </row>
    <row r="14" spans="1:4" s="7" customFormat="1" ht="20.25" customHeight="1">
      <c r="A14" s="275" t="s">
        <v>25</v>
      </c>
      <c r="B14" s="278" t="s">
        <v>382</v>
      </c>
      <c r="C14" s="205" t="s">
        <v>383</v>
      </c>
      <c r="D14" s="130"/>
    </row>
    <row r="15" spans="1:4" s="7" customFormat="1" ht="51.75">
      <c r="A15" s="275" t="s">
        <v>26</v>
      </c>
      <c r="B15" s="278" t="s">
        <v>384</v>
      </c>
      <c r="C15" s="275"/>
      <c r="D15" s="130"/>
    </row>
    <row r="16" spans="1:4" s="7" customFormat="1" ht="20.25" customHeight="1">
      <c r="A16" s="275" t="s">
        <v>27</v>
      </c>
      <c r="B16" s="278" t="s">
        <v>385</v>
      </c>
      <c r="C16" s="275"/>
      <c r="D16" s="130"/>
    </row>
    <row r="17" spans="1:4" s="7" customFormat="1" ht="20.25" customHeight="1">
      <c r="A17" s="275" t="s">
        <v>21</v>
      </c>
      <c r="B17" s="278" t="s">
        <v>386</v>
      </c>
      <c r="C17" s="275"/>
      <c r="D17" s="130"/>
    </row>
    <row r="18" spans="1:4" s="7" customFormat="1" ht="20.25" customHeight="1">
      <c r="A18" s="275" t="s">
        <v>207</v>
      </c>
      <c r="B18" s="278" t="s">
        <v>387</v>
      </c>
      <c r="C18" s="275"/>
      <c r="D18" s="130"/>
    </row>
    <row r="19" spans="1:4" s="7" customFormat="1" ht="20.25" customHeight="1">
      <c r="A19" s="342" t="s">
        <v>30</v>
      </c>
      <c r="B19" s="342"/>
      <c r="C19" s="275"/>
      <c r="D19" s="130"/>
    </row>
    <row r="20" spans="1:4" s="7" customFormat="1" ht="20.25" customHeight="1">
      <c r="A20" s="343" t="s">
        <v>388</v>
      </c>
      <c r="B20" s="343"/>
      <c r="C20" s="163">
        <v>-2</v>
      </c>
      <c r="D20" s="130"/>
    </row>
    <row r="21" spans="1:4" s="7" customFormat="1" ht="20.25" customHeight="1">
      <c r="A21" s="343" t="s">
        <v>389</v>
      </c>
      <c r="B21" s="343"/>
      <c r="C21" s="163">
        <v>-2</v>
      </c>
      <c r="D21" s="130"/>
    </row>
    <row r="22" spans="1:4" s="7" customFormat="1" ht="20.25" customHeight="1">
      <c r="A22" s="341" t="s">
        <v>28</v>
      </c>
      <c r="B22" s="341"/>
      <c r="C22" s="163">
        <f>'5'!C85</f>
        <v>-83121.399999999994</v>
      </c>
      <c r="D22" s="130"/>
    </row>
    <row r="23" spans="1:4" s="7" customFormat="1" ht="20.25" customHeight="1">
      <c r="A23" s="130"/>
      <c r="B23" s="130"/>
      <c r="C23" s="130"/>
      <c r="D23" s="130"/>
    </row>
    <row r="24" spans="1:4" s="7" customFormat="1" ht="20.25" customHeight="1">
      <c r="A24" s="141" t="s">
        <v>51</v>
      </c>
      <c r="B24" s="144" t="s">
        <v>52</v>
      </c>
      <c r="C24" s="130"/>
      <c r="D24" s="130"/>
    </row>
    <row r="25" spans="1:4" s="7" customFormat="1" ht="20.25" customHeight="1">
      <c r="A25" s="142" t="s">
        <v>54</v>
      </c>
      <c r="B25" s="140" t="s">
        <v>55</v>
      </c>
      <c r="C25" s="130"/>
      <c r="D25" s="130"/>
    </row>
    <row r="26" spans="1:4" s="7" customFormat="1" ht="20.25" customHeight="1">
      <c r="A26" s="275" t="s">
        <v>53</v>
      </c>
      <c r="B26" s="239"/>
      <c r="C26" s="130"/>
      <c r="D26" s="130"/>
    </row>
    <row r="27" spans="1:4" s="7" customFormat="1" ht="20.25" customHeight="1">
      <c r="A27" s="130"/>
      <c r="B27" s="130"/>
      <c r="C27" s="130"/>
      <c r="D27" s="130"/>
    </row>
    <row r="28" spans="1:4" s="7" customFormat="1" ht="69">
      <c r="A28" s="275" t="s">
        <v>29</v>
      </c>
      <c r="B28" s="278">
        <v>1068</v>
      </c>
      <c r="C28" s="97" t="s">
        <v>271</v>
      </c>
      <c r="D28" s="130"/>
    </row>
    <row r="29" spans="1:4" s="7" customFormat="1" ht="20.25" customHeight="1">
      <c r="A29" s="275" t="s">
        <v>25</v>
      </c>
      <c r="B29" s="278">
        <v>12005</v>
      </c>
      <c r="C29" s="274" t="s">
        <v>14</v>
      </c>
      <c r="D29" s="130"/>
    </row>
    <row r="30" spans="1:4" s="7" customFormat="1" ht="74.25" customHeight="1">
      <c r="A30" s="275" t="s">
        <v>26</v>
      </c>
      <c r="B30" s="275" t="s">
        <v>275</v>
      </c>
      <c r="C30" s="152"/>
      <c r="D30" s="130"/>
    </row>
    <row r="31" spans="1:4" s="7" customFormat="1" ht="103.5">
      <c r="A31" s="275" t="s">
        <v>27</v>
      </c>
      <c r="B31" s="275" t="s">
        <v>284</v>
      </c>
      <c r="C31" s="152"/>
      <c r="D31" s="130"/>
    </row>
    <row r="32" spans="1:4" s="7" customFormat="1" ht="20.25" customHeight="1">
      <c r="A32" s="276" t="s">
        <v>21</v>
      </c>
      <c r="B32" s="278" t="s">
        <v>20</v>
      </c>
      <c r="C32" s="152"/>
      <c r="D32" s="130"/>
    </row>
    <row r="33" spans="1:4" s="7" customFormat="1" ht="34.5">
      <c r="A33" s="119" t="s">
        <v>15</v>
      </c>
      <c r="B33" s="275" t="s">
        <v>282</v>
      </c>
      <c r="C33" s="152"/>
      <c r="D33" s="130"/>
    </row>
    <row r="34" spans="1:4" s="7" customFormat="1" ht="20.25" customHeight="1">
      <c r="A34" s="357" t="s">
        <v>30</v>
      </c>
      <c r="B34" s="290"/>
      <c r="C34" s="152"/>
      <c r="D34" s="130"/>
    </row>
    <row r="35" spans="1:4" s="7" customFormat="1" ht="20.25" customHeight="1">
      <c r="A35" s="119" t="s">
        <v>283</v>
      </c>
      <c r="B35" s="265"/>
      <c r="C35" s="153">
        <f>'5'!C129</f>
        <v>15</v>
      </c>
      <c r="D35" s="130"/>
    </row>
    <row r="36" spans="1:4" s="7" customFormat="1" ht="20.25" customHeight="1">
      <c r="A36" s="337" t="s">
        <v>28</v>
      </c>
      <c r="B36" s="338"/>
      <c r="C36" s="40">
        <f>'5'!C130</f>
        <v>9000</v>
      </c>
      <c r="D36" s="130"/>
    </row>
    <row r="37" spans="1:4" s="7" customFormat="1" ht="20.25" customHeight="1">
      <c r="A37" s="74"/>
      <c r="B37" s="74"/>
      <c r="C37" s="138"/>
      <c r="D37" s="130"/>
    </row>
    <row r="38" spans="1:4" s="7" customFormat="1" ht="20.25" customHeight="1">
      <c r="A38" s="240" t="s">
        <v>51</v>
      </c>
      <c r="B38" s="240" t="s">
        <v>52</v>
      </c>
      <c r="C38" s="138"/>
      <c r="D38" s="130"/>
    </row>
    <row r="39" spans="1:4" s="7" customFormat="1" ht="20.25" customHeight="1">
      <c r="A39" s="240">
        <v>1141</v>
      </c>
      <c r="B39" s="240" t="s">
        <v>306</v>
      </c>
      <c r="C39" s="138"/>
      <c r="D39" s="130"/>
    </row>
    <row r="40" spans="1:4" s="7" customFormat="1" ht="20.25" customHeight="1">
      <c r="A40" s="275" t="s">
        <v>53</v>
      </c>
      <c r="B40" s="74"/>
      <c r="C40" s="138"/>
      <c r="D40" s="130"/>
    </row>
    <row r="41" spans="1:4" s="7" customFormat="1" ht="20.25" customHeight="1">
      <c r="A41" s="74"/>
      <c r="B41" s="74"/>
      <c r="C41" s="138"/>
      <c r="D41" s="130"/>
    </row>
    <row r="42" spans="1:4" s="7" customFormat="1" ht="80.25" customHeight="1">
      <c r="A42" s="275" t="s">
        <v>29</v>
      </c>
      <c r="B42" s="275" t="s">
        <v>390</v>
      </c>
      <c r="C42" s="238" t="s">
        <v>381</v>
      </c>
      <c r="D42" s="130"/>
    </row>
    <row r="43" spans="1:4" s="7" customFormat="1" ht="20.25" customHeight="1">
      <c r="A43" s="275" t="s">
        <v>25</v>
      </c>
      <c r="B43" s="275" t="s">
        <v>391</v>
      </c>
      <c r="C43" s="274" t="s">
        <v>14</v>
      </c>
      <c r="D43" s="130"/>
    </row>
    <row r="44" spans="1:4" s="7" customFormat="1" ht="20.25" customHeight="1">
      <c r="A44" s="275" t="s">
        <v>26</v>
      </c>
      <c r="B44" s="275" t="s">
        <v>392</v>
      </c>
      <c r="C44" s="40"/>
      <c r="D44" s="130"/>
    </row>
    <row r="45" spans="1:4" s="7" customFormat="1" ht="86.25">
      <c r="A45" s="275" t="s">
        <v>27</v>
      </c>
      <c r="B45" s="275" t="s">
        <v>393</v>
      </c>
      <c r="C45" s="40"/>
      <c r="D45" s="130"/>
    </row>
    <row r="46" spans="1:4" s="7" customFormat="1" ht="20.25" customHeight="1">
      <c r="A46" s="275" t="s">
        <v>21</v>
      </c>
      <c r="B46" s="275" t="s">
        <v>176</v>
      </c>
      <c r="C46" s="40"/>
      <c r="D46" s="130"/>
    </row>
    <row r="47" spans="1:4" s="7" customFormat="1" ht="20.25" customHeight="1">
      <c r="A47" s="275" t="s">
        <v>394</v>
      </c>
      <c r="B47" s="275" t="s">
        <v>395</v>
      </c>
      <c r="C47" s="40"/>
      <c r="D47" s="130"/>
    </row>
    <row r="48" spans="1:4" s="7" customFormat="1" ht="20.25" customHeight="1">
      <c r="A48" s="357" t="s">
        <v>30</v>
      </c>
      <c r="B48" s="290"/>
      <c r="C48" s="40"/>
      <c r="D48" s="130"/>
    </row>
    <row r="49" spans="1:4" s="7" customFormat="1" ht="20.25" customHeight="1">
      <c r="A49" s="337" t="s">
        <v>396</v>
      </c>
      <c r="B49" s="338"/>
      <c r="C49" s="40">
        <v>-118300</v>
      </c>
      <c r="D49" s="130"/>
    </row>
    <row r="50" spans="1:4" s="7" customFormat="1" ht="20.25" customHeight="1">
      <c r="A50" s="74"/>
      <c r="B50" s="74"/>
      <c r="C50" s="138"/>
      <c r="D50" s="130"/>
    </row>
    <row r="51" spans="1:4" s="7" customFormat="1" ht="69">
      <c r="A51" s="275" t="s">
        <v>29</v>
      </c>
      <c r="B51" s="275" t="s">
        <v>390</v>
      </c>
      <c r="C51" s="238" t="s">
        <v>381</v>
      </c>
      <c r="D51" s="130"/>
    </row>
    <row r="52" spans="1:4" s="7" customFormat="1" ht="20.25" customHeight="1">
      <c r="A52" s="275" t="s">
        <v>25</v>
      </c>
      <c r="B52" s="275" t="s">
        <v>397</v>
      </c>
      <c r="C52" s="274" t="s">
        <v>14</v>
      </c>
      <c r="D52" s="130"/>
    </row>
    <row r="53" spans="1:4" s="7" customFormat="1" ht="34.5">
      <c r="A53" s="275" t="s">
        <v>26</v>
      </c>
      <c r="B53" s="275" t="s">
        <v>398</v>
      </c>
      <c r="C53" s="40"/>
      <c r="D53" s="130"/>
    </row>
    <row r="54" spans="1:4" s="7" customFormat="1" ht="86.25">
      <c r="A54" s="275" t="s">
        <v>27</v>
      </c>
      <c r="B54" s="275" t="s">
        <v>399</v>
      </c>
      <c r="C54" s="40"/>
      <c r="D54" s="130"/>
    </row>
    <row r="55" spans="1:4" s="7" customFormat="1">
      <c r="A55" s="275" t="s">
        <v>21</v>
      </c>
      <c r="B55" s="275" t="s">
        <v>176</v>
      </c>
      <c r="C55" s="40"/>
      <c r="D55" s="130"/>
    </row>
    <row r="56" spans="1:4" s="7" customFormat="1">
      <c r="A56" s="275" t="s">
        <v>400</v>
      </c>
      <c r="B56" s="275" t="s">
        <v>401</v>
      </c>
      <c r="C56" s="40"/>
      <c r="D56" s="130"/>
    </row>
    <row r="57" spans="1:4" s="7" customFormat="1" ht="20.25" customHeight="1">
      <c r="A57" s="357" t="s">
        <v>30</v>
      </c>
      <c r="B57" s="290"/>
      <c r="C57" s="40"/>
      <c r="D57" s="130"/>
    </row>
    <row r="58" spans="1:4" s="7" customFormat="1" ht="20.25" customHeight="1">
      <c r="A58" s="337" t="s">
        <v>396</v>
      </c>
      <c r="B58" s="338"/>
      <c r="C58" s="40">
        <v>-95200</v>
      </c>
      <c r="D58" s="130"/>
    </row>
    <row r="59" spans="1:4" s="7" customFormat="1" ht="20.25" customHeight="1">
      <c r="A59" s="74"/>
      <c r="B59" s="74"/>
      <c r="C59" s="138"/>
      <c r="D59" s="130"/>
    </row>
    <row r="60" spans="1:4" s="7" customFormat="1" ht="20.25" customHeight="1">
      <c r="A60" s="74"/>
      <c r="B60" s="74"/>
      <c r="C60" s="138"/>
      <c r="D60" s="130"/>
    </row>
    <row r="61" spans="1:4" s="7" customFormat="1" ht="69">
      <c r="A61" s="275" t="s">
        <v>29</v>
      </c>
      <c r="B61" s="275" t="s">
        <v>390</v>
      </c>
      <c r="C61" s="238" t="s">
        <v>381</v>
      </c>
      <c r="D61" s="130"/>
    </row>
    <row r="62" spans="1:4" s="7" customFormat="1" ht="20.25" customHeight="1">
      <c r="A62" s="275" t="s">
        <v>25</v>
      </c>
      <c r="B62" s="275" t="s">
        <v>402</v>
      </c>
      <c r="C62" s="274" t="s">
        <v>14</v>
      </c>
      <c r="D62" s="130"/>
    </row>
    <row r="63" spans="1:4" s="7" customFormat="1" ht="34.5">
      <c r="A63" s="275" t="s">
        <v>26</v>
      </c>
      <c r="B63" s="275" t="s">
        <v>403</v>
      </c>
      <c r="C63" s="40"/>
      <c r="D63" s="130"/>
    </row>
    <row r="64" spans="1:4" s="7" customFormat="1" ht="103.5">
      <c r="A64" s="275" t="s">
        <v>27</v>
      </c>
      <c r="B64" s="275" t="s">
        <v>404</v>
      </c>
      <c r="C64" s="40"/>
      <c r="D64" s="130"/>
    </row>
    <row r="65" spans="1:4" s="7" customFormat="1" ht="20.25" customHeight="1">
      <c r="A65" s="275" t="s">
        <v>21</v>
      </c>
      <c r="B65" s="275" t="s">
        <v>176</v>
      </c>
      <c r="C65" s="40"/>
      <c r="D65" s="130"/>
    </row>
    <row r="66" spans="1:4" s="7" customFormat="1" ht="20.25" customHeight="1">
      <c r="A66" s="275" t="s">
        <v>394</v>
      </c>
      <c r="B66" s="275" t="s">
        <v>395</v>
      </c>
      <c r="C66" s="40"/>
      <c r="D66" s="130"/>
    </row>
    <row r="67" spans="1:4" s="7" customFormat="1" ht="20.25" customHeight="1">
      <c r="A67" s="357" t="s">
        <v>30</v>
      </c>
      <c r="B67" s="290"/>
      <c r="C67" s="40"/>
      <c r="D67" s="130"/>
    </row>
    <row r="68" spans="1:4" s="7" customFormat="1" ht="20.25" customHeight="1">
      <c r="A68" s="337" t="s">
        <v>396</v>
      </c>
      <c r="B68" s="338"/>
      <c r="C68" s="40">
        <v>-96100</v>
      </c>
      <c r="D68" s="130"/>
    </row>
    <row r="69" spans="1:4" s="7" customFormat="1" ht="20.25" customHeight="1">
      <c r="A69" s="74"/>
      <c r="B69" s="74"/>
      <c r="C69" s="138"/>
      <c r="D69" s="130"/>
    </row>
    <row r="70" spans="1:4" s="7" customFormat="1" ht="69">
      <c r="A70" s="275" t="s">
        <v>29</v>
      </c>
      <c r="B70" s="278" t="s">
        <v>390</v>
      </c>
      <c r="C70" s="281" t="s">
        <v>381</v>
      </c>
      <c r="D70" s="130"/>
    </row>
    <row r="71" spans="1:4" s="7" customFormat="1" ht="20.25" customHeight="1">
      <c r="A71" s="275" t="s">
        <v>25</v>
      </c>
      <c r="B71" s="278" t="s">
        <v>453</v>
      </c>
      <c r="C71" s="205" t="s">
        <v>383</v>
      </c>
      <c r="D71" s="130"/>
    </row>
    <row r="72" spans="1:4" s="7" customFormat="1" ht="20.25" customHeight="1">
      <c r="A72" s="275" t="s">
        <v>26</v>
      </c>
      <c r="B72" s="278" t="s">
        <v>454</v>
      </c>
      <c r="C72" s="163"/>
      <c r="D72" s="130"/>
    </row>
    <row r="73" spans="1:4" s="7" customFormat="1" ht="20.25" customHeight="1">
      <c r="A73" s="275" t="s">
        <v>27</v>
      </c>
      <c r="B73" s="278" t="s">
        <v>455</v>
      </c>
      <c r="C73" s="163"/>
      <c r="D73" s="130"/>
    </row>
    <row r="74" spans="1:4" s="7" customFormat="1" ht="20.25" customHeight="1">
      <c r="A74" s="275" t="s">
        <v>21</v>
      </c>
      <c r="B74" s="278" t="s">
        <v>176</v>
      </c>
      <c r="C74" s="163"/>
      <c r="D74" s="130"/>
    </row>
    <row r="75" spans="1:4" s="7" customFormat="1" ht="20.25" customHeight="1">
      <c r="A75" s="275" t="s">
        <v>431</v>
      </c>
      <c r="B75" s="278" t="s">
        <v>452</v>
      </c>
      <c r="C75" s="163"/>
      <c r="D75" s="130"/>
    </row>
    <row r="76" spans="1:4" s="7" customFormat="1" ht="20.25" customHeight="1">
      <c r="A76" s="342" t="s">
        <v>30</v>
      </c>
      <c r="B76" s="342"/>
      <c r="C76" s="163"/>
      <c r="D76" s="130"/>
    </row>
    <row r="77" spans="1:4" s="7" customFormat="1" ht="20.25" customHeight="1">
      <c r="A77" s="341" t="s">
        <v>28</v>
      </c>
      <c r="B77" s="341"/>
      <c r="C77" s="163">
        <f>'5'!C277</f>
        <v>-2635.7</v>
      </c>
      <c r="D77" s="130"/>
    </row>
    <row r="78" spans="1:4" s="7" customFormat="1" ht="20.25" customHeight="1">
      <c r="A78" s="275"/>
      <c r="B78" s="275"/>
      <c r="C78" s="163"/>
      <c r="D78" s="130"/>
    </row>
    <row r="79" spans="1:4" s="7" customFormat="1" ht="69">
      <c r="A79" s="275" t="s">
        <v>29</v>
      </c>
      <c r="B79" s="278" t="s">
        <v>390</v>
      </c>
      <c r="C79" s="281" t="s">
        <v>381</v>
      </c>
      <c r="D79" s="130"/>
    </row>
    <row r="80" spans="1:4" s="7" customFormat="1" ht="20.25" customHeight="1">
      <c r="A80" s="275" t="s">
        <v>25</v>
      </c>
      <c r="B80" s="278" t="s">
        <v>449</v>
      </c>
      <c r="C80" s="205" t="s">
        <v>383</v>
      </c>
      <c r="D80" s="130"/>
    </row>
    <row r="81" spans="1:4" s="7" customFormat="1" ht="20.25" customHeight="1">
      <c r="A81" s="275" t="s">
        <v>26</v>
      </c>
      <c r="B81" s="278" t="s">
        <v>450</v>
      </c>
      <c r="C81" s="163"/>
      <c r="D81" s="130"/>
    </row>
    <row r="82" spans="1:4" s="7" customFormat="1" ht="20.25" customHeight="1">
      <c r="A82" s="275" t="s">
        <v>27</v>
      </c>
      <c r="B82" s="278" t="s">
        <v>451</v>
      </c>
      <c r="C82" s="163"/>
      <c r="D82" s="130"/>
    </row>
    <row r="83" spans="1:4" s="7" customFormat="1" ht="20.25" customHeight="1">
      <c r="A83" s="275" t="s">
        <v>21</v>
      </c>
      <c r="B83" s="278" t="s">
        <v>176</v>
      </c>
      <c r="C83" s="163"/>
      <c r="D83" s="130"/>
    </row>
    <row r="84" spans="1:4" s="7" customFormat="1" ht="20.25" customHeight="1">
      <c r="A84" s="275" t="s">
        <v>431</v>
      </c>
      <c r="B84" s="278" t="s">
        <v>452</v>
      </c>
      <c r="C84" s="163"/>
      <c r="D84" s="130"/>
    </row>
    <row r="85" spans="1:4" s="7" customFormat="1" ht="20.25" customHeight="1">
      <c r="A85" s="342" t="s">
        <v>30</v>
      </c>
      <c r="B85" s="342"/>
      <c r="C85" s="163"/>
      <c r="D85" s="130"/>
    </row>
    <row r="86" spans="1:4" s="7" customFormat="1" ht="20.25" customHeight="1">
      <c r="A86" s="341" t="s">
        <v>28</v>
      </c>
      <c r="B86" s="341"/>
      <c r="C86" s="163">
        <f>'5'!C286</f>
        <v>-21097</v>
      </c>
      <c r="D86" s="130"/>
    </row>
    <row r="87" spans="1:4" s="7" customFormat="1" ht="20.25" customHeight="1">
      <c r="A87" s="74"/>
      <c r="B87" s="74"/>
      <c r="C87" s="138"/>
      <c r="D87" s="130"/>
    </row>
    <row r="88" spans="1:4" s="7" customFormat="1" ht="20.25" customHeight="1">
      <c r="A88" s="145" t="s">
        <v>51</v>
      </c>
      <c r="B88" s="145" t="s">
        <v>52</v>
      </c>
      <c r="C88" s="138"/>
      <c r="D88" s="130"/>
    </row>
    <row r="89" spans="1:4" s="7" customFormat="1" ht="20.25" customHeight="1">
      <c r="A89" s="146">
        <v>1160</v>
      </c>
      <c r="B89" s="137" t="s">
        <v>203</v>
      </c>
      <c r="C89" s="138"/>
      <c r="D89" s="130"/>
    </row>
    <row r="90" spans="1:4" s="7" customFormat="1" ht="20.25" customHeight="1">
      <c r="A90" s="22" t="s">
        <v>53</v>
      </c>
      <c r="B90" s="23"/>
      <c r="C90" s="138"/>
      <c r="D90" s="130"/>
    </row>
    <row r="91" spans="1:4" s="7" customFormat="1" ht="20.25" customHeight="1">
      <c r="A91" s="74"/>
      <c r="B91" s="74"/>
      <c r="C91" s="138"/>
      <c r="D91" s="130"/>
    </row>
    <row r="92" spans="1:4" s="7" customFormat="1" ht="69">
      <c r="A92" s="275" t="s">
        <v>29</v>
      </c>
      <c r="B92" s="278" t="s">
        <v>464</v>
      </c>
      <c r="C92" s="97" t="s">
        <v>272</v>
      </c>
      <c r="D92" s="130"/>
    </row>
    <row r="93" spans="1:4" s="7" customFormat="1" ht="20.25" customHeight="1">
      <c r="A93" s="275" t="s">
        <v>25</v>
      </c>
      <c r="B93" s="278" t="s">
        <v>465</v>
      </c>
      <c r="C93" s="272" t="s">
        <v>14</v>
      </c>
      <c r="D93" s="130"/>
    </row>
    <row r="94" spans="1:4" s="7" customFormat="1" ht="20.25" customHeight="1">
      <c r="A94" s="275" t="s">
        <v>26</v>
      </c>
      <c r="B94" s="278" t="s">
        <v>466</v>
      </c>
      <c r="C94" s="138"/>
      <c r="D94" s="130"/>
    </row>
    <row r="95" spans="1:4" s="7" customFormat="1" ht="20.25" customHeight="1">
      <c r="A95" s="275" t="s">
        <v>27</v>
      </c>
      <c r="B95" s="278" t="s">
        <v>467</v>
      </c>
      <c r="C95" s="138"/>
      <c r="D95" s="130"/>
    </row>
    <row r="96" spans="1:4" s="7" customFormat="1" ht="20.25" customHeight="1">
      <c r="A96" s="275" t="s">
        <v>21</v>
      </c>
      <c r="B96" s="278" t="s">
        <v>176</v>
      </c>
      <c r="C96" s="138"/>
      <c r="D96" s="130"/>
    </row>
    <row r="97" spans="1:4" s="7" customFormat="1" ht="20.25" customHeight="1">
      <c r="A97" s="275" t="s">
        <v>207</v>
      </c>
      <c r="B97" s="278" t="s">
        <v>395</v>
      </c>
      <c r="C97" s="374"/>
      <c r="D97" s="130"/>
    </row>
    <row r="98" spans="1:4" s="7" customFormat="1" ht="20.25" customHeight="1">
      <c r="A98" s="358" t="s">
        <v>30</v>
      </c>
      <c r="B98" s="359"/>
      <c r="C98" s="374"/>
      <c r="D98" s="130"/>
    </row>
    <row r="99" spans="1:4" s="7" customFormat="1" ht="20.25" customHeight="1">
      <c r="A99" s="341" t="s">
        <v>28</v>
      </c>
      <c r="B99" s="337"/>
      <c r="C99" s="40">
        <f>'5'!C309</f>
        <v>-2686.4</v>
      </c>
      <c r="D99" s="130"/>
    </row>
    <row r="100" spans="1:4" s="7" customFormat="1" ht="20.25" customHeight="1">
      <c r="A100" s="74"/>
      <c r="B100" s="74"/>
      <c r="C100" s="138"/>
      <c r="D100" s="130"/>
    </row>
    <row r="101" spans="1:4" s="7" customFormat="1" ht="69">
      <c r="A101" s="275" t="s">
        <v>29</v>
      </c>
      <c r="B101" s="278" t="s">
        <v>464</v>
      </c>
      <c r="C101" s="97" t="s">
        <v>272</v>
      </c>
      <c r="D101" s="130"/>
    </row>
    <row r="102" spans="1:4" s="7" customFormat="1" ht="20.25" customHeight="1">
      <c r="A102" s="275" t="s">
        <v>25</v>
      </c>
      <c r="B102" s="278" t="s">
        <v>468</v>
      </c>
      <c r="C102" s="272" t="s">
        <v>14</v>
      </c>
      <c r="D102" s="130"/>
    </row>
    <row r="103" spans="1:4" s="7" customFormat="1" ht="20.25" customHeight="1">
      <c r="A103" s="275" t="s">
        <v>26</v>
      </c>
      <c r="B103" s="278" t="s">
        <v>469</v>
      </c>
      <c r="C103" s="138"/>
      <c r="D103" s="130"/>
    </row>
    <row r="104" spans="1:4" s="7" customFormat="1" ht="20.25" customHeight="1">
      <c r="A104" s="275" t="s">
        <v>27</v>
      </c>
      <c r="B104" s="278" t="s">
        <v>470</v>
      </c>
      <c r="C104" s="138"/>
      <c r="D104" s="130"/>
    </row>
    <row r="105" spans="1:4" s="7" customFormat="1" ht="20.25" customHeight="1">
      <c r="A105" s="275" t="s">
        <v>21</v>
      </c>
      <c r="B105" s="278" t="s">
        <v>176</v>
      </c>
      <c r="C105" s="138"/>
      <c r="D105" s="130"/>
    </row>
    <row r="106" spans="1:4" s="7" customFormat="1" ht="20.25" customHeight="1">
      <c r="A106" s="275" t="s">
        <v>207</v>
      </c>
      <c r="B106" s="278" t="s">
        <v>395</v>
      </c>
      <c r="C106" s="374"/>
      <c r="D106" s="130"/>
    </row>
    <row r="107" spans="1:4" s="7" customFormat="1" ht="20.25" customHeight="1">
      <c r="A107" s="358" t="s">
        <v>30</v>
      </c>
      <c r="B107" s="359"/>
      <c r="C107" s="374"/>
      <c r="D107" s="130"/>
    </row>
    <row r="108" spans="1:4" s="7" customFormat="1" ht="20.25" customHeight="1">
      <c r="A108" s="341" t="s">
        <v>28</v>
      </c>
      <c r="B108" s="337"/>
      <c r="C108" s="40">
        <f>'5'!C318</f>
        <v>-3074.5</v>
      </c>
      <c r="D108" s="130"/>
    </row>
    <row r="109" spans="1:4" s="7" customFormat="1" ht="20.25" customHeight="1">
      <c r="A109" s="74"/>
      <c r="B109" s="74"/>
      <c r="C109" s="138"/>
      <c r="D109" s="130"/>
    </row>
    <row r="110" spans="1:4" s="7" customFormat="1" ht="20.25" customHeight="1">
      <c r="A110" s="130"/>
      <c r="B110" s="130"/>
      <c r="C110" s="130"/>
      <c r="D110" s="130"/>
    </row>
    <row r="111" spans="1:4" ht="27.75" customHeight="1">
      <c r="A111" s="371" t="s">
        <v>58</v>
      </c>
      <c r="B111" s="371"/>
      <c r="C111" s="371"/>
      <c r="D111" s="130"/>
    </row>
    <row r="112" spans="1:4">
      <c r="A112" s="139" t="s">
        <v>51</v>
      </c>
      <c r="B112" s="144" t="s">
        <v>52</v>
      </c>
      <c r="C112" s="8"/>
      <c r="D112" s="33"/>
    </row>
    <row r="113" spans="1:4">
      <c r="A113" s="139" t="s">
        <v>114</v>
      </c>
      <c r="B113" s="144" t="s">
        <v>115</v>
      </c>
      <c r="C113" s="8"/>
      <c r="D113" s="33"/>
    </row>
    <row r="114" spans="1:4">
      <c r="A114" s="13" t="s">
        <v>53</v>
      </c>
      <c r="C114" s="8"/>
      <c r="D114" s="33"/>
    </row>
    <row r="115" spans="1:4" ht="27" customHeight="1">
      <c r="A115" s="7"/>
      <c r="B115" s="7"/>
      <c r="C115" s="8"/>
      <c r="D115" s="33"/>
    </row>
    <row r="116" spans="1:4" ht="75.75" customHeight="1">
      <c r="A116" s="6" t="s">
        <v>29</v>
      </c>
      <c r="B116" s="6" t="s">
        <v>114</v>
      </c>
      <c r="C116" s="97" t="s">
        <v>271</v>
      </c>
      <c r="D116" s="33"/>
    </row>
    <row r="117" spans="1:4">
      <c r="A117" s="6" t="s">
        <v>25</v>
      </c>
      <c r="B117" s="6" t="s">
        <v>117</v>
      </c>
      <c r="C117" s="274" t="s">
        <v>14</v>
      </c>
      <c r="D117" s="33"/>
    </row>
    <row r="118" spans="1:4">
      <c r="A118" s="6" t="s">
        <v>26</v>
      </c>
      <c r="B118" s="275" t="s">
        <v>118</v>
      </c>
      <c r="C118" s="30"/>
      <c r="D118" s="33"/>
    </row>
    <row r="119" spans="1:4">
      <c r="A119" s="6" t="s">
        <v>27</v>
      </c>
      <c r="B119" s="275" t="s">
        <v>119</v>
      </c>
      <c r="C119" s="31"/>
      <c r="D119" s="33"/>
    </row>
    <row r="120" spans="1:4" ht="17.25" customHeight="1">
      <c r="A120" s="6" t="s">
        <v>21</v>
      </c>
      <c r="B120" s="275" t="s">
        <v>20</v>
      </c>
      <c r="C120" s="31"/>
      <c r="D120" s="33"/>
    </row>
    <row r="121" spans="1:4" ht="17.25" customHeight="1">
      <c r="A121" s="6" t="s">
        <v>15</v>
      </c>
      <c r="B121" s="275" t="s">
        <v>120</v>
      </c>
      <c r="C121" s="32"/>
      <c r="D121" s="33"/>
    </row>
    <row r="122" spans="1:4">
      <c r="A122" s="339" t="s">
        <v>30</v>
      </c>
      <c r="B122" s="340"/>
      <c r="C122" s="29"/>
      <c r="D122" s="33"/>
    </row>
    <row r="123" spans="1:4">
      <c r="A123" s="341" t="s">
        <v>28</v>
      </c>
      <c r="B123" s="341"/>
      <c r="C123" s="40">
        <f>'1.'!D18</f>
        <v>300</v>
      </c>
      <c r="D123" s="41"/>
    </row>
    <row r="124" spans="1:4">
      <c r="A124" s="38"/>
      <c r="B124" s="38"/>
      <c r="C124" s="8"/>
      <c r="D124" s="33"/>
    </row>
    <row r="125" spans="1:4" ht="69">
      <c r="A125" s="6" t="s">
        <v>29</v>
      </c>
      <c r="B125" s="6" t="s">
        <v>114</v>
      </c>
      <c r="C125" s="97" t="s">
        <v>272</v>
      </c>
      <c r="D125" s="33"/>
    </row>
    <row r="126" spans="1:4">
      <c r="A126" s="6" t="s">
        <v>25</v>
      </c>
      <c r="B126" s="6">
        <v>12003</v>
      </c>
      <c r="C126" s="274" t="s">
        <v>14</v>
      </c>
      <c r="D126" s="33"/>
    </row>
    <row r="127" spans="1:4" ht="69">
      <c r="A127" s="6" t="s">
        <v>26</v>
      </c>
      <c r="B127" s="275" t="s">
        <v>216</v>
      </c>
      <c r="C127" s="30"/>
      <c r="D127" s="33"/>
    </row>
    <row r="128" spans="1:4" ht="69">
      <c r="A128" s="6" t="s">
        <v>27</v>
      </c>
      <c r="B128" s="275" t="s">
        <v>217</v>
      </c>
      <c r="C128" s="31"/>
      <c r="D128" s="33"/>
    </row>
    <row r="129" spans="1:4">
      <c r="A129" s="6" t="s">
        <v>21</v>
      </c>
      <c r="B129" s="275" t="s">
        <v>20</v>
      </c>
      <c r="C129" s="31"/>
      <c r="D129" s="33"/>
    </row>
    <row r="130" spans="1:4" ht="51.75">
      <c r="A130" s="6" t="s">
        <v>15</v>
      </c>
      <c r="B130" s="275" t="s">
        <v>218</v>
      </c>
      <c r="C130" s="32"/>
      <c r="D130" s="33"/>
    </row>
    <row r="131" spans="1:4">
      <c r="A131" s="339" t="s">
        <v>30</v>
      </c>
      <c r="B131" s="340"/>
      <c r="C131" s="29"/>
      <c r="D131" s="33"/>
    </row>
    <row r="132" spans="1:4">
      <c r="A132" s="341" t="s">
        <v>28</v>
      </c>
      <c r="B132" s="341"/>
      <c r="C132" s="40">
        <f>'1.'!D24</f>
        <v>-6000</v>
      </c>
      <c r="D132" s="33">
        <v>135085</v>
      </c>
    </row>
    <row r="133" spans="1:4">
      <c r="A133" s="38"/>
      <c r="B133" s="38"/>
      <c r="C133" s="8"/>
      <c r="D133" s="33"/>
    </row>
    <row r="134" spans="1:4" ht="69">
      <c r="A134" s="6" t="s">
        <v>29</v>
      </c>
      <c r="B134" s="6" t="s">
        <v>114</v>
      </c>
      <c r="C134" s="97" t="s">
        <v>272</v>
      </c>
      <c r="D134" s="33"/>
    </row>
    <row r="135" spans="1:4">
      <c r="A135" s="6" t="s">
        <v>25</v>
      </c>
      <c r="B135" s="6">
        <v>12005</v>
      </c>
      <c r="C135" s="274" t="s">
        <v>14</v>
      </c>
      <c r="D135" s="33"/>
    </row>
    <row r="136" spans="1:4" ht="34.5">
      <c r="A136" s="6" t="s">
        <v>26</v>
      </c>
      <c r="B136" s="275" t="s">
        <v>211</v>
      </c>
      <c r="C136" s="30"/>
      <c r="D136" s="33"/>
    </row>
    <row r="137" spans="1:4" ht="34.5">
      <c r="A137" s="6" t="s">
        <v>27</v>
      </c>
      <c r="B137" s="275" t="s">
        <v>211</v>
      </c>
      <c r="C137" s="31"/>
      <c r="D137" s="33"/>
    </row>
    <row r="138" spans="1:4">
      <c r="A138" s="6" t="s">
        <v>21</v>
      </c>
      <c r="B138" s="275" t="s">
        <v>20</v>
      </c>
      <c r="C138" s="31"/>
      <c r="D138" s="33"/>
    </row>
    <row r="139" spans="1:4" ht="17.25" customHeight="1">
      <c r="A139" s="83" t="s">
        <v>207</v>
      </c>
      <c r="B139" s="83" t="s">
        <v>179</v>
      </c>
      <c r="C139" s="32"/>
      <c r="D139" s="33"/>
    </row>
    <row r="140" spans="1:4">
      <c r="A140" s="339" t="s">
        <v>30</v>
      </c>
      <c r="B140" s="340"/>
      <c r="C140" s="29"/>
      <c r="D140" s="33"/>
    </row>
    <row r="141" spans="1:4">
      <c r="A141" s="341" t="s">
        <v>212</v>
      </c>
      <c r="B141" s="341"/>
      <c r="C141" s="40">
        <v>-3</v>
      </c>
      <c r="D141" s="41">
        <v>10000</v>
      </c>
    </row>
    <row r="142" spans="1:4">
      <c r="A142" s="341" t="s">
        <v>28</v>
      </c>
      <c r="B142" s="341"/>
      <c r="C142" s="40">
        <f>'1.'!D30</f>
        <v>-3700</v>
      </c>
      <c r="D142" s="41"/>
    </row>
    <row r="143" spans="1:4">
      <c r="A143" s="38"/>
      <c r="B143" s="38"/>
      <c r="C143" s="8"/>
      <c r="D143" s="33"/>
    </row>
    <row r="144" spans="1:4" ht="15" customHeight="1">
      <c r="A144" s="139" t="s">
        <v>51</v>
      </c>
      <c r="B144" s="144" t="s">
        <v>52</v>
      </c>
      <c r="C144" s="8"/>
      <c r="D144" s="33"/>
    </row>
    <row r="145" spans="1:4" ht="17.25" customHeight="1">
      <c r="A145" s="139">
        <v>1011</v>
      </c>
      <c r="B145" s="140" t="s">
        <v>142</v>
      </c>
      <c r="C145" s="8"/>
      <c r="D145" s="33"/>
    </row>
    <row r="146" spans="1:4">
      <c r="A146" s="38"/>
      <c r="B146" s="38"/>
      <c r="C146" s="8"/>
      <c r="D146" s="33"/>
    </row>
    <row r="147" spans="1:4">
      <c r="A147" s="52"/>
      <c r="B147" s="52"/>
      <c r="C147" s="8"/>
      <c r="D147" s="33"/>
    </row>
    <row r="148" spans="1:4" ht="72.75" customHeight="1">
      <c r="A148" s="275" t="s">
        <v>29</v>
      </c>
      <c r="B148" s="275" t="s">
        <v>175</v>
      </c>
      <c r="C148" s="97" t="s">
        <v>272</v>
      </c>
      <c r="D148" s="33"/>
    </row>
    <row r="149" spans="1:4" ht="17.25" customHeight="1">
      <c r="A149" s="275" t="s">
        <v>25</v>
      </c>
      <c r="B149" s="275">
        <v>11003</v>
      </c>
      <c r="C149" s="274" t="s">
        <v>14</v>
      </c>
      <c r="D149" s="33"/>
    </row>
    <row r="150" spans="1:4">
      <c r="A150" s="275" t="s">
        <v>26</v>
      </c>
      <c r="B150" s="275" t="s">
        <v>149</v>
      </c>
      <c r="C150" s="51"/>
      <c r="D150" s="33"/>
    </row>
    <row r="151" spans="1:4" ht="17.25" customHeight="1">
      <c r="A151" s="275" t="s">
        <v>27</v>
      </c>
      <c r="B151" s="275" t="s">
        <v>150</v>
      </c>
      <c r="C151" s="51"/>
      <c r="D151" s="33"/>
    </row>
    <row r="152" spans="1:4">
      <c r="A152" s="275" t="s">
        <v>21</v>
      </c>
      <c r="B152" s="275" t="s">
        <v>176</v>
      </c>
      <c r="C152" s="51"/>
      <c r="D152" s="33"/>
    </row>
    <row r="153" spans="1:4" ht="34.5">
      <c r="A153" s="275" t="s">
        <v>178</v>
      </c>
      <c r="B153" s="275" t="s">
        <v>179</v>
      </c>
      <c r="C153" s="17"/>
      <c r="D153" s="33"/>
    </row>
    <row r="154" spans="1:4">
      <c r="A154" s="339" t="s">
        <v>30</v>
      </c>
      <c r="B154" s="366"/>
      <c r="C154" s="51"/>
      <c r="D154" s="33"/>
    </row>
    <row r="155" spans="1:4">
      <c r="A155" s="372" t="s">
        <v>180</v>
      </c>
      <c r="B155" s="372"/>
      <c r="C155" s="93"/>
      <c r="D155" s="33"/>
    </row>
    <row r="156" spans="1:4">
      <c r="A156" s="372" t="s">
        <v>181</v>
      </c>
      <c r="B156" s="372"/>
      <c r="C156" s="94">
        <f>SUM('5'!C53)</f>
        <v>-10590</v>
      </c>
      <c r="D156" s="33"/>
    </row>
    <row r="157" spans="1:4" ht="17.25" customHeight="1">
      <c r="A157" s="372" t="s">
        <v>182</v>
      </c>
      <c r="B157" s="372"/>
      <c r="C157" s="94">
        <f>SUM('5'!C54)</f>
        <v>-71150</v>
      </c>
      <c r="D157" s="33"/>
    </row>
    <row r="158" spans="1:4">
      <c r="A158" s="372" t="s">
        <v>183</v>
      </c>
      <c r="B158" s="372"/>
      <c r="C158" s="94">
        <f>SUM('5'!C55)</f>
        <v>7064</v>
      </c>
      <c r="D158" s="33"/>
    </row>
    <row r="159" spans="1:4" ht="17.25" customHeight="1">
      <c r="A159" s="372" t="s">
        <v>184</v>
      </c>
      <c r="B159" s="372"/>
      <c r="C159" s="94">
        <f>SUM('5'!C56)</f>
        <v>-41821</v>
      </c>
      <c r="D159" s="33"/>
    </row>
    <row r="160" spans="1:4" ht="17.25" customHeight="1">
      <c r="A160" s="372" t="s">
        <v>185</v>
      </c>
      <c r="B160" s="372"/>
      <c r="C160" s="94">
        <f>SUM('5'!C57)</f>
        <v>-58000</v>
      </c>
      <c r="D160" s="33"/>
    </row>
    <row r="161" spans="1:4" ht="17.25" customHeight="1">
      <c r="A161" s="341" t="s">
        <v>28</v>
      </c>
      <c r="B161" s="341"/>
      <c r="C161" s="95">
        <f>'1.'!D43</f>
        <v>-58400</v>
      </c>
      <c r="D161" s="33"/>
    </row>
    <row r="162" spans="1:4" ht="17.25" customHeight="1">
      <c r="A162" s="38"/>
      <c r="B162" s="38"/>
      <c r="C162" s="8"/>
      <c r="D162" s="33"/>
    </row>
    <row r="163" spans="1:4" ht="17.25" customHeight="1">
      <c r="A163" s="38"/>
      <c r="B163" s="38"/>
      <c r="C163" s="8"/>
      <c r="D163" s="33"/>
    </row>
    <row r="164" spans="1:4" ht="77.25" customHeight="1">
      <c r="A164" s="6" t="s">
        <v>29</v>
      </c>
      <c r="B164" s="6">
        <v>1011</v>
      </c>
      <c r="C164" s="97" t="s">
        <v>272</v>
      </c>
      <c r="D164" s="33"/>
    </row>
    <row r="165" spans="1:4">
      <c r="A165" s="6" t="s">
        <v>25</v>
      </c>
      <c r="B165" s="6" t="s">
        <v>116</v>
      </c>
      <c r="C165" s="272" t="s">
        <v>14</v>
      </c>
      <c r="D165" s="33"/>
    </row>
    <row r="166" spans="1:4" ht="34.5">
      <c r="A166" s="6" t="s">
        <v>26</v>
      </c>
      <c r="B166" s="275" t="s">
        <v>145</v>
      </c>
      <c r="C166" s="30"/>
      <c r="D166" s="33"/>
    </row>
    <row r="167" spans="1:4" ht="17.25" customHeight="1">
      <c r="A167" s="6" t="s">
        <v>27</v>
      </c>
      <c r="B167" s="275" t="s">
        <v>146</v>
      </c>
      <c r="C167" s="31"/>
      <c r="D167" s="33"/>
    </row>
    <row r="168" spans="1:4" ht="17.25" customHeight="1">
      <c r="A168" s="6" t="s">
        <v>21</v>
      </c>
      <c r="B168" s="275" t="s">
        <v>20</v>
      </c>
      <c r="C168" s="31"/>
      <c r="D168" s="33"/>
    </row>
    <row r="169" spans="1:4" ht="17.25" customHeight="1">
      <c r="A169" s="6" t="s">
        <v>15</v>
      </c>
      <c r="B169" s="275" t="s">
        <v>147</v>
      </c>
      <c r="C169" s="32"/>
      <c r="D169" s="33"/>
    </row>
    <row r="170" spans="1:4" ht="17.25" customHeight="1">
      <c r="A170" s="339" t="s">
        <v>30</v>
      </c>
      <c r="B170" s="340"/>
      <c r="C170" s="29"/>
      <c r="D170" s="33"/>
    </row>
    <row r="171" spans="1:4" ht="17.25" customHeight="1">
      <c r="A171" s="341" t="s">
        <v>187</v>
      </c>
      <c r="B171" s="341"/>
      <c r="C171" s="40">
        <f>SUM(C172/D171/12*1000)</f>
        <v>-2314.8148148148148</v>
      </c>
      <c r="D171" s="33">
        <v>31500</v>
      </c>
    </row>
    <row r="172" spans="1:4" ht="17.25" customHeight="1">
      <c r="A172" s="363" t="s">
        <v>28</v>
      </c>
      <c r="B172" s="364"/>
      <c r="C172" s="15">
        <f>'1.'!D49</f>
        <v>-875000</v>
      </c>
      <c r="D172" s="33"/>
    </row>
    <row r="173" spans="1:4">
      <c r="A173" s="38"/>
      <c r="B173" s="38"/>
      <c r="C173" s="8"/>
      <c r="D173" s="33"/>
    </row>
    <row r="174" spans="1:4" ht="17.25" customHeight="1">
      <c r="A174" s="141" t="s">
        <v>51</v>
      </c>
      <c r="B174" s="144" t="s">
        <v>52</v>
      </c>
      <c r="C174" s="10"/>
      <c r="D174" s="33"/>
    </row>
    <row r="175" spans="1:4" ht="17.25" customHeight="1">
      <c r="A175" s="142" t="s">
        <v>54</v>
      </c>
      <c r="B175" s="140" t="s">
        <v>55</v>
      </c>
      <c r="C175" s="10"/>
      <c r="D175" s="33"/>
    </row>
    <row r="176" spans="1:4">
      <c r="A176" s="122"/>
      <c r="B176" s="122"/>
      <c r="C176" s="10"/>
      <c r="D176" s="33"/>
    </row>
    <row r="177" spans="1:4" ht="69">
      <c r="A177" s="6" t="s">
        <v>29</v>
      </c>
      <c r="B177" s="6" t="s">
        <v>54</v>
      </c>
      <c r="C177" s="97" t="s">
        <v>272</v>
      </c>
      <c r="D177" s="33"/>
    </row>
    <row r="178" spans="1:4" ht="21" customHeight="1">
      <c r="A178" s="6" t="s">
        <v>25</v>
      </c>
      <c r="B178" s="6">
        <v>11001</v>
      </c>
      <c r="C178" s="272" t="s">
        <v>14</v>
      </c>
      <c r="D178" s="33"/>
    </row>
    <row r="179" spans="1:4" ht="21" customHeight="1">
      <c r="A179" s="6" t="s">
        <v>26</v>
      </c>
      <c r="B179" s="275" t="s">
        <v>191</v>
      </c>
      <c r="C179" s="20"/>
      <c r="D179" s="33"/>
    </row>
    <row r="180" spans="1:4" ht="51.75" customHeight="1">
      <c r="A180" s="6" t="s">
        <v>27</v>
      </c>
      <c r="B180" s="49" t="s">
        <v>192</v>
      </c>
      <c r="C180" s="20"/>
      <c r="D180" s="33"/>
    </row>
    <row r="181" spans="1:4" ht="26.25" customHeight="1">
      <c r="A181" s="6" t="s">
        <v>21</v>
      </c>
      <c r="B181" s="123" t="s">
        <v>176</v>
      </c>
      <c r="C181" s="20"/>
      <c r="D181" s="33"/>
    </row>
    <row r="182" spans="1:4" ht="34.5">
      <c r="A182" s="84" t="s">
        <v>207</v>
      </c>
      <c r="B182" s="124" t="s">
        <v>177</v>
      </c>
      <c r="C182" s="20"/>
      <c r="D182" s="33"/>
    </row>
    <row r="183" spans="1:4" ht="17.25" customHeight="1">
      <c r="A183" s="339" t="s">
        <v>30</v>
      </c>
      <c r="B183" s="340"/>
      <c r="C183" s="39"/>
      <c r="D183" s="33"/>
    </row>
    <row r="184" spans="1:4" ht="17.25" customHeight="1">
      <c r="A184" s="337" t="s">
        <v>62</v>
      </c>
      <c r="B184" s="338"/>
      <c r="C184" s="15">
        <f>-39000</f>
        <v>-39000</v>
      </c>
      <c r="D184" s="33"/>
    </row>
    <row r="185" spans="1:4" ht="17.25" customHeight="1">
      <c r="A185" s="348" t="s">
        <v>28</v>
      </c>
      <c r="B185" s="349"/>
      <c r="C185" s="15">
        <f>'1.'!D75</f>
        <v>-20000</v>
      </c>
      <c r="D185" s="33"/>
    </row>
    <row r="186" spans="1:4">
      <c r="A186" s="283"/>
      <c r="B186" s="283"/>
      <c r="C186" s="283"/>
      <c r="D186" s="33"/>
    </row>
    <row r="187" spans="1:4" ht="69.75" customHeight="1">
      <c r="A187" s="6" t="s">
        <v>29</v>
      </c>
      <c r="B187" s="6" t="s">
        <v>54</v>
      </c>
      <c r="C187" s="97" t="s">
        <v>272</v>
      </c>
      <c r="D187" s="33"/>
    </row>
    <row r="188" spans="1:4" ht="17.25" customHeight="1">
      <c r="A188" s="6" t="s">
        <v>25</v>
      </c>
      <c r="B188" s="6">
        <v>12001</v>
      </c>
      <c r="C188" s="272" t="s">
        <v>14</v>
      </c>
      <c r="D188" s="33"/>
    </row>
    <row r="189" spans="1:4" ht="27" customHeight="1">
      <c r="A189" s="6" t="s">
        <v>26</v>
      </c>
      <c r="B189" s="275" t="s">
        <v>60</v>
      </c>
      <c r="C189" s="20"/>
      <c r="D189" s="33"/>
    </row>
    <row r="190" spans="1:4" ht="17.25" customHeight="1">
      <c r="A190" s="6" t="s">
        <v>27</v>
      </c>
      <c r="B190" s="37" t="s">
        <v>61</v>
      </c>
      <c r="C190" s="20"/>
      <c r="D190" s="33"/>
    </row>
    <row r="191" spans="1:4">
      <c r="A191" s="6" t="s">
        <v>21</v>
      </c>
      <c r="B191" s="96" t="s">
        <v>20</v>
      </c>
      <c r="C191" s="20"/>
      <c r="D191" s="33"/>
    </row>
    <row r="192" spans="1:4" ht="34.5">
      <c r="A192" s="6" t="s">
        <v>15</v>
      </c>
      <c r="B192" s="6" t="s">
        <v>69</v>
      </c>
      <c r="C192" s="20"/>
      <c r="D192" s="33"/>
    </row>
    <row r="193" spans="1:4">
      <c r="A193" s="339" t="s">
        <v>30</v>
      </c>
      <c r="B193" s="340"/>
      <c r="C193" s="39"/>
      <c r="D193" s="33"/>
    </row>
    <row r="194" spans="1:4" ht="17.25" customHeight="1">
      <c r="A194" s="337" t="s">
        <v>62</v>
      </c>
      <c r="B194" s="338"/>
      <c r="C194" s="40">
        <f>SUM(C195/D194/12)*1000</f>
        <v>-300</v>
      </c>
      <c r="D194" s="41">
        <v>36000</v>
      </c>
    </row>
    <row r="195" spans="1:4" ht="17.25" customHeight="1">
      <c r="A195" s="348" t="s">
        <v>28</v>
      </c>
      <c r="B195" s="349"/>
      <c r="C195" s="15">
        <f>'1.'!D81</f>
        <v>-129600</v>
      </c>
      <c r="D195" s="41" t="s">
        <v>89</v>
      </c>
    </row>
    <row r="196" spans="1:4">
      <c r="A196" s="7"/>
      <c r="B196" s="7"/>
      <c r="C196" s="9"/>
      <c r="D196" s="33"/>
    </row>
    <row r="197" spans="1:4" ht="17.25" customHeight="1">
      <c r="A197" s="7"/>
      <c r="B197" s="7"/>
      <c r="C197" s="9"/>
      <c r="D197" s="33"/>
    </row>
    <row r="198" spans="1:4" ht="79.5" customHeight="1">
      <c r="A198" s="6" t="s">
        <v>29</v>
      </c>
      <c r="B198" s="6" t="s">
        <v>54</v>
      </c>
      <c r="C198" s="97" t="s">
        <v>271</v>
      </c>
      <c r="D198" s="33"/>
    </row>
    <row r="199" spans="1:4" ht="17.25" customHeight="1">
      <c r="A199" s="6" t="s">
        <v>25</v>
      </c>
      <c r="B199" s="6">
        <v>12004</v>
      </c>
      <c r="C199" s="272" t="s">
        <v>14</v>
      </c>
      <c r="D199" s="33"/>
    </row>
    <row r="200" spans="1:4" ht="34.5">
      <c r="A200" s="6" t="s">
        <v>26</v>
      </c>
      <c r="B200" s="275" t="s">
        <v>80</v>
      </c>
      <c r="C200" s="20"/>
      <c r="D200" s="33"/>
    </row>
    <row r="201" spans="1:4" ht="69">
      <c r="A201" s="6" t="s">
        <v>27</v>
      </c>
      <c r="B201" s="275" t="s">
        <v>81</v>
      </c>
      <c r="C201" s="20"/>
      <c r="D201" s="33"/>
    </row>
    <row r="202" spans="1:4">
      <c r="A202" s="6" t="s">
        <v>21</v>
      </c>
      <c r="B202" s="275" t="s">
        <v>20</v>
      </c>
      <c r="C202" s="20"/>
      <c r="D202" s="33"/>
    </row>
    <row r="203" spans="1:4" ht="51.75">
      <c r="A203" s="6" t="s">
        <v>15</v>
      </c>
      <c r="B203" s="275" t="s">
        <v>82</v>
      </c>
      <c r="C203" s="20"/>
      <c r="D203" s="33"/>
    </row>
    <row r="204" spans="1:4">
      <c r="A204" s="339" t="s">
        <v>30</v>
      </c>
      <c r="B204" s="340"/>
      <c r="C204" s="39"/>
      <c r="D204" s="33"/>
    </row>
    <row r="205" spans="1:4" ht="17.25" customHeight="1">
      <c r="A205" s="350" t="s">
        <v>83</v>
      </c>
      <c r="B205" s="351"/>
      <c r="C205" s="40">
        <f>SUM(C206/D205/12)*1000</f>
        <v>1250</v>
      </c>
      <c r="D205" s="41">
        <v>50000</v>
      </c>
    </row>
    <row r="206" spans="1:4" ht="17.25" customHeight="1">
      <c r="A206" s="348" t="s">
        <v>28</v>
      </c>
      <c r="B206" s="349"/>
      <c r="C206" s="40">
        <f>'1.'!D87</f>
        <v>750000</v>
      </c>
      <c r="D206" s="41"/>
    </row>
    <row r="207" spans="1:4">
      <c r="A207" s="7"/>
      <c r="B207" s="7"/>
      <c r="C207" s="9"/>
      <c r="D207" s="33"/>
    </row>
    <row r="208" spans="1:4" ht="17.25" customHeight="1">
      <c r="A208" s="148" t="s">
        <v>29</v>
      </c>
      <c r="B208" s="148" t="s">
        <v>26</v>
      </c>
      <c r="C208" s="53"/>
      <c r="D208" s="53"/>
    </row>
    <row r="209" spans="1:5" ht="34.5">
      <c r="A209" s="147">
        <v>1082</v>
      </c>
      <c r="B209" s="143" t="s">
        <v>125</v>
      </c>
      <c r="C209" s="53"/>
      <c r="D209" s="53"/>
    </row>
    <row r="210" spans="1:5">
      <c r="A210" s="354" t="s">
        <v>53</v>
      </c>
      <c r="B210" s="354"/>
      <c r="C210" s="53"/>
      <c r="D210" s="53"/>
    </row>
    <row r="211" spans="1:5" ht="72.75" customHeight="1">
      <c r="A211" s="279" t="s">
        <v>29</v>
      </c>
      <c r="B211" s="279" t="s">
        <v>136</v>
      </c>
      <c r="C211" s="97" t="s">
        <v>272</v>
      </c>
      <c r="D211" s="53"/>
    </row>
    <row r="212" spans="1:5" ht="17.25" customHeight="1">
      <c r="A212" s="36" t="s">
        <v>25</v>
      </c>
      <c r="B212" s="36" t="s">
        <v>116</v>
      </c>
      <c r="C212" s="272" t="s">
        <v>14</v>
      </c>
      <c r="D212" s="53"/>
    </row>
    <row r="213" spans="1:5">
      <c r="A213" s="36" t="s">
        <v>26</v>
      </c>
      <c r="B213" s="36" t="s">
        <v>137</v>
      </c>
      <c r="C213" s="20"/>
      <c r="D213" s="53"/>
    </row>
    <row r="214" spans="1:5" ht="28.5" customHeight="1">
      <c r="A214" s="36" t="s">
        <v>27</v>
      </c>
      <c r="B214" s="37" t="s">
        <v>141</v>
      </c>
      <c r="C214" s="20"/>
      <c r="D214" s="53"/>
    </row>
    <row r="215" spans="1:5">
      <c r="A215" s="36" t="s">
        <v>21</v>
      </c>
      <c r="B215" s="37" t="s">
        <v>20</v>
      </c>
      <c r="C215" s="20"/>
      <c r="D215" s="53"/>
    </row>
    <row r="216" spans="1:5" ht="51.75">
      <c r="A216" s="36" t="s">
        <v>15</v>
      </c>
      <c r="B216" s="279" t="s">
        <v>138</v>
      </c>
      <c r="C216" s="20"/>
      <c r="D216" s="53"/>
    </row>
    <row r="217" spans="1:5">
      <c r="A217" s="352" t="s">
        <v>30</v>
      </c>
      <c r="B217" s="353"/>
      <c r="C217" s="39"/>
      <c r="D217" s="33"/>
    </row>
    <row r="218" spans="1:5" ht="17.25" customHeight="1">
      <c r="A218" s="346" t="s">
        <v>139</v>
      </c>
      <c r="B218" s="347"/>
      <c r="C218" s="15">
        <v>-8310</v>
      </c>
      <c r="D218" s="41">
        <v>3560</v>
      </c>
      <c r="E218" s="15">
        <f>C219/D218/12*1000</f>
        <v>-8309.925093632959</v>
      </c>
    </row>
    <row r="219" spans="1:5" ht="17.25" customHeight="1">
      <c r="A219" s="344" t="s">
        <v>28</v>
      </c>
      <c r="B219" s="345"/>
      <c r="C219" s="40">
        <f>'1.'!D106</f>
        <v>-355000</v>
      </c>
      <c r="D219" s="41"/>
    </row>
    <row r="220" spans="1:5" ht="17.25" customHeight="1">
      <c r="A220" s="228"/>
      <c r="B220" s="228"/>
      <c r="C220" s="138"/>
      <c r="D220" s="41"/>
    </row>
    <row r="221" spans="1:5" ht="17.25" customHeight="1">
      <c r="A221" s="228"/>
      <c r="B221" s="228"/>
      <c r="C221" s="138"/>
      <c r="D221" s="41"/>
    </row>
    <row r="222" spans="1:5" ht="17.25" customHeight="1">
      <c r="A222" s="240" t="s">
        <v>51</v>
      </c>
      <c r="B222" s="241" t="s">
        <v>52</v>
      </c>
      <c r="C222" s="138"/>
      <c r="D222" s="41"/>
    </row>
    <row r="223" spans="1:5" ht="17.25" customHeight="1">
      <c r="A223" s="256" t="s">
        <v>411</v>
      </c>
      <c r="B223" s="257" t="s">
        <v>412</v>
      </c>
      <c r="C223" s="138"/>
      <c r="D223" s="41"/>
    </row>
    <row r="224" spans="1:5" ht="17.25" customHeight="1">
      <c r="A224" s="354" t="s">
        <v>53</v>
      </c>
      <c r="B224" s="354"/>
      <c r="C224" s="138"/>
      <c r="D224" s="41"/>
    </row>
    <row r="225" spans="1:4" ht="17.25" customHeight="1">
      <c r="A225" s="228"/>
      <c r="B225" s="228"/>
      <c r="C225" s="138"/>
      <c r="D225" s="41"/>
    </row>
    <row r="226" spans="1:4" ht="69">
      <c r="A226" s="275" t="s">
        <v>29</v>
      </c>
      <c r="B226" s="278" t="s">
        <v>411</v>
      </c>
      <c r="C226" s="97" t="s">
        <v>272</v>
      </c>
      <c r="D226" s="41"/>
    </row>
    <row r="227" spans="1:4" ht="17.25" customHeight="1">
      <c r="A227" s="275" t="s">
        <v>25</v>
      </c>
      <c r="B227" s="278" t="s">
        <v>391</v>
      </c>
      <c r="C227" s="274" t="s">
        <v>14</v>
      </c>
      <c r="D227" s="41"/>
    </row>
    <row r="228" spans="1:4" ht="69">
      <c r="A228" s="275" t="s">
        <v>26</v>
      </c>
      <c r="B228" s="278" t="s">
        <v>429</v>
      </c>
      <c r="C228" s="40"/>
      <c r="D228" s="41"/>
    </row>
    <row r="229" spans="1:4" ht="69">
      <c r="A229" s="275" t="s">
        <v>27</v>
      </c>
      <c r="B229" s="278" t="s">
        <v>430</v>
      </c>
      <c r="C229" s="40"/>
      <c r="D229" s="41"/>
    </row>
    <row r="230" spans="1:4" ht="17.25" customHeight="1">
      <c r="A230" s="275" t="s">
        <v>21</v>
      </c>
      <c r="B230" s="278" t="s">
        <v>176</v>
      </c>
      <c r="C230" s="40"/>
      <c r="D230" s="41"/>
    </row>
    <row r="231" spans="1:4" ht="34.5">
      <c r="A231" s="275" t="s">
        <v>431</v>
      </c>
      <c r="B231" s="278" t="s">
        <v>177</v>
      </c>
      <c r="C231" s="40"/>
      <c r="D231" s="41"/>
    </row>
    <row r="232" spans="1:4" ht="17.25" customHeight="1">
      <c r="A232" s="342" t="s">
        <v>30</v>
      </c>
      <c r="B232" s="342"/>
      <c r="C232" s="40"/>
      <c r="D232" s="41"/>
    </row>
    <row r="233" spans="1:4" ht="17.25" customHeight="1">
      <c r="A233" s="373" t="s">
        <v>432</v>
      </c>
      <c r="B233" s="373"/>
      <c r="C233" s="40">
        <f>'5'!C157</f>
        <v>-185</v>
      </c>
      <c r="D233" s="41"/>
    </row>
    <row r="234" spans="1:4" ht="17.25" customHeight="1">
      <c r="A234" s="341" t="s">
        <v>28</v>
      </c>
      <c r="B234" s="341"/>
      <c r="C234" s="40">
        <f>'5'!C158</f>
        <v>-16901.400000000001</v>
      </c>
      <c r="D234" s="41"/>
    </row>
    <row r="235" spans="1:4" ht="17.25" customHeight="1">
      <c r="A235" s="228"/>
      <c r="B235" s="228"/>
      <c r="C235" s="138"/>
      <c r="D235" s="41"/>
    </row>
    <row r="236" spans="1:4" ht="69">
      <c r="A236" s="275" t="s">
        <v>29</v>
      </c>
      <c r="B236" s="278" t="s">
        <v>411</v>
      </c>
      <c r="C236" s="97" t="s">
        <v>272</v>
      </c>
      <c r="D236" s="41"/>
    </row>
    <row r="237" spans="1:4" ht="17.25" customHeight="1">
      <c r="A237" s="275" t="s">
        <v>25</v>
      </c>
      <c r="B237" s="278" t="s">
        <v>117</v>
      </c>
      <c r="C237" s="274" t="s">
        <v>14</v>
      </c>
      <c r="D237" s="41"/>
    </row>
    <row r="238" spans="1:4" ht="103.5">
      <c r="A238" s="275" t="s">
        <v>26</v>
      </c>
      <c r="B238" s="278" t="s">
        <v>433</v>
      </c>
      <c r="C238" s="40"/>
      <c r="D238" s="41"/>
    </row>
    <row r="239" spans="1:4" ht="86.25">
      <c r="A239" s="275" t="s">
        <v>27</v>
      </c>
      <c r="B239" s="278" t="s">
        <v>434</v>
      </c>
      <c r="C239" s="40"/>
      <c r="D239" s="41"/>
    </row>
    <row r="240" spans="1:4" ht="17.25" customHeight="1">
      <c r="A240" s="275" t="s">
        <v>21</v>
      </c>
      <c r="B240" s="278" t="s">
        <v>20</v>
      </c>
      <c r="C240" s="40"/>
      <c r="D240" s="41"/>
    </row>
    <row r="241" spans="1:4" ht="51.75">
      <c r="A241" s="275" t="s">
        <v>15</v>
      </c>
      <c r="B241" s="278" t="s">
        <v>435</v>
      </c>
      <c r="C241" s="40"/>
      <c r="D241" s="41"/>
    </row>
    <row r="242" spans="1:4" ht="17.25" customHeight="1">
      <c r="A242" s="342" t="s">
        <v>30</v>
      </c>
      <c r="B242" s="342"/>
      <c r="C242" s="40"/>
      <c r="D242" s="41"/>
    </row>
    <row r="243" spans="1:4" ht="17.25" customHeight="1">
      <c r="A243" s="373" t="s">
        <v>436</v>
      </c>
      <c r="B243" s="373"/>
      <c r="C243" s="40">
        <v>-80</v>
      </c>
      <c r="D243" s="41"/>
    </row>
    <row r="244" spans="1:4" ht="17.25" customHeight="1">
      <c r="A244" s="373" t="s">
        <v>437</v>
      </c>
      <c r="B244" s="373"/>
      <c r="C244" s="40">
        <v>-11</v>
      </c>
      <c r="D244" s="41"/>
    </row>
    <row r="245" spans="1:4" ht="17.25" customHeight="1">
      <c r="A245" s="341" t="s">
        <v>28</v>
      </c>
      <c r="B245" s="341"/>
      <c r="C245" s="40">
        <f>'5'!C169</f>
        <v>-76950</v>
      </c>
      <c r="D245" s="41"/>
    </row>
    <row r="246" spans="1:4" ht="17.25" customHeight="1">
      <c r="A246" s="228"/>
      <c r="B246" s="228"/>
      <c r="C246" s="138"/>
      <c r="D246" s="41"/>
    </row>
    <row r="247" spans="1:4" ht="17.25" customHeight="1">
      <c r="A247" s="240" t="s">
        <v>51</v>
      </c>
      <c r="B247" s="241" t="s">
        <v>52</v>
      </c>
      <c r="C247" s="138"/>
      <c r="D247" s="41"/>
    </row>
    <row r="248" spans="1:4" ht="17.25" customHeight="1">
      <c r="A248" s="256" t="s">
        <v>414</v>
      </c>
      <c r="B248" s="257" t="s">
        <v>415</v>
      </c>
      <c r="C248" s="138"/>
      <c r="D248" s="41"/>
    </row>
    <row r="249" spans="1:4" ht="17.25" customHeight="1">
      <c r="A249" s="229" t="s">
        <v>53</v>
      </c>
      <c r="B249" s="228"/>
      <c r="C249" s="138"/>
      <c r="D249" s="41"/>
    </row>
    <row r="250" spans="1:4" ht="17.25" customHeight="1">
      <c r="A250" s="230"/>
      <c r="B250" s="230"/>
      <c r="C250" s="40"/>
      <c r="D250" s="41"/>
    </row>
    <row r="251" spans="1:4" ht="69">
      <c r="A251" s="275" t="s">
        <v>29</v>
      </c>
      <c r="B251" s="278" t="s">
        <v>414</v>
      </c>
      <c r="C251" s="231" t="s">
        <v>272</v>
      </c>
      <c r="D251" s="41"/>
    </row>
    <row r="252" spans="1:4" ht="17.25" customHeight="1">
      <c r="A252" s="275" t="s">
        <v>25</v>
      </c>
      <c r="B252" s="278" t="s">
        <v>416</v>
      </c>
      <c r="C252" s="274" t="s">
        <v>14</v>
      </c>
      <c r="D252" s="41"/>
    </row>
    <row r="253" spans="1:4" ht="51.75">
      <c r="A253" s="275" t="s">
        <v>26</v>
      </c>
      <c r="B253" s="278" t="s">
        <v>417</v>
      </c>
      <c r="C253" s="40"/>
      <c r="D253" s="41"/>
    </row>
    <row r="254" spans="1:4" ht="51.75">
      <c r="A254" s="275" t="s">
        <v>27</v>
      </c>
      <c r="B254" s="278" t="s">
        <v>417</v>
      </c>
      <c r="C254" s="40"/>
      <c r="D254" s="41"/>
    </row>
    <row r="255" spans="1:4" ht="17.25" customHeight="1">
      <c r="A255" s="275" t="s">
        <v>21</v>
      </c>
      <c r="B255" s="278" t="s">
        <v>20</v>
      </c>
      <c r="C255" s="40"/>
      <c r="D255" s="41"/>
    </row>
    <row r="256" spans="1:4" ht="34.5">
      <c r="A256" s="275" t="s">
        <v>207</v>
      </c>
      <c r="B256" s="278" t="s">
        <v>418</v>
      </c>
      <c r="C256" s="40"/>
      <c r="D256" s="41"/>
    </row>
    <row r="257" spans="1:4" ht="17.25" customHeight="1">
      <c r="A257" s="342" t="s">
        <v>30</v>
      </c>
      <c r="B257" s="342"/>
      <c r="C257" s="40"/>
      <c r="D257" s="41"/>
    </row>
    <row r="258" spans="1:4" ht="17.25" customHeight="1">
      <c r="A258" s="343" t="s">
        <v>419</v>
      </c>
      <c r="B258" s="343"/>
      <c r="C258" s="40">
        <f>'5'!C183</f>
        <v>-220</v>
      </c>
      <c r="D258" s="41"/>
    </row>
    <row r="259" spans="1:4" ht="17.25" customHeight="1">
      <c r="A259" s="341" t="s">
        <v>28</v>
      </c>
      <c r="B259" s="341"/>
      <c r="C259" s="40">
        <f>'5'!C184</f>
        <v>-400000</v>
      </c>
      <c r="D259" s="41"/>
    </row>
    <row r="260" spans="1:4" ht="17.25" customHeight="1">
      <c r="A260" s="228"/>
      <c r="B260" s="228"/>
      <c r="C260" s="138"/>
      <c r="D260" s="41"/>
    </row>
    <row r="261" spans="1:4" ht="69">
      <c r="A261" s="275" t="s">
        <v>29</v>
      </c>
      <c r="B261" s="278" t="s">
        <v>414</v>
      </c>
      <c r="C261" s="231" t="s">
        <v>272</v>
      </c>
      <c r="D261" s="41"/>
    </row>
    <row r="262" spans="1:4">
      <c r="A262" s="275" t="s">
        <v>25</v>
      </c>
      <c r="B262" s="278" t="s">
        <v>413</v>
      </c>
      <c r="C262" s="274" t="s">
        <v>14</v>
      </c>
      <c r="D262" s="41"/>
    </row>
    <row r="263" spans="1:4" ht="51.75">
      <c r="A263" s="275" t="s">
        <v>26</v>
      </c>
      <c r="B263" s="278" t="s">
        <v>420</v>
      </c>
      <c r="C263" s="40"/>
      <c r="D263" s="41"/>
    </row>
    <row r="264" spans="1:4" ht="69">
      <c r="A264" s="275" t="s">
        <v>27</v>
      </c>
      <c r="B264" s="278" t="s">
        <v>421</v>
      </c>
      <c r="C264" s="40"/>
      <c r="D264" s="41"/>
    </row>
    <row r="265" spans="1:4" ht="17.25" customHeight="1">
      <c r="A265" s="275" t="s">
        <v>21</v>
      </c>
      <c r="B265" s="278" t="s">
        <v>20</v>
      </c>
      <c r="C265" s="40"/>
      <c r="D265" s="41"/>
    </row>
    <row r="266" spans="1:4" ht="34.5">
      <c r="A266" s="275" t="s">
        <v>207</v>
      </c>
      <c r="B266" s="278" t="s">
        <v>422</v>
      </c>
      <c r="C266" s="40"/>
      <c r="D266" s="41"/>
    </row>
    <row r="267" spans="1:4" ht="17.25" customHeight="1">
      <c r="A267" s="342" t="s">
        <v>30</v>
      </c>
      <c r="B267" s="342"/>
      <c r="C267" s="40"/>
      <c r="D267" s="41"/>
    </row>
    <row r="268" spans="1:4" ht="17.25" customHeight="1">
      <c r="A268" s="343" t="s">
        <v>423</v>
      </c>
      <c r="B268" s="343"/>
      <c r="C268" s="40">
        <f>'5'!C193</f>
        <v>-155</v>
      </c>
      <c r="D268" s="41"/>
    </row>
    <row r="269" spans="1:4" ht="17.25" customHeight="1">
      <c r="A269" s="341" t="s">
        <v>28</v>
      </c>
      <c r="B269" s="341"/>
      <c r="C269" s="40">
        <f>'5'!C194</f>
        <v>-443000</v>
      </c>
      <c r="D269" s="41"/>
    </row>
    <row r="270" spans="1:4" ht="17.25" customHeight="1">
      <c r="A270" s="228"/>
      <c r="B270" s="228"/>
      <c r="C270" s="138"/>
      <c r="D270" s="41"/>
    </row>
    <row r="271" spans="1:4" ht="17.25" customHeight="1">
      <c r="A271" s="7"/>
      <c r="B271" s="7"/>
      <c r="C271" s="9"/>
      <c r="D271" s="33"/>
    </row>
    <row r="272" spans="1:4">
      <c r="A272" s="145" t="s">
        <v>51</v>
      </c>
      <c r="B272" s="145" t="s">
        <v>52</v>
      </c>
      <c r="C272" s="9"/>
      <c r="D272" s="33"/>
    </row>
    <row r="273" spans="1:4">
      <c r="A273" s="146" t="s">
        <v>77</v>
      </c>
      <c r="B273" s="146" t="s">
        <v>78</v>
      </c>
      <c r="C273" s="9"/>
      <c r="D273" s="33"/>
    </row>
    <row r="274" spans="1:4">
      <c r="A274" s="22" t="s">
        <v>53</v>
      </c>
      <c r="B274" s="23"/>
      <c r="C274" s="9"/>
      <c r="D274" s="33"/>
    </row>
    <row r="275" spans="1:4" ht="31.5" customHeight="1">
      <c r="A275" s="7"/>
      <c r="B275" s="7"/>
      <c r="C275" s="9"/>
      <c r="D275" s="126"/>
    </row>
    <row r="276" spans="1:4" ht="77.25" customHeight="1">
      <c r="A276" s="6" t="s">
        <v>29</v>
      </c>
      <c r="B276" s="6">
        <v>1102</v>
      </c>
      <c r="C276" s="97" t="s">
        <v>271</v>
      </c>
      <c r="D276" s="126"/>
    </row>
    <row r="277" spans="1:4">
      <c r="A277" s="6" t="s">
        <v>25</v>
      </c>
      <c r="B277" s="6">
        <v>11002</v>
      </c>
      <c r="C277" s="272" t="s">
        <v>14</v>
      </c>
      <c r="D277" s="126"/>
    </row>
    <row r="278" spans="1:4" ht="31.5" customHeight="1">
      <c r="A278" s="6" t="s">
        <v>26</v>
      </c>
      <c r="B278" s="275" t="s">
        <v>195</v>
      </c>
      <c r="C278" s="20"/>
      <c r="D278" s="126"/>
    </row>
    <row r="279" spans="1:4" ht="31.5" customHeight="1">
      <c r="A279" s="6" t="s">
        <v>27</v>
      </c>
      <c r="B279" s="275" t="s">
        <v>196</v>
      </c>
      <c r="C279" s="20"/>
      <c r="D279" s="126"/>
    </row>
    <row r="280" spans="1:4">
      <c r="A280" s="6" t="s">
        <v>21</v>
      </c>
      <c r="B280" s="275" t="s">
        <v>176</v>
      </c>
      <c r="C280" s="20"/>
      <c r="D280" s="126"/>
    </row>
    <row r="281" spans="1:4" ht="38.25" customHeight="1">
      <c r="A281" s="85" t="s">
        <v>207</v>
      </c>
      <c r="B281" s="275" t="s">
        <v>197</v>
      </c>
      <c r="C281" s="20"/>
      <c r="D281" s="126"/>
    </row>
    <row r="282" spans="1:4">
      <c r="A282" s="339" t="s">
        <v>30</v>
      </c>
      <c r="B282" s="340"/>
      <c r="C282" s="39"/>
      <c r="D282" s="126"/>
    </row>
    <row r="283" spans="1:4">
      <c r="A283" s="337" t="s">
        <v>28</v>
      </c>
      <c r="B283" s="338"/>
      <c r="C283" s="15">
        <f>'1.'!D157</f>
        <v>40000</v>
      </c>
      <c r="D283" s="126"/>
    </row>
    <row r="284" spans="1:4" ht="31.5" customHeight="1">
      <c r="A284" s="7"/>
      <c r="B284" s="7"/>
      <c r="C284" s="9"/>
      <c r="D284" s="126"/>
    </row>
    <row r="285" spans="1:4" ht="82.5" customHeight="1">
      <c r="A285" s="275" t="s">
        <v>29</v>
      </c>
      <c r="B285" s="275" t="s">
        <v>77</v>
      </c>
      <c r="C285" s="97" t="s">
        <v>271</v>
      </c>
      <c r="D285" s="126"/>
    </row>
    <row r="286" spans="1:4" ht="31.5" customHeight="1">
      <c r="A286" s="275" t="s">
        <v>25</v>
      </c>
      <c r="B286" s="275">
        <v>12001</v>
      </c>
      <c r="C286" s="272" t="s">
        <v>14</v>
      </c>
      <c r="D286" s="126"/>
    </row>
    <row r="287" spans="1:4" ht="31.5" customHeight="1">
      <c r="A287" s="275" t="s">
        <v>26</v>
      </c>
      <c r="B287" s="276" t="s">
        <v>91</v>
      </c>
      <c r="C287" s="17"/>
      <c r="D287" s="33"/>
    </row>
    <row r="288" spans="1:4" ht="73.5" customHeight="1">
      <c r="A288" s="275" t="s">
        <v>27</v>
      </c>
      <c r="B288" s="119" t="s">
        <v>92</v>
      </c>
      <c r="C288" s="127"/>
      <c r="D288" s="33"/>
    </row>
    <row r="289" spans="1:4" ht="31.5" customHeight="1">
      <c r="A289" s="275" t="s">
        <v>21</v>
      </c>
      <c r="B289" s="276" t="s">
        <v>20</v>
      </c>
      <c r="C289" s="18"/>
      <c r="D289" s="33"/>
    </row>
    <row r="290" spans="1:4" ht="54" customHeight="1">
      <c r="A290" s="275" t="s">
        <v>15</v>
      </c>
      <c r="B290" s="119" t="s">
        <v>93</v>
      </c>
      <c r="C290" s="19"/>
      <c r="D290" s="33"/>
    </row>
    <row r="291" spans="1:4">
      <c r="A291" s="342" t="s">
        <v>30</v>
      </c>
      <c r="B291" s="357"/>
      <c r="C291" s="21"/>
      <c r="D291" s="33"/>
    </row>
    <row r="292" spans="1:4" ht="21.75" customHeight="1">
      <c r="A292" s="341" t="s">
        <v>28</v>
      </c>
      <c r="B292" s="337"/>
      <c r="C292" s="40">
        <f>'1.'!D163</f>
        <v>2459800</v>
      </c>
      <c r="D292" s="41"/>
    </row>
    <row r="293" spans="1:4" ht="15.75" customHeight="1">
      <c r="A293" s="7"/>
      <c r="B293" s="7"/>
      <c r="C293" s="9"/>
      <c r="D293" s="33"/>
    </row>
    <row r="294" spans="1:4" ht="69" customHeight="1">
      <c r="A294" s="275" t="s">
        <v>29</v>
      </c>
      <c r="B294" s="275" t="s">
        <v>77</v>
      </c>
      <c r="C294" s="97" t="s">
        <v>271</v>
      </c>
      <c r="D294" s="33"/>
    </row>
    <row r="295" spans="1:4" ht="29.25" customHeight="1">
      <c r="A295" s="275" t="s">
        <v>25</v>
      </c>
      <c r="B295" s="275">
        <v>12002</v>
      </c>
      <c r="C295" s="272" t="s">
        <v>14</v>
      </c>
      <c r="D295" s="33"/>
    </row>
    <row r="296" spans="1:4" ht="43.5" customHeight="1" thickBot="1">
      <c r="A296" s="275" t="s">
        <v>26</v>
      </c>
      <c r="B296" s="128" t="s">
        <v>123</v>
      </c>
      <c r="C296" s="17"/>
      <c r="D296" s="33"/>
    </row>
    <row r="297" spans="1:4" ht="69.75" thickTop="1">
      <c r="A297" s="275" t="s">
        <v>27</v>
      </c>
      <c r="B297" s="119" t="s">
        <v>124</v>
      </c>
      <c r="C297" s="127"/>
      <c r="D297" s="33"/>
    </row>
    <row r="298" spans="1:4" ht="24.75" customHeight="1">
      <c r="A298" s="275" t="s">
        <v>21</v>
      </c>
      <c r="B298" s="276" t="s">
        <v>20</v>
      </c>
      <c r="C298" s="18"/>
      <c r="D298" s="33"/>
    </row>
    <row r="299" spans="1:4" ht="66">
      <c r="A299" s="275" t="s">
        <v>15</v>
      </c>
      <c r="B299" s="126" t="s">
        <v>140</v>
      </c>
      <c r="C299" s="19"/>
      <c r="D299" s="33"/>
    </row>
    <row r="300" spans="1:4">
      <c r="A300" s="342" t="s">
        <v>30</v>
      </c>
      <c r="B300" s="357"/>
      <c r="C300" s="21"/>
      <c r="D300" s="33"/>
    </row>
    <row r="301" spans="1:4" ht="21" customHeight="1">
      <c r="A301" s="341" t="s">
        <v>28</v>
      </c>
      <c r="B301" s="337"/>
      <c r="C301" s="40">
        <f>'1.'!D169</f>
        <v>30361.8</v>
      </c>
      <c r="D301" s="33"/>
    </row>
    <row r="302" spans="1:4" ht="26.25" customHeight="1">
      <c r="A302" s="7"/>
      <c r="B302" s="7"/>
      <c r="C302" s="9"/>
      <c r="D302" s="33"/>
    </row>
    <row r="303" spans="1:4" ht="17.25" customHeight="1">
      <c r="A303" s="7"/>
      <c r="B303" s="7"/>
      <c r="C303" s="9"/>
      <c r="D303" s="33"/>
    </row>
    <row r="304" spans="1:4" ht="75" customHeight="1">
      <c r="A304" s="275" t="s">
        <v>29</v>
      </c>
      <c r="B304" s="275" t="s">
        <v>77</v>
      </c>
      <c r="C304" s="97" t="s">
        <v>271</v>
      </c>
      <c r="D304" s="33"/>
    </row>
    <row r="305" spans="1:4">
      <c r="A305" s="275" t="s">
        <v>25</v>
      </c>
      <c r="B305" s="275">
        <v>12004</v>
      </c>
      <c r="C305" s="272" t="s">
        <v>14</v>
      </c>
      <c r="D305" s="33"/>
    </row>
    <row r="306" spans="1:4">
      <c r="A306" s="275" t="s">
        <v>26</v>
      </c>
      <c r="B306" s="275" t="s">
        <v>86</v>
      </c>
      <c r="C306" s="17"/>
      <c r="D306" s="33"/>
    </row>
    <row r="307" spans="1:4" ht="69">
      <c r="A307" s="275" t="s">
        <v>27</v>
      </c>
      <c r="B307" s="275" t="s">
        <v>87</v>
      </c>
      <c r="C307" s="18"/>
      <c r="D307" s="33"/>
    </row>
    <row r="308" spans="1:4">
      <c r="A308" s="275" t="s">
        <v>21</v>
      </c>
      <c r="B308" s="275" t="s">
        <v>20</v>
      </c>
      <c r="C308" s="18"/>
      <c r="D308" s="33"/>
    </row>
    <row r="309" spans="1:4" ht="17.25" customHeight="1">
      <c r="A309" s="275" t="s">
        <v>15</v>
      </c>
      <c r="B309" s="275" t="s">
        <v>88</v>
      </c>
      <c r="C309" s="19"/>
      <c r="D309" s="33"/>
    </row>
    <row r="310" spans="1:4" ht="17.25" customHeight="1">
      <c r="A310" s="342" t="s">
        <v>30</v>
      </c>
      <c r="B310" s="342"/>
      <c r="C310" s="21"/>
      <c r="D310" s="33"/>
    </row>
    <row r="311" spans="1:4" ht="17.25" customHeight="1">
      <c r="A311" s="341" t="s">
        <v>28</v>
      </c>
      <c r="B311" s="341"/>
      <c r="C311" s="40">
        <f>'1.'!D175</f>
        <v>165000</v>
      </c>
      <c r="D311" s="41"/>
    </row>
    <row r="312" spans="1:4" ht="17.25" customHeight="1">
      <c r="A312" s="74"/>
      <c r="B312" s="74"/>
      <c r="C312" s="138"/>
      <c r="D312" s="41"/>
    </row>
    <row r="313" spans="1:4" ht="17.25" customHeight="1">
      <c r="A313" s="74"/>
      <c r="B313" s="74"/>
      <c r="C313" s="138"/>
      <c r="D313" s="41"/>
    </row>
    <row r="314" spans="1:4" ht="33" customHeight="1">
      <c r="A314" s="7"/>
      <c r="B314" s="7"/>
      <c r="C314" s="9"/>
      <c r="D314" s="33"/>
    </row>
    <row r="315" spans="1:4" ht="17.25" customHeight="1">
      <c r="A315" s="145" t="s">
        <v>51</v>
      </c>
      <c r="B315" s="145" t="s">
        <v>52</v>
      </c>
      <c r="C315" s="9"/>
      <c r="D315" s="33"/>
    </row>
    <row r="316" spans="1:4">
      <c r="A316" s="146">
        <v>1160</v>
      </c>
      <c r="B316" s="137" t="s">
        <v>203</v>
      </c>
      <c r="C316" s="9"/>
      <c r="D316" s="33"/>
    </row>
    <row r="317" spans="1:4">
      <c r="A317" s="22" t="s">
        <v>53</v>
      </c>
      <c r="B317" s="23"/>
      <c r="C317" s="9"/>
      <c r="D317" s="33"/>
    </row>
    <row r="318" spans="1:4">
      <c r="A318" s="7"/>
      <c r="B318" s="7"/>
      <c r="C318" s="9"/>
      <c r="D318" s="33"/>
    </row>
    <row r="319" spans="1:4" ht="69">
      <c r="A319" s="275" t="s">
        <v>29</v>
      </c>
      <c r="B319" s="275">
        <v>1160</v>
      </c>
      <c r="C319" s="97" t="s">
        <v>272</v>
      </c>
      <c r="D319" s="33"/>
    </row>
    <row r="320" spans="1:4" ht="27" customHeight="1">
      <c r="A320" s="275" t="s">
        <v>25</v>
      </c>
      <c r="B320" s="275">
        <v>11005</v>
      </c>
      <c r="C320" s="272" t="s">
        <v>14</v>
      </c>
      <c r="D320" s="33"/>
    </row>
    <row r="321" spans="1:4" ht="17.25" customHeight="1">
      <c r="A321" s="275" t="s">
        <v>26</v>
      </c>
      <c r="B321" s="275" t="s">
        <v>202</v>
      </c>
      <c r="C321" s="17"/>
    </row>
    <row r="322" spans="1:4" ht="36" customHeight="1">
      <c r="A322" s="275" t="s">
        <v>27</v>
      </c>
      <c r="B322" s="86" t="s">
        <v>204</v>
      </c>
      <c r="C322" s="127"/>
    </row>
    <row r="323" spans="1:4">
      <c r="A323" s="275" t="s">
        <v>21</v>
      </c>
      <c r="B323" s="87" t="s">
        <v>176</v>
      </c>
      <c r="C323" s="18"/>
    </row>
    <row r="324" spans="1:4" ht="17.25" customHeight="1">
      <c r="A324" s="275" t="s">
        <v>207</v>
      </c>
      <c r="B324" s="275" t="s">
        <v>177</v>
      </c>
      <c r="C324" s="21"/>
    </row>
    <row r="325" spans="1:4">
      <c r="A325" s="358" t="s">
        <v>30</v>
      </c>
      <c r="B325" s="359"/>
      <c r="C325" s="57"/>
      <c r="D325" s="33"/>
    </row>
    <row r="326" spans="1:4">
      <c r="A326" s="368" t="s">
        <v>208</v>
      </c>
      <c r="B326" s="369"/>
      <c r="C326" s="88">
        <v>-344490</v>
      </c>
      <c r="D326" s="33"/>
    </row>
    <row r="327" spans="1:4" ht="17.25" customHeight="1">
      <c r="A327" s="341" t="s">
        <v>28</v>
      </c>
      <c r="B327" s="337"/>
      <c r="C327" s="55">
        <f>'1.'!D225</f>
        <v>-2924</v>
      </c>
      <c r="D327" s="33"/>
    </row>
    <row r="328" spans="1:4" ht="17.25" customHeight="1">
      <c r="A328" s="74"/>
      <c r="B328" s="74"/>
      <c r="C328" s="138"/>
      <c r="D328" s="33"/>
    </row>
    <row r="329" spans="1:4" ht="17.25" customHeight="1">
      <c r="A329" s="240" t="s">
        <v>51</v>
      </c>
      <c r="B329" s="241" t="s">
        <v>52</v>
      </c>
      <c r="C329" s="138"/>
      <c r="D329" s="33"/>
    </row>
    <row r="330" spans="1:4" ht="17.25" customHeight="1">
      <c r="A330" s="256" t="s">
        <v>405</v>
      </c>
      <c r="B330" s="257" t="s">
        <v>406</v>
      </c>
      <c r="C330" s="138"/>
      <c r="D330" s="33"/>
    </row>
    <row r="331" spans="1:4" ht="17.25" customHeight="1">
      <c r="A331" s="13" t="s">
        <v>53</v>
      </c>
      <c r="B331" s="259"/>
      <c r="C331" s="138"/>
      <c r="D331" s="33"/>
    </row>
    <row r="332" spans="1:4" ht="17.25" customHeight="1">
      <c r="A332" s="74"/>
      <c r="B332" s="74"/>
      <c r="C332" s="138"/>
      <c r="D332" s="33"/>
    </row>
    <row r="333" spans="1:4" ht="17.25" customHeight="1">
      <c r="A333" s="275" t="s">
        <v>29</v>
      </c>
      <c r="B333" s="278" t="s">
        <v>405</v>
      </c>
      <c r="C333" s="97" t="s">
        <v>272</v>
      </c>
      <c r="D333" s="33"/>
    </row>
    <row r="334" spans="1:4" ht="17.25" customHeight="1">
      <c r="A334" s="275" t="s">
        <v>25</v>
      </c>
      <c r="B334" s="278" t="s">
        <v>116</v>
      </c>
      <c r="C334" s="272" t="s">
        <v>14</v>
      </c>
      <c r="D334" s="33"/>
    </row>
    <row r="335" spans="1:4" ht="69">
      <c r="A335" s="275" t="s">
        <v>26</v>
      </c>
      <c r="B335" s="278" t="s">
        <v>407</v>
      </c>
      <c r="C335" s="40"/>
      <c r="D335" s="33"/>
    </row>
    <row r="336" spans="1:4" ht="69">
      <c r="A336" s="275" t="s">
        <v>27</v>
      </c>
      <c r="B336" s="278" t="s">
        <v>408</v>
      </c>
      <c r="C336" s="40"/>
      <c r="D336" s="33"/>
    </row>
    <row r="337" spans="1:4" ht="17.25" customHeight="1">
      <c r="A337" s="275" t="s">
        <v>21</v>
      </c>
      <c r="B337" s="278" t="s">
        <v>20</v>
      </c>
      <c r="C337" s="40"/>
      <c r="D337" s="33"/>
    </row>
    <row r="338" spans="1:4" ht="51.75">
      <c r="A338" s="275" t="s">
        <v>15</v>
      </c>
      <c r="B338" s="278" t="s">
        <v>409</v>
      </c>
      <c r="C338" s="40"/>
      <c r="D338" s="33"/>
    </row>
    <row r="339" spans="1:4" ht="17.25" customHeight="1">
      <c r="A339" s="342" t="s">
        <v>30</v>
      </c>
      <c r="B339" s="342"/>
      <c r="C339" s="40"/>
      <c r="D339" s="33"/>
    </row>
    <row r="340" spans="1:4" ht="17.25" customHeight="1">
      <c r="A340" s="343" t="s">
        <v>410</v>
      </c>
      <c r="B340" s="343"/>
      <c r="C340" s="40">
        <v>-850</v>
      </c>
      <c r="D340" s="33"/>
    </row>
    <row r="341" spans="1:4" ht="17.25" customHeight="1">
      <c r="A341" s="341" t="s">
        <v>28</v>
      </c>
      <c r="B341" s="341"/>
      <c r="C341" s="40">
        <f>'5'!C333</f>
        <v>-160000</v>
      </c>
      <c r="D341" s="33"/>
    </row>
    <row r="342" spans="1:4" ht="17.25" customHeight="1">
      <c r="A342" s="74"/>
      <c r="B342" s="74"/>
      <c r="C342" s="138"/>
      <c r="D342" s="33"/>
    </row>
    <row r="343" spans="1:4" ht="17.25" customHeight="1">
      <c r="A343" s="145" t="s">
        <v>51</v>
      </c>
      <c r="B343" s="145" t="s">
        <v>52</v>
      </c>
      <c r="C343" s="9"/>
      <c r="D343" s="33"/>
    </row>
    <row r="344" spans="1:4" ht="23.25" customHeight="1">
      <c r="A344" s="146">
        <v>1205</v>
      </c>
      <c r="B344" s="137" t="s">
        <v>95</v>
      </c>
      <c r="C344" s="9"/>
      <c r="D344" s="33"/>
    </row>
    <row r="345" spans="1:4" ht="17.25" customHeight="1">
      <c r="A345" s="22" t="s">
        <v>53</v>
      </c>
      <c r="B345" s="23"/>
      <c r="C345" s="9"/>
      <c r="D345" s="33"/>
    </row>
    <row r="346" spans="1:4" ht="17.25" customHeight="1">
      <c r="A346" s="7"/>
      <c r="B346" s="7"/>
      <c r="C346" s="9"/>
      <c r="D346" s="33"/>
    </row>
    <row r="347" spans="1:4" ht="69">
      <c r="A347" s="275" t="s">
        <v>29</v>
      </c>
      <c r="B347" s="275">
        <v>1205</v>
      </c>
      <c r="C347" s="97" t="s">
        <v>271</v>
      </c>
      <c r="D347" s="33"/>
    </row>
    <row r="348" spans="1:4">
      <c r="A348" s="275" t="s">
        <v>25</v>
      </c>
      <c r="B348" s="275">
        <v>12001</v>
      </c>
      <c r="C348" s="272" t="s">
        <v>14</v>
      </c>
      <c r="D348" s="33"/>
    </row>
    <row r="349" spans="1:4" ht="34.5">
      <c r="A349" s="275" t="s">
        <v>26</v>
      </c>
      <c r="B349" s="275" t="s">
        <v>106</v>
      </c>
      <c r="C349" s="17"/>
      <c r="D349" s="33"/>
    </row>
    <row r="350" spans="1:4" ht="34.5">
      <c r="A350" s="275" t="s">
        <v>27</v>
      </c>
      <c r="B350" s="275" t="s">
        <v>107</v>
      </c>
      <c r="C350" s="127"/>
      <c r="D350" s="33"/>
    </row>
    <row r="351" spans="1:4">
      <c r="A351" s="275" t="s">
        <v>21</v>
      </c>
      <c r="B351" s="275" t="s">
        <v>20</v>
      </c>
      <c r="C351" s="18"/>
      <c r="D351" s="33"/>
    </row>
    <row r="352" spans="1:4" ht="51.75">
      <c r="A352" s="275" t="s">
        <v>15</v>
      </c>
      <c r="B352" s="275" t="s">
        <v>108</v>
      </c>
      <c r="C352" s="19"/>
      <c r="D352" s="33"/>
    </row>
    <row r="353" spans="1:4">
      <c r="A353" s="342" t="s">
        <v>30</v>
      </c>
      <c r="B353" s="357"/>
      <c r="C353" s="21"/>
      <c r="D353" s="33"/>
    </row>
    <row r="354" spans="1:4" ht="17.25" customHeight="1">
      <c r="A354" s="341" t="s">
        <v>28</v>
      </c>
      <c r="B354" s="341"/>
      <c r="C354" s="40">
        <f>'1.'!D263</f>
        <v>1211712</v>
      </c>
      <c r="D354" s="41"/>
    </row>
    <row r="355" spans="1:4" ht="17.25" customHeight="1">
      <c r="A355" s="74"/>
      <c r="B355" s="74"/>
      <c r="C355" s="138"/>
      <c r="D355" s="41"/>
    </row>
    <row r="356" spans="1:4" ht="17.25" customHeight="1">
      <c r="A356" s="74"/>
      <c r="B356" s="74"/>
      <c r="C356" s="138"/>
      <c r="D356" s="33"/>
    </row>
    <row r="357" spans="1:4" ht="17.25" customHeight="1">
      <c r="A357" s="370" t="s">
        <v>201</v>
      </c>
      <c r="B357" s="370"/>
      <c r="C357" s="370"/>
      <c r="D357" s="33"/>
    </row>
    <row r="358" spans="1:4" ht="17.25" customHeight="1">
      <c r="A358" s="74"/>
      <c r="B358" s="74"/>
      <c r="C358" s="138"/>
      <c r="D358" s="33"/>
    </row>
    <row r="359" spans="1:4">
      <c r="C359" s="287"/>
      <c r="D359" s="33"/>
    </row>
    <row r="360" spans="1:4">
      <c r="A360" s="145" t="s">
        <v>51</v>
      </c>
      <c r="B360" s="145" t="s">
        <v>52</v>
      </c>
      <c r="C360" s="287"/>
      <c r="D360" s="33"/>
    </row>
    <row r="361" spans="1:4">
      <c r="A361" s="146">
        <v>1139</v>
      </c>
      <c r="B361" s="146" t="s">
        <v>198</v>
      </c>
      <c r="C361" s="287"/>
      <c r="D361" s="33"/>
    </row>
    <row r="362" spans="1:4">
      <c r="A362" s="22" t="s">
        <v>53</v>
      </c>
      <c r="B362" s="23"/>
      <c r="C362" s="287"/>
      <c r="D362" s="33"/>
    </row>
    <row r="363" spans="1:4">
      <c r="A363" s="89"/>
      <c r="B363" s="89"/>
      <c r="C363" s="287"/>
      <c r="D363" s="33"/>
    </row>
    <row r="364" spans="1:4" ht="69">
      <c r="A364" s="275" t="s">
        <v>29</v>
      </c>
      <c r="B364" s="275">
        <v>1139</v>
      </c>
      <c r="C364" s="97" t="s">
        <v>272</v>
      </c>
      <c r="D364" s="33"/>
    </row>
    <row r="365" spans="1:4">
      <c r="A365" s="275" t="s">
        <v>25</v>
      </c>
      <c r="B365" s="275">
        <v>11001</v>
      </c>
      <c r="C365" s="272" t="s">
        <v>14</v>
      </c>
      <c r="D365" s="33"/>
    </row>
    <row r="366" spans="1:4">
      <c r="A366" s="275" t="s">
        <v>26</v>
      </c>
      <c r="B366" s="275" t="s">
        <v>198</v>
      </c>
      <c r="C366" s="17"/>
      <c r="D366" s="33"/>
    </row>
    <row r="367" spans="1:4" ht="69">
      <c r="A367" s="275" t="s">
        <v>188</v>
      </c>
      <c r="B367" s="13" t="s">
        <v>173</v>
      </c>
      <c r="C367" s="125"/>
      <c r="D367" s="33"/>
    </row>
    <row r="368" spans="1:4">
      <c r="A368" s="275" t="s">
        <v>24</v>
      </c>
      <c r="B368" s="275" t="s">
        <v>199</v>
      </c>
      <c r="C368" s="18"/>
      <c r="D368" s="33"/>
    </row>
    <row r="369" spans="1:4">
      <c r="A369" s="275" t="s">
        <v>200</v>
      </c>
      <c r="B369" s="13" t="s">
        <v>201</v>
      </c>
      <c r="C369" s="19"/>
      <c r="D369" s="33"/>
    </row>
    <row r="370" spans="1:4">
      <c r="A370" s="342" t="s">
        <v>30</v>
      </c>
      <c r="B370" s="357"/>
      <c r="C370" s="21"/>
      <c r="D370" s="33"/>
    </row>
    <row r="371" spans="1:4" ht="17.25" customHeight="1">
      <c r="A371" s="341" t="s">
        <v>189</v>
      </c>
      <c r="B371" s="337"/>
      <c r="C371" s="40">
        <f>'1.'!D276</f>
        <v>-1696483.4</v>
      </c>
      <c r="D371" s="33"/>
    </row>
    <row r="372" spans="1:4">
      <c r="C372" s="287"/>
      <c r="D372" s="33"/>
    </row>
    <row r="373" spans="1:4" hidden="1">
      <c r="C373" s="287" t="e">
        <f>SUM(C123,C132,C142,C161,C172,C185,C195,#REF!,C206,C219,#REF!,#REF!,C283,C292,C301,#REF!,C311,C327,C354)</f>
        <v>#REF!</v>
      </c>
      <c r="D373" s="33"/>
    </row>
    <row r="374" spans="1:4">
      <c r="C374" s="287"/>
      <c r="D374" s="33"/>
    </row>
    <row r="375" spans="1:4">
      <c r="C375" s="287"/>
      <c r="D375" s="33"/>
    </row>
    <row r="376" spans="1:4">
      <c r="C376" s="287"/>
      <c r="D376" s="33"/>
    </row>
    <row r="377" spans="1:4">
      <c r="C377" s="287"/>
      <c r="D377" s="33"/>
    </row>
    <row r="378" spans="1:4">
      <c r="C378" s="287"/>
      <c r="D378" s="33"/>
    </row>
    <row r="379" spans="1:4">
      <c r="C379" s="287"/>
      <c r="D379" s="33"/>
    </row>
    <row r="380" spans="1:4">
      <c r="C380" s="287"/>
      <c r="D380" s="33"/>
    </row>
    <row r="381" spans="1:4">
      <c r="C381" s="287"/>
      <c r="D381" s="33"/>
    </row>
    <row r="382" spans="1:4">
      <c r="C382" s="287"/>
      <c r="D382" s="33"/>
    </row>
    <row r="383" spans="1:4">
      <c r="C383" s="287"/>
      <c r="D383" s="33"/>
    </row>
    <row r="384" spans="1:4">
      <c r="C384" s="287"/>
      <c r="D384" s="33"/>
    </row>
    <row r="385" spans="3:4">
      <c r="C385" s="287"/>
      <c r="D385" s="33"/>
    </row>
    <row r="386" spans="3:4">
      <c r="C386" s="287"/>
      <c r="D386" s="33"/>
    </row>
    <row r="387" spans="3:4">
      <c r="C387" s="287"/>
      <c r="D387" s="33"/>
    </row>
    <row r="388" spans="3:4">
      <c r="C388" s="287"/>
      <c r="D388" s="33"/>
    </row>
    <row r="389" spans="3:4">
      <c r="C389" s="287"/>
      <c r="D389" s="33"/>
    </row>
    <row r="390" spans="3:4">
      <c r="C390" s="287"/>
      <c r="D390" s="33"/>
    </row>
    <row r="391" spans="3:4">
      <c r="C391" s="287"/>
      <c r="D391" s="33"/>
    </row>
    <row r="392" spans="3:4">
      <c r="C392" s="287"/>
      <c r="D392" s="33"/>
    </row>
    <row r="393" spans="3:4">
      <c r="C393" s="287"/>
      <c r="D393" s="33"/>
    </row>
    <row r="394" spans="3:4">
      <c r="C394" s="287"/>
      <c r="D394" s="33"/>
    </row>
    <row r="395" spans="3:4">
      <c r="C395" s="287"/>
      <c r="D395" s="33"/>
    </row>
    <row r="396" spans="3:4">
      <c r="C396" s="287"/>
      <c r="D396" s="33"/>
    </row>
    <row r="397" spans="3:4">
      <c r="C397" s="287"/>
      <c r="D397" s="33"/>
    </row>
    <row r="398" spans="3:4">
      <c r="C398" s="287"/>
      <c r="D398" s="33"/>
    </row>
    <row r="399" spans="3:4">
      <c r="C399" s="287"/>
      <c r="D399" s="33"/>
    </row>
    <row r="400" spans="3:4">
      <c r="C400" s="287"/>
      <c r="D400" s="33"/>
    </row>
    <row r="401" spans="3:4">
      <c r="C401" s="287"/>
      <c r="D401" s="33"/>
    </row>
    <row r="402" spans="3:4">
      <c r="C402" s="287"/>
      <c r="D402" s="33"/>
    </row>
    <row r="403" spans="3:4">
      <c r="C403" s="287"/>
      <c r="D403" s="33"/>
    </row>
    <row r="404" spans="3:4">
      <c r="C404" s="287"/>
      <c r="D404" s="33"/>
    </row>
    <row r="405" spans="3:4">
      <c r="C405" s="287"/>
      <c r="D405" s="33"/>
    </row>
    <row r="406" spans="3:4">
      <c r="C406" s="287"/>
      <c r="D406" s="33"/>
    </row>
    <row r="407" spans="3:4">
      <c r="C407" s="287"/>
      <c r="D407" s="33"/>
    </row>
    <row r="408" spans="3:4">
      <c r="C408" s="287"/>
      <c r="D408" s="33"/>
    </row>
    <row r="409" spans="3:4">
      <c r="C409" s="287"/>
      <c r="D409" s="33"/>
    </row>
    <row r="410" spans="3:4">
      <c r="C410" s="287"/>
      <c r="D410" s="33"/>
    </row>
    <row r="411" spans="3:4">
      <c r="C411" s="287"/>
      <c r="D411" s="33"/>
    </row>
    <row r="412" spans="3:4">
      <c r="C412" s="287"/>
      <c r="D412" s="33"/>
    </row>
    <row r="413" spans="3:4">
      <c r="C413" s="287"/>
      <c r="D413" s="33"/>
    </row>
    <row r="414" spans="3:4">
      <c r="C414" s="287"/>
      <c r="D414" s="33"/>
    </row>
    <row r="415" spans="3:4">
      <c r="C415" s="287"/>
      <c r="D415" s="33"/>
    </row>
  </sheetData>
  <mergeCells count="89">
    <mergeCell ref="C106:C107"/>
    <mergeCell ref="C97:C98"/>
    <mergeCell ref="A98:B98"/>
    <mergeCell ref="A99:B99"/>
    <mergeCell ref="A107:B107"/>
    <mergeCell ref="A269:B269"/>
    <mergeCell ref="A224:B224"/>
    <mergeCell ref="A232:B232"/>
    <mergeCell ref="A233:B233"/>
    <mergeCell ref="A234:B234"/>
    <mergeCell ref="A242:B242"/>
    <mergeCell ref="A243:B243"/>
    <mergeCell ref="A244:B244"/>
    <mergeCell ref="A245:B245"/>
    <mergeCell ref="A257:B257"/>
    <mergeCell ref="A258:B258"/>
    <mergeCell ref="A259:B259"/>
    <mergeCell ref="A268:B268"/>
    <mergeCell ref="A7:C7"/>
    <mergeCell ref="A68:B68"/>
    <mergeCell ref="A19:B19"/>
    <mergeCell ref="A20:B20"/>
    <mergeCell ref="A21:B21"/>
    <mergeCell ref="A22:B22"/>
    <mergeCell ref="A48:B48"/>
    <mergeCell ref="A49:B49"/>
    <mergeCell ref="A57:B57"/>
    <mergeCell ref="A58:B58"/>
    <mergeCell ref="A67:B67"/>
    <mergeCell ref="A36:B36"/>
    <mergeCell ref="A210:B210"/>
    <mergeCell ref="A217:B217"/>
    <mergeCell ref="A5:C5"/>
    <mergeCell ref="A161:B161"/>
    <mergeCell ref="A158:B158"/>
    <mergeCell ref="A159:B159"/>
    <mergeCell ref="A157:B157"/>
    <mergeCell ref="A154:B154"/>
    <mergeCell ref="A155:B155"/>
    <mergeCell ref="A156:B156"/>
    <mergeCell ref="A131:B131"/>
    <mergeCell ref="A132:B132"/>
    <mergeCell ref="A160:B160"/>
    <mergeCell ref="A140:B140"/>
    <mergeCell ref="A141:B141"/>
    <mergeCell ref="A142:B142"/>
    <mergeCell ref="A183:B183"/>
    <mergeCell ref="A184:B184"/>
    <mergeCell ref="A204:B204"/>
    <mergeCell ref="A205:B205"/>
    <mergeCell ref="A206:B206"/>
    <mergeCell ref="A185:B185"/>
    <mergeCell ref="A193:B193"/>
    <mergeCell ref="A194:B194"/>
    <mergeCell ref="A195:B195"/>
    <mergeCell ref="A123:B123"/>
    <mergeCell ref="A170:B170"/>
    <mergeCell ref="A171:B171"/>
    <mergeCell ref="A172:B172"/>
    <mergeCell ref="A122:B122"/>
    <mergeCell ref="A76:B76"/>
    <mergeCell ref="A77:B77"/>
    <mergeCell ref="A85:B85"/>
    <mergeCell ref="A86:B86"/>
    <mergeCell ref="A108:B108"/>
    <mergeCell ref="A371:B371"/>
    <mergeCell ref="A354:B354"/>
    <mergeCell ref="A370:B370"/>
    <mergeCell ref="A327:B327"/>
    <mergeCell ref="A353:B353"/>
    <mergeCell ref="A339:B339"/>
    <mergeCell ref="A340:B340"/>
    <mergeCell ref="A341:B341"/>
    <mergeCell ref="A325:B325"/>
    <mergeCell ref="A326:B326"/>
    <mergeCell ref="A357:C357"/>
    <mergeCell ref="A34:B34"/>
    <mergeCell ref="A111:C111"/>
    <mergeCell ref="A267:B267"/>
    <mergeCell ref="A282:B282"/>
    <mergeCell ref="A292:B292"/>
    <mergeCell ref="A311:B311"/>
    <mergeCell ref="A310:B310"/>
    <mergeCell ref="A218:B218"/>
    <mergeCell ref="A219:B219"/>
    <mergeCell ref="A301:B301"/>
    <mergeCell ref="A283:B283"/>
    <mergeCell ref="A291:B291"/>
    <mergeCell ref="A300:B300"/>
  </mergeCells>
  <conditionalFormatting sqref="B344">
    <cfRule type="expression" dxfId="3" priority="5" stopIfTrue="1">
      <formula>#REF!=1</formula>
    </cfRule>
  </conditionalFormatting>
  <conditionalFormatting sqref="B316">
    <cfRule type="expression" dxfId="2" priority="4" stopIfTrue="1">
      <formula>#REF!=1</formula>
    </cfRule>
  </conditionalFormatting>
  <conditionalFormatting sqref="B322">
    <cfRule type="expression" dxfId="1" priority="3" stopIfTrue="1">
      <formula>#REF!=1</formula>
    </cfRule>
  </conditionalFormatting>
  <conditionalFormatting sqref="B89">
    <cfRule type="expression" dxfId="0" priority="2" stopIfTrue="1">
      <formula>#REF!=1</formula>
    </cfRule>
  </conditionalFormatting>
  <pageMargins left="0.2" right="0" top="0.25" bottom="0.25" header="0.3" footer="0.3"/>
  <pageSetup paperSize="9" scale="65" fitToHeight="8" orientation="landscape"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2"/>
  <sheetViews>
    <sheetView view="pageBreakPreview" zoomScaleNormal="100" zoomScaleSheetLayoutView="100" workbookViewId="0"/>
  </sheetViews>
  <sheetFormatPr defaultRowHeight="17.25"/>
  <cols>
    <col min="1" max="1" width="17.85546875" style="58" customWidth="1"/>
    <col min="2" max="2" width="15" style="58" customWidth="1"/>
    <col min="3" max="3" width="12.28515625" style="58" customWidth="1"/>
    <col min="4" max="4" width="21.42578125" style="58" customWidth="1"/>
    <col min="5" max="5" width="8.7109375" style="58" customWidth="1"/>
    <col min="6" max="6" width="13.140625" style="58" customWidth="1"/>
    <col min="7" max="7" width="12.42578125" style="58" customWidth="1"/>
    <col min="8" max="8" width="13.140625" style="58" customWidth="1"/>
    <col min="9" max="9" width="15.42578125" style="58" customWidth="1"/>
    <col min="10" max="11" width="12.7109375" style="58" bestFit="1" customWidth="1"/>
    <col min="12" max="16384" width="9.140625" style="58"/>
  </cols>
  <sheetData>
    <row r="1" spans="1:9">
      <c r="I1" s="59" t="s">
        <v>365</v>
      </c>
    </row>
    <row r="2" spans="1:9">
      <c r="I2" s="59" t="s">
        <v>220</v>
      </c>
    </row>
    <row r="3" spans="1:9">
      <c r="I3" s="59" t="s">
        <v>1</v>
      </c>
    </row>
    <row r="5" spans="1:9" ht="65.25" customHeight="1">
      <c r="A5" s="388" t="s">
        <v>268</v>
      </c>
      <c r="B5" s="388"/>
      <c r="C5" s="388"/>
      <c r="D5" s="388"/>
      <c r="E5" s="388"/>
      <c r="F5" s="388"/>
      <c r="G5" s="388"/>
      <c r="H5" s="388"/>
      <c r="I5" s="388"/>
    </row>
    <row r="6" spans="1:9">
      <c r="C6" s="60"/>
      <c r="D6" s="60"/>
      <c r="E6" s="131"/>
      <c r="F6" s="131"/>
      <c r="G6" s="131"/>
      <c r="H6" s="131"/>
      <c r="I6" s="131"/>
    </row>
    <row r="7" spans="1:9" ht="108" customHeight="1">
      <c r="A7" s="385" t="s">
        <v>221</v>
      </c>
      <c r="B7" s="385"/>
      <c r="C7" s="385"/>
      <c r="D7" s="385"/>
      <c r="E7" s="385"/>
      <c r="F7" s="385"/>
      <c r="G7" s="386" t="s">
        <v>222</v>
      </c>
      <c r="H7" s="385" t="s">
        <v>68</v>
      </c>
      <c r="I7" s="385"/>
    </row>
    <row r="8" spans="1:9" ht="51.75">
      <c r="A8" s="385" t="s">
        <v>223</v>
      </c>
      <c r="B8" s="385"/>
      <c r="C8" s="385"/>
      <c r="D8" s="157" t="s">
        <v>224</v>
      </c>
      <c r="E8" s="157" t="s">
        <v>225</v>
      </c>
      <c r="F8" s="157" t="s">
        <v>226</v>
      </c>
      <c r="G8" s="386"/>
      <c r="H8" s="157" t="s">
        <v>227</v>
      </c>
      <c r="I8" s="157" t="s">
        <v>228</v>
      </c>
    </row>
    <row r="9" spans="1:9" ht="17.25" customHeight="1">
      <c r="A9" s="385" t="s">
        <v>221</v>
      </c>
      <c r="B9" s="385"/>
      <c r="C9" s="385"/>
      <c r="D9" s="385"/>
      <c r="E9" s="385"/>
      <c r="F9" s="385"/>
      <c r="G9" s="386" t="s">
        <v>222</v>
      </c>
      <c r="H9" s="385" t="s">
        <v>68</v>
      </c>
      <c r="I9" s="385"/>
    </row>
    <row r="10" spans="1:9" ht="51.75">
      <c r="A10" s="385" t="s">
        <v>223</v>
      </c>
      <c r="B10" s="385"/>
      <c r="C10" s="385"/>
      <c r="D10" s="260" t="s">
        <v>224</v>
      </c>
      <c r="E10" s="260" t="s">
        <v>225</v>
      </c>
      <c r="F10" s="260" t="s">
        <v>226</v>
      </c>
      <c r="G10" s="386"/>
      <c r="H10" s="260" t="s">
        <v>227</v>
      </c>
      <c r="I10" s="260" t="s">
        <v>228</v>
      </c>
    </row>
    <row r="11" spans="1:9" ht="17.25" customHeight="1">
      <c r="A11" s="387" t="s">
        <v>278</v>
      </c>
      <c r="B11" s="387"/>
      <c r="C11" s="387"/>
      <c r="D11" s="387"/>
      <c r="E11" s="387"/>
      <c r="F11" s="387"/>
      <c r="G11" s="387"/>
      <c r="H11" s="387"/>
      <c r="I11" s="222">
        <f>I12</f>
        <v>-83121.399999999994</v>
      </c>
    </row>
    <row r="12" spans="1:9" ht="17.25" customHeight="1">
      <c r="A12" s="212" t="s">
        <v>229</v>
      </c>
      <c r="B12" s="213" t="s">
        <v>366</v>
      </c>
      <c r="C12" s="262" t="s">
        <v>231</v>
      </c>
      <c r="D12" s="390" t="s">
        <v>367</v>
      </c>
      <c r="E12" s="390"/>
      <c r="F12" s="390"/>
      <c r="G12" s="390"/>
      <c r="H12" s="390"/>
      <c r="I12" s="218">
        <f>+I13</f>
        <v>-83121.399999999994</v>
      </c>
    </row>
    <row r="13" spans="1:9" ht="17.25" customHeight="1">
      <c r="A13" s="214" t="s">
        <v>368</v>
      </c>
      <c r="B13" s="389" t="str">
        <f>+'[1]2'!F57</f>
        <v xml:space="preserve"> այդ թվում` ըստ կատարողների</v>
      </c>
      <c r="C13" s="389"/>
      <c r="D13" s="389"/>
      <c r="E13" s="389"/>
      <c r="F13" s="389"/>
      <c r="G13" s="389"/>
      <c r="H13" s="389"/>
      <c r="I13" s="215">
        <f>+I14</f>
        <v>-83121.399999999994</v>
      </c>
    </row>
    <row r="14" spans="1:9" ht="17.25" customHeight="1">
      <c r="A14" s="214" t="s">
        <v>0</v>
      </c>
      <c r="B14" s="389" t="s">
        <v>234</v>
      </c>
      <c r="C14" s="389"/>
      <c r="D14" s="389"/>
      <c r="E14" s="216" t="s">
        <v>0</v>
      </c>
      <c r="F14" s="216" t="s">
        <v>0</v>
      </c>
      <c r="G14" s="217" t="s">
        <v>0</v>
      </c>
      <c r="H14" s="216" t="s">
        <v>0</v>
      </c>
      <c r="I14" s="218">
        <f>SUM(I15:I22)</f>
        <v>-83121.399999999994</v>
      </c>
    </row>
    <row r="15" spans="1:9" ht="17.25" customHeight="1">
      <c r="A15" s="219" t="s">
        <v>369</v>
      </c>
      <c r="B15" s="381" t="s">
        <v>370</v>
      </c>
      <c r="C15" s="381"/>
      <c r="D15" s="381"/>
      <c r="E15" s="261" t="s">
        <v>371</v>
      </c>
      <c r="F15" s="261" t="s">
        <v>252</v>
      </c>
      <c r="G15" s="220"/>
      <c r="H15" s="261"/>
      <c r="I15" s="221">
        <f>-22680000/1000</f>
        <v>-22680</v>
      </c>
    </row>
    <row r="16" spans="1:9" ht="17.25" customHeight="1">
      <c r="A16" s="219" t="s">
        <v>372</v>
      </c>
      <c r="B16" s="381" t="s">
        <v>370</v>
      </c>
      <c r="C16" s="381"/>
      <c r="D16" s="381"/>
      <c r="E16" s="261" t="s">
        <v>371</v>
      </c>
      <c r="F16" s="261" t="s">
        <v>252</v>
      </c>
      <c r="G16" s="220"/>
      <c r="H16" s="261"/>
      <c r="I16" s="221">
        <f>-8905000/1000</f>
        <v>-8905</v>
      </c>
    </row>
    <row r="17" spans="1:9" ht="17.25" customHeight="1">
      <c r="A17" s="219" t="s">
        <v>373</v>
      </c>
      <c r="B17" s="381" t="s">
        <v>370</v>
      </c>
      <c r="C17" s="381"/>
      <c r="D17" s="381"/>
      <c r="E17" s="261" t="s">
        <v>371</v>
      </c>
      <c r="F17" s="261" t="s">
        <v>252</v>
      </c>
      <c r="G17" s="220"/>
      <c r="H17" s="261"/>
      <c r="I17" s="221">
        <f>-31200000/1000</f>
        <v>-31200</v>
      </c>
    </row>
    <row r="18" spans="1:9" ht="17.25" customHeight="1">
      <c r="A18" s="219" t="s">
        <v>374</v>
      </c>
      <c r="B18" s="381" t="s">
        <v>370</v>
      </c>
      <c r="C18" s="381"/>
      <c r="D18" s="381"/>
      <c r="E18" s="261" t="s">
        <v>371</v>
      </c>
      <c r="F18" s="261" t="s">
        <v>252</v>
      </c>
      <c r="G18" s="220"/>
      <c r="H18" s="261"/>
      <c r="I18" s="221">
        <f>-18000000/1000</f>
        <v>-18000</v>
      </c>
    </row>
    <row r="19" spans="1:9" ht="17.25" customHeight="1">
      <c r="A19" s="219" t="s">
        <v>375</v>
      </c>
      <c r="B19" s="381" t="s">
        <v>376</v>
      </c>
      <c r="C19" s="381"/>
      <c r="D19" s="381"/>
      <c r="E19" s="261" t="s">
        <v>371</v>
      </c>
      <c r="F19" s="261" t="s">
        <v>252</v>
      </c>
      <c r="G19" s="220"/>
      <c r="H19" s="261"/>
      <c r="I19" s="221">
        <f>-638200/1000</f>
        <v>-638.20000000000005</v>
      </c>
    </row>
    <row r="20" spans="1:9" ht="17.25" customHeight="1">
      <c r="A20" s="219" t="s">
        <v>377</v>
      </c>
      <c r="B20" s="381" t="s">
        <v>376</v>
      </c>
      <c r="C20" s="381"/>
      <c r="D20" s="381"/>
      <c r="E20" s="261" t="s">
        <v>371</v>
      </c>
      <c r="F20" s="261" t="s">
        <v>252</v>
      </c>
      <c r="G20" s="220"/>
      <c r="H20" s="261"/>
      <c r="I20" s="221">
        <f>-532400/1000</f>
        <v>-532.4</v>
      </c>
    </row>
    <row r="21" spans="1:9" ht="30.75" customHeight="1">
      <c r="A21" s="219" t="s">
        <v>378</v>
      </c>
      <c r="B21" s="381" t="s">
        <v>376</v>
      </c>
      <c r="C21" s="381"/>
      <c r="D21" s="381"/>
      <c r="E21" s="261" t="s">
        <v>371</v>
      </c>
      <c r="F21" s="261" t="s">
        <v>252</v>
      </c>
      <c r="G21" s="220"/>
      <c r="H21" s="261"/>
      <c r="I21" s="221">
        <f>-605000/1000</f>
        <v>-605</v>
      </c>
    </row>
    <row r="22" spans="1:9" s="223" customFormat="1" ht="17.25" customHeight="1">
      <c r="A22" s="219" t="s">
        <v>379</v>
      </c>
      <c r="B22" s="381" t="s">
        <v>376</v>
      </c>
      <c r="C22" s="381"/>
      <c r="D22" s="381"/>
      <c r="E22" s="261" t="s">
        <v>371</v>
      </c>
      <c r="F22" s="261" t="s">
        <v>252</v>
      </c>
      <c r="G22" s="220"/>
      <c r="H22" s="261"/>
      <c r="I22" s="221">
        <f>-560800/1000</f>
        <v>-560.79999999999995</v>
      </c>
    </row>
    <row r="23" spans="1:9" s="223" customFormat="1" ht="19.5" customHeight="1">
      <c r="A23" s="382" t="s">
        <v>58</v>
      </c>
      <c r="B23" s="383"/>
      <c r="C23" s="383"/>
      <c r="D23" s="383"/>
      <c r="E23" s="383"/>
      <c r="F23" s="383"/>
      <c r="G23" s="383"/>
      <c r="H23" s="384"/>
      <c r="I23" s="132">
        <f>+I24+I28+I49</f>
        <v>-13525.396820000002</v>
      </c>
    </row>
    <row r="24" spans="1:9" s="223" customFormat="1" ht="17.25" customHeight="1">
      <c r="A24" s="133" t="s">
        <v>229</v>
      </c>
      <c r="B24" s="133" t="s">
        <v>230</v>
      </c>
      <c r="C24" s="133" t="s">
        <v>231</v>
      </c>
      <c r="D24" s="379" t="s">
        <v>132</v>
      </c>
      <c r="E24" s="380"/>
      <c r="F24" s="380"/>
      <c r="G24" s="380"/>
      <c r="H24" s="380"/>
      <c r="I24" s="132">
        <f>+I25</f>
        <v>-13700</v>
      </c>
    </row>
    <row r="25" spans="1:9" s="223" customFormat="1" ht="17.25" customHeight="1">
      <c r="A25" s="263" t="s">
        <v>232</v>
      </c>
      <c r="B25" s="378" t="s">
        <v>233</v>
      </c>
      <c r="C25" s="378"/>
      <c r="D25" s="378"/>
      <c r="E25" s="378"/>
      <c r="F25" s="378"/>
      <c r="G25" s="378"/>
      <c r="H25" s="378"/>
      <c r="I25" s="224">
        <f>+I26</f>
        <v>-13700</v>
      </c>
    </row>
    <row r="26" spans="1:9" ht="40.5" customHeight="1">
      <c r="A26" s="263" t="s">
        <v>0</v>
      </c>
      <c r="B26" s="378" t="s">
        <v>234</v>
      </c>
      <c r="C26" s="378"/>
      <c r="D26" s="378"/>
      <c r="E26" s="264" t="s">
        <v>0</v>
      </c>
      <c r="F26" s="264" t="s">
        <v>0</v>
      </c>
      <c r="G26" s="263" t="s">
        <v>0</v>
      </c>
      <c r="H26" s="263" t="s">
        <v>0</v>
      </c>
      <c r="I26" s="224">
        <f>+I27</f>
        <v>-13700</v>
      </c>
    </row>
    <row r="27" spans="1:9" s="223" customFormat="1" ht="21.75" customHeight="1">
      <c r="A27" s="263" t="s">
        <v>235</v>
      </c>
      <c r="B27" s="378" t="s">
        <v>236</v>
      </c>
      <c r="C27" s="378"/>
      <c r="D27" s="378"/>
      <c r="E27" s="264" t="s">
        <v>237</v>
      </c>
      <c r="F27" s="264" t="s">
        <v>238</v>
      </c>
      <c r="G27" s="224"/>
      <c r="H27" s="224"/>
      <c r="I27" s="224">
        <v>-13700</v>
      </c>
    </row>
    <row r="28" spans="1:9" s="223" customFormat="1" ht="17.25" customHeight="1">
      <c r="A28" s="133" t="s">
        <v>239</v>
      </c>
      <c r="B28" s="133" t="s">
        <v>230</v>
      </c>
      <c r="C28" s="133" t="s">
        <v>240</v>
      </c>
      <c r="D28" s="379" t="s">
        <v>133</v>
      </c>
      <c r="E28" s="380"/>
      <c r="F28" s="380"/>
      <c r="G28" s="380"/>
      <c r="H28" s="380"/>
      <c r="I28" s="134">
        <f>+I29+I32+I35</f>
        <v>17076.00318</v>
      </c>
    </row>
    <row r="29" spans="1:9" s="223" customFormat="1" ht="17.25" customHeight="1">
      <c r="A29" s="263" t="s">
        <v>241</v>
      </c>
      <c r="B29" s="378" t="s">
        <v>242</v>
      </c>
      <c r="C29" s="378"/>
      <c r="D29" s="378"/>
      <c r="E29" s="378"/>
      <c r="F29" s="378"/>
      <c r="G29" s="378"/>
      <c r="H29" s="378"/>
      <c r="I29" s="224">
        <f>+I30</f>
        <v>-20000</v>
      </c>
    </row>
    <row r="30" spans="1:9" s="223" customFormat="1" ht="19.5" customHeight="1">
      <c r="A30" s="263" t="s">
        <v>0</v>
      </c>
      <c r="B30" s="378" t="s">
        <v>234</v>
      </c>
      <c r="C30" s="378"/>
      <c r="D30" s="378"/>
      <c r="E30" s="264" t="s">
        <v>0</v>
      </c>
      <c r="F30" s="264" t="s">
        <v>0</v>
      </c>
      <c r="G30" s="263" t="s">
        <v>0</v>
      </c>
      <c r="H30" s="263" t="s">
        <v>0</v>
      </c>
      <c r="I30" s="224">
        <f>+I31</f>
        <v>-20000</v>
      </c>
    </row>
    <row r="31" spans="1:9" s="223" customFormat="1" ht="17.25" customHeight="1">
      <c r="A31" s="263" t="s">
        <v>243</v>
      </c>
      <c r="B31" s="378" t="s">
        <v>244</v>
      </c>
      <c r="C31" s="378"/>
      <c r="D31" s="378"/>
      <c r="E31" s="264" t="s">
        <v>245</v>
      </c>
      <c r="F31" s="264" t="s">
        <v>238</v>
      </c>
      <c r="G31" s="224"/>
      <c r="H31" s="224"/>
      <c r="I31" s="224">
        <v>-20000</v>
      </c>
    </row>
    <row r="32" spans="1:9" s="223" customFormat="1" ht="17.25" customHeight="1">
      <c r="A32" s="263" t="s">
        <v>246</v>
      </c>
      <c r="B32" s="378" t="s">
        <v>247</v>
      </c>
      <c r="C32" s="378"/>
      <c r="D32" s="378"/>
      <c r="E32" s="378"/>
      <c r="F32" s="378"/>
      <c r="G32" s="378"/>
      <c r="H32" s="378"/>
      <c r="I32" s="224">
        <f>+I33</f>
        <v>40000</v>
      </c>
    </row>
    <row r="33" spans="1:9" s="223" customFormat="1" ht="36" customHeight="1">
      <c r="A33" s="263" t="s">
        <v>0</v>
      </c>
      <c r="B33" s="378" t="s">
        <v>234</v>
      </c>
      <c r="C33" s="378"/>
      <c r="D33" s="378"/>
      <c r="E33" s="264" t="s">
        <v>0</v>
      </c>
      <c r="F33" s="264" t="s">
        <v>0</v>
      </c>
      <c r="G33" s="263" t="s">
        <v>0</v>
      </c>
      <c r="H33" s="263" t="s">
        <v>0</v>
      </c>
      <c r="I33" s="224">
        <f>+I34</f>
        <v>40000</v>
      </c>
    </row>
    <row r="34" spans="1:9" s="223" customFormat="1" ht="17.25" customHeight="1">
      <c r="A34" s="263" t="s">
        <v>243</v>
      </c>
      <c r="B34" s="378" t="s">
        <v>244</v>
      </c>
      <c r="C34" s="378"/>
      <c r="D34" s="378"/>
      <c r="E34" s="264" t="s">
        <v>245</v>
      </c>
      <c r="F34" s="264" t="s">
        <v>238</v>
      </c>
      <c r="G34" s="224"/>
      <c r="H34" s="224"/>
      <c r="I34" s="224">
        <v>40000</v>
      </c>
    </row>
    <row r="35" spans="1:9" s="223" customFormat="1" ht="17.25" customHeight="1">
      <c r="A35" s="263" t="s">
        <v>248</v>
      </c>
      <c r="B35" s="378" t="s">
        <v>249</v>
      </c>
      <c r="C35" s="378"/>
      <c r="D35" s="378"/>
      <c r="E35" s="378"/>
      <c r="F35" s="378"/>
      <c r="G35" s="378"/>
      <c r="H35" s="378"/>
      <c r="I35" s="224">
        <f>+I36</f>
        <v>-2923.9968199999998</v>
      </c>
    </row>
    <row r="36" spans="1:9" s="223" customFormat="1" ht="17.25" customHeight="1">
      <c r="A36" s="263" t="s">
        <v>0</v>
      </c>
      <c r="B36" s="378" t="s">
        <v>234</v>
      </c>
      <c r="C36" s="378"/>
      <c r="D36" s="378"/>
      <c r="E36" s="264" t="s">
        <v>0</v>
      </c>
      <c r="F36" s="264" t="s">
        <v>0</v>
      </c>
      <c r="G36" s="263" t="s">
        <v>0</v>
      </c>
      <c r="H36" s="263" t="s">
        <v>0</v>
      </c>
      <c r="I36" s="224">
        <f>SUM(I37:I48)</f>
        <v>-2923.9968199999998</v>
      </c>
    </row>
    <row r="37" spans="1:9" s="223" customFormat="1" ht="17.25" customHeight="1">
      <c r="A37" s="263" t="s">
        <v>250</v>
      </c>
      <c r="B37" s="378" t="s">
        <v>251</v>
      </c>
      <c r="C37" s="378"/>
      <c r="D37" s="378"/>
      <c r="E37" s="264" t="s">
        <v>237</v>
      </c>
      <c r="F37" s="264" t="s">
        <v>252</v>
      </c>
      <c r="G37" s="224"/>
      <c r="H37" s="224"/>
      <c r="I37" s="225">
        <v>-132.59682000000001</v>
      </c>
    </row>
    <row r="38" spans="1:9" s="223" customFormat="1" ht="17.25" customHeight="1">
      <c r="A38" s="263" t="s">
        <v>253</v>
      </c>
      <c r="B38" s="378" t="s">
        <v>251</v>
      </c>
      <c r="C38" s="378"/>
      <c r="D38" s="378"/>
      <c r="E38" s="264" t="s">
        <v>237</v>
      </c>
      <c r="F38" s="264" t="s">
        <v>254</v>
      </c>
      <c r="G38" s="224">
        <v>5</v>
      </c>
      <c r="H38" s="224">
        <v>-8500</v>
      </c>
      <c r="I38" s="224">
        <f t="shared" ref="I38:I48" si="0">+G38*H38/1000</f>
        <v>-42.5</v>
      </c>
    </row>
    <row r="39" spans="1:9" s="223" customFormat="1" ht="17.25" customHeight="1">
      <c r="A39" s="263" t="s">
        <v>255</v>
      </c>
      <c r="B39" s="378" t="s">
        <v>251</v>
      </c>
      <c r="C39" s="378"/>
      <c r="D39" s="378"/>
      <c r="E39" s="264" t="s">
        <v>237</v>
      </c>
      <c r="F39" s="264" t="s">
        <v>254</v>
      </c>
      <c r="G39" s="224">
        <v>5</v>
      </c>
      <c r="H39" s="224">
        <v>-41200</v>
      </c>
      <c r="I39" s="224">
        <f t="shared" si="0"/>
        <v>-206</v>
      </c>
    </row>
    <row r="40" spans="1:9" s="223" customFormat="1" ht="17.25" customHeight="1">
      <c r="A40" s="263" t="s">
        <v>256</v>
      </c>
      <c r="B40" s="378" t="s">
        <v>251</v>
      </c>
      <c r="C40" s="378"/>
      <c r="D40" s="378"/>
      <c r="E40" s="264" t="s">
        <v>237</v>
      </c>
      <c r="F40" s="264" t="s">
        <v>254</v>
      </c>
      <c r="G40" s="224">
        <v>25</v>
      </c>
      <c r="H40" s="224">
        <v>-2000</v>
      </c>
      <c r="I40" s="224">
        <f t="shared" si="0"/>
        <v>-50</v>
      </c>
    </row>
    <row r="41" spans="1:9" s="223" customFormat="1" ht="17.25" customHeight="1">
      <c r="A41" s="263" t="s">
        <v>257</v>
      </c>
      <c r="B41" s="378" t="s">
        <v>251</v>
      </c>
      <c r="C41" s="378"/>
      <c r="D41" s="378"/>
      <c r="E41" s="264" t="s">
        <v>237</v>
      </c>
      <c r="F41" s="264" t="s">
        <v>254</v>
      </c>
      <c r="G41" s="224">
        <v>20</v>
      </c>
      <c r="H41" s="224">
        <v>-24000</v>
      </c>
      <c r="I41" s="224">
        <f t="shared" si="0"/>
        <v>-480</v>
      </c>
    </row>
    <row r="42" spans="1:9" s="223" customFormat="1" ht="17.25" customHeight="1">
      <c r="A42" s="263" t="s">
        <v>258</v>
      </c>
      <c r="B42" s="378" t="s">
        <v>251</v>
      </c>
      <c r="C42" s="378"/>
      <c r="D42" s="378"/>
      <c r="E42" s="264" t="s">
        <v>237</v>
      </c>
      <c r="F42" s="264" t="s">
        <v>254</v>
      </c>
      <c r="G42" s="224">
        <v>3</v>
      </c>
      <c r="H42" s="224">
        <v>-6000</v>
      </c>
      <c r="I42" s="224">
        <f t="shared" si="0"/>
        <v>-18</v>
      </c>
    </row>
    <row r="43" spans="1:9" s="223" customFormat="1" ht="17.25" customHeight="1">
      <c r="A43" s="263" t="s">
        <v>259</v>
      </c>
      <c r="B43" s="378" t="s">
        <v>251</v>
      </c>
      <c r="C43" s="378"/>
      <c r="D43" s="378"/>
      <c r="E43" s="264" t="s">
        <v>237</v>
      </c>
      <c r="F43" s="264" t="s">
        <v>254</v>
      </c>
      <c r="G43" s="224">
        <v>16</v>
      </c>
      <c r="H43" s="224">
        <v>-44000</v>
      </c>
      <c r="I43" s="224">
        <f t="shared" si="0"/>
        <v>-704</v>
      </c>
    </row>
    <row r="44" spans="1:9" s="223" customFormat="1" ht="17.25" customHeight="1">
      <c r="A44" s="263" t="s">
        <v>260</v>
      </c>
      <c r="B44" s="378" t="s">
        <v>251</v>
      </c>
      <c r="C44" s="378"/>
      <c r="D44" s="378"/>
      <c r="E44" s="264" t="s">
        <v>237</v>
      </c>
      <c r="F44" s="264" t="s">
        <v>254</v>
      </c>
      <c r="G44" s="224">
        <v>5</v>
      </c>
      <c r="H44" s="224">
        <v>-1000</v>
      </c>
      <c r="I44" s="224">
        <f t="shared" si="0"/>
        <v>-5</v>
      </c>
    </row>
    <row r="45" spans="1:9" s="223" customFormat="1" ht="17.25" customHeight="1">
      <c r="A45" s="263" t="s">
        <v>261</v>
      </c>
      <c r="B45" s="378" t="s">
        <v>251</v>
      </c>
      <c r="C45" s="378"/>
      <c r="D45" s="378"/>
      <c r="E45" s="264" t="s">
        <v>237</v>
      </c>
      <c r="F45" s="264" t="s">
        <v>254</v>
      </c>
      <c r="G45" s="224">
        <v>15</v>
      </c>
      <c r="H45" s="224">
        <v>-44000</v>
      </c>
      <c r="I45" s="224">
        <f t="shared" si="0"/>
        <v>-660</v>
      </c>
    </row>
    <row r="46" spans="1:9" s="223" customFormat="1" ht="17.25" customHeight="1">
      <c r="A46" s="263" t="s">
        <v>262</v>
      </c>
      <c r="B46" s="378" t="s">
        <v>251</v>
      </c>
      <c r="C46" s="378"/>
      <c r="D46" s="378"/>
      <c r="E46" s="264" t="s">
        <v>237</v>
      </c>
      <c r="F46" s="264" t="s">
        <v>254</v>
      </c>
      <c r="G46" s="224">
        <v>3300</v>
      </c>
      <c r="H46" s="224">
        <v>-154</v>
      </c>
      <c r="I46" s="224">
        <f t="shared" si="0"/>
        <v>-508.2</v>
      </c>
    </row>
    <row r="47" spans="1:9">
      <c r="A47" s="263" t="s">
        <v>263</v>
      </c>
      <c r="B47" s="378" t="s">
        <v>251</v>
      </c>
      <c r="C47" s="378"/>
      <c r="D47" s="378"/>
      <c r="E47" s="264" t="s">
        <v>237</v>
      </c>
      <c r="F47" s="264" t="s">
        <v>254</v>
      </c>
      <c r="G47" s="224">
        <v>3200</v>
      </c>
      <c r="H47" s="224">
        <v>-2</v>
      </c>
      <c r="I47" s="224">
        <f t="shared" si="0"/>
        <v>-6.4</v>
      </c>
    </row>
    <row r="48" spans="1:9">
      <c r="A48" s="263" t="s">
        <v>264</v>
      </c>
      <c r="B48" s="378" t="s">
        <v>251</v>
      </c>
      <c r="C48" s="378"/>
      <c r="D48" s="378"/>
      <c r="E48" s="264" t="s">
        <v>237</v>
      </c>
      <c r="F48" s="264" t="s">
        <v>254</v>
      </c>
      <c r="G48" s="224">
        <v>2650</v>
      </c>
      <c r="H48" s="224">
        <v>-42</v>
      </c>
      <c r="I48" s="224">
        <f t="shared" si="0"/>
        <v>-111.3</v>
      </c>
    </row>
    <row r="49" spans="1:9">
      <c r="A49" s="263" t="s">
        <v>229</v>
      </c>
      <c r="B49" s="263" t="s">
        <v>473</v>
      </c>
      <c r="C49" s="263" t="s">
        <v>231</v>
      </c>
      <c r="D49" s="375" t="s">
        <v>331</v>
      </c>
      <c r="E49" s="376"/>
      <c r="F49" s="376"/>
      <c r="G49" s="376"/>
      <c r="H49" s="377"/>
      <c r="I49" s="224">
        <f>+I50</f>
        <v>-16901.400000000001</v>
      </c>
    </row>
    <row r="50" spans="1:9">
      <c r="A50" s="263" t="s">
        <v>474</v>
      </c>
      <c r="B50" s="375" t="s">
        <v>424</v>
      </c>
      <c r="C50" s="376"/>
      <c r="D50" s="376"/>
      <c r="E50" s="376"/>
      <c r="F50" s="376"/>
      <c r="G50" s="376"/>
      <c r="H50" s="377"/>
      <c r="I50" s="224">
        <f>+I51</f>
        <v>-16901.400000000001</v>
      </c>
    </row>
    <row r="51" spans="1:9">
      <c r="A51" s="263" t="s">
        <v>0</v>
      </c>
      <c r="B51" s="375" t="s">
        <v>234</v>
      </c>
      <c r="C51" s="376"/>
      <c r="D51" s="377"/>
      <c r="E51" s="264" t="s">
        <v>0</v>
      </c>
      <c r="F51" s="264" t="s">
        <v>0</v>
      </c>
      <c r="G51" s="263" t="s">
        <v>0</v>
      </c>
      <c r="H51" s="263" t="s">
        <v>0</v>
      </c>
      <c r="I51" s="224">
        <f>+I52</f>
        <v>-16901.400000000001</v>
      </c>
    </row>
    <row r="52" spans="1:9">
      <c r="A52" s="263" t="s">
        <v>475</v>
      </c>
      <c r="B52" s="375" t="s">
        <v>476</v>
      </c>
      <c r="C52" s="376"/>
      <c r="D52" s="377"/>
      <c r="E52" s="264" t="s">
        <v>237</v>
      </c>
      <c r="F52" s="264" t="s">
        <v>238</v>
      </c>
      <c r="G52" s="224"/>
      <c r="H52" s="224"/>
      <c r="I52" s="224">
        <v>-16901.400000000001</v>
      </c>
    </row>
  </sheetData>
  <mergeCells count="51">
    <mergeCell ref="B14:D14"/>
    <mergeCell ref="D12:H12"/>
    <mergeCell ref="B13:H13"/>
    <mergeCell ref="B20:D20"/>
    <mergeCell ref="B15:D15"/>
    <mergeCell ref="B16:D16"/>
    <mergeCell ref="B17:D17"/>
    <mergeCell ref="B18:D18"/>
    <mergeCell ref="B19:D19"/>
    <mergeCell ref="A5:I5"/>
    <mergeCell ref="A7:F7"/>
    <mergeCell ref="G7:G8"/>
    <mergeCell ref="H7:I7"/>
    <mergeCell ref="A8:C8"/>
    <mergeCell ref="B39:D39"/>
    <mergeCell ref="B31:D31"/>
    <mergeCell ref="B34:D34"/>
    <mergeCell ref="B36:D36"/>
    <mergeCell ref="B37:D37"/>
    <mergeCell ref="B38:D38"/>
    <mergeCell ref="B32:H32"/>
    <mergeCell ref="B33:D33"/>
    <mergeCell ref="B35:H35"/>
    <mergeCell ref="B46:D46"/>
    <mergeCell ref="B40:D40"/>
    <mergeCell ref="B41:D41"/>
    <mergeCell ref="B42:D42"/>
    <mergeCell ref="B43:D43"/>
    <mergeCell ref="B44:D44"/>
    <mergeCell ref="B45:D45"/>
    <mergeCell ref="A9:F9"/>
    <mergeCell ref="G9:G10"/>
    <mergeCell ref="H9:I9"/>
    <mergeCell ref="A10:C10"/>
    <mergeCell ref="A11:H11"/>
    <mergeCell ref="B21:D21"/>
    <mergeCell ref="B22:D22"/>
    <mergeCell ref="A23:H23"/>
    <mergeCell ref="D24:H24"/>
    <mergeCell ref="B25:H25"/>
    <mergeCell ref="B26:D26"/>
    <mergeCell ref="B27:D27"/>
    <mergeCell ref="D28:H28"/>
    <mergeCell ref="B29:H29"/>
    <mergeCell ref="B30:D30"/>
    <mergeCell ref="B52:D52"/>
    <mergeCell ref="B47:D47"/>
    <mergeCell ref="B48:D48"/>
    <mergeCell ref="D49:H49"/>
    <mergeCell ref="B50:H50"/>
    <mergeCell ref="B51:D51"/>
  </mergeCells>
  <pageMargins left="0.2" right="0" top="0" bottom="0" header="0.3" footer="0.3"/>
  <pageSetup paperSize="9" scale="7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1"/>
  <sheetViews>
    <sheetView view="pageBreakPreview" zoomScaleNormal="100" zoomScaleSheetLayoutView="100" workbookViewId="0"/>
  </sheetViews>
  <sheetFormatPr defaultRowHeight="12.75"/>
  <cols>
    <col min="1" max="4" width="7.140625" style="135" customWidth="1"/>
    <col min="5" max="5" width="9.7109375" style="135" customWidth="1"/>
    <col min="6" max="6" width="71" style="250" customWidth="1"/>
    <col min="7" max="7" width="25.7109375" style="249" customWidth="1"/>
    <col min="8" max="16384" width="9.140625" style="135"/>
  </cols>
  <sheetData>
    <row r="1" spans="1:7" ht="17.25">
      <c r="A1" s="1"/>
      <c r="B1" s="1"/>
      <c r="C1" s="1"/>
      <c r="D1" s="1"/>
      <c r="E1" s="1"/>
      <c r="F1" s="3"/>
      <c r="G1" s="247" t="s">
        <v>364</v>
      </c>
    </row>
    <row r="2" spans="1:7" ht="17.25">
      <c r="A2" s="2" t="s">
        <v>0</v>
      </c>
      <c r="B2" s="1"/>
      <c r="C2" s="1"/>
      <c r="D2" s="2" t="s">
        <v>0</v>
      </c>
      <c r="E2" s="1"/>
      <c r="F2" s="391" t="s">
        <v>70</v>
      </c>
      <c r="G2" s="391"/>
    </row>
    <row r="3" spans="1:7" ht="17.25">
      <c r="A3" s="1"/>
      <c r="B3" s="1"/>
      <c r="C3" s="1"/>
      <c r="D3" s="1"/>
      <c r="E3" s="1"/>
      <c r="F3" s="391" t="s">
        <v>1</v>
      </c>
      <c r="G3" s="391"/>
    </row>
    <row r="4" spans="1:7" ht="17.25">
      <c r="A4" s="1"/>
      <c r="B4" s="1"/>
      <c r="C4" s="1"/>
      <c r="D4" s="1"/>
      <c r="E4" s="1"/>
      <c r="F4" s="154"/>
      <c r="G4" s="247"/>
    </row>
    <row r="5" spans="1:7" ht="68.25" customHeight="1">
      <c r="A5" s="392" t="s">
        <v>269</v>
      </c>
      <c r="B5" s="392"/>
      <c r="C5" s="392"/>
      <c r="D5" s="392"/>
      <c r="E5" s="392"/>
      <c r="F5" s="392"/>
      <c r="G5" s="392"/>
    </row>
    <row r="6" spans="1:7" ht="17.25">
      <c r="A6" s="1"/>
      <c r="B6" s="1"/>
      <c r="C6" s="1"/>
      <c r="D6" s="1"/>
      <c r="E6" s="1"/>
      <c r="F6" s="3"/>
      <c r="G6" s="10" t="s">
        <v>64</v>
      </c>
    </row>
    <row r="7" spans="1:7" ht="105" customHeight="1">
      <c r="A7" s="310" t="s">
        <v>17</v>
      </c>
      <c r="B7" s="310"/>
      <c r="C7" s="310"/>
      <c r="D7" s="310" t="s">
        <v>3</v>
      </c>
      <c r="E7" s="310"/>
      <c r="F7" s="310" t="s">
        <v>13</v>
      </c>
      <c r="G7" s="246" t="s">
        <v>68</v>
      </c>
    </row>
    <row r="8" spans="1:7" ht="59.25">
      <c r="A8" s="108" t="s">
        <v>8</v>
      </c>
      <c r="B8" s="108" t="s">
        <v>9</v>
      </c>
      <c r="C8" s="108" t="s">
        <v>10</v>
      </c>
      <c r="D8" s="108" t="s">
        <v>11</v>
      </c>
      <c r="E8" s="108" t="s">
        <v>12</v>
      </c>
      <c r="F8" s="310"/>
      <c r="G8" s="163" t="s">
        <v>14</v>
      </c>
    </row>
    <row r="9" spans="1:7" s="1" customFormat="1" ht="17.25">
      <c r="A9" s="90"/>
      <c r="B9" s="90"/>
      <c r="C9" s="90"/>
      <c r="D9" s="90"/>
      <c r="E9" s="90"/>
      <c r="F9" s="156" t="s">
        <v>33</v>
      </c>
      <c r="G9" s="111">
        <f>G11+G29</f>
        <v>0</v>
      </c>
    </row>
    <row r="10" spans="1:7" s="1" customFormat="1" ht="17.25">
      <c r="A10" s="90"/>
      <c r="B10" s="90"/>
      <c r="C10" s="90"/>
      <c r="D10" s="90"/>
      <c r="E10" s="90"/>
      <c r="F10" s="156" t="s">
        <v>32</v>
      </c>
      <c r="G10" s="43"/>
    </row>
    <row r="11" spans="1:7" s="1" customFormat="1" ht="34.5">
      <c r="A11" s="90" t="s">
        <v>162</v>
      </c>
      <c r="B11" s="90"/>
      <c r="C11" s="90"/>
      <c r="D11" s="90"/>
      <c r="E11" s="90"/>
      <c r="F11" s="156" t="s">
        <v>163</v>
      </c>
      <c r="G11" s="46">
        <f>SUM(G13)</f>
        <v>-1696483.4</v>
      </c>
    </row>
    <row r="12" spans="1:7" s="1" customFormat="1" ht="17.25">
      <c r="A12" s="90"/>
      <c r="B12" s="90"/>
      <c r="C12" s="90"/>
      <c r="D12" s="90"/>
      <c r="E12" s="90"/>
      <c r="F12" s="156" t="s">
        <v>32</v>
      </c>
      <c r="G12" s="46"/>
    </row>
    <row r="13" spans="1:7" s="1" customFormat="1" ht="17.25">
      <c r="A13" s="90"/>
      <c r="B13" s="90" t="s">
        <v>36</v>
      </c>
      <c r="C13" s="90"/>
      <c r="D13" s="90"/>
      <c r="E13" s="90"/>
      <c r="F13" s="156" t="s">
        <v>164</v>
      </c>
      <c r="G13" s="46">
        <f>SUM(G15)</f>
        <v>-1696483.4</v>
      </c>
    </row>
    <row r="14" spans="1:7" s="1" customFormat="1" ht="17.25">
      <c r="A14" s="90"/>
      <c r="B14" s="90"/>
      <c r="C14" s="90"/>
      <c r="D14" s="90"/>
      <c r="E14" s="90"/>
      <c r="F14" s="156" t="s">
        <v>32</v>
      </c>
      <c r="G14" s="46"/>
    </row>
    <row r="15" spans="1:7" s="1" customFormat="1" ht="17.25">
      <c r="A15" s="90"/>
      <c r="B15" s="90"/>
      <c r="C15" s="90" t="s">
        <v>36</v>
      </c>
      <c r="D15" s="90"/>
      <c r="E15" s="90"/>
      <c r="F15" s="156" t="s">
        <v>165</v>
      </c>
      <c r="G15" s="46">
        <f>G17</f>
        <v>-1696483.4</v>
      </c>
    </row>
    <row r="16" spans="1:7" s="1" customFormat="1" ht="17.25">
      <c r="A16" s="90"/>
      <c r="B16" s="90"/>
      <c r="C16" s="90"/>
      <c r="D16" s="90"/>
      <c r="E16" s="90"/>
      <c r="F16" s="156" t="s">
        <v>32</v>
      </c>
      <c r="G16" s="46"/>
    </row>
    <row r="17" spans="1:7" s="1" customFormat="1" ht="17.25">
      <c r="A17" s="136"/>
      <c r="B17" s="136"/>
      <c r="C17" s="136"/>
      <c r="D17" s="136"/>
      <c r="E17" s="136"/>
      <c r="F17" s="156" t="s">
        <v>201</v>
      </c>
      <c r="G17" s="46">
        <f>G19</f>
        <v>-1696483.4</v>
      </c>
    </row>
    <row r="18" spans="1:7" s="1" customFormat="1" ht="17.25">
      <c r="A18" s="136"/>
      <c r="B18" s="136"/>
      <c r="C18" s="136"/>
      <c r="D18" s="136"/>
      <c r="E18" s="136"/>
      <c r="F18" s="156" t="s">
        <v>32</v>
      </c>
      <c r="G18" s="46"/>
    </row>
    <row r="19" spans="1:7" s="1" customFormat="1" ht="17.25">
      <c r="A19" s="90"/>
      <c r="B19" s="90"/>
      <c r="C19" s="90"/>
      <c r="D19" s="90" t="s">
        <v>166</v>
      </c>
      <c r="E19" s="90"/>
      <c r="F19" s="156" t="s">
        <v>165</v>
      </c>
      <c r="G19" s="46">
        <f>SUM(G21)</f>
        <v>-1696483.4</v>
      </c>
    </row>
    <row r="20" spans="1:7" s="1" customFormat="1" ht="17.25">
      <c r="A20" s="90"/>
      <c r="B20" s="90"/>
      <c r="C20" s="90"/>
      <c r="D20" s="90"/>
      <c r="E20" s="90"/>
      <c r="F20" s="156" t="s">
        <v>22</v>
      </c>
      <c r="G20" s="46"/>
    </row>
    <row r="21" spans="1:7" s="1" customFormat="1" ht="17.25">
      <c r="A21" s="90"/>
      <c r="B21" s="90"/>
      <c r="C21" s="90"/>
      <c r="D21" s="90"/>
      <c r="E21" s="90">
        <v>11001</v>
      </c>
      <c r="F21" s="156" t="s">
        <v>165</v>
      </c>
      <c r="G21" s="46">
        <f>G23</f>
        <v>-1696483.4</v>
      </c>
    </row>
    <row r="22" spans="1:7" s="1" customFormat="1" ht="17.25">
      <c r="A22" s="90"/>
      <c r="B22" s="90"/>
      <c r="C22" s="90"/>
      <c r="D22" s="90"/>
      <c r="E22" s="90"/>
      <c r="F22" s="156" t="s">
        <v>22</v>
      </c>
      <c r="G22" s="46"/>
    </row>
    <row r="23" spans="1:7" s="1" customFormat="1" ht="17.25">
      <c r="A23" s="90"/>
      <c r="B23" s="90"/>
      <c r="C23" s="90"/>
      <c r="D23" s="90"/>
      <c r="E23" s="90"/>
      <c r="F23" s="156" t="s">
        <v>167</v>
      </c>
      <c r="G23" s="46">
        <f>G24</f>
        <v>-1696483.4</v>
      </c>
    </row>
    <row r="24" spans="1:7" s="1" customFormat="1" ht="34.5">
      <c r="A24" s="90"/>
      <c r="B24" s="90"/>
      <c r="C24" s="90"/>
      <c r="D24" s="90"/>
      <c r="E24" s="90"/>
      <c r="F24" s="156" t="s">
        <v>23</v>
      </c>
      <c r="G24" s="46">
        <f t="shared" ref="G24:G26" si="0">SUM(G26)</f>
        <v>-1696483.4</v>
      </c>
    </row>
    <row r="25" spans="1:7" s="1" customFormat="1" ht="17.25">
      <c r="A25" s="90"/>
      <c r="B25" s="90"/>
      <c r="C25" s="90"/>
      <c r="D25" s="90"/>
      <c r="E25" s="90"/>
      <c r="F25" s="156" t="s">
        <v>33</v>
      </c>
      <c r="G25" s="46">
        <f t="shared" si="0"/>
        <v>-1696483.4</v>
      </c>
    </row>
    <row r="26" spans="1:7" s="1" customFormat="1" ht="17.25">
      <c r="A26" s="90"/>
      <c r="B26" s="90"/>
      <c r="C26" s="90"/>
      <c r="D26" s="90"/>
      <c r="E26" s="90"/>
      <c r="F26" s="156" t="s">
        <v>38</v>
      </c>
      <c r="G26" s="46">
        <f t="shared" si="0"/>
        <v>-1696483.4</v>
      </c>
    </row>
    <row r="27" spans="1:7" s="1" customFormat="1" ht="17.25">
      <c r="A27" s="90"/>
      <c r="B27" s="90"/>
      <c r="C27" s="90"/>
      <c r="D27" s="90"/>
      <c r="E27" s="90"/>
      <c r="F27" s="156" t="s">
        <v>168</v>
      </c>
      <c r="G27" s="46">
        <f>SUM(G28)</f>
        <v>-1696483.4</v>
      </c>
    </row>
    <row r="28" spans="1:7" s="1" customFormat="1" ht="17.25">
      <c r="A28" s="90"/>
      <c r="B28" s="90"/>
      <c r="C28" s="90"/>
      <c r="D28" s="90"/>
      <c r="E28" s="90"/>
      <c r="F28" s="156" t="s">
        <v>169</v>
      </c>
      <c r="G28" s="46">
        <f>SUM('1.'!D276)</f>
        <v>-1696483.4</v>
      </c>
    </row>
    <row r="29" spans="1:7" ht="17.25">
      <c r="A29" s="165" t="s">
        <v>34</v>
      </c>
      <c r="B29" s="165"/>
      <c r="C29" s="165"/>
      <c r="D29" s="165"/>
      <c r="E29" s="165"/>
      <c r="F29" s="13" t="s">
        <v>35</v>
      </c>
      <c r="G29" s="248">
        <v>1696483.4</v>
      </c>
    </row>
    <row r="30" spans="1:7" ht="17.25">
      <c r="A30" s="165"/>
      <c r="B30" s="165"/>
      <c r="C30" s="165"/>
      <c r="D30" s="165"/>
      <c r="E30" s="165"/>
      <c r="F30" s="13" t="s">
        <v>32</v>
      </c>
      <c r="G30" s="248"/>
    </row>
    <row r="31" spans="1:7" ht="17.25">
      <c r="A31" s="165"/>
      <c r="B31" s="165" t="s">
        <v>161</v>
      </c>
      <c r="C31" s="165"/>
      <c r="D31" s="165"/>
      <c r="E31" s="165"/>
      <c r="F31" s="13" t="s">
        <v>190</v>
      </c>
      <c r="G31" s="248">
        <v>-5760.9</v>
      </c>
    </row>
    <row r="32" spans="1:7" ht="17.25">
      <c r="A32" s="165"/>
      <c r="B32" s="165"/>
      <c r="C32" s="165"/>
      <c r="D32" s="165"/>
      <c r="E32" s="165"/>
      <c r="F32" s="13" t="s">
        <v>32</v>
      </c>
      <c r="G32" s="248"/>
    </row>
    <row r="33" spans="1:7" ht="17.25">
      <c r="A33" s="165"/>
      <c r="B33" s="165"/>
      <c r="C33" s="165" t="s">
        <v>463</v>
      </c>
      <c r="D33" s="165"/>
      <c r="E33" s="165"/>
      <c r="F33" s="13" t="s">
        <v>462</v>
      </c>
      <c r="G33" s="248">
        <v>-5760.9</v>
      </c>
    </row>
    <row r="34" spans="1:7" ht="17.25">
      <c r="A34" s="165"/>
      <c r="B34" s="165"/>
      <c r="C34" s="165"/>
      <c r="D34" s="165"/>
      <c r="E34" s="165"/>
      <c r="F34" s="13" t="s">
        <v>32</v>
      </c>
      <c r="G34" s="248"/>
    </row>
    <row r="35" spans="1:7" ht="17.25">
      <c r="A35" s="165"/>
      <c r="B35" s="165"/>
      <c r="C35" s="165"/>
      <c r="D35" s="165"/>
      <c r="E35" s="165"/>
      <c r="F35" s="13" t="s">
        <v>37</v>
      </c>
      <c r="G35" s="248">
        <v>-5760.9</v>
      </c>
    </row>
    <row r="36" spans="1:7" ht="17.25">
      <c r="A36" s="165"/>
      <c r="B36" s="165"/>
      <c r="C36" s="165"/>
      <c r="D36" s="165"/>
      <c r="E36" s="165"/>
      <c r="F36" s="13" t="s">
        <v>32</v>
      </c>
      <c r="G36" s="248"/>
    </row>
    <row r="37" spans="1:7" ht="17.25">
      <c r="A37" s="165"/>
      <c r="B37" s="165"/>
      <c r="C37" s="165"/>
      <c r="D37" s="165">
        <v>1160</v>
      </c>
      <c r="E37" s="165"/>
      <c r="F37" s="13" t="s">
        <v>203</v>
      </c>
      <c r="G37" s="248">
        <v>-5760.9</v>
      </c>
    </row>
    <row r="38" spans="1:7" ht="17.25">
      <c r="A38" s="165"/>
      <c r="B38" s="165"/>
      <c r="C38" s="165"/>
      <c r="D38" s="165"/>
      <c r="E38" s="165"/>
      <c r="F38" s="13" t="s">
        <v>32</v>
      </c>
      <c r="G38" s="248"/>
    </row>
    <row r="39" spans="1:7" ht="34.5">
      <c r="A39" s="165"/>
      <c r="B39" s="165"/>
      <c r="C39" s="165"/>
      <c r="D39" s="165"/>
      <c r="E39" s="165" t="s">
        <v>456</v>
      </c>
      <c r="F39" s="13" t="s">
        <v>457</v>
      </c>
      <c r="G39" s="248">
        <v>-2686.4</v>
      </c>
    </row>
    <row r="40" spans="1:7" ht="17.25">
      <c r="A40" s="165"/>
      <c r="B40" s="165"/>
      <c r="C40" s="165"/>
      <c r="D40" s="165"/>
      <c r="E40" s="165"/>
      <c r="F40" s="13" t="s">
        <v>22</v>
      </c>
      <c r="G40" s="248"/>
    </row>
    <row r="41" spans="1:7" ht="17.25">
      <c r="A41" s="165"/>
      <c r="B41" s="165"/>
      <c r="C41" s="165"/>
      <c r="D41" s="165"/>
      <c r="E41" s="165"/>
      <c r="F41" s="13" t="s">
        <v>37</v>
      </c>
      <c r="G41" s="248">
        <v>-2686.4</v>
      </c>
    </row>
    <row r="42" spans="1:7" ht="34.5">
      <c r="A42" s="165"/>
      <c r="B42" s="165"/>
      <c r="C42" s="165"/>
      <c r="D42" s="165"/>
      <c r="E42" s="165"/>
      <c r="F42" s="13" t="s">
        <v>23</v>
      </c>
      <c r="G42" s="248"/>
    </row>
    <row r="43" spans="1:7" ht="17.25">
      <c r="A43" s="165"/>
      <c r="B43" s="165"/>
      <c r="C43" s="165"/>
      <c r="D43" s="165"/>
      <c r="E43" s="165"/>
      <c r="F43" s="13" t="s">
        <v>33</v>
      </c>
      <c r="G43" s="248">
        <v>-2686.4</v>
      </c>
    </row>
    <row r="44" spans="1:7" ht="17.25">
      <c r="A44" s="165"/>
      <c r="B44" s="165"/>
      <c r="C44" s="165"/>
      <c r="D44" s="165"/>
      <c r="E44" s="165"/>
      <c r="F44" s="13" t="s">
        <v>38</v>
      </c>
      <c r="G44" s="248">
        <v>-2686.4</v>
      </c>
    </row>
    <row r="45" spans="1:7" ht="17.25">
      <c r="A45" s="165"/>
      <c r="B45" s="165"/>
      <c r="C45" s="165"/>
      <c r="D45" s="165"/>
      <c r="E45" s="165"/>
      <c r="F45" s="13" t="s">
        <v>319</v>
      </c>
      <c r="G45" s="248">
        <v>-2686.4</v>
      </c>
    </row>
    <row r="46" spans="1:7" ht="34.5">
      <c r="A46" s="165"/>
      <c r="B46" s="165"/>
      <c r="C46" s="165"/>
      <c r="D46" s="165"/>
      <c r="E46" s="165"/>
      <c r="F46" s="13" t="s">
        <v>320</v>
      </c>
      <c r="G46" s="248">
        <v>-2686.4</v>
      </c>
    </row>
    <row r="47" spans="1:7" ht="17.25">
      <c r="A47" s="165"/>
      <c r="B47" s="165"/>
      <c r="C47" s="165"/>
      <c r="D47" s="165"/>
      <c r="E47" s="165"/>
      <c r="F47" s="13" t="s">
        <v>327</v>
      </c>
      <c r="G47" s="248">
        <v>-2686.4</v>
      </c>
    </row>
    <row r="48" spans="1:7" ht="34.5">
      <c r="A48" s="165"/>
      <c r="B48" s="165"/>
      <c r="C48" s="165"/>
      <c r="D48" s="165"/>
      <c r="E48" s="165" t="s">
        <v>459</v>
      </c>
      <c r="F48" s="13" t="s">
        <v>460</v>
      </c>
      <c r="G48" s="248">
        <v>-3074.5</v>
      </c>
    </row>
    <row r="49" spans="1:7" ht="17.25">
      <c r="A49" s="165"/>
      <c r="B49" s="165"/>
      <c r="C49" s="165"/>
      <c r="D49" s="165"/>
      <c r="E49" s="165"/>
      <c r="F49" s="13" t="s">
        <v>22</v>
      </c>
      <c r="G49" s="248"/>
    </row>
    <row r="50" spans="1:7" ht="17.25">
      <c r="A50" s="165"/>
      <c r="B50" s="165"/>
      <c r="C50" s="165"/>
      <c r="D50" s="165"/>
      <c r="E50" s="165"/>
      <c r="F50" s="13" t="s">
        <v>37</v>
      </c>
      <c r="G50" s="248">
        <v>-3074.5</v>
      </c>
    </row>
    <row r="51" spans="1:7" ht="34.5">
      <c r="A51" s="165"/>
      <c r="B51" s="165"/>
      <c r="C51" s="165"/>
      <c r="D51" s="165"/>
      <c r="E51" s="165"/>
      <c r="F51" s="13" t="s">
        <v>23</v>
      </c>
      <c r="G51" s="248"/>
    </row>
    <row r="52" spans="1:7" ht="17.25">
      <c r="A52" s="165"/>
      <c r="B52" s="165"/>
      <c r="C52" s="165"/>
      <c r="D52" s="165"/>
      <c r="E52" s="165"/>
      <c r="F52" s="13" t="s">
        <v>33</v>
      </c>
      <c r="G52" s="248">
        <v>-3074.5</v>
      </c>
    </row>
    <row r="53" spans="1:7" ht="17.25">
      <c r="A53" s="165"/>
      <c r="B53" s="165"/>
      <c r="C53" s="165"/>
      <c r="D53" s="165"/>
      <c r="E53" s="165"/>
      <c r="F53" s="13" t="s">
        <v>38</v>
      </c>
      <c r="G53" s="248">
        <v>-3074.5</v>
      </c>
    </row>
    <row r="54" spans="1:7" ht="17.25">
      <c r="A54" s="165"/>
      <c r="B54" s="165"/>
      <c r="C54" s="165"/>
      <c r="D54" s="165"/>
      <c r="E54" s="165"/>
      <c r="F54" s="13" t="s">
        <v>319</v>
      </c>
      <c r="G54" s="248">
        <v>-3074.5</v>
      </c>
    </row>
    <row r="55" spans="1:7" ht="34.5">
      <c r="A55" s="165"/>
      <c r="B55" s="165"/>
      <c r="C55" s="165"/>
      <c r="D55" s="165"/>
      <c r="E55" s="165"/>
      <c r="F55" s="13" t="s">
        <v>320</v>
      </c>
      <c r="G55" s="248">
        <v>-3074.5</v>
      </c>
    </row>
    <row r="56" spans="1:7" ht="17.25">
      <c r="A56" s="165"/>
      <c r="B56" s="165"/>
      <c r="C56" s="165"/>
      <c r="D56" s="165"/>
      <c r="E56" s="165"/>
      <c r="F56" s="13" t="s">
        <v>327</v>
      </c>
      <c r="G56" s="248">
        <v>-3074.5</v>
      </c>
    </row>
    <row r="57" spans="1:7" ht="17.25">
      <c r="A57" s="165"/>
      <c r="B57" s="165" t="s">
        <v>71</v>
      </c>
      <c r="C57" s="165"/>
      <c r="D57" s="165"/>
      <c r="E57" s="165"/>
      <c r="F57" s="13" t="s">
        <v>72</v>
      </c>
      <c r="G57" s="248">
        <v>3783752.4</v>
      </c>
    </row>
    <row r="58" spans="1:7" ht="17.25">
      <c r="A58" s="165"/>
      <c r="B58" s="165"/>
      <c r="C58" s="165"/>
      <c r="D58" s="165"/>
      <c r="E58" s="165"/>
      <c r="F58" s="13" t="s">
        <v>32</v>
      </c>
      <c r="G58" s="248"/>
    </row>
    <row r="59" spans="1:7" ht="17.25">
      <c r="A59" s="165"/>
      <c r="B59" s="165"/>
      <c r="C59" s="165" t="s">
        <v>36</v>
      </c>
      <c r="D59" s="165"/>
      <c r="E59" s="165"/>
      <c r="F59" s="13" t="s">
        <v>72</v>
      </c>
      <c r="G59" s="248">
        <v>3783752.4</v>
      </c>
    </row>
    <row r="60" spans="1:7" ht="17.25">
      <c r="A60" s="165"/>
      <c r="B60" s="165"/>
      <c r="C60" s="165"/>
      <c r="D60" s="165"/>
      <c r="E60" s="165"/>
      <c r="F60" s="13" t="s">
        <v>32</v>
      </c>
      <c r="G60" s="248"/>
    </row>
    <row r="61" spans="1:7" ht="17.25">
      <c r="A61" s="165"/>
      <c r="B61" s="165"/>
      <c r="C61" s="165"/>
      <c r="D61" s="165"/>
      <c r="E61" s="165"/>
      <c r="F61" s="13" t="s">
        <v>37</v>
      </c>
      <c r="G61" s="248">
        <v>3783752.4</v>
      </c>
    </row>
    <row r="62" spans="1:7" ht="17.25">
      <c r="A62" s="165"/>
      <c r="B62" s="165"/>
      <c r="C62" s="165"/>
      <c r="D62" s="165"/>
      <c r="E62" s="165"/>
      <c r="F62" s="13" t="s">
        <v>32</v>
      </c>
      <c r="G62" s="248"/>
    </row>
    <row r="63" spans="1:7" ht="34.5">
      <c r="A63" s="165"/>
      <c r="B63" s="165"/>
      <c r="C63" s="165"/>
      <c r="D63" s="165">
        <v>1032</v>
      </c>
      <c r="E63" s="165"/>
      <c r="F63" s="13" t="s">
        <v>299</v>
      </c>
      <c r="G63" s="248">
        <v>-83121.399999999994</v>
      </c>
    </row>
    <row r="64" spans="1:7" ht="17.25">
      <c r="A64" s="165"/>
      <c r="B64" s="165"/>
      <c r="C64" s="165"/>
      <c r="D64" s="165"/>
      <c r="E64" s="165"/>
      <c r="F64" s="13" t="s">
        <v>32</v>
      </c>
      <c r="G64" s="248"/>
    </row>
    <row r="65" spans="1:7" ht="51.75">
      <c r="A65" s="165"/>
      <c r="B65" s="165"/>
      <c r="C65" s="165"/>
      <c r="D65" s="165"/>
      <c r="E65" s="165">
        <v>32007</v>
      </c>
      <c r="F65" s="13" t="s">
        <v>303</v>
      </c>
      <c r="G65" s="248">
        <v>-83121.399999999994</v>
      </c>
    </row>
    <row r="66" spans="1:7" ht="17.25">
      <c r="A66" s="165"/>
      <c r="B66" s="165"/>
      <c r="C66" s="165"/>
      <c r="D66" s="165"/>
      <c r="E66" s="165"/>
      <c r="F66" s="13" t="s">
        <v>22</v>
      </c>
      <c r="G66" s="248"/>
    </row>
    <row r="67" spans="1:7" ht="17.25">
      <c r="A67" s="165"/>
      <c r="B67" s="165"/>
      <c r="C67" s="165"/>
      <c r="D67" s="165"/>
      <c r="E67" s="165"/>
      <c r="F67" s="13" t="s">
        <v>37</v>
      </c>
      <c r="G67" s="248">
        <v>-83121.399999999994</v>
      </c>
    </row>
    <row r="68" spans="1:7" ht="34.5">
      <c r="A68" s="165"/>
      <c r="B68" s="165"/>
      <c r="C68" s="165"/>
      <c r="D68" s="165"/>
      <c r="E68" s="165"/>
      <c r="F68" s="13" t="s">
        <v>23</v>
      </c>
      <c r="G68" s="248"/>
    </row>
    <row r="69" spans="1:7" ht="17.25">
      <c r="A69" s="165"/>
      <c r="B69" s="165"/>
      <c r="C69" s="165"/>
      <c r="D69" s="165"/>
      <c r="E69" s="165"/>
      <c r="F69" s="13" t="s">
        <v>33</v>
      </c>
      <c r="G69" s="248">
        <v>-83121.399999999994</v>
      </c>
    </row>
    <row r="70" spans="1:7" ht="17.25">
      <c r="A70" s="165"/>
      <c r="B70" s="165"/>
      <c r="C70" s="165"/>
      <c r="D70" s="165"/>
      <c r="E70" s="165"/>
      <c r="F70" s="13" t="s">
        <v>323</v>
      </c>
      <c r="G70" s="248">
        <v>-83121.399999999994</v>
      </c>
    </row>
    <row r="71" spans="1:7" ht="17.25">
      <c r="A71" s="165"/>
      <c r="B71" s="165"/>
      <c r="C71" s="165"/>
      <c r="D71" s="165"/>
      <c r="E71" s="165"/>
      <c r="F71" s="13" t="s">
        <v>324</v>
      </c>
      <c r="G71" s="248">
        <v>-83121.399999999994</v>
      </c>
    </row>
    <row r="72" spans="1:7" ht="17.25">
      <c r="A72" s="165"/>
      <c r="B72" s="165"/>
      <c r="C72" s="165"/>
      <c r="D72" s="165"/>
      <c r="E72" s="165"/>
      <c r="F72" s="13" t="s">
        <v>325</v>
      </c>
      <c r="G72" s="248">
        <v>-83121.399999999994</v>
      </c>
    </row>
    <row r="73" spans="1:7" ht="17.25">
      <c r="A73" s="165"/>
      <c r="B73" s="165"/>
      <c r="C73" s="165"/>
      <c r="D73" s="165"/>
      <c r="E73" s="165"/>
      <c r="F73" s="13" t="s">
        <v>326</v>
      </c>
      <c r="G73" s="248">
        <v>-83121.399999999994</v>
      </c>
    </row>
    <row r="74" spans="1:7" ht="17.25">
      <c r="A74" s="165"/>
      <c r="B74" s="165"/>
      <c r="C74" s="165"/>
      <c r="D74" s="165" t="s">
        <v>73</v>
      </c>
      <c r="E74" s="165"/>
      <c r="F74" s="13" t="s">
        <v>74</v>
      </c>
      <c r="G74" s="248">
        <v>2655161.7999999998</v>
      </c>
    </row>
    <row r="75" spans="1:7" ht="17.25">
      <c r="A75" s="165"/>
      <c r="B75" s="165"/>
      <c r="C75" s="165"/>
      <c r="D75" s="165"/>
      <c r="E75" s="165"/>
      <c r="F75" s="13" t="s">
        <v>32</v>
      </c>
      <c r="G75" s="248"/>
    </row>
    <row r="76" spans="1:7" ht="34.5">
      <c r="A76" s="165"/>
      <c r="B76" s="165"/>
      <c r="C76" s="165"/>
      <c r="D76" s="165"/>
      <c r="E76" s="165">
        <v>12001</v>
      </c>
      <c r="F76" s="13" t="s">
        <v>156</v>
      </c>
      <c r="G76" s="248">
        <v>2459800</v>
      </c>
    </row>
    <row r="77" spans="1:7" ht="17.25">
      <c r="A77" s="165"/>
      <c r="B77" s="165"/>
      <c r="C77" s="165"/>
      <c r="D77" s="165"/>
      <c r="E77" s="165"/>
      <c r="F77" s="13" t="s">
        <v>22</v>
      </c>
      <c r="G77" s="248"/>
    </row>
    <row r="78" spans="1:7" ht="34.5">
      <c r="A78" s="165"/>
      <c r="B78" s="165"/>
      <c r="C78" s="165"/>
      <c r="D78" s="165"/>
      <c r="E78" s="165"/>
      <c r="F78" s="13" t="s">
        <v>58</v>
      </c>
      <c r="G78" s="248">
        <v>2459800</v>
      </c>
    </row>
    <row r="79" spans="1:7" ht="34.5">
      <c r="A79" s="165"/>
      <c r="B79" s="165"/>
      <c r="C79" s="165"/>
      <c r="D79" s="165"/>
      <c r="E79" s="165"/>
      <c r="F79" s="13" t="s">
        <v>23</v>
      </c>
      <c r="G79" s="248"/>
    </row>
    <row r="80" spans="1:7" ht="17.25">
      <c r="A80" s="165"/>
      <c r="B80" s="165"/>
      <c r="C80" s="165"/>
      <c r="D80" s="165"/>
      <c r="E80" s="165"/>
      <c r="F80" s="13" t="s">
        <v>33</v>
      </c>
      <c r="G80" s="248">
        <v>2459800</v>
      </c>
    </row>
    <row r="81" spans="1:7" ht="17.25">
      <c r="A81" s="165"/>
      <c r="B81" s="165"/>
      <c r="C81" s="165"/>
      <c r="D81" s="165"/>
      <c r="E81" s="165"/>
      <c r="F81" s="13" t="s">
        <v>38</v>
      </c>
      <c r="G81" s="248">
        <v>2459800</v>
      </c>
    </row>
    <row r="82" spans="1:7" ht="17.25">
      <c r="A82" s="165"/>
      <c r="B82" s="165"/>
      <c r="C82" s="165"/>
      <c r="D82" s="165"/>
      <c r="E82" s="165"/>
      <c r="F82" s="13" t="s">
        <v>39</v>
      </c>
      <c r="G82" s="248">
        <v>2459800</v>
      </c>
    </row>
    <row r="83" spans="1:7" ht="17.25">
      <c r="A83" s="165"/>
      <c r="B83" s="165"/>
      <c r="C83" s="165"/>
      <c r="D83" s="165"/>
      <c r="E83" s="165"/>
      <c r="F83" s="13" t="s">
        <v>90</v>
      </c>
      <c r="G83" s="248">
        <v>2459800</v>
      </c>
    </row>
    <row r="84" spans="1:7" ht="17.25">
      <c r="A84" s="165"/>
      <c r="B84" s="165"/>
      <c r="C84" s="165"/>
      <c r="D84" s="165"/>
      <c r="E84" s="165"/>
      <c r="F84" s="13" t="s">
        <v>79</v>
      </c>
      <c r="G84" s="248">
        <v>2459800</v>
      </c>
    </row>
    <row r="85" spans="1:7" ht="34.5">
      <c r="A85" s="165"/>
      <c r="B85" s="165"/>
      <c r="C85" s="165"/>
      <c r="D85" s="165"/>
      <c r="E85" s="165">
        <v>12002</v>
      </c>
      <c r="F85" s="13" t="s">
        <v>157</v>
      </c>
      <c r="G85" s="248">
        <v>30361.8</v>
      </c>
    </row>
    <row r="86" spans="1:7" ht="17.25">
      <c r="A86" s="165"/>
      <c r="B86" s="165"/>
      <c r="C86" s="165"/>
      <c r="D86" s="165"/>
      <c r="E86" s="165"/>
      <c r="F86" s="13" t="s">
        <v>22</v>
      </c>
      <c r="G86" s="248"/>
    </row>
    <row r="87" spans="1:7" ht="34.5">
      <c r="A87" s="165"/>
      <c r="B87" s="165"/>
      <c r="C87" s="165"/>
      <c r="D87" s="165"/>
      <c r="E87" s="165"/>
      <c r="F87" s="13" t="s">
        <v>58</v>
      </c>
      <c r="G87" s="248">
        <v>30361.8</v>
      </c>
    </row>
    <row r="88" spans="1:7" ht="34.5">
      <c r="A88" s="165"/>
      <c r="B88" s="165"/>
      <c r="C88" s="165"/>
      <c r="D88" s="165"/>
      <c r="E88" s="165"/>
      <c r="F88" s="13" t="s">
        <v>23</v>
      </c>
      <c r="G88" s="248"/>
    </row>
    <row r="89" spans="1:7" ht="17.25">
      <c r="A89" s="165"/>
      <c r="B89" s="165"/>
      <c r="C89" s="165"/>
      <c r="D89" s="165"/>
      <c r="E89" s="165"/>
      <c r="F89" s="13" t="s">
        <v>33</v>
      </c>
      <c r="G89" s="248">
        <v>30361.8</v>
      </c>
    </row>
    <row r="90" spans="1:7" ht="17.25">
      <c r="A90" s="165"/>
      <c r="B90" s="165"/>
      <c r="C90" s="165"/>
      <c r="D90" s="165"/>
      <c r="E90" s="165"/>
      <c r="F90" s="13" t="s">
        <v>38</v>
      </c>
      <c r="G90" s="248">
        <v>30361.8</v>
      </c>
    </row>
    <row r="91" spans="1:7" ht="17.25">
      <c r="A91" s="165"/>
      <c r="B91" s="165"/>
      <c r="C91" s="165"/>
      <c r="D91" s="165"/>
      <c r="E91" s="165"/>
      <c r="F91" s="13" t="s">
        <v>39</v>
      </c>
      <c r="G91" s="248">
        <v>30361.8</v>
      </c>
    </row>
    <row r="92" spans="1:7" ht="17.25">
      <c r="A92" s="165"/>
      <c r="B92" s="165"/>
      <c r="C92" s="165"/>
      <c r="D92" s="165"/>
      <c r="E92" s="165"/>
      <c r="F92" s="13" t="s">
        <v>90</v>
      </c>
      <c r="G92" s="248">
        <v>30361.8</v>
      </c>
    </row>
    <row r="93" spans="1:7" ht="17.25">
      <c r="A93" s="165"/>
      <c r="B93" s="165"/>
      <c r="C93" s="165"/>
      <c r="D93" s="165"/>
      <c r="E93" s="165"/>
      <c r="F93" s="13" t="s">
        <v>79</v>
      </c>
      <c r="G93" s="248">
        <v>30361.8</v>
      </c>
    </row>
    <row r="94" spans="1:7" ht="17.25">
      <c r="A94" s="165"/>
      <c r="B94" s="165"/>
      <c r="C94" s="165"/>
      <c r="D94" s="165"/>
      <c r="E94" s="165">
        <v>12004</v>
      </c>
      <c r="F94" s="13" t="s">
        <v>158</v>
      </c>
      <c r="G94" s="248">
        <v>165000</v>
      </c>
    </row>
    <row r="95" spans="1:7" ht="17.25">
      <c r="A95" s="165"/>
      <c r="B95" s="165"/>
      <c r="C95" s="165"/>
      <c r="D95" s="165"/>
      <c r="E95" s="165"/>
      <c r="F95" s="13" t="s">
        <v>22</v>
      </c>
      <c r="G95" s="248"/>
    </row>
    <row r="96" spans="1:7" ht="34.5">
      <c r="A96" s="165"/>
      <c r="B96" s="165"/>
      <c r="C96" s="165"/>
      <c r="D96" s="165"/>
      <c r="E96" s="165"/>
      <c r="F96" s="13" t="s">
        <v>58</v>
      </c>
      <c r="G96" s="248">
        <v>165000</v>
      </c>
    </row>
    <row r="97" spans="1:7" ht="34.5">
      <c r="A97" s="165"/>
      <c r="B97" s="165"/>
      <c r="C97" s="165"/>
      <c r="D97" s="165"/>
      <c r="E97" s="165"/>
      <c r="F97" s="13" t="s">
        <v>23</v>
      </c>
      <c r="G97" s="248"/>
    </row>
    <row r="98" spans="1:7" ht="17.25">
      <c r="A98" s="165"/>
      <c r="B98" s="165"/>
      <c r="C98" s="165"/>
      <c r="D98" s="165"/>
      <c r="E98" s="165"/>
      <c r="F98" s="13" t="s">
        <v>33</v>
      </c>
      <c r="G98" s="248">
        <v>165000</v>
      </c>
    </row>
    <row r="99" spans="1:7" ht="17.25">
      <c r="A99" s="165"/>
      <c r="B99" s="165"/>
      <c r="C99" s="165"/>
      <c r="D99" s="165"/>
      <c r="E99" s="165"/>
      <c r="F99" s="13" t="s">
        <v>38</v>
      </c>
      <c r="G99" s="248">
        <v>165000</v>
      </c>
    </row>
    <row r="100" spans="1:7" ht="17.25">
      <c r="A100" s="165"/>
      <c r="B100" s="165"/>
      <c r="C100" s="165"/>
      <c r="D100" s="165"/>
      <c r="E100" s="165"/>
      <c r="F100" s="13" t="s">
        <v>39</v>
      </c>
      <c r="G100" s="248">
        <v>165000</v>
      </c>
    </row>
    <row r="101" spans="1:7" ht="17.25">
      <c r="A101" s="165"/>
      <c r="B101" s="165"/>
      <c r="C101" s="165"/>
      <c r="D101" s="165"/>
      <c r="E101" s="165"/>
      <c r="F101" s="13" t="s">
        <v>90</v>
      </c>
      <c r="G101" s="248">
        <v>165000</v>
      </c>
    </row>
    <row r="102" spans="1:7" ht="17.25">
      <c r="A102" s="165"/>
      <c r="B102" s="165"/>
      <c r="C102" s="165"/>
      <c r="D102" s="165"/>
      <c r="E102" s="165"/>
      <c r="F102" s="13" t="s">
        <v>79</v>
      </c>
      <c r="G102" s="248">
        <v>165000</v>
      </c>
    </row>
    <row r="103" spans="1:7" ht="17.25">
      <c r="A103" s="165"/>
      <c r="B103" s="165"/>
      <c r="C103" s="165"/>
      <c r="D103" s="165">
        <v>1205</v>
      </c>
      <c r="E103" s="165"/>
      <c r="F103" s="13" t="s">
        <v>103</v>
      </c>
      <c r="G103" s="248">
        <v>1211712</v>
      </c>
    </row>
    <row r="104" spans="1:7" ht="17.25">
      <c r="A104" s="165"/>
      <c r="B104" s="165"/>
      <c r="C104" s="165"/>
      <c r="D104" s="165"/>
      <c r="E104" s="165"/>
      <c r="F104" s="13" t="s">
        <v>32</v>
      </c>
      <c r="G104" s="248"/>
    </row>
    <row r="105" spans="1:7" ht="34.5">
      <c r="A105" s="165"/>
      <c r="B105" s="165"/>
      <c r="C105" s="165"/>
      <c r="D105" s="165"/>
      <c r="E105" s="165">
        <v>12001</v>
      </c>
      <c r="F105" s="13" t="s">
        <v>98</v>
      </c>
      <c r="G105" s="248">
        <v>1211712</v>
      </c>
    </row>
    <row r="106" spans="1:7" ht="17.25">
      <c r="A106" s="165"/>
      <c r="B106" s="165"/>
      <c r="C106" s="165"/>
      <c r="D106" s="165"/>
      <c r="E106" s="165"/>
      <c r="F106" s="13" t="s">
        <v>22</v>
      </c>
      <c r="G106" s="248"/>
    </row>
    <row r="107" spans="1:7" ht="34.5">
      <c r="A107" s="165"/>
      <c r="B107" s="165"/>
      <c r="C107" s="165"/>
      <c r="D107" s="165"/>
      <c r="E107" s="165"/>
      <c r="F107" s="13" t="s">
        <v>58</v>
      </c>
      <c r="G107" s="248">
        <v>1211712</v>
      </c>
    </row>
    <row r="108" spans="1:7" ht="34.5">
      <c r="A108" s="165"/>
      <c r="B108" s="165"/>
      <c r="C108" s="165"/>
      <c r="D108" s="165"/>
      <c r="E108" s="165"/>
      <c r="F108" s="13" t="s">
        <v>23</v>
      </c>
      <c r="G108" s="248">
        <v>1211712</v>
      </c>
    </row>
    <row r="109" spans="1:7" ht="17.25">
      <c r="A109" s="165"/>
      <c r="B109" s="165"/>
      <c r="C109" s="165"/>
      <c r="D109" s="165"/>
      <c r="E109" s="165"/>
      <c r="F109" s="13" t="s">
        <v>33</v>
      </c>
      <c r="G109" s="248">
        <v>1211712</v>
      </c>
    </row>
    <row r="110" spans="1:7" ht="17.25">
      <c r="A110" s="165"/>
      <c r="B110" s="165"/>
      <c r="C110" s="165"/>
      <c r="D110" s="165"/>
      <c r="E110" s="165"/>
      <c r="F110" s="13" t="s">
        <v>38</v>
      </c>
      <c r="G110" s="248">
        <v>1211712</v>
      </c>
    </row>
    <row r="111" spans="1:7" ht="17.25">
      <c r="A111" s="165"/>
      <c r="B111" s="165"/>
      <c r="C111" s="165"/>
      <c r="D111" s="165"/>
      <c r="E111" s="165"/>
      <c r="F111" s="13" t="s">
        <v>39</v>
      </c>
      <c r="G111" s="248">
        <v>1211712</v>
      </c>
    </row>
    <row r="112" spans="1:7" ht="34.5">
      <c r="A112" s="165"/>
      <c r="B112" s="165"/>
      <c r="C112" s="165"/>
      <c r="D112" s="165"/>
      <c r="E112" s="165"/>
      <c r="F112" s="13" t="s">
        <v>40</v>
      </c>
      <c r="G112" s="248">
        <v>1211712</v>
      </c>
    </row>
    <row r="113" spans="1:7" ht="17.25">
      <c r="A113" s="165"/>
      <c r="B113" s="165"/>
      <c r="C113" s="165"/>
      <c r="D113" s="165"/>
      <c r="E113" s="165"/>
      <c r="F113" s="13" t="s">
        <v>102</v>
      </c>
      <c r="G113" s="248">
        <v>1211712</v>
      </c>
    </row>
    <row r="114" spans="1:7" ht="17.25">
      <c r="A114" s="165"/>
      <c r="B114" s="165" t="s">
        <v>104</v>
      </c>
      <c r="C114" s="165"/>
      <c r="D114" s="165"/>
      <c r="E114" s="165"/>
      <c r="F114" s="13" t="s">
        <v>105</v>
      </c>
      <c r="G114" s="248">
        <v>-6000</v>
      </c>
    </row>
    <row r="115" spans="1:7" ht="17.25">
      <c r="A115" s="165"/>
      <c r="B115" s="165"/>
      <c r="C115" s="165"/>
      <c r="D115" s="165"/>
      <c r="E115" s="165"/>
      <c r="F115" s="13" t="s">
        <v>32</v>
      </c>
      <c r="G115" s="248"/>
    </row>
    <row r="116" spans="1:7" ht="17.25">
      <c r="A116" s="165"/>
      <c r="B116" s="165"/>
      <c r="C116" s="165" t="s">
        <v>36</v>
      </c>
      <c r="D116" s="165"/>
      <c r="E116" s="165"/>
      <c r="F116" s="13" t="s">
        <v>105</v>
      </c>
      <c r="G116" s="248">
        <v>-6000</v>
      </c>
    </row>
    <row r="117" spans="1:7" ht="17.25">
      <c r="A117" s="165"/>
      <c r="B117" s="165"/>
      <c r="C117" s="165"/>
      <c r="D117" s="165"/>
      <c r="E117" s="165"/>
      <c r="F117" s="13" t="s">
        <v>32</v>
      </c>
      <c r="G117" s="248"/>
    </row>
    <row r="118" spans="1:7" ht="17.25">
      <c r="A118" s="165"/>
      <c r="B118" s="165"/>
      <c r="C118" s="165"/>
      <c r="D118" s="165"/>
      <c r="E118" s="165"/>
      <c r="F118" s="13" t="s">
        <v>37</v>
      </c>
      <c r="G118" s="248">
        <v>-6000</v>
      </c>
    </row>
    <row r="119" spans="1:7" ht="17.25">
      <c r="A119" s="165"/>
      <c r="B119" s="165"/>
      <c r="C119" s="165"/>
      <c r="D119" s="165"/>
      <c r="E119" s="165"/>
      <c r="F119" s="13" t="s">
        <v>32</v>
      </c>
      <c r="G119" s="248"/>
    </row>
    <row r="120" spans="1:7" ht="17.25">
      <c r="A120" s="165"/>
      <c r="B120" s="165"/>
      <c r="C120" s="165"/>
      <c r="D120" s="165">
        <v>1005</v>
      </c>
      <c r="E120" s="165"/>
      <c r="F120" s="13" t="s">
        <v>215</v>
      </c>
      <c r="G120" s="248">
        <v>-6000</v>
      </c>
    </row>
    <row r="121" spans="1:7" ht="17.25">
      <c r="A121" s="165"/>
      <c r="B121" s="165"/>
      <c r="C121" s="165"/>
      <c r="D121" s="165"/>
      <c r="E121" s="165"/>
      <c r="F121" s="13" t="s">
        <v>32</v>
      </c>
      <c r="G121" s="248"/>
    </row>
    <row r="122" spans="1:7" ht="69">
      <c r="A122" s="165"/>
      <c r="B122" s="165"/>
      <c r="C122" s="165"/>
      <c r="D122" s="165"/>
      <c r="E122" s="165">
        <v>12003</v>
      </c>
      <c r="F122" s="13" t="s">
        <v>213</v>
      </c>
      <c r="G122" s="248">
        <v>-6000</v>
      </c>
    </row>
    <row r="123" spans="1:7" ht="17.25">
      <c r="A123" s="165"/>
      <c r="B123" s="165"/>
      <c r="C123" s="165"/>
      <c r="D123" s="165"/>
      <c r="E123" s="165"/>
      <c r="F123" s="13" t="s">
        <v>22</v>
      </c>
      <c r="G123" s="248"/>
    </row>
    <row r="124" spans="1:7" ht="34.5">
      <c r="A124" s="165"/>
      <c r="B124" s="165"/>
      <c r="C124" s="165"/>
      <c r="D124" s="165"/>
      <c r="E124" s="165"/>
      <c r="F124" s="13" t="s">
        <v>58</v>
      </c>
      <c r="G124" s="248">
        <v>-6000</v>
      </c>
    </row>
    <row r="125" spans="1:7" ht="34.5">
      <c r="A125" s="165"/>
      <c r="B125" s="165"/>
      <c r="C125" s="165"/>
      <c r="D125" s="165"/>
      <c r="E125" s="165"/>
      <c r="F125" s="13" t="s">
        <v>23</v>
      </c>
      <c r="G125" s="248"/>
    </row>
    <row r="126" spans="1:7" ht="17.25">
      <c r="A126" s="165"/>
      <c r="B126" s="165"/>
      <c r="C126" s="165"/>
      <c r="D126" s="165"/>
      <c r="E126" s="165"/>
      <c r="F126" s="13" t="s">
        <v>33</v>
      </c>
      <c r="G126" s="248">
        <v>-6000</v>
      </c>
    </row>
    <row r="127" spans="1:7" ht="17.25">
      <c r="A127" s="165"/>
      <c r="B127" s="165"/>
      <c r="C127" s="165"/>
      <c r="D127" s="165"/>
      <c r="E127" s="165"/>
      <c r="F127" s="13" t="s">
        <v>38</v>
      </c>
      <c r="G127" s="248">
        <v>-6000</v>
      </c>
    </row>
    <row r="128" spans="1:7" ht="17.25">
      <c r="A128" s="165"/>
      <c r="B128" s="165"/>
      <c r="C128" s="165"/>
      <c r="D128" s="165"/>
      <c r="E128" s="165"/>
      <c r="F128" s="13" t="s">
        <v>39</v>
      </c>
      <c r="G128" s="248">
        <v>-6000</v>
      </c>
    </row>
    <row r="129" spans="1:7" ht="34.5">
      <c r="A129" s="165"/>
      <c r="B129" s="165"/>
      <c r="C129" s="165"/>
      <c r="D129" s="165"/>
      <c r="E129" s="165"/>
      <c r="F129" s="13" t="s">
        <v>40</v>
      </c>
      <c r="G129" s="248">
        <v>-6000</v>
      </c>
    </row>
    <row r="130" spans="1:7" ht="17.25">
      <c r="A130" s="165"/>
      <c r="B130" s="165"/>
      <c r="C130" s="165"/>
      <c r="D130" s="165"/>
      <c r="E130" s="165"/>
      <c r="F130" s="13" t="s">
        <v>67</v>
      </c>
      <c r="G130" s="248">
        <v>-6000</v>
      </c>
    </row>
    <row r="131" spans="1:7" ht="17.25">
      <c r="A131" s="165"/>
      <c r="B131" s="165" t="s">
        <v>41</v>
      </c>
      <c r="C131" s="165"/>
      <c r="D131" s="165"/>
      <c r="E131" s="165"/>
      <c r="F131" s="13" t="s">
        <v>31</v>
      </c>
      <c r="G131" s="248">
        <v>-578932.69999999995</v>
      </c>
    </row>
    <row r="132" spans="1:7" ht="17.25">
      <c r="A132" s="165"/>
      <c r="B132" s="165"/>
      <c r="C132" s="165"/>
      <c r="D132" s="165"/>
      <c r="E132" s="165"/>
      <c r="F132" s="13" t="s">
        <v>32</v>
      </c>
      <c r="G132" s="248"/>
    </row>
    <row r="133" spans="1:7" ht="17.25">
      <c r="A133" s="165"/>
      <c r="B133" s="165"/>
      <c r="C133" s="165" t="s">
        <v>36</v>
      </c>
      <c r="D133" s="165"/>
      <c r="E133" s="165"/>
      <c r="F133" s="13" t="s">
        <v>31</v>
      </c>
      <c r="G133" s="248">
        <v>-578932.69999999995</v>
      </c>
    </row>
    <row r="134" spans="1:7" ht="17.25">
      <c r="A134" s="165"/>
      <c r="B134" s="165"/>
      <c r="C134" s="165"/>
      <c r="D134" s="165"/>
      <c r="E134" s="165"/>
      <c r="F134" s="13" t="s">
        <v>32</v>
      </c>
      <c r="G134" s="248"/>
    </row>
    <row r="135" spans="1:7" ht="17.25">
      <c r="A135" s="165"/>
      <c r="B135" s="165"/>
      <c r="C135" s="165"/>
      <c r="D135" s="165"/>
      <c r="E135" s="165"/>
      <c r="F135" s="13" t="s">
        <v>37</v>
      </c>
      <c r="G135" s="248">
        <v>-578932.69999999995</v>
      </c>
    </row>
    <row r="136" spans="1:7" ht="17.25">
      <c r="A136" s="165"/>
      <c r="B136" s="165"/>
      <c r="C136" s="165"/>
      <c r="D136" s="165"/>
      <c r="E136" s="165"/>
      <c r="F136" s="13" t="s">
        <v>32</v>
      </c>
      <c r="G136" s="248"/>
    </row>
    <row r="137" spans="1:7" ht="17.25">
      <c r="A137" s="165"/>
      <c r="B137" s="165"/>
      <c r="C137" s="165"/>
      <c r="D137" s="165" t="s">
        <v>159</v>
      </c>
      <c r="E137" s="165"/>
      <c r="F137" s="13" t="s">
        <v>155</v>
      </c>
      <c r="G137" s="248">
        <v>-875000</v>
      </c>
    </row>
    <row r="138" spans="1:7" ht="17.25">
      <c r="A138" s="165"/>
      <c r="B138" s="165"/>
      <c r="C138" s="165"/>
      <c r="D138" s="165"/>
      <c r="E138" s="165"/>
      <c r="F138" s="13" t="s">
        <v>32</v>
      </c>
      <c r="G138" s="248"/>
    </row>
    <row r="139" spans="1:7" ht="34.5">
      <c r="A139" s="165"/>
      <c r="B139" s="165"/>
      <c r="C139" s="165"/>
      <c r="D139" s="165"/>
      <c r="E139" s="165" t="s">
        <v>101</v>
      </c>
      <c r="F139" s="13" t="s">
        <v>160</v>
      </c>
      <c r="G139" s="248">
        <v>-875000</v>
      </c>
    </row>
    <row r="140" spans="1:7" ht="17.25">
      <c r="A140" s="165"/>
      <c r="B140" s="165"/>
      <c r="C140" s="165"/>
      <c r="D140" s="165"/>
      <c r="E140" s="165"/>
      <c r="F140" s="13" t="s">
        <v>22</v>
      </c>
      <c r="G140" s="248"/>
    </row>
    <row r="141" spans="1:7" ht="34.5">
      <c r="A141" s="165"/>
      <c r="B141" s="165"/>
      <c r="C141" s="165"/>
      <c r="D141" s="165"/>
      <c r="E141" s="165"/>
      <c r="F141" s="13" t="s">
        <v>58</v>
      </c>
      <c r="G141" s="248">
        <v>-875000</v>
      </c>
    </row>
    <row r="142" spans="1:7" ht="34.5">
      <c r="A142" s="165"/>
      <c r="B142" s="165"/>
      <c r="C142" s="165"/>
      <c r="D142" s="165"/>
      <c r="E142" s="165"/>
      <c r="F142" s="13" t="s">
        <v>23</v>
      </c>
      <c r="G142" s="248"/>
    </row>
    <row r="143" spans="1:7" ht="17.25">
      <c r="A143" s="165"/>
      <c r="B143" s="165"/>
      <c r="C143" s="165"/>
      <c r="D143" s="165"/>
      <c r="E143" s="165"/>
      <c r="F143" s="13" t="s">
        <v>33</v>
      </c>
      <c r="G143" s="248">
        <v>-875000</v>
      </c>
    </row>
    <row r="144" spans="1:7" ht="17.25">
      <c r="A144" s="165"/>
      <c r="B144" s="165"/>
      <c r="C144" s="165"/>
      <c r="D144" s="165"/>
      <c r="E144" s="165"/>
      <c r="F144" s="13" t="s">
        <v>38</v>
      </c>
      <c r="G144" s="248">
        <v>-875000</v>
      </c>
    </row>
    <row r="145" spans="1:7" ht="17.25">
      <c r="A145" s="165"/>
      <c r="B145" s="165"/>
      <c r="C145" s="165"/>
      <c r="D145" s="165"/>
      <c r="E145" s="165"/>
      <c r="F145" s="13" t="s">
        <v>39</v>
      </c>
      <c r="G145" s="248">
        <v>-875000</v>
      </c>
    </row>
    <row r="146" spans="1:7" ht="34.5">
      <c r="A146" s="165"/>
      <c r="B146" s="165"/>
      <c r="C146" s="165"/>
      <c r="D146" s="165"/>
      <c r="E146" s="165"/>
      <c r="F146" s="13" t="s">
        <v>40</v>
      </c>
      <c r="G146" s="248">
        <v>-875000</v>
      </c>
    </row>
    <row r="147" spans="1:7" ht="17.25">
      <c r="A147" s="165"/>
      <c r="B147" s="165"/>
      <c r="C147" s="165"/>
      <c r="D147" s="165"/>
      <c r="E147" s="165"/>
      <c r="F147" s="13" t="s">
        <v>67</v>
      </c>
      <c r="G147" s="248">
        <v>-875000</v>
      </c>
    </row>
    <row r="148" spans="1:7" ht="17.25">
      <c r="A148" s="165"/>
      <c r="B148" s="165"/>
      <c r="C148" s="165"/>
      <c r="D148" s="165">
        <v>1141</v>
      </c>
      <c r="E148" s="165"/>
      <c r="F148" s="13" t="s">
        <v>306</v>
      </c>
      <c r="G148" s="248">
        <v>-333332.7</v>
      </c>
    </row>
    <row r="149" spans="1:7" ht="17.25">
      <c r="A149" s="165"/>
      <c r="B149" s="165"/>
      <c r="C149" s="165"/>
      <c r="D149" s="165"/>
      <c r="E149" s="165"/>
      <c r="F149" s="13" t="s">
        <v>32</v>
      </c>
      <c r="G149" s="248"/>
    </row>
    <row r="150" spans="1:7" ht="17.25">
      <c r="A150" s="165"/>
      <c r="B150" s="165"/>
      <c r="C150" s="165"/>
      <c r="D150" s="165"/>
      <c r="E150" s="165">
        <v>11001</v>
      </c>
      <c r="F150" s="13" t="s">
        <v>309</v>
      </c>
      <c r="G150" s="248">
        <v>-118300</v>
      </c>
    </row>
    <row r="151" spans="1:7" ht="17.25">
      <c r="A151" s="165"/>
      <c r="B151" s="165"/>
      <c r="C151" s="165"/>
      <c r="D151" s="165"/>
      <c r="E151" s="165"/>
      <c r="F151" s="13" t="s">
        <v>22</v>
      </c>
      <c r="G151" s="248"/>
    </row>
    <row r="152" spans="1:7" ht="17.25">
      <c r="A152" s="165"/>
      <c r="B152" s="165"/>
      <c r="C152" s="165"/>
      <c r="D152" s="165"/>
      <c r="E152" s="165"/>
      <c r="F152" s="13" t="s">
        <v>37</v>
      </c>
      <c r="G152" s="248">
        <v>-118300</v>
      </c>
    </row>
    <row r="153" spans="1:7" ht="34.5">
      <c r="A153" s="165"/>
      <c r="B153" s="165"/>
      <c r="C153" s="165"/>
      <c r="D153" s="165"/>
      <c r="E153" s="165"/>
      <c r="F153" s="13" t="s">
        <v>23</v>
      </c>
      <c r="G153" s="248"/>
    </row>
    <row r="154" spans="1:7" ht="17.25">
      <c r="A154" s="165"/>
      <c r="B154" s="165"/>
      <c r="C154" s="165"/>
      <c r="D154" s="165"/>
      <c r="E154" s="165"/>
      <c r="F154" s="13" t="s">
        <v>33</v>
      </c>
      <c r="G154" s="248">
        <v>-118300</v>
      </c>
    </row>
    <row r="155" spans="1:7" ht="17.25">
      <c r="A155" s="165"/>
      <c r="B155" s="165"/>
      <c r="C155" s="165"/>
      <c r="D155" s="165"/>
      <c r="E155" s="165"/>
      <c r="F155" s="13" t="s">
        <v>38</v>
      </c>
      <c r="G155" s="248">
        <v>-118300</v>
      </c>
    </row>
    <row r="156" spans="1:7" ht="17.25">
      <c r="A156" s="165"/>
      <c r="B156" s="165"/>
      <c r="C156" s="165"/>
      <c r="D156" s="165"/>
      <c r="E156" s="165"/>
      <c r="F156" s="13" t="s">
        <v>319</v>
      </c>
      <c r="G156" s="248">
        <v>-118300</v>
      </c>
    </row>
    <row r="157" spans="1:7" ht="34.5">
      <c r="A157" s="165"/>
      <c r="B157" s="165"/>
      <c r="C157" s="165"/>
      <c r="D157" s="165"/>
      <c r="E157" s="165"/>
      <c r="F157" s="13" t="s">
        <v>320</v>
      </c>
      <c r="G157" s="248">
        <v>-118300</v>
      </c>
    </row>
    <row r="158" spans="1:7" ht="34.5">
      <c r="A158" s="165"/>
      <c r="B158" s="165"/>
      <c r="C158" s="165"/>
      <c r="D158" s="165"/>
      <c r="E158" s="165"/>
      <c r="F158" s="13" t="s">
        <v>321</v>
      </c>
      <c r="G158" s="248">
        <v>-118300</v>
      </c>
    </row>
    <row r="159" spans="1:7" ht="34.5">
      <c r="A159" s="165"/>
      <c r="B159" s="165"/>
      <c r="C159" s="165"/>
      <c r="D159" s="165"/>
      <c r="E159" s="165">
        <v>11007</v>
      </c>
      <c r="F159" s="13" t="s">
        <v>311</v>
      </c>
      <c r="G159" s="248">
        <v>-95200</v>
      </c>
    </row>
    <row r="160" spans="1:7" ht="17.25">
      <c r="A160" s="165"/>
      <c r="B160" s="165"/>
      <c r="C160" s="165"/>
      <c r="D160" s="165"/>
      <c r="E160" s="165"/>
      <c r="F160" s="13" t="s">
        <v>22</v>
      </c>
      <c r="G160" s="248"/>
    </row>
    <row r="161" spans="1:7" ht="17.25">
      <c r="A161" s="165"/>
      <c r="B161" s="165"/>
      <c r="C161" s="165"/>
      <c r="D161" s="165"/>
      <c r="E161" s="165"/>
      <c r="F161" s="13" t="s">
        <v>37</v>
      </c>
      <c r="G161" s="248">
        <v>-95200</v>
      </c>
    </row>
    <row r="162" spans="1:7" ht="34.5">
      <c r="A162" s="165"/>
      <c r="B162" s="165"/>
      <c r="C162" s="165"/>
      <c r="D162" s="165"/>
      <c r="E162" s="165"/>
      <c r="F162" s="13" t="s">
        <v>23</v>
      </c>
      <c r="G162" s="248"/>
    </row>
    <row r="163" spans="1:7" ht="17.25">
      <c r="A163" s="165"/>
      <c r="B163" s="165"/>
      <c r="C163" s="165"/>
      <c r="D163" s="165"/>
      <c r="E163" s="165"/>
      <c r="F163" s="13" t="s">
        <v>33</v>
      </c>
      <c r="G163" s="248">
        <v>-95200</v>
      </c>
    </row>
    <row r="164" spans="1:7" ht="17.25">
      <c r="A164" s="165"/>
      <c r="B164" s="165"/>
      <c r="C164" s="165"/>
      <c r="D164" s="165"/>
      <c r="E164" s="165"/>
      <c r="F164" s="13" t="s">
        <v>38</v>
      </c>
      <c r="G164" s="248">
        <v>-95200</v>
      </c>
    </row>
    <row r="165" spans="1:7" ht="17.25">
      <c r="A165" s="165"/>
      <c r="B165" s="165"/>
      <c r="C165" s="165"/>
      <c r="D165" s="165"/>
      <c r="E165" s="165"/>
      <c r="F165" s="13" t="s">
        <v>319</v>
      </c>
      <c r="G165" s="248">
        <v>-95200</v>
      </c>
    </row>
    <row r="166" spans="1:7" ht="34.5">
      <c r="A166" s="165"/>
      <c r="B166" s="165"/>
      <c r="C166" s="165"/>
      <c r="D166" s="165"/>
      <c r="E166" s="165"/>
      <c r="F166" s="13" t="s">
        <v>320</v>
      </c>
      <c r="G166" s="248">
        <v>-95200</v>
      </c>
    </row>
    <row r="167" spans="1:7" ht="34.5">
      <c r="A167" s="165"/>
      <c r="B167" s="165"/>
      <c r="C167" s="165"/>
      <c r="D167" s="165"/>
      <c r="E167" s="165"/>
      <c r="F167" s="13" t="s">
        <v>322</v>
      </c>
      <c r="G167" s="248">
        <v>-95200</v>
      </c>
    </row>
    <row r="168" spans="1:7" ht="34.5">
      <c r="A168" s="165"/>
      <c r="B168" s="165"/>
      <c r="C168" s="165"/>
      <c r="D168" s="165"/>
      <c r="E168" s="165">
        <v>11009</v>
      </c>
      <c r="F168" s="13" t="s">
        <v>313</v>
      </c>
      <c r="G168" s="248">
        <v>-96100</v>
      </c>
    </row>
    <row r="169" spans="1:7" ht="17.25">
      <c r="A169" s="165"/>
      <c r="B169" s="165"/>
      <c r="C169" s="165"/>
      <c r="D169" s="165"/>
      <c r="E169" s="165"/>
      <c r="F169" s="13" t="s">
        <v>22</v>
      </c>
      <c r="G169" s="248"/>
    </row>
    <row r="170" spans="1:7" ht="17.25">
      <c r="A170" s="165"/>
      <c r="B170" s="165"/>
      <c r="C170" s="165"/>
      <c r="D170" s="165"/>
      <c r="E170" s="165"/>
      <c r="F170" s="13" t="s">
        <v>37</v>
      </c>
      <c r="G170" s="248">
        <v>-96100</v>
      </c>
    </row>
    <row r="171" spans="1:7" ht="34.5">
      <c r="A171" s="165"/>
      <c r="B171" s="165"/>
      <c r="C171" s="165"/>
      <c r="D171" s="165"/>
      <c r="E171" s="165"/>
      <c r="F171" s="13" t="s">
        <v>23</v>
      </c>
      <c r="G171" s="248"/>
    </row>
    <row r="172" spans="1:7" ht="17.25">
      <c r="A172" s="165"/>
      <c r="B172" s="165"/>
      <c r="C172" s="165"/>
      <c r="D172" s="165"/>
      <c r="E172" s="165"/>
      <c r="F172" s="13" t="s">
        <v>33</v>
      </c>
      <c r="G172" s="248">
        <v>-96100</v>
      </c>
    </row>
    <row r="173" spans="1:7" ht="17.25">
      <c r="A173" s="165"/>
      <c r="B173" s="165"/>
      <c r="C173" s="165"/>
      <c r="D173" s="165"/>
      <c r="E173" s="165"/>
      <c r="F173" s="13" t="s">
        <v>38</v>
      </c>
      <c r="G173" s="248">
        <v>-96100</v>
      </c>
    </row>
    <row r="174" spans="1:7" ht="17.25">
      <c r="A174" s="165"/>
      <c r="B174" s="165"/>
      <c r="C174" s="165"/>
      <c r="D174" s="165"/>
      <c r="E174" s="165"/>
      <c r="F174" s="13" t="s">
        <v>319</v>
      </c>
      <c r="G174" s="248">
        <v>-96100</v>
      </c>
    </row>
    <row r="175" spans="1:7" ht="34.5">
      <c r="A175" s="165"/>
      <c r="B175" s="165"/>
      <c r="C175" s="165"/>
      <c r="D175" s="165"/>
      <c r="E175" s="165"/>
      <c r="F175" s="13" t="s">
        <v>320</v>
      </c>
      <c r="G175" s="248">
        <v>-96100</v>
      </c>
    </row>
    <row r="176" spans="1:7" ht="34.5">
      <c r="A176" s="165"/>
      <c r="B176" s="165"/>
      <c r="C176" s="165"/>
      <c r="D176" s="165"/>
      <c r="E176" s="165"/>
      <c r="F176" s="13" t="s">
        <v>321</v>
      </c>
      <c r="G176" s="248">
        <v>-96100</v>
      </c>
    </row>
    <row r="177" spans="1:7" ht="34.5">
      <c r="A177" s="165"/>
      <c r="B177" s="165"/>
      <c r="C177" s="165"/>
      <c r="D177" s="165"/>
      <c r="E177" s="165" t="s">
        <v>438</v>
      </c>
      <c r="F177" s="13" t="s">
        <v>439</v>
      </c>
      <c r="G177" s="248">
        <v>-2635.7</v>
      </c>
    </row>
    <row r="178" spans="1:7" ht="17.25">
      <c r="A178" s="165"/>
      <c r="B178" s="165"/>
      <c r="C178" s="165"/>
      <c r="D178" s="165"/>
      <c r="E178" s="165"/>
      <c r="F178" s="13" t="s">
        <v>22</v>
      </c>
      <c r="G178" s="248"/>
    </row>
    <row r="179" spans="1:7" ht="17.25">
      <c r="A179" s="165"/>
      <c r="B179" s="165"/>
      <c r="C179" s="165"/>
      <c r="D179" s="165"/>
      <c r="E179" s="165"/>
      <c r="F179" s="13" t="s">
        <v>37</v>
      </c>
      <c r="G179" s="248">
        <v>-2635.7</v>
      </c>
    </row>
    <row r="180" spans="1:7" ht="34.5">
      <c r="A180" s="165"/>
      <c r="B180" s="165"/>
      <c r="C180" s="165"/>
      <c r="D180" s="165"/>
      <c r="E180" s="165"/>
      <c r="F180" s="13" t="s">
        <v>23</v>
      </c>
      <c r="G180" s="248"/>
    </row>
    <row r="181" spans="1:7" ht="17.25">
      <c r="A181" s="165"/>
      <c r="B181" s="165"/>
      <c r="C181" s="165"/>
      <c r="D181" s="165"/>
      <c r="E181" s="165"/>
      <c r="F181" s="13" t="s">
        <v>33</v>
      </c>
      <c r="G181" s="248">
        <v>-2635.7</v>
      </c>
    </row>
    <row r="182" spans="1:7" ht="17.25">
      <c r="A182" s="165"/>
      <c r="B182" s="165"/>
      <c r="C182" s="165"/>
      <c r="D182" s="165"/>
      <c r="E182" s="165"/>
      <c r="F182" s="13" t="s">
        <v>38</v>
      </c>
      <c r="G182" s="248">
        <v>-2635.7</v>
      </c>
    </row>
    <row r="183" spans="1:7" ht="17.25">
      <c r="A183" s="165"/>
      <c r="B183" s="165"/>
      <c r="C183" s="165"/>
      <c r="D183" s="165"/>
      <c r="E183" s="165"/>
      <c r="F183" s="13" t="s">
        <v>319</v>
      </c>
      <c r="G183" s="248">
        <v>-2635.7</v>
      </c>
    </row>
    <row r="184" spans="1:7" ht="34.5">
      <c r="A184" s="165"/>
      <c r="B184" s="165"/>
      <c r="C184" s="165"/>
      <c r="D184" s="165"/>
      <c r="E184" s="165"/>
      <c r="F184" s="13" t="s">
        <v>320</v>
      </c>
      <c r="G184" s="248">
        <v>-2635.7</v>
      </c>
    </row>
    <row r="185" spans="1:7" ht="17.25">
      <c r="A185" s="165"/>
      <c r="B185" s="165"/>
      <c r="C185" s="165"/>
      <c r="D185" s="165"/>
      <c r="E185" s="165"/>
      <c r="F185" s="13" t="s">
        <v>327</v>
      </c>
      <c r="G185" s="248">
        <v>-2635.7</v>
      </c>
    </row>
    <row r="186" spans="1:7" ht="34.5">
      <c r="A186" s="165"/>
      <c r="B186" s="165"/>
      <c r="C186" s="165"/>
      <c r="D186" s="165"/>
      <c r="E186" s="165" t="s">
        <v>441</v>
      </c>
      <c r="F186" s="13" t="s">
        <v>442</v>
      </c>
      <c r="G186" s="248">
        <v>-21097</v>
      </c>
    </row>
    <row r="187" spans="1:7" ht="17.25">
      <c r="A187" s="165"/>
      <c r="B187" s="165"/>
      <c r="C187" s="165"/>
      <c r="D187" s="165"/>
      <c r="E187" s="165"/>
      <c r="F187" s="13" t="s">
        <v>22</v>
      </c>
      <c r="G187" s="248"/>
    </row>
    <row r="188" spans="1:7" ht="17.25">
      <c r="A188" s="165"/>
      <c r="B188" s="165"/>
      <c r="C188" s="165"/>
      <c r="D188" s="165"/>
      <c r="E188" s="165"/>
      <c r="F188" s="13" t="s">
        <v>37</v>
      </c>
      <c r="G188" s="248">
        <v>-21097</v>
      </c>
    </row>
    <row r="189" spans="1:7" ht="34.5">
      <c r="A189" s="165"/>
      <c r="B189" s="165"/>
      <c r="C189" s="165"/>
      <c r="D189" s="165"/>
      <c r="E189" s="165"/>
      <c r="F189" s="13" t="s">
        <v>23</v>
      </c>
      <c r="G189" s="248"/>
    </row>
    <row r="190" spans="1:7" ht="17.25">
      <c r="A190" s="165"/>
      <c r="B190" s="165"/>
      <c r="C190" s="165"/>
      <c r="D190" s="165"/>
      <c r="E190" s="165"/>
      <c r="F190" s="13" t="s">
        <v>33</v>
      </c>
      <c r="G190" s="248">
        <v>-21097</v>
      </c>
    </row>
    <row r="191" spans="1:7" ht="17.25">
      <c r="A191" s="165"/>
      <c r="B191" s="165"/>
      <c r="C191" s="165"/>
      <c r="D191" s="165"/>
      <c r="E191" s="165"/>
      <c r="F191" s="13" t="s">
        <v>38</v>
      </c>
      <c r="G191" s="248">
        <v>-21097</v>
      </c>
    </row>
    <row r="192" spans="1:7" ht="17.25">
      <c r="A192" s="165"/>
      <c r="B192" s="165"/>
      <c r="C192" s="165"/>
      <c r="D192" s="165"/>
      <c r="E192" s="165"/>
      <c r="F192" s="13" t="s">
        <v>319</v>
      </c>
      <c r="G192" s="248">
        <v>-21097</v>
      </c>
    </row>
    <row r="193" spans="1:7" ht="34.5">
      <c r="A193" s="165"/>
      <c r="B193" s="165"/>
      <c r="C193" s="165"/>
      <c r="D193" s="165"/>
      <c r="E193" s="165"/>
      <c r="F193" s="13" t="s">
        <v>320</v>
      </c>
      <c r="G193" s="248">
        <v>-21097</v>
      </c>
    </row>
    <row r="194" spans="1:7" ht="17.25">
      <c r="A194" s="165"/>
      <c r="B194" s="165"/>
      <c r="C194" s="165"/>
      <c r="D194" s="165"/>
      <c r="E194" s="165"/>
      <c r="F194" s="13" t="s">
        <v>327</v>
      </c>
      <c r="G194" s="248">
        <v>-21097</v>
      </c>
    </row>
    <row r="195" spans="1:7" ht="17.25">
      <c r="A195" s="165"/>
      <c r="B195" s="165"/>
      <c r="C195" s="165"/>
      <c r="D195" s="165">
        <v>1068</v>
      </c>
      <c r="E195" s="165"/>
      <c r="F195" s="13" t="s">
        <v>43</v>
      </c>
      <c r="G195" s="248">
        <v>629400</v>
      </c>
    </row>
    <row r="196" spans="1:7" ht="17.25">
      <c r="A196" s="165"/>
      <c r="B196" s="165"/>
      <c r="C196" s="165"/>
      <c r="D196" s="165"/>
      <c r="E196" s="165"/>
      <c r="F196" s="13" t="s">
        <v>32</v>
      </c>
      <c r="G196" s="248"/>
    </row>
    <row r="197" spans="1:7" ht="17.25">
      <c r="A197" s="165"/>
      <c r="B197" s="165"/>
      <c r="C197" s="165"/>
      <c r="D197" s="165"/>
      <c r="E197" s="165">
        <v>12001</v>
      </c>
      <c r="F197" s="13" t="s">
        <v>174</v>
      </c>
      <c r="G197" s="248">
        <v>-129600</v>
      </c>
    </row>
    <row r="198" spans="1:7" ht="17.25">
      <c r="A198" s="165"/>
      <c r="B198" s="165"/>
      <c r="C198" s="165"/>
      <c r="D198" s="165"/>
      <c r="E198" s="165"/>
      <c r="F198" s="13" t="s">
        <v>22</v>
      </c>
      <c r="G198" s="248">
        <v>-129600</v>
      </c>
    </row>
    <row r="199" spans="1:7" ht="34.5">
      <c r="A199" s="165"/>
      <c r="B199" s="165"/>
      <c r="C199" s="165"/>
      <c r="D199" s="165"/>
      <c r="E199" s="165"/>
      <c r="F199" s="13" t="s">
        <v>58</v>
      </c>
      <c r="G199" s="248">
        <v>-129600</v>
      </c>
    </row>
    <row r="200" spans="1:7" ht="34.5">
      <c r="A200" s="165"/>
      <c r="B200" s="165"/>
      <c r="C200" s="165"/>
      <c r="D200" s="165"/>
      <c r="E200" s="165"/>
      <c r="F200" s="13" t="s">
        <v>23</v>
      </c>
      <c r="G200" s="248"/>
    </row>
    <row r="201" spans="1:7" ht="17.25">
      <c r="A201" s="165"/>
      <c r="B201" s="165"/>
      <c r="C201" s="165"/>
      <c r="D201" s="165"/>
      <c r="E201" s="165"/>
      <c r="F201" s="13" t="s">
        <v>33</v>
      </c>
      <c r="G201" s="248">
        <v>-129600</v>
      </c>
    </row>
    <row r="202" spans="1:7" ht="17.25">
      <c r="A202" s="165"/>
      <c r="B202" s="165"/>
      <c r="C202" s="165"/>
      <c r="D202" s="165"/>
      <c r="E202" s="165"/>
      <c r="F202" s="13" t="s">
        <v>38</v>
      </c>
      <c r="G202" s="248">
        <v>-129600</v>
      </c>
    </row>
    <row r="203" spans="1:7" ht="17.25">
      <c r="A203" s="165"/>
      <c r="B203" s="165"/>
      <c r="C203" s="165"/>
      <c r="D203" s="165"/>
      <c r="E203" s="165"/>
      <c r="F203" s="13" t="s">
        <v>39</v>
      </c>
      <c r="G203" s="248">
        <v>-129600</v>
      </c>
    </row>
    <row r="204" spans="1:7" ht="34.5">
      <c r="A204" s="165"/>
      <c r="B204" s="165"/>
      <c r="C204" s="165"/>
      <c r="D204" s="165"/>
      <c r="E204" s="165"/>
      <c r="F204" s="13" t="s">
        <v>40</v>
      </c>
      <c r="G204" s="248">
        <v>-129600</v>
      </c>
    </row>
    <row r="205" spans="1:7" ht="17.25">
      <c r="A205" s="165"/>
      <c r="B205" s="165"/>
      <c r="C205" s="165"/>
      <c r="D205" s="165"/>
      <c r="E205" s="165"/>
      <c r="F205" s="13" t="s">
        <v>59</v>
      </c>
      <c r="G205" s="248">
        <v>-129600</v>
      </c>
    </row>
    <row r="206" spans="1:7" ht="34.5">
      <c r="A206" s="165"/>
      <c r="B206" s="165"/>
      <c r="C206" s="165"/>
      <c r="D206" s="165"/>
      <c r="E206" s="165">
        <v>12004</v>
      </c>
      <c r="F206" s="13" t="s">
        <v>80</v>
      </c>
      <c r="G206" s="248">
        <v>750000</v>
      </c>
    </row>
    <row r="207" spans="1:7" ht="17.25">
      <c r="A207" s="165"/>
      <c r="B207" s="165"/>
      <c r="C207" s="165"/>
      <c r="D207" s="165"/>
      <c r="E207" s="165"/>
      <c r="F207" s="13" t="s">
        <v>22</v>
      </c>
      <c r="G207" s="248">
        <v>750000</v>
      </c>
    </row>
    <row r="208" spans="1:7" ht="34.5">
      <c r="A208" s="165"/>
      <c r="B208" s="165"/>
      <c r="C208" s="165"/>
      <c r="D208" s="165"/>
      <c r="E208" s="165"/>
      <c r="F208" s="13" t="s">
        <v>58</v>
      </c>
      <c r="G208" s="248">
        <v>750000</v>
      </c>
    </row>
    <row r="209" spans="1:7" ht="34.5">
      <c r="A209" s="165"/>
      <c r="B209" s="165"/>
      <c r="C209" s="165"/>
      <c r="D209" s="165"/>
      <c r="E209" s="165"/>
      <c r="F209" s="13" t="s">
        <v>23</v>
      </c>
      <c r="G209" s="248"/>
    </row>
    <row r="210" spans="1:7" ht="17.25">
      <c r="A210" s="165"/>
      <c r="B210" s="165"/>
      <c r="C210" s="165"/>
      <c r="D210" s="165"/>
      <c r="E210" s="165"/>
      <c r="F210" s="13" t="s">
        <v>33</v>
      </c>
      <c r="G210" s="248">
        <v>750000</v>
      </c>
    </row>
    <row r="211" spans="1:7" ht="17.25">
      <c r="A211" s="165"/>
      <c r="B211" s="165"/>
      <c r="C211" s="165"/>
      <c r="D211" s="165"/>
      <c r="E211" s="165"/>
      <c r="F211" s="13" t="s">
        <v>38</v>
      </c>
      <c r="G211" s="248">
        <v>750000</v>
      </c>
    </row>
    <row r="212" spans="1:7" ht="17.25">
      <c r="A212" s="165"/>
      <c r="B212" s="165"/>
      <c r="C212" s="165"/>
      <c r="D212" s="165"/>
      <c r="E212" s="165"/>
      <c r="F212" s="13" t="s">
        <v>39</v>
      </c>
      <c r="G212" s="248">
        <v>750000</v>
      </c>
    </row>
    <row r="213" spans="1:7" ht="34.5">
      <c r="A213" s="165"/>
      <c r="B213" s="165"/>
      <c r="C213" s="165"/>
      <c r="D213" s="165"/>
      <c r="E213" s="165"/>
      <c r="F213" s="13" t="s">
        <v>40</v>
      </c>
      <c r="G213" s="248">
        <v>750000</v>
      </c>
    </row>
    <row r="214" spans="1:7" ht="17.25">
      <c r="A214" s="165"/>
      <c r="B214" s="165"/>
      <c r="C214" s="165"/>
      <c r="D214" s="165"/>
      <c r="E214" s="165"/>
      <c r="F214" s="13" t="s">
        <v>67</v>
      </c>
      <c r="G214" s="248">
        <v>750000</v>
      </c>
    </row>
    <row r="215" spans="1:7" ht="88.5" customHeight="1">
      <c r="A215" s="165"/>
      <c r="B215" s="165"/>
      <c r="C215" s="165"/>
      <c r="D215" s="165"/>
      <c r="E215" s="165">
        <v>12005</v>
      </c>
      <c r="F215" s="13" t="s">
        <v>275</v>
      </c>
      <c r="G215" s="248">
        <v>9000</v>
      </c>
    </row>
    <row r="216" spans="1:7" ht="17.25">
      <c r="A216" s="165"/>
      <c r="B216" s="165"/>
      <c r="C216" s="165"/>
      <c r="D216" s="165"/>
      <c r="E216" s="165"/>
      <c r="F216" s="13" t="s">
        <v>277</v>
      </c>
      <c r="G216" s="248"/>
    </row>
    <row r="217" spans="1:7" ht="17.25">
      <c r="A217" s="165"/>
      <c r="B217" s="165"/>
      <c r="C217" s="165"/>
      <c r="D217" s="165"/>
      <c r="E217" s="165"/>
      <c r="F217" s="13" t="s">
        <v>278</v>
      </c>
      <c r="G217" s="248">
        <v>9000</v>
      </c>
    </row>
    <row r="218" spans="1:7" ht="34.5">
      <c r="A218" s="165"/>
      <c r="B218" s="165"/>
      <c r="C218" s="165"/>
      <c r="D218" s="165"/>
      <c r="E218" s="165"/>
      <c r="F218" s="13" t="s">
        <v>23</v>
      </c>
      <c r="G218" s="248"/>
    </row>
    <row r="219" spans="1:7" ht="17.25">
      <c r="A219" s="165"/>
      <c r="B219" s="165"/>
      <c r="C219" s="165"/>
      <c r="D219" s="165"/>
      <c r="E219" s="165"/>
      <c r="F219" s="13" t="s">
        <v>33</v>
      </c>
      <c r="G219" s="248">
        <v>9000</v>
      </c>
    </row>
    <row r="220" spans="1:7" ht="17.25">
      <c r="A220" s="165"/>
      <c r="B220" s="165"/>
      <c r="C220" s="165"/>
      <c r="D220" s="165"/>
      <c r="E220" s="165"/>
      <c r="F220" s="13" t="s">
        <v>38</v>
      </c>
      <c r="G220" s="248">
        <v>9000</v>
      </c>
    </row>
    <row r="221" spans="1:7" ht="17.25">
      <c r="A221" s="165"/>
      <c r="B221" s="165"/>
      <c r="C221" s="165"/>
      <c r="D221" s="165"/>
      <c r="E221" s="165"/>
      <c r="F221" s="13" t="s">
        <v>39</v>
      </c>
      <c r="G221" s="248">
        <v>600</v>
      </c>
    </row>
    <row r="222" spans="1:7" ht="17.25">
      <c r="A222" s="165"/>
      <c r="B222" s="165"/>
      <c r="C222" s="165"/>
      <c r="D222" s="165"/>
      <c r="E222" s="165"/>
      <c r="F222" s="13" t="s">
        <v>102</v>
      </c>
      <c r="G222" s="248">
        <v>600</v>
      </c>
    </row>
    <row r="223" spans="1:7" ht="17.25">
      <c r="A223" s="165"/>
      <c r="B223" s="165"/>
      <c r="C223" s="165"/>
      <c r="D223" s="165"/>
      <c r="E223" s="165"/>
      <c r="F223" s="13" t="s">
        <v>279</v>
      </c>
      <c r="G223" s="248">
        <v>8400</v>
      </c>
    </row>
    <row r="224" spans="1:7" ht="34.5">
      <c r="A224" s="165"/>
      <c r="B224" s="165"/>
      <c r="C224" s="165"/>
      <c r="D224" s="165"/>
      <c r="E224" s="165"/>
      <c r="F224" s="13" t="s">
        <v>280</v>
      </c>
      <c r="G224" s="248">
        <v>8400</v>
      </c>
    </row>
    <row r="225" spans="1:7" ht="17.25">
      <c r="A225" s="165"/>
      <c r="B225" s="165"/>
      <c r="C225" s="165"/>
      <c r="D225" s="165"/>
      <c r="E225" s="165"/>
      <c r="F225" s="13" t="s">
        <v>281</v>
      </c>
      <c r="G225" s="248">
        <v>8400</v>
      </c>
    </row>
    <row r="226" spans="1:7" ht="17.25">
      <c r="A226" s="165"/>
      <c r="B226" s="165" t="s">
        <v>330</v>
      </c>
      <c r="C226" s="165"/>
      <c r="D226" s="165"/>
      <c r="E226" s="165"/>
      <c r="F226" s="13" t="s">
        <v>331</v>
      </c>
      <c r="G226" s="248">
        <v>-93851.4</v>
      </c>
    </row>
    <row r="227" spans="1:7" ht="17.25">
      <c r="A227" s="165"/>
      <c r="B227" s="165"/>
      <c r="C227" s="165"/>
      <c r="D227" s="165"/>
      <c r="E227" s="165"/>
      <c r="F227" s="13" t="s">
        <v>32</v>
      </c>
      <c r="G227" s="248"/>
    </row>
    <row r="228" spans="1:7" ht="17.25">
      <c r="A228" s="165"/>
      <c r="B228" s="165"/>
      <c r="C228" s="165" t="s">
        <v>161</v>
      </c>
      <c r="D228" s="165"/>
      <c r="E228" s="165"/>
      <c r="F228" s="13" t="s">
        <v>331</v>
      </c>
      <c r="G228" s="248">
        <v>-93851.4</v>
      </c>
    </row>
    <row r="229" spans="1:7" ht="17.25">
      <c r="A229" s="165"/>
      <c r="B229" s="165"/>
      <c r="C229" s="165"/>
      <c r="D229" s="165"/>
      <c r="E229" s="165"/>
      <c r="F229" s="13" t="s">
        <v>32</v>
      </c>
      <c r="G229" s="248"/>
    </row>
    <row r="230" spans="1:7" ht="17.25">
      <c r="A230" s="165"/>
      <c r="B230" s="165"/>
      <c r="C230" s="165"/>
      <c r="D230" s="165"/>
      <c r="E230" s="165"/>
      <c r="F230" s="13" t="s">
        <v>37</v>
      </c>
      <c r="G230" s="248">
        <v>-93851.4</v>
      </c>
    </row>
    <row r="231" spans="1:7" ht="17.25">
      <c r="A231" s="165"/>
      <c r="B231" s="165"/>
      <c r="C231" s="165"/>
      <c r="D231" s="165"/>
      <c r="E231" s="165"/>
      <c r="F231" s="13" t="s">
        <v>32</v>
      </c>
      <c r="G231" s="248"/>
    </row>
    <row r="232" spans="1:7" ht="17.25">
      <c r="A232" s="165"/>
      <c r="B232" s="165"/>
      <c r="C232" s="165"/>
      <c r="D232" s="165">
        <v>1088</v>
      </c>
      <c r="E232" s="165"/>
      <c r="F232" s="13" t="s">
        <v>316</v>
      </c>
      <c r="G232" s="248">
        <v>-93851.4</v>
      </c>
    </row>
    <row r="233" spans="1:7" ht="17.25">
      <c r="A233" s="165"/>
      <c r="B233" s="165"/>
      <c r="C233" s="165"/>
      <c r="D233" s="165"/>
      <c r="E233" s="165"/>
      <c r="F233" s="13" t="s">
        <v>32</v>
      </c>
      <c r="G233" s="248"/>
    </row>
    <row r="234" spans="1:7" ht="69">
      <c r="A234" s="165"/>
      <c r="B234" s="165"/>
      <c r="C234" s="165"/>
      <c r="D234" s="165"/>
      <c r="E234" s="165" t="s">
        <v>172</v>
      </c>
      <c r="F234" s="13" t="s">
        <v>424</v>
      </c>
      <c r="G234" s="248">
        <v>-16901.400000000001</v>
      </c>
    </row>
    <row r="235" spans="1:7" ht="17.25">
      <c r="A235" s="165"/>
      <c r="B235" s="165"/>
      <c r="C235" s="165"/>
      <c r="D235" s="165"/>
      <c r="E235" s="165"/>
      <c r="F235" s="13" t="s">
        <v>22</v>
      </c>
      <c r="G235" s="248"/>
    </row>
    <row r="236" spans="1:7" ht="34.5">
      <c r="A236" s="165"/>
      <c r="B236" s="165"/>
      <c r="C236" s="165"/>
      <c r="D236" s="165"/>
      <c r="E236" s="165"/>
      <c r="F236" s="13" t="s">
        <v>58</v>
      </c>
      <c r="G236" s="248">
        <v>-16901.400000000001</v>
      </c>
    </row>
    <row r="237" spans="1:7" ht="34.5">
      <c r="A237" s="165"/>
      <c r="B237" s="165"/>
      <c r="C237" s="165"/>
      <c r="D237" s="165"/>
      <c r="E237" s="165"/>
      <c r="F237" s="13" t="s">
        <v>23</v>
      </c>
      <c r="G237" s="248"/>
    </row>
    <row r="238" spans="1:7" ht="17.25">
      <c r="A238" s="165"/>
      <c r="B238" s="165"/>
      <c r="C238" s="165"/>
      <c r="D238" s="165"/>
      <c r="E238" s="165"/>
      <c r="F238" s="13" t="s">
        <v>33</v>
      </c>
      <c r="G238" s="248">
        <v>-16901.400000000001</v>
      </c>
    </row>
    <row r="239" spans="1:7" ht="17.25">
      <c r="A239" s="165"/>
      <c r="B239" s="165"/>
      <c r="C239" s="165"/>
      <c r="D239" s="165"/>
      <c r="E239" s="165"/>
      <c r="F239" s="13" t="s">
        <v>38</v>
      </c>
      <c r="G239" s="248">
        <v>-16901.400000000001</v>
      </c>
    </row>
    <row r="240" spans="1:7" ht="34.5">
      <c r="A240" s="165"/>
      <c r="B240" s="165"/>
      <c r="C240" s="165"/>
      <c r="D240" s="165"/>
      <c r="E240" s="165"/>
      <c r="F240" s="13" t="s">
        <v>151</v>
      </c>
      <c r="G240" s="248">
        <v>-16901.400000000001</v>
      </c>
    </row>
    <row r="241" spans="1:7" ht="17.25">
      <c r="A241" s="165"/>
      <c r="B241" s="165"/>
      <c r="C241" s="165"/>
      <c r="D241" s="165"/>
      <c r="E241" s="165"/>
      <c r="F241" s="13" t="s">
        <v>426</v>
      </c>
      <c r="G241" s="248">
        <v>-16901.400000000001</v>
      </c>
    </row>
    <row r="242" spans="1:7" ht="17.25">
      <c r="A242" s="165"/>
      <c r="B242" s="165"/>
      <c r="C242" s="165"/>
      <c r="D242" s="165"/>
      <c r="E242" s="165"/>
      <c r="F242" s="13" t="s">
        <v>427</v>
      </c>
      <c r="G242" s="248">
        <v>-16901.400000000001</v>
      </c>
    </row>
    <row r="243" spans="1:7" ht="103.5">
      <c r="A243" s="165"/>
      <c r="B243" s="165"/>
      <c r="C243" s="165"/>
      <c r="D243" s="165"/>
      <c r="E243" s="165" t="s">
        <v>100</v>
      </c>
      <c r="F243" s="13" t="s">
        <v>428</v>
      </c>
      <c r="G243" s="248">
        <v>-76950</v>
      </c>
    </row>
    <row r="244" spans="1:7" ht="17.25">
      <c r="A244" s="165"/>
      <c r="B244" s="165"/>
      <c r="C244" s="165"/>
      <c r="D244" s="165"/>
      <c r="E244" s="165"/>
      <c r="F244" s="13" t="s">
        <v>22</v>
      </c>
      <c r="G244" s="248"/>
    </row>
    <row r="245" spans="1:7" ht="34.5">
      <c r="A245" s="165"/>
      <c r="B245" s="165"/>
      <c r="C245" s="165"/>
      <c r="D245" s="165"/>
      <c r="E245" s="165"/>
      <c r="F245" s="13" t="s">
        <v>58</v>
      </c>
      <c r="G245" s="248">
        <v>-76950</v>
      </c>
    </row>
    <row r="246" spans="1:7" ht="34.5">
      <c r="A246" s="165"/>
      <c r="B246" s="165"/>
      <c r="C246" s="165"/>
      <c r="D246" s="165"/>
      <c r="E246" s="165"/>
      <c r="F246" s="13" t="s">
        <v>23</v>
      </c>
      <c r="G246" s="248"/>
    </row>
    <row r="247" spans="1:7" ht="17.25">
      <c r="A247" s="165"/>
      <c r="B247" s="165"/>
      <c r="C247" s="165"/>
      <c r="D247" s="165"/>
      <c r="E247" s="165"/>
      <c r="F247" s="13" t="s">
        <v>33</v>
      </c>
      <c r="G247" s="248">
        <v>-76950</v>
      </c>
    </row>
    <row r="248" spans="1:7" ht="17.25">
      <c r="A248" s="165"/>
      <c r="B248" s="165"/>
      <c r="C248" s="165"/>
      <c r="D248" s="165"/>
      <c r="E248" s="165"/>
      <c r="F248" s="13" t="s">
        <v>38</v>
      </c>
      <c r="G248" s="248">
        <v>-76950</v>
      </c>
    </row>
    <row r="249" spans="1:7" ht="17.25">
      <c r="A249" s="165"/>
      <c r="B249" s="165"/>
      <c r="C249" s="165"/>
      <c r="D249" s="165"/>
      <c r="E249" s="165"/>
      <c r="F249" s="13" t="s">
        <v>319</v>
      </c>
      <c r="G249" s="248">
        <v>-76950</v>
      </c>
    </row>
    <row r="250" spans="1:7" ht="34.5">
      <c r="A250" s="165"/>
      <c r="B250" s="165"/>
      <c r="C250" s="165"/>
      <c r="D250" s="165"/>
      <c r="E250" s="165"/>
      <c r="F250" s="13" t="s">
        <v>320</v>
      </c>
      <c r="G250" s="248">
        <v>-76950</v>
      </c>
    </row>
    <row r="251" spans="1:7" ht="17.25">
      <c r="A251" s="165"/>
      <c r="B251" s="165"/>
      <c r="C251" s="165"/>
      <c r="D251" s="165"/>
      <c r="E251" s="165"/>
      <c r="F251" s="13" t="s">
        <v>327</v>
      </c>
      <c r="G251" s="248">
        <v>-76950</v>
      </c>
    </row>
    <row r="252" spans="1:7" ht="17.25">
      <c r="A252" s="165"/>
      <c r="B252" s="165" t="s">
        <v>329</v>
      </c>
      <c r="C252" s="165"/>
      <c r="D252" s="165"/>
      <c r="E252" s="165"/>
      <c r="F252" s="13" t="s">
        <v>286</v>
      </c>
      <c r="G252" s="248">
        <v>-843000</v>
      </c>
    </row>
    <row r="253" spans="1:7" ht="17.25">
      <c r="A253" s="165"/>
      <c r="B253" s="165"/>
      <c r="C253" s="165"/>
      <c r="D253" s="165"/>
      <c r="E253" s="165"/>
      <c r="F253" s="13" t="s">
        <v>32</v>
      </c>
      <c r="G253" s="248"/>
    </row>
    <row r="254" spans="1:7" ht="17.25">
      <c r="A254" s="165"/>
      <c r="B254" s="165"/>
      <c r="C254" s="165" t="s">
        <v>161</v>
      </c>
      <c r="D254" s="165"/>
      <c r="E254" s="165"/>
      <c r="F254" s="13" t="s">
        <v>286</v>
      </c>
      <c r="G254" s="248">
        <v>-843000</v>
      </c>
    </row>
    <row r="255" spans="1:7" ht="17.25">
      <c r="A255" s="165"/>
      <c r="B255" s="165"/>
      <c r="C255" s="165"/>
      <c r="D255" s="165"/>
      <c r="E255" s="165"/>
      <c r="F255" s="13" t="s">
        <v>32</v>
      </c>
      <c r="G255" s="248"/>
    </row>
    <row r="256" spans="1:7" ht="17.25">
      <c r="A256" s="165"/>
      <c r="B256" s="165"/>
      <c r="C256" s="165"/>
      <c r="D256" s="165"/>
      <c r="E256" s="165"/>
      <c r="F256" s="13" t="s">
        <v>37</v>
      </c>
      <c r="G256" s="248">
        <v>-843000</v>
      </c>
    </row>
    <row r="257" spans="1:7" ht="17.25">
      <c r="A257" s="165"/>
      <c r="B257" s="165"/>
      <c r="C257" s="165"/>
      <c r="D257" s="165"/>
      <c r="E257" s="165"/>
      <c r="F257" s="13" t="s">
        <v>32</v>
      </c>
      <c r="G257" s="248"/>
    </row>
    <row r="258" spans="1:7" ht="17.25">
      <c r="A258" s="165"/>
      <c r="B258" s="165"/>
      <c r="C258" s="165"/>
      <c r="D258" s="165" t="s">
        <v>328</v>
      </c>
      <c r="E258" s="165"/>
      <c r="F258" s="13" t="s">
        <v>286</v>
      </c>
      <c r="G258" s="248">
        <v>-843000</v>
      </c>
    </row>
    <row r="259" spans="1:7" ht="17.25">
      <c r="A259" s="165"/>
      <c r="B259" s="165"/>
      <c r="C259" s="165"/>
      <c r="D259" s="165"/>
      <c r="E259" s="165"/>
      <c r="F259" s="13" t="s">
        <v>32</v>
      </c>
      <c r="G259" s="248"/>
    </row>
    <row r="260" spans="1:7" ht="51.75">
      <c r="A260" s="165"/>
      <c r="B260" s="165"/>
      <c r="C260" s="165"/>
      <c r="D260" s="165"/>
      <c r="E260" s="165" t="s">
        <v>289</v>
      </c>
      <c r="F260" s="13" t="s">
        <v>290</v>
      </c>
      <c r="G260" s="248">
        <v>-400000</v>
      </c>
    </row>
    <row r="261" spans="1:7" ht="17.25">
      <c r="A261" s="165"/>
      <c r="B261" s="165"/>
      <c r="C261" s="165"/>
      <c r="D261" s="165"/>
      <c r="E261" s="165"/>
      <c r="F261" s="13" t="s">
        <v>22</v>
      </c>
      <c r="G261" s="248"/>
    </row>
    <row r="262" spans="1:7" ht="34.5">
      <c r="A262" s="165"/>
      <c r="B262" s="165"/>
      <c r="C262" s="165"/>
      <c r="D262" s="165"/>
      <c r="E262" s="165"/>
      <c r="F262" s="13" t="s">
        <v>58</v>
      </c>
      <c r="G262" s="248">
        <v>-400000</v>
      </c>
    </row>
    <row r="263" spans="1:7" ht="34.5">
      <c r="A263" s="165"/>
      <c r="B263" s="165"/>
      <c r="C263" s="165"/>
      <c r="D263" s="165"/>
      <c r="E263" s="165"/>
      <c r="F263" s="13" t="s">
        <v>23</v>
      </c>
      <c r="G263" s="248"/>
    </row>
    <row r="264" spans="1:7" ht="17.25">
      <c r="A264" s="165"/>
      <c r="B264" s="165"/>
      <c r="C264" s="165"/>
      <c r="D264" s="165"/>
      <c r="E264" s="165"/>
      <c r="F264" s="13" t="s">
        <v>33</v>
      </c>
      <c r="G264" s="248">
        <v>-400000</v>
      </c>
    </row>
    <row r="265" spans="1:7" ht="17.25">
      <c r="A265" s="165"/>
      <c r="B265" s="165"/>
      <c r="C265" s="165"/>
      <c r="D265" s="165"/>
      <c r="E265" s="165"/>
      <c r="F265" s="13" t="s">
        <v>38</v>
      </c>
      <c r="G265" s="248">
        <v>-400000</v>
      </c>
    </row>
    <row r="266" spans="1:7" ht="17.25">
      <c r="A266" s="165"/>
      <c r="B266" s="165"/>
      <c r="C266" s="165"/>
      <c r="D266" s="165"/>
      <c r="E266" s="165"/>
      <c r="F266" s="13" t="s">
        <v>319</v>
      </c>
      <c r="G266" s="248">
        <v>-400000</v>
      </c>
    </row>
    <row r="267" spans="1:7" ht="34.5">
      <c r="A267" s="165"/>
      <c r="B267" s="165"/>
      <c r="C267" s="165"/>
      <c r="D267" s="165"/>
      <c r="E267" s="165"/>
      <c r="F267" s="13" t="s">
        <v>320</v>
      </c>
      <c r="G267" s="248">
        <v>-400000</v>
      </c>
    </row>
    <row r="268" spans="1:7" ht="17.25">
      <c r="A268" s="165"/>
      <c r="B268" s="165"/>
      <c r="C268" s="165"/>
      <c r="D268" s="165"/>
      <c r="E268" s="165"/>
      <c r="F268" s="13" t="s">
        <v>327</v>
      </c>
      <c r="G268" s="248">
        <v>-400000</v>
      </c>
    </row>
    <row r="269" spans="1:7" ht="51.75">
      <c r="A269" s="165"/>
      <c r="B269" s="165"/>
      <c r="C269" s="165"/>
      <c r="D269" s="165"/>
      <c r="E269" s="165" t="s">
        <v>291</v>
      </c>
      <c r="F269" s="13" t="s">
        <v>292</v>
      </c>
      <c r="G269" s="248">
        <v>-443000</v>
      </c>
    </row>
    <row r="270" spans="1:7" ht="17.25">
      <c r="A270" s="165"/>
      <c r="B270" s="165"/>
      <c r="C270" s="165"/>
      <c r="D270" s="165"/>
      <c r="E270" s="165"/>
      <c r="F270" s="13" t="s">
        <v>22</v>
      </c>
      <c r="G270" s="248"/>
    </row>
    <row r="271" spans="1:7" ht="34.5">
      <c r="A271" s="165"/>
      <c r="B271" s="165"/>
      <c r="C271" s="165"/>
      <c r="D271" s="165"/>
      <c r="E271" s="165"/>
      <c r="F271" s="13" t="s">
        <v>58</v>
      </c>
      <c r="G271" s="248">
        <v>-443000</v>
      </c>
    </row>
    <row r="272" spans="1:7" ht="34.5">
      <c r="A272" s="165"/>
      <c r="B272" s="165"/>
      <c r="C272" s="165"/>
      <c r="D272" s="165"/>
      <c r="E272" s="165"/>
      <c r="F272" s="13" t="s">
        <v>23</v>
      </c>
      <c r="G272" s="248"/>
    </row>
    <row r="273" spans="1:7" ht="17.25">
      <c r="A273" s="165"/>
      <c r="B273" s="165"/>
      <c r="C273" s="165"/>
      <c r="D273" s="165"/>
      <c r="E273" s="165"/>
      <c r="F273" s="13" t="s">
        <v>33</v>
      </c>
      <c r="G273" s="248">
        <v>-443000</v>
      </c>
    </row>
    <row r="274" spans="1:7" ht="17.25">
      <c r="A274" s="165"/>
      <c r="B274" s="165"/>
      <c r="C274" s="165"/>
      <c r="D274" s="165"/>
      <c r="E274" s="165"/>
      <c r="F274" s="13" t="s">
        <v>38</v>
      </c>
      <c r="G274" s="248">
        <v>-443000</v>
      </c>
    </row>
    <row r="275" spans="1:7" ht="17.25">
      <c r="A275" s="165"/>
      <c r="B275" s="165"/>
      <c r="C275" s="165"/>
      <c r="D275" s="165"/>
      <c r="E275" s="165"/>
      <c r="F275" s="13" t="s">
        <v>319</v>
      </c>
      <c r="G275" s="248">
        <v>-443000</v>
      </c>
    </row>
    <row r="276" spans="1:7" ht="34.5">
      <c r="A276" s="165"/>
      <c r="B276" s="165"/>
      <c r="C276" s="165"/>
      <c r="D276" s="165"/>
      <c r="E276" s="165"/>
      <c r="F276" s="13" t="s">
        <v>320</v>
      </c>
      <c r="G276" s="248">
        <v>-443000</v>
      </c>
    </row>
    <row r="277" spans="1:7" ht="17.25">
      <c r="A277" s="165"/>
      <c r="B277" s="165"/>
      <c r="C277" s="165"/>
      <c r="D277" s="165"/>
      <c r="E277" s="165"/>
      <c r="F277" s="13" t="s">
        <v>327</v>
      </c>
      <c r="G277" s="248">
        <v>-443000</v>
      </c>
    </row>
    <row r="278" spans="1:7" ht="34.5">
      <c r="A278" s="165"/>
      <c r="B278" s="165" t="s">
        <v>121</v>
      </c>
      <c r="C278" s="165"/>
      <c r="D278" s="165"/>
      <c r="E278" s="165"/>
      <c r="F278" s="13" t="s">
        <v>122</v>
      </c>
      <c r="G278" s="248">
        <v>-163400</v>
      </c>
    </row>
    <row r="279" spans="1:7" ht="17.25">
      <c r="A279" s="165"/>
      <c r="B279" s="165"/>
      <c r="C279" s="165"/>
      <c r="D279" s="165"/>
      <c r="E279" s="165"/>
      <c r="F279" s="13" t="s">
        <v>32</v>
      </c>
      <c r="G279" s="248"/>
    </row>
    <row r="280" spans="1:7" ht="34.5">
      <c r="A280" s="165"/>
      <c r="B280" s="165"/>
      <c r="C280" s="165" t="s">
        <v>36</v>
      </c>
      <c r="D280" s="165"/>
      <c r="E280" s="165"/>
      <c r="F280" s="13" t="s">
        <v>122</v>
      </c>
      <c r="G280" s="248">
        <v>-163400</v>
      </c>
    </row>
    <row r="281" spans="1:7" ht="17.25">
      <c r="A281" s="165"/>
      <c r="B281" s="165"/>
      <c r="C281" s="165"/>
      <c r="D281" s="165"/>
      <c r="E281" s="165"/>
      <c r="F281" s="13" t="s">
        <v>32</v>
      </c>
      <c r="G281" s="248"/>
    </row>
    <row r="282" spans="1:7" ht="17.25">
      <c r="A282" s="165"/>
      <c r="B282" s="165"/>
      <c r="C282" s="165"/>
      <c r="D282" s="165"/>
      <c r="E282" s="165"/>
      <c r="F282" s="13" t="s">
        <v>37</v>
      </c>
      <c r="G282" s="248">
        <v>-163400</v>
      </c>
    </row>
    <row r="283" spans="1:7" ht="17.25">
      <c r="A283" s="165"/>
      <c r="B283" s="165"/>
      <c r="C283" s="165"/>
      <c r="D283" s="165"/>
      <c r="E283" s="165"/>
      <c r="F283" s="13" t="s">
        <v>32</v>
      </c>
      <c r="G283" s="248"/>
    </row>
    <row r="284" spans="1:7" ht="17.25">
      <c r="A284" s="165"/>
      <c r="B284" s="165"/>
      <c r="C284" s="165"/>
      <c r="D284" s="165">
        <v>1005</v>
      </c>
      <c r="E284" s="165"/>
      <c r="F284" s="13" t="s">
        <v>109</v>
      </c>
      <c r="G284" s="248">
        <v>-3400</v>
      </c>
    </row>
    <row r="285" spans="1:7" ht="17.25">
      <c r="A285" s="165"/>
      <c r="B285" s="165"/>
      <c r="C285" s="165"/>
      <c r="D285" s="165"/>
      <c r="E285" s="165"/>
      <c r="F285" s="13" t="s">
        <v>32</v>
      </c>
      <c r="G285" s="248"/>
    </row>
    <row r="286" spans="1:7" ht="17.25">
      <c r="A286" s="165"/>
      <c r="B286" s="165"/>
      <c r="C286" s="165"/>
      <c r="D286" s="165"/>
      <c r="E286" s="165">
        <v>12002</v>
      </c>
      <c r="F286" s="13" t="s">
        <v>112</v>
      </c>
      <c r="G286" s="248">
        <v>300</v>
      </c>
    </row>
    <row r="287" spans="1:7" ht="17.25">
      <c r="A287" s="165"/>
      <c r="B287" s="165"/>
      <c r="C287" s="165"/>
      <c r="D287" s="165"/>
      <c r="E287" s="165"/>
      <c r="F287" s="13" t="s">
        <v>22</v>
      </c>
      <c r="G287" s="248"/>
    </row>
    <row r="288" spans="1:7" ht="34.5">
      <c r="A288" s="165"/>
      <c r="B288" s="165"/>
      <c r="C288" s="165"/>
      <c r="D288" s="165"/>
      <c r="E288" s="165"/>
      <c r="F288" s="13" t="s">
        <v>58</v>
      </c>
      <c r="G288" s="248">
        <v>300</v>
      </c>
    </row>
    <row r="289" spans="1:7" ht="34.5">
      <c r="A289" s="165"/>
      <c r="B289" s="165"/>
      <c r="C289" s="165"/>
      <c r="D289" s="165"/>
      <c r="E289" s="165"/>
      <c r="F289" s="13" t="s">
        <v>23</v>
      </c>
      <c r="G289" s="248"/>
    </row>
    <row r="290" spans="1:7" ht="17.25">
      <c r="A290" s="165"/>
      <c r="B290" s="165"/>
      <c r="C290" s="165"/>
      <c r="D290" s="165"/>
      <c r="E290" s="165"/>
      <c r="F290" s="13" t="s">
        <v>33</v>
      </c>
      <c r="G290" s="248">
        <v>300</v>
      </c>
    </row>
    <row r="291" spans="1:7" ht="17.25">
      <c r="A291" s="165"/>
      <c r="B291" s="165"/>
      <c r="C291" s="165"/>
      <c r="D291" s="165"/>
      <c r="E291" s="165"/>
      <c r="F291" s="13" t="s">
        <v>38</v>
      </c>
      <c r="G291" s="248">
        <v>300</v>
      </c>
    </row>
    <row r="292" spans="1:7" ht="17.25">
      <c r="A292" s="165"/>
      <c r="B292" s="165"/>
      <c r="C292" s="165"/>
      <c r="D292" s="165"/>
      <c r="E292" s="165"/>
      <c r="F292" s="13" t="s">
        <v>39</v>
      </c>
      <c r="G292" s="248">
        <v>300</v>
      </c>
    </row>
    <row r="293" spans="1:7" ht="34.5">
      <c r="A293" s="165"/>
      <c r="B293" s="165"/>
      <c r="C293" s="165"/>
      <c r="D293" s="165"/>
      <c r="E293" s="165"/>
      <c r="F293" s="13" t="s">
        <v>40</v>
      </c>
      <c r="G293" s="248">
        <v>300</v>
      </c>
    </row>
    <row r="294" spans="1:7" ht="17.25">
      <c r="A294" s="165"/>
      <c r="B294" s="165"/>
      <c r="C294" s="165"/>
      <c r="D294" s="165"/>
      <c r="E294" s="165"/>
      <c r="F294" s="13" t="s">
        <v>102</v>
      </c>
      <c r="G294" s="248">
        <v>300</v>
      </c>
    </row>
    <row r="295" spans="1:7" ht="34.5">
      <c r="A295" s="165"/>
      <c r="B295" s="165"/>
      <c r="C295" s="165"/>
      <c r="D295" s="165"/>
      <c r="E295" s="165">
        <v>12005</v>
      </c>
      <c r="F295" s="13" t="s">
        <v>209</v>
      </c>
      <c r="G295" s="248">
        <v>-3700</v>
      </c>
    </row>
    <row r="296" spans="1:7" ht="17.25">
      <c r="A296" s="165"/>
      <c r="B296" s="165"/>
      <c r="C296" s="165"/>
      <c r="D296" s="165"/>
      <c r="E296" s="165"/>
      <c r="F296" s="13" t="s">
        <v>22</v>
      </c>
      <c r="G296" s="248"/>
    </row>
    <row r="297" spans="1:7" ht="34.5">
      <c r="A297" s="165"/>
      <c r="B297" s="165"/>
      <c r="C297" s="165"/>
      <c r="D297" s="165"/>
      <c r="E297" s="165"/>
      <c r="F297" s="13" t="s">
        <v>58</v>
      </c>
      <c r="G297" s="248">
        <v>-3700</v>
      </c>
    </row>
    <row r="298" spans="1:7" ht="34.5">
      <c r="A298" s="165"/>
      <c r="B298" s="165"/>
      <c r="C298" s="165"/>
      <c r="D298" s="165"/>
      <c r="E298" s="165"/>
      <c r="F298" s="13" t="s">
        <v>23</v>
      </c>
      <c r="G298" s="248"/>
    </row>
    <row r="299" spans="1:7" ht="17.25">
      <c r="A299" s="165"/>
      <c r="B299" s="165"/>
      <c r="C299" s="165"/>
      <c r="D299" s="165"/>
      <c r="E299" s="165"/>
      <c r="F299" s="13" t="s">
        <v>33</v>
      </c>
      <c r="G299" s="248">
        <v>-3700</v>
      </c>
    </row>
    <row r="300" spans="1:7" ht="17.25">
      <c r="A300" s="165"/>
      <c r="B300" s="165"/>
      <c r="C300" s="165"/>
      <c r="D300" s="165"/>
      <c r="E300" s="165"/>
      <c r="F300" s="13" t="s">
        <v>38</v>
      </c>
      <c r="G300" s="248">
        <v>-3700</v>
      </c>
    </row>
    <row r="301" spans="1:7" ht="17.25">
      <c r="A301" s="165"/>
      <c r="B301" s="165"/>
      <c r="C301" s="165"/>
      <c r="D301" s="165"/>
      <c r="E301" s="165"/>
      <c r="F301" s="13" t="s">
        <v>39</v>
      </c>
      <c r="G301" s="248">
        <v>-3700</v>
      </c>
    </row>
    <row r="302" spans="1:7" ht="34.5">
      <c r="A302" s="165"/>
      <c r="B302" s="165"/>
      <c r="C302" s="165"/>
      <c r="D302" s="165"/>
      <c r="E302" s="165"/>
      <c r="F302" s="13" t="s">
        <v>40</v>
      </c>
      <c r="G302" s="248">
        <v>-3700</v>
      </c>
    </row>
    <row r="303" spans="1:7" ht="17.25">
      <c r="A303" s="165"/>
      <c r="B303" s="165"/>
      <c r="C303" s="165"/>
      <c r="D303" s="165"/>
      <c r="E303" s="165"/>
      <c r="F303" s="13" t="s">
        <v>102</v>
      </c>
      <c r="G303" s="248">
        <v>-3700</v>
      </c>
    </row>
    <row r="304" spans="1:7" ht="17.25">
      <c r="A304" s="165"/>
      <c r="B304" s="165"/>
      <c r="C304" s="165"/>
      <c r="D304" s="165">
        <v>1184</v>
      </c>
      <c r="E304" s="165"/>
      <c r="F304" s="13" t="s">
        <v>294</v>
      </c>
      <c r="G304" s="248">
        <v>-160000</v>
      </c>
    </row>
    <row r="305" spans="1:7" ht="17.25">
      <c r="A305" s="165"/>
      <c r="B305" s="165"/>
      <c r="C305" s="165"/>
      <c r="D305" s="165"/>
      <c r="E305" s="165"/>
      <c r="F305" s="13" t="s">
        <v>32</v>
      </c>
      <c r="G305" s="248"/>
    </row>
    <row r="306" spans="1:7" ht="69">
      <c r="A306" s="165"/>
      <c r="B306" s="165"/>
      <c r="C306" s="165"/>
      <c r="D306" s="165"/>
      <c r="E306" s="165" t="s">
        <v>101</v>
      </c>
      <c r="F306" s="13" t="s">
        <v>297</v>
      </c>
      <c r="G306" s="248">
        <v>-160000</v>
      </c>
    </row>
    <row r="307" spans="1:7" ht="17.25">
      <c r="A307" s="165"/>
      <c r="B307" s="165"/>
      <c r="C307" s="165"/>
      <c r="D307" s="165"/>
      <c r="E307" s="165"/>
      <c r="F307" s="13" t="s">
        <v>22</v>
      </c>
      <c r="G307" s="248"/>
    </row>
    <row r="308" spans="1:7" ht="34.5">
      <c r="A308" s="165"/>
      <c r="B308" s="165"/>
      <c r="C308" s="165"/>
      <c r="D308" s="165"/>
      <c r="E308" s="165"/>
      <c r="F308" s="13" t="s">
        <v>58</v>
      </c>
      <c r="G308" s="248">
        <v>-160000</v>
      </c>
    </row>
    <row r="309" spans="1:7" ht="34.5">
      <c r="A309" s="165"/>
      <c r="B309" s="165"/>
      <c r="C309" s="165"/>
      <c r="D309" s="165"/>
      <c r="E309" s="165"/>
      <c r="F309" s="13" t="s">
        <v>23</v>
      </c>
      <c r="G309" s="248"/>
    </row>
    <row r="310" spans="1:7" ht="17.25">
      <c r="A310" s="165"/>
      <c r="B310" s="165"/>
      <c r="C310" s="165"/>
      <c r="D310" s="165"/>
      <c r="E310" s="165"/>
      <c r="F310" s="13" t="s">
        <v>33</v>
      </c>
      <c r="G310" s="248">
        <v>-160000</v>
      </c>
    </row>
    <row r="311" spans="1:7" ht="17.25">
      <c r="A311" s="165"/>
      <c r="B311" s="165"/>
      <c r="C311" s="165"/>
      <c r="D311" s="165"/>
      <c r="E311" s="165"/>
      <c r="F311" s="13" t="s">
        <v>38</v>
      </c>
      <c r="G311" s="248">
        <v>-160000</v>
      </c>
    </row>
    <row r="312" spans="1:7" ht="17.25">
      <c r="A312" s="165"/>
      <c r="B312" s="165"/>
      <c r="C312" s="165"/>
      <c r="D312" s="165"/>
      <c r="E312" s="165"/>
      <c r="F312" s="13" t="s">
        <v>39</v>
      </c>
      <c r="G312" s="248">
        <v>-160000</v>
      </c>
    </row>
    <row r="313" spans="1:7" ht="34.5">
      <c r="A313" s="165"/>
      <c r="B313" s="165"/>
      <c r="C313" s="165"/>
      <c r="D313" s="165"/>
      <c r="E313" s="165"/>
      <c r="F313" s="13" t="s">
        <v>40</v>
      </c>
      <c r="G313" s="248">
        <v>-160000</v>
      </c>
    </row>
    <row r="314" spans="1:7" ht="17.25">
      <c r="A314" s="165"/>
      <c r="B314" s="165"/>
      <c r="C314" s="165"/>
      <c r="D314" s="165"/>
      <c r="E314" s="165"/>
      <c r="F314" s="13" t="s">
        <v>102</v>
      </c>
      <c r="G314" s="248">
        <v>-160000</v>
      </c>
    </row>
    <row r="315" spans="1:7" ht="17.25">
      <c r="A315" s="165"/>
      <c r="B315" s="165" t="s">
        <v>131</v>
      </c>
      <c r="C315" s="165"/>
      <c r="D315" s="165"/>
      <c r="E315" s="165"/>
      <c r="F315" s="13" t="s">
        <v>132</v>
      </c>
      <c r="G315" s="248">
        <v>-396324</v>
      </c>
    </row>
    <row r="316" spans="1:7" ht="17.25">
      <c r="A316" s="165"/>
      <c r="B316" s="165"/>
      <c r="C316" s="165"/>
      <c r="D316" s="165"/>
      <c r="E316" s="165"/>
      <c r="F316" s="13" t="s">
        <v>32</v>
      </c>
      <c r="G316" s="248"/>
    </row>
    <row r="317" spans="1:7" ht="17.25">
      <c r="A317" s="165"/>
      <c r="B317" s="165"/>
      <c r="C317" s="165" t="s">
        <v>161</v>
      </c>
      <c r="D317" s="165"/>
      <c r="E317" s="165"/>
      <c r="F317" s="13" t="s">
        <v>132</v>
      </c>
      <c r="G317" s="248">
        <v>-58400</v>
      </c>
    </row>
    <row r="318" spans="1:7" ht="17.25">
      <c r="A318" s="165"/>
      <c r="B318" s="165"/>
      <c r="C318" s="165"/>
      <c r="D318" s="165"/>
      <c r="E318" s="165"/>
      <c r="F318" s="13" t="s">
        <v>32</v>
      </c>
      <c r="G318" s="248"/>
    </row>
    <row r="319" spans="1:7" ht="17.25">
      <c r="A319" s="165"/>
      <c r="B319" s="165"/>
      <c r="C319" s="165"/>
      <c r="D319" s="165"/>
      <c r="E319" s="165"/>
      <c r="F319" s="13" t="s">
        <v>37</v>
      </c>
      <c r="G319" s="248">
        <v>-58400</v>
      </c>
    </row>
    <row r="320" spans="1:7" ht="17.25">
      <c r="A320" s="165"/>
      <c r="B320" s="165"/>
      <c r="C320" s="165"/>
      <c r="D320" s="165"/>
      <c r="E320" s="165"/>
      <c r="F320" s="13" t="s">
        <v>32</v>
      </c>
      <c r="G320" s="248"/>
    </row>
    <row r="321" spans="1:7" ht="17.25">
      <c r="A321" s="165"/>
      <c r="B321" s="165"/>
      <c r="C321" s="165"/>
      <c r="D321" s="165">
        <v>1011</v>
      </c>
      <c r="E321" s="165"/>
      <c r="F321" s="13" t="s">
        <v>142</v>
      </c>
      <c r="G321" s="248">
        <v>-58400</v>
      </c>
    </row>
    <row r="322" spans="1:7" ht="17.25">
      <c r="A322" s="165"/>
      <c r="B322" s="165"/>
      <c r="C322" s="165"/>
      <c r="D322" s="165"/>
      <c r="E322" s="165"/>
      <c r="F322" s="13" t="s">
        <v>32</v>
      </c>
      <c r="G322" s="248"/>
    </row>
    <row r="323" spans="1:7" ht="17.25">
      <c r="A323" s="165"/>
      <c r="B323" s="165"/>
      <c r="C323" s="165"/>
      <c r="D323" s="165"/>
      <c r="E323" s="165">
        <v>11003</v>
      </c>
      <c r="F323" s="13" t="s">
        <v>149</v>
      </c>
      <c r="G323" s="248">
        <v>-58400</v>
      </c>
    </row>
    <row r="324" spans="1:7" ht="17.25">
      <c r="A324" s="165"/>
      <c r="B324" s="165"/>
      <c r="C324" s="165"/>
      <c r="D324" s="165"/>
      <c r="E324" s="165"/>
      <c r="F324" s="13" t="s">
        <v>22</v>
      </c>
      <c r="G324" s="248"/>
    </row>
    <row r="325" spans="1:7" ht="34.5">
      <c r="A325" s="165"/>
      <c r="B325" s="165"/>
      <c r="C325" s="165"/>
      <c r="D325" s="165"/>
      <c r="E325" s="165"/>
      <c r="F325" s="13" t="s">
        <v>58</v>
      </c>
      <c r="G325" s="248">
        <v>-58400</v>
      </c>
    </row>
    <row r="326" spans="1:7" ht="34.5">
      <c r="A326" s="165"/>
      <c r="B326" s="165"/>
      <c r="C326" s="165"/>
      <c r="D326" s="165"/>
      <c r="E326" s="165"/>
      <c r="F326" s="13" t="s">
        <v>23</v>
      </c>
      <c r="G326" s="248"/>
    </row>
    <row r="327" spans="1:7" ht="17.25">
      <c r="A327" s="165"/>
      <c r="B327" s="165"/>
      <c r="C327" s="165"/>
      <c r="D327" s="165"/>
      <c r="E327" s="165"/>
      <c r="F327" s="13" t="s">
        <v>33</v>
      </c>
      <c r="G327" s="248">
        <v>-58400</v>
      </c>
    </row>
    <row r="328" spans="1:7" ht="17.25">
      <c r="A328" s="165"/>
      <c r="B328" s="165"/>
      <c r="C328" s="165"/>
      <c r="D328" s="165"/>
      <c r="E328" s="165"/>
      <c r="F328" s="13" t="s">
        <v>38</v>
      </c>
      <c r="G328" s="248">
        <v>-58400</v>
      </c>
    </row>
    <row r="329" spans="1:7" ht="34.5">
      <c r="A329" s="165"/>
      <c r="B329" s="165"/>
      <c r="C329" s="165"/>
      <c r="D329" s="165"/>
      <c r="E329" s="165"/>
      <c r="F329" s="13" t="s">
        <v>151</v>
      </c>
      <c r="G329" s="248">
        <v>-58400</v>
      </c>
    </row>
    <row r="330" spans="1:7" ht="17.25">
      <c r="A330" s="165"/>
      <c r="B330" s="165"/>
      <c r="C330" s="165"/>
      <c r="D330" s="165"/>
      <c r="E330" s="165"/>
      <c r="F330" s="13" t="s">
        <v>152</v>
      </c>
      <c r="G330" s="248">
        <v>-13700</v>
      </c>
    </row>
    <row r="331" spans="1:7" ht="17.25">
      <c r="A331" s="165"/>
      <c r="B331" s="165"/>
      <c r="C331" s="165"/>
      <c r="D331" s="165"/>
      <c r="E331" s="165"/>
      <c r="F331" s="13" t="s">
        <v>153</v>
      </c>
      <c r="G331" s="248">
        <v>-13700</v>
      </c>
    </row>
    <row r="332" spans="1:7" ht="17.25">
      <c r="A332" s="165"/>
      <c r="B332" s="165"/>
      <c r="C332" s="165"/>
      <c r="D332" s="165"/>
      <c r="E332" s="165"/>
      <c r="F332" s="13" t="s">
        <v>285</v>
      </c>
      <c r="G332" s="248">
        <v>-44700</v>
      </c>
    </row>
    <row r="333" spans="1:7" ht="17.25">
      <c r="A333" s="165"/>
      <c r="B333" s="165"/>
      <c r="C333" s="165"/>
      <c r="D333" s="165"/>
      <c r="E333" s="165"/>
      <c r="F333" s="13" t="s">
        <v>154</v>
      </c>
      <c r="G333" s="248">
        <v>-44700</v>
      </c>
    </row>
    <row r="334" spans="1:7" ht="34.5">
      <c r="A334" s="165"/>
      <c r="B334" s="165"/>
      <c r="C334" s="165" t="s">
        <v>71</v>
      </c>
      <c r="D334" s="165"/>
      <c r="E334" s="165"/>
      <c r="F334" s="13" t="s">
        <v>133</v>
      </c>
      <c r="G334" s="248">
        <v>-337924</v>
      </c>
    </row>
    <row r="335" spans="1:7" ht="17.25">
      <c r="A335" s="165"/>
      <c r="B335" s="165"/>
      <c r="C335" s="165"/>
      <c r="D335" s="165"/>
      <c r="E335" s="165"/>
      <c r="F335" s="13" t="s">
        <v>32</v>
      </c>
      <c r="G335" s="248"/>
    </row>
    <row r="336" spans="1:7" ht="17.25">
      <c r="A336" s="165"/>
      <c r="B336" s="165"/>
      <c r="C336" s="165"/>
      <c r="D336" s="165"/>
      <c r="E336" s="165"/>
      <c r="F336" s="13" t="s">
        <v>37</v>
      </c>
      <c r="G336" s="248">
        <v>-337924</v>
      </c>
    </row>
    <row r="337" spans="1:7" ht="17.25">
      <c r="A337" s="165"/>
      <c r="B337" s="165"/>
      <c r="C337" s="165"/>
      <c r="D337" s="165"/>
      <c r="E337" s="165"/>
      <c r="F337" s="13" t="s">
        <v>32</v>
      </c>
      <c r="G337" s="248"/>
    </row>
    <row r="338" spans="1:7" ht="17.25">
      <c r="A338" s="165"/>
      <c r="B338" s="165"/>
      <c r="C338" s="165"/>
      <c r="D338" s="165">
        <v>1068</v>
      </c>
      <c r="E338" s="165"/>
      <c r="F338" s="13" t="s">
        <v>43</v>
      </c>
      <c r="G338" s="248">
        <v>-20000</v>
      </c>
    </row>
    <row r="339" spans="1:7" ht="17.25">
      <c r="A339" s="165"/>
      <c r="B339" s="165"/>
      <c r="C339" s="165"/>
      <c r="D339" s="165"/>
      <c r="E339" s="165"/>
      <c r="F339" s="13" t="s">
        <v>32</v>
      </c>
      <c r="G339" s="248"/>
    </row>
    <row r="340" spans="1:7" ht="34.5">
      <c r="A340" s="165"/>
      <c r="B340" s="165"/>
      <c r="C340" s="165"/>
      <c r="D340" s="165"/>
      <c r="E340" s="165">
        <v>11001</v>
      </c>
      <c r="F340" s="13" t="s">
        <v>191</v>
      </c>
      <c r="G340" s="248">
        <v>-20000</v>
      </c>
    </row>
    <row r="341" spans="1:7" ht="17.25">
      <c r="A341" s="165"/>
      <c r="B341" s="165"/>
      <c r="C341" s="165"/>
      <c r="D341" s="165"/>
      <c r="E341" s="165"/>
      <c r="F341" s="13" t="s">
        <v>22</v>
      </c>
      <c r="G341" s="248"/>
    </row>
    <row r="342" spans="1:7" ht="34.5">
      <c r="A342" s="165"/>
      <c r="B342" s="165"/>
      <c r="C342" s="165"/>
      <c r="D342" s="165"/>
      <c r="E342" s="165"/>
      <c r="F342" s="13" t="s">
        <v>58</v>
      </c>
      <c r="G342" s="248">
        <v>-20000</v>
      </c>
    </row>
    <row r="343" spans="1:7" ht="34.5">
      <c r="A343" s="165"/>
      <c r="B343" s="165"/>
      <c r="C343" s="165"/>
      <c r="D343" s="165"/>
      <c r="E343" s="165"/>
      <c r="F343" s="13" t="s">
        <v>23</v>
      </c>
      <c r="G343" s="248"/>
    </row>
    <row r="344" spans="1:7" ht="17.25">
      <c r="A344" s="165"/>
      <c r="B344" s="165"/>
      <c r="C344" s="165"/>
      <c r="D344" s="165"/>
      <c r="E344" s="165"/>
      <c r="F344" s="13" t="s">
        <v>33</v>
      </c>
      <c r="G344" s="248">
        <v>-20000</v>
      </c>
    </row>
    <row r="345" spans="1:7" ht="17.25">
      <c r="A345" s="165"/>
      <c r="B345" s="165"/>
      <c r="C345" s="165"/>
      <c r="D345" s="165"/>
      <c r="E345" s="165"/>
      <c r="F345" s="13" t="s">
        <v>38</v>
      </c>
      <c r="G345" s="248">
        <v>-20000</v>
      </c>
    </row>
    <row r="346" spans="1:7" ht="34.5">
      <c r="A346" s="165"/>
      <c r="B346" s="165"/>
      <c r="C346" s="165"/>
      <c r="D346" s="165"/>
      <c r="E346" s="165"/>
      <c r="F346" s="13" t="s">
        <v>151</v>
      </c>
      <c r="G346" s="248">
        <v>-20000</v>
      </c>
    </row>
    <row r="347" spans="1:7" ht="17.25">
      <c r="A347" s="165"/>
      <c r="B347" s="165"/>
      <c r="C347" s="165"/>
      <c r="D347" s="165"/>
      <c r="E347" s="165"/>
      <c r="F347" s="13" t="s">
        <v>152</v>
      </c>
      <c r="G347" s="248">
        <v>-20000</v>
      </c>
    </row>
    <row r="348" spans="1:7" ht="17.25">
      <c r="A348" s="165"/>
      <c r="B348" s="165"/>
      <c r="C348" s="165"/>
      <c r="D348" s="165"/>
      <c r="E348" s="165"/>
      <c r="F348" s="13" t="s">
        <v>153</v>
      </c>
      <c r="G348" s="248">
        <v>-20000</v>
      </c>
    </row>
    <row r="349" spans="1:7" ht="17.25">
      <c r="A349" s="165"/>
      <c r="B349" s="165"/>
      <c r="C349" s="165"/>
      <c r="D349" s="165">
        <v>1082</v>
      </c>
      <c r="E349" s="165"/>
      <c r="F349" s="13" t="s">
        <v>125</v>
      </c>
      <c r="G349" s="248">
        <v>-355000</v>
      </c>
    </row>
    <row r="350" spans="1:7" ht="17.25">
      <c r="A350" s="165"/>
      <c r="B350" s="165"/>
      <c r="C350" s="165"/>
      <c r="D350" s="165"/>
      <c r="E350" s="165"/>
      <c r="F350" s="13" t="s">
        <v>32</v>
      </c>
      <c r="G350" s="248"/>
    </row>
    <row r="351" spans="1:7" ht="17.25">
      <c r="A351" s="165"/>
      <c r="B351" s="165"/>
      <c r="C351" s="165"/>
      <c r="D351" s="165"/>
      <c r="E351" s="165">
        <v>12001</v>
      </c>
      <c r="F351" s="13" t="s">
        <v>134</v>
      </c>
      <c r="G351" s="248">
        <v>-355000</v>
      </c>
    </row>
    <row r="352" spans="1:7" ht="17.25">
      <c r="A352" s="165"/>
      <c r="B352" s="165"/>
      <c r="C352" s="165"/>
      <c r="D352" s="165"/>
      <c r="E352" s="165"/>
      <c r="F352" s="13" t="s">
        <v>22</v>
      </c>
      <c r="G352" s="248"/>
    </row>
    <row r="353" spans="1:7" ht="34.5">
      <c r="A353" s="165"/>
      <c r="B353" s="165"/>
      <c r="C353" s="165"/>
      <c r="D353" s="165"/>
      <c r="E353" s="165"/>
      <c r="F353" s="13" t="s">
        <v>58</v>
      </c>
      <c r="G353" s="248">
        <v>-355000</v>
      </c>
    </row>
    <row r="354" spans="1:7" ht="34.5">
      <c r="A354" s="165"/>
      <c r="B354" s="165"/>
      <c r="C354" s="165"/>
      <c r="D354" s="165"/>
      <c r="E354" s="165"/>
      <c r="F354" s="13" t="s">
        <v>23</v>
      </c>
      <c r="G354" s="248"/>
    </row>
    <row r="355" spans="1:7" ht="17.25">
      <c r="A355" s="165"/>
      <c r="B355" s="165"/>
      <c r="C355" s="165"/>
      <c r="D355" s="165"/>
      <c r="E355" s="165"/>
      <c r="F355" s="13" t="s">
        <v>33</v>
      </c>
      <c r="G355" s="248">
        <v>-355000</v>
      </c>
    </row>
    <row r="356" spans="1:7" ht="17.25">
      <c r="A356" s="165"/>
      <c r="B356" s="165"/>
      <c r="C356" s="165"/>
      <c r="D356" s="165"/>
      <c r="E356" s="165"/>
      <c r="F356" s="13" t="s">
        <v>38</v>
      </c>
      <c r="G356" s="248">
        <v>-355000</v>
      </c>
    </row>
    <row r="357" spans="1:7" ht="17.25">
      <c r="A357" s="165"/>
      <c r="B357" s="165"/>
      <c r="C357" s="165"/>
      <c r="D357" s="165"/>
      <c r="E357" s="165"/>
      <c r="F357" s="13" t="s">
        <v>39</v>
      </c>
      <c r="G357" s="248">
        <v>-355000</v>
      </c>
    </row>
    <row r="358" spans="1:7" ht="34.5">
      <c r="A358" s="165"/>
      <c r="B358" s="165"/>
      <c r="C358" s="165"/>
      <c r="D358" s="165"/>
      <c r="E358" s="165"/>
      <c r="F358" s="13" t="s">
        <v>40</v>
      </c>
      <c r="G358" s="248">
        <v>-355000</v>
      </c>
    </row>
    <row r="359" spans="1:7" ht="17.25">
      <c r="A359" s="165"/>
      <c r="B359" s="165"/>
      <c r="C359" s="165"/>
      <c r="D359" s="165"/>
      <c r="E359" s="165"/>
      <c r="F359" s="13" t="s">
        <v>135</v>
      </c>
      <c r="G359" s="248">
        <v>-355000</v>
      </c>
    </row>
    <row r="360" spans="1:7" ht="17.25">
      <c r="A360" s="165"/>
      <c r="B360" s="165"/>
      <c r="C360" s="165"/>
      <c r="D360" s="165">
        <v>1102</v>
      </c>
      <c r="E360" s="165"/>
      <c r="F360" s="13" t="s">
        <v>194</v>
      </c>
      <c r="G360" s="248">
        <v>40000</v>
      </c>
    </row>
    <row r="361" spans="1:7" ht="17.25">
      <c r="A361" s="165"/>
      <c r="B361" s="165"/>
      <c r="C361" s="165"/>
      <c r="D361" s="165"/>
      <c r="E361" s="165"/>
      <c r="F361" s="13" t="s">
        <v>32</v>
      </c>
      <c r="G361" s="248"/>
    </row>
    <row r="362" spans="1:7" ht="34.5">
      <c r="A362" s="165"/>
      <c r="B362" s="165"/>
      <c r="C362" s="165"/>
      <c r="D362" s="165"/>
      <c r="E362" s="165">
        <v>11002</v>
      </c>
      <c r="F362" s="13" t="s">
        <v>195</v>
      </c>
      <c r="G362" s="248">
        <v>40000</v>
      </c>
    </row>
    <row r="363" spans="1:7" ht="17.25">
      <c r="A363" s="165"/>
      <c r="B363" s="165"/>
      <c r="C363" s="165"/>
      <c r="D363" s="165"/>
      <c r="E363" s="165"/>
      <c r="F363" s="13" t="s">
        <v>22</v>
      </c>
      <c r="G363" s="248"/>
    </row>
    <row r="364" spans="1:7" ht="34.5">
      <c r="A364" s="165"/>
      <c r="B364" s="165"/>
      <c r="C364" s="165"/>
      <c r="D364" s="165"/>
      <c r="E364" s="165"/>
      <c r="F364" s="13" t="s">
        <v>58</v>
      </c>
      <c r="G364" s="248">
        <v>40000</v>
      </c>
    </row>
    <row r="365" spans="1:7" ht="34.5">
      <c r="A365" s="165"/>
      <c r="B365" s="165"/>
      <c r="C365" s="165"/>
      <c r="D365" s="165"/>
      <c r="E365" s="165"/>
      <c r="F365" s="13" t="s">
        <v>23</v>
      </c>
      <c r="G365" s="248"/>
    </row>
    <row r="366" spans="1:7" ht="17.25">
      <c r="A366" s="165"/>
      <c r="B366" s="165"/>
      <c r="C366" s="165"/>
      <c r="D366" s="165"/>
      <c r="E366" s="165"/>
      <c r="F366" s="13" t="s">
        <v>33</v>
      </c>
      <c r="G366" s="248">
        <v>40000</v>
      </c>
    </row>
    <row r="367" spans="1:7" ht="17.25">
      <c r="A367" s="165"/>
      <c r="B367" s="165"/>
      <c r="C367" s="165"/>
      <c r="D367" s="165"/>
      <c r="E367" s="165"/>
      <c r="F367" s="13" t="s">
        <v>38</v>
      </c>
      <c r="G367" s="248">
        <v>40000</v>
      </c>
    </row>
    <row r="368" spans="1:7" ht="34.5">
      <c r="A368" s="165"/>
      <c r="B368" s="165"/>
      <c r="C368" s="165"/>
      <c r="D368" s="165"/>
      <c r="E368" s="165"/>
      <c r="F368" s="13" t="s">
        <v>151</v>
      </c>
      <c r="G368" s="248">
        <v>40000</v>
      </c>
    </row>
    <row r="369" spans="1:7" ht="17.25">
      <c r="A369" s="165"/>
      <c r="B369" s="165"/>
      <c r="C369" s="165"/>
      <c r="D369" s="165"/>
      <c r="E369" s="165"/>
      <c r="F369" s="13" t="s">
        <v>152</v>
      </c>
      <c r="G369" s="248">
        <v>40000</v>
      </c>
    </row>
    <row r="370" spans="1:7" ht="17.25">
      <c r="A370" s="165"/>
      <c r="B370" s="165"/>
      <c r="C370" s="165"/>
      <c r="D370" s="165"/>
      <c r="E370" s="165"/>
      <c r="F370" s="13" t="s">
        <v>153</v>
      </c>
      <c r="G370" s="248">
        <v>40000</v>
      </c>
    </row>
    <row r="371" spans="1:7" ht="17.25">
      <c r="A371" s="165"/>
      <c r="B371" s="165"/>
      <c r="C371" s="165"/>
      <c r="D371" s="165">
        <v>1160</v>
      </c>
      <c r="E371" s="165"/>
      <c r="F371" s="13" t="s">
        <v>203</v>
      </c>
      <c r="G371" s="248">
        <v>-2924</v>
      </c>
    </row>
    <row r="372" spans="1:7" ht="17.25">
      <c r="A372" s="165"/>
      <c r="B372" s="165"/>
      <c r="C372" s="165"/>
      <c r="D372" s="165"/>
      <c r="E372" s="165"/>
      <c r="F372" s="13" t="s">
        <v>32</v>
      </c>
      <c r="G372" s="248"/>
    </row>
    <row r="373" spans="1:7" ht="34.5">
      <c r="A373" s="165"/>
      <c r="B373" s="165"/>
      <c r="C373" s="165"/>
      <c r="D373" s="165"/>
      <c r="E373" s="165">
        <v>11005</v>
      </c>
      <c r="F373" s="13" t="s">
        <v>202</v>
      </c>
      <c r="G373" s="248">
        <v>-2924</v>
      </c>
    </row>
    <row r="374" spans="1:7" ht="17.25">
      <c r="A374" s="165"/>
      <c r="B374" s="165"/>
      <c r="C374" s="165"/>
      <c r="D374" s="165"/>
      <c r="E374" s="165"/>
      <c r="F374" s="13" t="s">
        <v>22</v>
      </c>
      <c r="G374" s="248"/>
    </row>
    <row r="375" spans="1:7" ht="34.5">
      <c r="A375" s="165"/>
      <c r="B375" s="165"/>
      <c r="C375" s="165"/>
      <c r="D375" s="165"/>
      <c r="E375" s="165"/>
      <c r="F375" s="13" t="s">
        <v>58</v>
      </c>
      <c r="G375" s="248">
        <v>-2924</v>
      </c>
    </row>
    <row r="376" spans="1:7" ht="34.5">
      <c r="A376" s="165"/>
      <c r="B376" s="165"/>
      <c r="C376" s="165"/>
      <c r="D376" s="165"/>
      <c r="E376" s="165"/>
      <c r="F376" s="13" t="s">
        <v>23</v>
      </c>
      <c r="G376" s="248"/>
    </row>
    <row r="377" spans="1:7" ht="17.25">
      <c r="A377" s="165"/>
      <c r="B377" s="165"/>
      <c r="C377" s="165"/>
      <c r="D377" s="165"/>
      <c r="E377" s="165"/>
      <c r="F377" s="13" t="s">
        <v>33</v>
      </c>
      <c r="G377" s="248">
        <v>-2924</v>
      </c>
    </row>
    <row r="378" spans="1:7" ht="17.25">
      <c r="A378" s="165"/>
      <c r="B378" s="165"/>
      <c r="C378" s="165"/>
      <c r="D378" s="165"/>
      <c r="E378" s="165"/>
      <c r="F378" s="13" t="s">
        <v>38</v>
      </c>
      <c r="G378" s="248">
        <v>-2924</v>
      </c>
    </row>
    <row r="379" spans="1:7" ht="34.5">
      <c r="A379" s="165"/>
      <c r="B379" s="165"/>
      <c r="C379" s="165"/>
      <c r="D379" s="165"/>
      <c r="E379" s="165"/>
      <c r="F379" s="13" t="s">
        <v>151</v>
      </c>
      <c r="G379" s="248">
        <v>-2924</v>
      </c>
    </row>
    <row r="380" spans="1:7" ht="17.25">
      <c r="A380" s="165"/>
      <c r="B380" s="165"/>
      <c r="C380" s="165"/>
      <c r="D380" s="165"/>
      <c r="E380" s="165"/>
      <c r="F380" s="13" t="s">
        <v>266</v>
      </c>
      <c r="G380" s="248">
        <v>-2924</v>
      </c>
    </row>
    <row r="381" spans="1:7" ht="17.25">
      <c r="A381" s="165"/>
      <c r="B381" s="165"/>
      <c r="C381" s="165"/>
      <c r="D381" s="165"/>
      <c r="E381" s="165"/>
      <c r="F381" s="13" t="s">
        <v>267</v>
      </c>
      <c r="G381" s="248">
        <v>-2924</v>
      </c>
    </row>
  </sheetData>
  <mergeCells count="6">
    <mergeCell ref="F2:G2"/>
    <mergeCell ref="F3:G3"/>
    <mergeCell ref="A5:G5"/>
    <mergeCell ref="A7:C7"/>
    <mergeCell ref="D7:E7"/>
    <mergeCell ref="F7:F8"/>
  </mergeCells>
  <pageMargins left="0.7" right="0" top="0.5" bottom="0.5" header="0.3" footer="0.3"/>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1.</vt:lpstr>
      <vt:lpstr>2.</vt:lpstr>
      <vt:lpstr>3</vt:lpstr>
      <vt:lpstr>4</vt:lpstr>
      <vt:lpstr>5</vt:lpstr>
      <vt:lpstr>6</vt:lpstr>
      <vt:lpstr>7</vt:lpstr>
      <vt:lpstr>8</vt:lpstr>
      <vt:lpstr>'1.'!Print_Area</vt:lpstr>
      <vt:lpstr>'2.'!Print_Area</vt:lpstr>
      <vt:lpstr>'4'!Print_Area</vt:lpstr>
      <vt:lpstr>'5'!Print_Area</vt:lpstr>
      <vt:lpstr>'6'!Print_Area</vt:lpstr>
      <vt:lpstr>'8'!Print_Area</vt:lpstr>
      <vt:lpstr>'1.'!Print_Titles</vt:lpstr>
    </vt:vector>
  </TitlesOfParts>
  <Company>MFE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Balasanyan</dc:creator>
  <cp:keywords>https:/mul2.gov.am/tasks/704874/oneclick/havelvacner-18.11.2022.xlsx?token=96248e46f9b85785ff94a329398f18d8</cp:keywords>
  <cp:lastModifiedBy>Hasmik Aperyan</cp:lastModifiedBy>
  <cp:lastPrinted>2023-11-08T08:34:49Z</cp:lastPrinted>
  <dcterms:created xsi:type="dcterms:W3CDTF">2003-05-20T07:22:10Z</dcterms:created>
  <dcterms:modified xsi:type="dcterms:W3CDTF">2023-11-30T06:36:47Z</dcterms:modified>
</cp:coreProperties>
</file>