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510" yWindow="30" windowWidth="20730" windowHeight="11760" tabRatio="752" activeTab="5"/>
  </bookViews>
  <sheets>
    <sheet name="Հ1" sheetId="47" r:id="rId1"/>
    <sheet name="Հ2" sheetId="44" r:id="rId2"/>
    <sheet name="Հ3 " sheetId="49" r:id="rId3"/>
    <sheet name="Հ4" sheetId="42" r:id="rId4"/>
    <sheet name="Հ5 " sheetId="48" r:id="rId5"/>
    <sheet name="Հ6" sheetId="43" r:id="rId6"/>
  </sheets>
  <externalReferences>
    <externalReference r:id="rId7"/>
    <externalReference r:id="rId8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Հ1!$A$1:$H$51</definedName>
    <definedName name="_xlnm.Print_Area" localSheetId="5">Հ6!$A$1:$H$77</definedName>
    <definedName name="_xlnm.Print_Titles" localSheetId="0">Հ1!$6:$8</definedName>
    <definedName name="_xlnm.Print_Titles" localSheetId="1">Հ2!$6:$8</definedName>
    <definedName name="x" localSheetId="4">#REF!</definedName>
    <definedName name="x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>#REF!</definedName>
    <definedName name="Մաս" localSheetId="0">#REF!</definedName>
    <definedName name="Մաս" localSheetId="1">#REF!</definedName>
    <definedName name="Մաս" localSheetId="4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G37" i="49" l="1"/>
  <c r="H13" i="43" l="1"/>
  <c r="H75" i="43"/>
  <c r="H74" i="43"/>
  <c r="H73" i="43"/>
  <c r="H72" i="43"/>
  <c r="H71" i="43" s="1"/>
  <c r="H70" i="43"/>
  <c r="H69" i="43"/>
  <c r="C67" i="43"/>
  <c r="H66" i="43"/>
  <c r="H65" i="43"/>
  <c r="H64" i="43"/>
  <c r="H62" i="43"/>
  <c r="H59" i="43"/>
  <c r="H58" i="43"/>
  <c r="H57" i="43"/>
  <c r="H55" i="43"/>
  <c r="H54" i="43"/>
  <c r="H53" i="43"/>
  <c r="H52" i="43"/>
  <c r="H51" i="43"/>
  <c r="H50" i="43"/>
  <c r="H49" i="43"/>
  <c r="H47" i="43"/>
  <c r="H44" i="43"/>
  <c r="H43" i="43"/>
  <c r="H42" i="43"/>
  <c r="H40" i="43"/>
  <c r="H39" i="43"/>
  <c r="H38" i="43"/>
  <c r="H37" i="43"/>
  <c r="H36" i="43" s="1"/>
  <c r="H34" i="43"/>
  <c r="H33" i="43"/>
  <c r="H31" i="43"/>
  <c r="H30" i="43"/>
  <c r="H26" i="43"/>
  <c r="H23" i="43"/>
  <c r="H22" i="43"/>
  <c r="H19" i="43"/>
  <c r="H18" i="43"/>
  <c r="H16" i="43"/>
  <c r="H15" i="43"/>
  <c r="H14" i="43"/>
  <c r="H11" i="43" s="1"/>
  <c r="C10" i="43"/>
  <c r="H68" i="43" l="1"/>
  <c r="H67" i="43"/>
  <c r="H10" i="43"/>
  <c r="H9" i="43" s="1"/>
  <c r="H8" i="43" s="1"/>
  <c r="D16" i="47" l="1"/>
  <c r="D20" i="42" l="1"/>
  <c r="D21" i="42"/>
  <c r="D22" i="42"/>
  <c r="D23" i="42"/>
  <c r="D24" i="42"/>
  <c r="D25" i="42"/>
  <c r="D26" i="42"/>
  <c r="D17" i="47"/>
  <c r="E20" i="42" s="1"/>
  <c r="D18" i="47"/>
  <c r="E21" i="42" s="1"/>
  <c r="D19" i="47"/>
  <c r="E22" i="42" s="1"/>
  <c r="D20" i="47"/>
  <c r="E23" i="42" s="1"/>
  <c r="D21" i="47"/>
  <c r="E24" i="42" s="1"/>
  <c r="D22" i="47"/>
  <c r="E25" i="42" s="1"/>
  <c r="D23" i="47"/>
  <c r="E26" i="42" s="1"/>
  <c r="D25" i="47"/>
  <c r="D26" i="47"/>
  <c r="E29" i="42" s="1"/>
  <c r="D27" i="47"/>
  <c r="E30" i="42" s="1"/>
  <c r="D28" i="47"/>
  <c r="D29" i="47"/>
  <c r="D30" i="47"/>
  <c r="E33" i="42" s="1"/>
  <c r="D31" i="47"/>
  <c r="D45" i="47"/>
  <c r="D46" i="47"/>
  <c r="D47" i="47"/>
  <c r="D34" i="47"/>
  <c r="D35" i="47"/>
  <c r="D36" i="47"/>
  <c r="D37" i="47"/>
  <c r="D38" i="47"/>
  <c r="D39" i="47"/>
  <c r="D40" i="47"/>
  <c r="D41" i="47"/>
  <c r="D42" i="47"/>
  <c r="E31" i="42"/>
  <c r="E32" i="42"/>
  <c r="E34" i="42"/>
  <c r="D29" i="42"/>
  <c r="D30" i="42"/>
  <c r="D31" i="42"/>
  <c r="D32" i="42"/>
  <c r="D33" i="42"/>
  <c r="D34" i="42"/>
  <c r="F24" i="47"/>
  <c r="C24" i="47" l="1"/>
  <c r="G10" i="49" l="1"/>
  <c r="E42" i="42" l="1"/>
  <c r="G32" i="47"/>
  <c r="F32" i="47"/>
  <c r="D51" i="42"/>
  <c r="D52" i="42"/>
  <c r="D53" i="42"/>
  <c r="D50" i="42"/>
  <c r="D37" i="42"/>
  <c r="D38" i="42"/>
  <c r="D39" i="42"/>
  <c r="D40" i="42"/>
  <c r="D41" i="42"/>
  <c r="D42" i="42"/>
  <c r="D43" i="42"/>
  <c r="D44" i="42"/>
  <c r="D45" i="42"/>
  <c r="D36" i="42"/>
  <c r="D28" i="42"/>
  <c r="D19" i="42"/>
  <c r="H32" i="47" l="1"/>
  <c r="E43" i="47"/>
  <c r="G43" i="47"/>
  <c r="H43" i="47"/>
  <c r="H11" i="47" s="1"/>
  <c r="F43" i="47"/>
  <c r="G39" i="49" s="1"/>
  <c r="G38" i="49" s="1"/>
  <c r="G36" i="49" l="1"/>
  <c r="G35" i="49" s="1"/>
  <c r="G33" i="49" s="1"/>
  <c r="D43" i="47"/>
  <c r="E53" i="42"/>
  <c r="G31" i="49" l="1"/>
  <c r="D39" i="48" s="1"/>
  <c r="E52" i="42"/>
  <c r="E51" i="42"/>
  <c r="D44" i="47"/>
  <c r="E50" i="42" s="1"/>
  <c r="E45" i="42"/>
  <c r="E44" i="42"/>
  <c r="E43" i="42"/>
  <c r="E41" i="42"/>
  <c r="E40" i="42"/>
  <c r="E39" i="42"/>
  <c r="E38" i="42"/>
  <c r="E37" i="42"/>
  <c r="D33" i="47"/>
  <c r="E36" i="42" s="1"/>
  <c r="E32" i="47"/>
  <c r="D32" i="47" s="1"/>
  <c r="C32" i="47"/>
  <c r="E28" i="42"/>
  <c r="H24" i="47"/>
  <c r="G24" i="47"/>
  <c r="E24" i="47"/>
  <c r="D24" i="47" s="1"/>
  <c r="E19" i="42"/>
  <c r="E18" i="42" s="1"/>
  <c r="H15" i="47"/>
  <c r="G15" i="47"/>
  <c r="F15" i="47"/>
  <c r="F13" i="47" s="1"/>
  <c r="E15" i="47"/>
  <c r="E13" i="47" s="1"/>
  <c r="E11" i="47" s="1"/>
  <c r="C15" i="47"/>
  <c r="D26" i="44" l="1"/>
  <c r="E35" i="42"/>
  <c r="E48" i="42"/>
  <c r="E46" i="42" s="1"/>
  <c r="E27" i="42"/>
  <c r="G13" i="47"/>
  <c r="G11" i="47" s="1"/>
  <c r="D15" i="47"/>
  <c r="G30" i="49" l="1"/>
  <c r="G29" i="49" s="1"/>
  <c r="G28" i="49" s="1"/>
  <c r="F11" i="47"/>
  <c r="F9" i="47" s="1"/>
  <c r="D13" i="47"/>
  <c r="E16" i="42"/>
  <c r="E14" i="42" s="1"/>
  <c r="E12" i="42" s="1"/>
  <c r="G27" i="49" l="1"/>
  <c r="G26" i="49" s="1"/>
  <c r="G24" i="49" l="1"/>
  <c r="G22" i="49" s="1"/>
  <c r="H9" i="47"/>
  <c r="D20" i="44" l="1"/>
  <c r="D14" i="44" s="1"/>
  <c r="D28" i="48"/>
  <c r="G21" i="49"/>
  <c r="E9" i="47"/>
  <c r="G9" i="47"/>
  <c r="D9" i="47" l="1"/>
  <c r="D11" i="47"/>
  <c r="E10" i="42" l="1"/>
  <c r="D12" i="44" l="1"/>
  <c r="D11" i="44" s="1"/>
</calcChain>
</file>

<file path=xl/sharedStrings.xml><?xml version="1.0" encoding="utf-8"?>
<sst xmlns="http://schemas.openxmlformats.org/spreadsheetml/2006/main" count="498" uniqueCount="229">
  <si>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</si>
  <si>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</si>
  <si>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</si>
  <si>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</si>
  <si>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</si>
  <si>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</si>
  <si>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</si>
  <si>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</si>
  <si>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</si>
  <si>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</si>
  <si>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</si>
  <si>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</si>
  <si>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</si>
  <si>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</si>
  <si>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</si>
  <si>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</si>
  <si>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</si>
  <si>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</si>
  <si>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</si>
  <si>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</si>
  <si>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</si>
  <si>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</si>
  <si>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</si>
  <si>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</si>
  <si>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</si>
  <si>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 xml:space="preserve"> 01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</si>
  <si>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</si>
  <si>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</si>
  <si>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</si>
  <si>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</si>
  <si>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</si>
  <si>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</si>
  <si>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</si>
  <si>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</si>
  <si>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</si>
  <si>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ՀՀ կառավարության 2023 թվականի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</si>
  <si>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</si>
  <si>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</si>
  <si>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</si>
  <si>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</si>
  <si>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</si>
  <si>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</si>
  <si>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</si>
  <si>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</si>
  <si>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</si>
  <si>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</si>
  <si>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</si>
  <si>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</si>
  <si>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</si>
  <si>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</si>
  <si>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</si>
  <si>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</si>
  <si>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</si>
  <si>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</si>
  <si>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</si>
  <si>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</si>
  <si>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</si>
  <si>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</si>
  <si>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</si>
  <si>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</si>
  <si>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</si>
  <si>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</si>
  <si>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</si>
  <si>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</si>
  <si>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</si>
  <si>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</si>
  <si>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</si>
  <si>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</si>
  <si>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</si>
  <si>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</si>
  <si>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</si>
  <si>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</si>
  <si>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</si>
  <si>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</si>
  <si>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</si>
  <si>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</si>
  <si>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</si>
  <si>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</si>
  <si>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«ՀԱՅԱՍՏԱՆԻ ՀԱՆՐԱՊԵՏՈՒԹՅԱՆ 2023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</si>
  <si>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2023 թվականի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</si>
  <si>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</si>
  <si>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</si>
  <si>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>Բաժին N 04</t>
  </si>
  <si>
    <t>Խումբ N 05</t>
  </si>
  <si>
    <t xml:space="preserve"> ՄԱՍ II.  ԱՇԽԱՏԱՆՔՆԵՐ</t>
  </si>
  <si>
    <t>ճանապարհների վերանորոգման աշխատանքներ</t>
  </si>
  <si>
    <t>դրամ</t>
  </si>
  <si>
    <t>ՀԲՄ</t>
  </si>
  <si>
    <t>Հավելված N 3</t>
  </si>
  <si>
    <t>Հավելված N 1</t>
  </si>
  <si>
    <t>______________ ի ___Ն որոշման</t>
  </si>
  <si>
    <t>հազար դրամ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</si>
  <si>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</si>
  <si>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</si>
  <si>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Ծրագրի անվանումը՝</t>
  </si>
  <si>
    <t>Ծրագրի նպատակը՝</t>
  </si>
  <si>
    <t xml:space="preserve"> Ճանապարհային ցանցի բարելավում և անվտանգ երթևեկության ապահովում</t>
  </si>
  <si>
    <t>Վերջնական արդյունքի նկարագրությունը՝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</si>
  <si>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</si>
  <si>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</si>
  <si>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</si>
  <si>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</si>
  <si>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</si>
  <si>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</si>
  <si>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</si>
  <si>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Հանրության կողմից անմիջականորեն օգտագործվող ակտիվների հետ կապված միջոցառումներ</t>
  </si>
  <si>
    <t xml:space="preserve">«ՀԱՅԱՍՏԱՆԻ ՀԱՆՐԱՊԵՏՈՒԹՅԱՆ 2023 ԹՎԱԿԱՆԻ ՊԵՏԱԿԱՆ ԲՅՈՒՋԵԻ ՄԱՍԻՆ» ՕՐԵՆՔԻ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</si>
  <si>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>ՀՀ կառավարության  2023 թվականի</t>
  </si>
  <si>
    <t>Հավելված N 4</t>
  </si>
  <si>
    <t>Աղյուսակ 9.7</t>
  </si>
  <si>
    <t>ԲՄ</t>
  </si>
  <si>
    <t>Պետական նշանակության ավտոճանապարհների հիմնանորոգում</t>
  </si>
  <si>
    <t>Տրանսպորտային օբյեկտների հիմնանորոգում, այդ թվում</t>
  </si>
  <si>
    <t>3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</si>
  <si>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</si>
  <si>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</si>
  <si>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</si>
  <si>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21002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</si>
  <si>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</si>
  <si>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</si>
  <si>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այդ թվում` ըստ կատարողների</t>
  </si>
  <si>
    <t>Մարզային նշանակության ավտոճանապարհներ, այդ թվում</t>
  </si>
  <si>
    <t>Տրանսպորտային օբյեկտների հիմնանորոգում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</si>
  <si>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</si>
  <si>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</si>
  <si>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 Մասնագիտացված միավոր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</si>
  <si>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</si>
  <si>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</si>
  <si>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</si>
  <si>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>1049   21001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</si>
  <si>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</si>
  <si>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</si>
  <si>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</si>
  <si>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</si>
  <si>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>1049   21002</t>
  </si>
  <si>
    <t xml:space="preserve"> ՄԱՍ III.  ԾԱՌԱՅՈՒԹՅՈՒՆՆԵՐ</t>
  </si>
  <si>
    <t>Մ-1, Երևան-Գյումրի-Վրաստանի սահման միջպետական նշանակության ավտոճանապարհի կմ113+200-կմ 118+900 հատվածի հիմնանորոգում</t>
  </si>
  <si>
    <t>Հ-7, /Հ-5/ - Կարենիս - Չարենցավան /Հ-1/ (Ֆանտան)հանրապետական նշանակության ավտոճանապարհի կմ7+580 - կմ10+200 հատվածի հիմնանորոգում</t>
  </si>
  <si>
    <t>Սևանի տրանսպորտային հանգույցի հիմնանորոգում</t>
  </si>
  <si>
    <t>45231177/603</t>
  </si>
  <si>
    <t>տրանսպորտային օբյեկտների վերանորոգման աշխատանքներ</t>
  </si>
  <si>
    <t>ՄԱՍ III.  ԾԱՌԱՅՈՒԹՅՈՒՆՆԵՐ</t>
  </si>
  <si>
    <t>98111140/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</si>
  <si>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</si>
  <si>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Հավելված N 5</t>
  </si>
  <si>
    <t xml:space="preserve">ՀԱՅԱՍՏԱՆԻ ՀԱՆՐԱՊԵՏՈՒԹՅԱՆ ԿԱՌԱՎԱՐՈՒԹՅԱՆ 2022 ԹՎԱԿԱՆԻ ԴԵԿՏԵՄԲԵՐԻ 29-Ի N 2111-Ն ՈՐՈՇՄԱՆ N 9  ՀԱՎԵԼՎԱԾԻ N 9.7  և N 9․1  ՀԱՎԵԼՎԱԾԻ N 9.1․7 ԱՂՅՈՒՍԱԿՆԵՐՈՒՄ ԿԱՏԱՐՎՈՂ ՓՈՓՈԽՈՒԹՅՈՒՆՆԵՐԸ ԵՎ ԼՐԱՑՈՒՄՆԵՐԸ  </t>
  </si>
  <si>
    <t>Աղյուսակ 9.1.7</t>
  </si>
  <si>
    <t xml:space="preserve">                ՀԱՅԱՍՏԱՆԻ ՀԱՆՐԱՊԵՏՈՒԹՅԱՆ                                                                                                                 </t>
  </si>
  <si>
    <t xml:space="preserve">ՂԵԿԱՎԱՐ ՝     </t>
  </si>
  <si>
    <t xml:space="preserve">ՀԱՅԱՍՏԱՆԻ ՀԱՆՐԱՊԵՏՈՒԹՅԱՆ                                                                                                                 </t>
  </si>
  <si>
    <t>ՎԱՐՉԱՊԵՏԻ ԱՇԽԱՏԱԿԱԶՄԻ</t>
  </si>
  <si>
    <t xml:space="preserve"> Ա. ՀԱՐՈՒԹՅՈՒՆՅԱՆ</t>
  </si>
  <si>
    <t>Մ-3, Թուրքիայի սահման-Մարգարա-Վանաձոր-Տաշիր-Վրաստանի սահման միջպետական նշանակության ավտոճանապարհի կմ10+500 - կմ11+400 հատվածի հիմնանորոգում</t>
  </si>
  <si>
    <t>Մ-3, Թուրքիայի սահման-Մարգարա-Վանաձոր-Տաշիր-Վրաստանի սահման միջպետական նշանակության ավտոճանապարհի կմ154+000-կմ176+900 հատվածի հիմնանորոգում</t>
  </si>
  <si>
    <t>Մ-10, Սևան-Մարտունի-Գետափ միջպետական նշանակության ավտոճանապարհի կմ66+000-կմ80+000  հատվածի հիմնանորոգում</t>
  </si>
  <si>
    <t>Մ-11, Մարտունի - Վարդենիս - ԼՂՀ սահման միջպետական նշանակության ավտոճանապարհի կմ25+500-կմ29+200 հատվածի հիմնանորոգում</t>
  </si>
  <si>
    <t>Մ-14, Մ-4-Շորժա-Վարդենիս միջպետական նշանակության ավտոճանապարհի կմ39+400 - կմ60+300 հատվածի հիմնանորոգում</t>
  </si>
  <si>
    <t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t>
  </si>
  <si>
    <t>Հ-21, /Հ-75/ - Հոռոմ-Արթիկ-Ալագյազ հանրապետական նշանակության ավտոճանապարհի կմ19+000 - կմ23+900 հատվածի հիմնանորոգում</t>
  </si>
  <si>
    <t>Հ-30, /Մ-4/ - Ճամբարակ - /Մ-14/ հանրապետական նշանակության ավտոճանապարհի կմ 32+000-կմ 35+000 հատվածի հիմնանորոգում</t>
  </si>
  <si>
    <t>Հ-30,Մոտեցում Արծվաշենին հանրապետական նշանակության ավտոճանապարհի կմ 0+000-կմ 5+000 և կմ5+000 -կմ5+720 հատվածների հիմնանորոգում</t>
  </si>
  <si>
    <t>Հ-55, Հրազդանի տրանսպորտային հանգույց-Ծաղկաձորի մարզահամալիր հանրապետական նշանակության ավտոճանապարհի կմ0+000 - կմ10+500 հատվածի հիմնանորոգում</t>
  </si>
  <si>
    <t>Հ-70, Մ-6 – Աթան հանրապետական նշանակության ավտոճանապարհի կմ0+000 - կմ27+500 հատվածի հիմնանորոգում</t>
  </si>
  <si>
    <t>Հ85, /Հ-1/ - Հրազդան - /Հ-55/ հանրապետական նշանակության ավտոճանապարհի կմ1+600 - կմ3+300 հատվածների հիմնանորոգում</t>
  </si>
  <si>
    <t>Տ-4-13,/Հ-39/ (Գավառ) – Գանձակ – Սարուխան – Գեղարքունիք ավտոճանապարհի կմ0+000-կմ12+900 հատվածի հիմնանորոգում</t>
  </si>
  <si>
    <t>Տ-5-46,/Մ-6/(Ալավերդի)-Սանահին թաղամաս-Ակներ ավտոճանապարհի կմ0+000-կմ9+300 և Տ-5-46 դեպի Սանահին վանական համալիր տանող հատվածների հիմնանորգում</t>
  </si>
  <si>
    <t>/Հ-70/ – Քարինջ մարզային նշանակության ավտոճանապարհի կմ0+000 - կմ3+500 հատվածի հիմնանորոգում</t>
  </si>
  <si>
    <t>Տ-5-82, /Հ-70/ – Լորուտ մարզային նշանակության ավտոճանապարհի կմ0+000 - կմ1+600 հատվածի հիմնանորոգում</t>
  </si>
  <si>
    <t>Տ-8-56, /Մ-2/ - Հարժիս ավտոճանապարհի կմ0+000 - կմ8+000 հատվածի հիմնանորոգում</t>
  </si>
  <si>
    <t>Վանաձոր քաղաքային համայնքի Կ. Դեմիրճյան փողոցի հիմնանորոգում</t>
  </si>
  <si>
    <t xml:space="preserve">Վանաձոր քաղաքային համայնքի Խորենացի փողոցի (երկու երթևեկելի գոիտիներ /0.4կմ+0.4կմ/) հիմնանորոգում </t>
  </si>
  <si>
    <t>ՀՀ Լոռու մարզ Վանաձոր համայնքի Տ. Մեծի պողոտայի հիմնանորոգում</t>
  </si>
  <si>
    <t>ՀՀ Լոռու մարզ Վանաձոր համայնքի Սանկտ - Պետերբուրգի փողոցի հիմնանորոգում</t>
  </si>
  <si>
    <t>Հ-36, /Մ-4/ (Իջևան) - Նավուր - Բերդ – Այգեպար հանրապետական նշանակության ավտոճանապարհի 48-րդ կիլոմետրից դեպի զորամաս տանող ճանապարհի հիմնանորոգում</t>
  </si>
  <si>
    <t>Մ- 3, Թուրքիայի սահման-Մարգարա-Վանաձոր-Տաշիր-Վրաստանի սահման կմ144+020-ում գտնվող կամրջի հիմնանորոգում</t>
  </si>
  <si>
    <t>Մ-4, Երևան - Սևան - Իջևան - Ադրբեջանի սահման կմ103+900 հատվածում գտնվող կամուրջի վերանորոգում</t>
  </si>
  <si>
    <t>Հ-53, /Մ-4/ - Սեմյոնովկա - /Մ-4/ հանրապետական նշանակության ավտոճանապարհի կմ0+100 հատվածի կամրջի հիմնանորոգում</t>
  </si>
  <si>
    <t>Մ-1, Երևան-Գյումրի-Վրաստանի սահման միջպետական նշանակության ավտոճանապարհի կմ160+200-կմ171+700 հատվածի հիմնանորոգում</t>
  </si>
  <si>
    <t>Հավելված N 6</t>
  </si>
  <si>
    <t>71351540/</t>
  </si>
  <si>
    <t>-</t>
  </si>
  <si>
    <t xml:space="preserve"> 1049 </t>
  </si>
  <si>
    <t>Ցուցանիշների փոփոխությունը (ավելացումները նշված են դրական նշանով)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</si>
  <si>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</si>
  <si>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</si>
  <si>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</si>
  <si>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Միջոցառման վրա կատարվող ծախսը (հազար դրամ)</t>
  </si>
  <si>
    <t>45231177/626</t>
  </si>
  <si>
    <t>45231177/614</t>
  </si>
  <si>
    <t>45231177/</t>
  </si>
  <si>
    <t>45231177/157</t>
  </si>
  <si>
    <t>45231177/502</t>
  </si>
  <si>
    <t>45231177/521</t>
  </si>
  <si>
    <t>45231177/61</t>
  </si>
  <si>
    <t>45231177/564</t>
  </si>
  <si>
    <t>45231177/565</t>
  </si>
  <si>
    <t>45231177/512</t>
  </si>
  <si>
    <t>45231177/608</t>
  </si>
  <si>
    <t>45231177/507</t>
  </si>
  <si>
    <t>45231177/645</t>
  </si>
  <si>
    <t>45231177/601</t>
  </si>
  <si>
    <t>45231177/610</t>
  </si>
  <si>
    <t>45231177/611</t>
  </si>
  <si>
    <t>45231177/641</t>
  </si>
  <si>
    <t>45231177/513</t>
  </si>
  <si>
    <t>45231177/538</t>
  </si>
  <si>
    <t>45231177/623</t>
  </si>
  <si>
    <t>45231177/624</t>
  </si>
  <si>
    <t>45231177/525</t>
  </si>
  <si>
    <t>71351540/501</t>
  </si>
  <si>
    <t>71351540/568</t>
  </si>
  <si>
    <t>71351540/505</t>
  </si>
  <si>
    <t>71351540/510</t>
  </si>
  <si>
    <t>71351540/527</t>
  </si>
  <si>
    <t>71351540/34</t>
  </si>
  <si>
    <t>71351540/512</t>
  </si>
  <si>
    <t>71351540/587</t>
  </si>
  <si>
    <t>71351540/564</t>
  </si>
  <si>
    <t>71351540/582</t>
  </si>
  <si>
    <t>71351540/575</t>
  </si>
  <si>
    <t>71351540/576</t>
  </si>
  <si>
    <t>98111140/72</t>
  </si>
  <si>
    <t>98111140/39</t>
  </si>
  <si>
    <t>98111140/79</t>
  </si>
  <si>
    <t>98111140/17</t>
  </si>
  <si>
    <t>45221117/511 </t>
  </si>
  <si>
    <t>45221117/512</t>
  </si>
  <si>
    <t>71351540/565</t>
  </si>
  <si>
    <t>71351540/566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</si>
</sst>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#,##0.0"/>
    <numFmt numFmtId="174" formatCode="0.0"/>
    <numFmt numFmtId="175" formatCode="##,##0.00;\(##,##0.00\);\-"/>
    <numFmt numFmtId="176" formatCode="_(* #,##0.000_);_(* \(#,##0.000\);_(* &quot;-&quot;??_);_(@_)"/>
  </numFmts>
  <fonts count="8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2"/>
      <name val="GHEA Grapalat"/>
      <family val="2"/>
    </font>
    <font>
      <sz val="11"/>
      <name val="GHEA Grapalat"/>
      <family val="3"/>
    </font>
    <font>
      <i/>
      <sz val="12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1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11" fillId="9" borderId="11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1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4" applyNumberFormat="0" applyFill="0" applyAlignment="0" applyProtection="0"/>
    <xf numFmtId="0" fontId="31" fillId="25" borderId="0" applyNumberFormat="0" applyBorder="0" applyAlignment="0" applyProtection="0"/>
    <xf numFmtId="0" fontId="39" fillId="0" borderId="6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9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7" applyNumberFormat="0" applyAlignment="0" applyProtection="0"/>
    <xf numFmtId="0" fontId="36" fillId="3" borderId="0" applyNumberFormat="0" applyBorder="0" applyAlignment="0" applyProtection="0"/>
    <xf numFmtId="0" fontId="43" fillId="7" borderId="8" applyNumberFormat="0" applyAlignment="0" applyProtection="0"/>
    <xf numFmtId="0" fontId="40" fillId="6" borderId="7" applyNumberFormat="0" applyAlignment="0" applyProtection="0"/>
    <xf numFmtId="0" fontId="38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0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2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3" applyNumberFormat="0" applyAlignment="0" applyProtection="0"/>
    <xf numFmtId="0" fontId="53" fillId="53" borderId="14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5" applyNumberFormat="0" applyFill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3" applyNumberFormat="0" applyAlignment="0" applyProtection="0"/>
    <xf numFmtId="0" fontId="60" fillId="0" borderId="18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19" applyNumberFormat="0" applyFont="0" applyAlignment="0" applyProtection="0"/>
    <xf numFmtId="0" fontId="62" fillId="52" borderId="20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1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5" fillId="8" borderId="10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5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3" applyNumberFormat="0" applyAlignment="0" applyProtection="0"/>
    <xf numFmtId="0" fontId="52" fillId="52" borderId="13" applyNumberFormat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3" applyNumberFormat="0" applyAlignment="0" applyProtection="0"/>
    <xf numFmtId="0" fontId="59" fillId="42" borderId="13" applyNumberFormat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19" applyNumberFormat="0" applyFont="0" applyAlignment="0" applyProtection="0"/>
    <xf numFmtId="0" fontId="13" fillId="55" borderId="19" applyNumberFormat="0" applyFont="0" applyAlignment="0" applyProtection="0"/>
    <xf numFmtId="0" fontId="1" fillId="9" borderId="11" applyNumberFormat="0" applyFont="0" applyAlignment="0" applyProtection="0"/>
    <xf numFmtId="0" fontId="1" fillId="9" borderId="11" applyNumberFormat="0" applyFont="0" applyAlignment="0" applyProtection="0"/>
    <xf numFmtId="0" fontId="62" fillId="52" borderId="20" applyNumberFormat="0" applyAlignment="0" applyProtection="0"/>
    <xf numFmtId="0" fontId="62" fillId="52" borderId="20" applyNumberFormat="0" applyAlignment="0" applyProtection="0"/>
    <xf numFmtId="0" fontId="22" fillId="7" borderId="8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1" applyNumberFormat="0" applyFill="0" applyAlignment="0" applyProtection="0"/>
    <xf numFmtId="0" fontId="64" fillId="0" borderId="21" applyNumberFormat="0" applyFill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7" applyNumberFormat="0" applyAlignment="0" applyProtection="0"/>
    <xf numFmtId="0" fontId="43" fillId="7" borderId="8" applyNumberFormat="0" applyAlignment="0" applyProtection="0"/>
    <xf numFmtId="0" fontId="33" fillId="7" borderId="7" applyNumberFormat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2" applyNumberFormat="0" applyFill="0" applyAlignment="0" applyProtection="0"/>
    <xf numFmtId="0" fontId="34" fillId="8" borderId="10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80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" borderId="0" applyNumberFormat="0" applyBorder="0" applyAlignment="0" applyProtection="0"/>
    <xf numFmtId="0" fontId="13" fillId="0" borderId="0"/>
  </cellStyleXfs>
  <cellXfs count="206">
    <xf numFmtId="0" fontId="0" fillId="0" borderId="0" xfId="0"/>
    <xf numFmtId="0" fontId="71" fillId="0" borderId="22" xfId="0" applyFont="1" applyBorder="1" applyAlignment="1">
      <alignment horizontal="center" vertical="center" wrapText="1"/>
    </xf>
    <xf numFmtId="0" fontId="72" fillId="0" borderId="22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horizontal="right"/>
    </xf>
    <xf numFmtId="0" fontId="71" fillId="0" borderId="22" xfId="0" applyFont="1" applyBorder="1" applyAlignment="1">
      <alignment horizontal="center" vertical="top" wrapText="1"/>
    </xf>
    <xf numFmtId="0" fontId="71" fillId="0" borderId="22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6" fontId="72" fillId="0" borderId="22" xfId="6" applyFont="1" applyBorder="1" applyAlignment="1">
      <alignment horizontal="center" vertical="center"/>
    </xf>
    <xf numFmtId="49" fontId="72" fillId="0" borderId="22" xfId="0" applyNumberFormat="1" applyFont="1" applyBorder="1" applyAlignment="1">
      <alignment horizontal="left" vertical="top" wrapText="1"/>
    </xf>
    <xf numFmtId="166" fontId="72" fillId="0" borderId="22" xfId="6" applyFont="1" applyFill="1" applyBorder="1" applyAlignment="1">
      <alignment horizontal="center" vertical="center"/>
    </xf>
    <xf numFmtId="0" fontId="72" fillId="0" borderId="22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0" xfId="0" applyFont="1" applyAlignment="1">
      <alignment vertical="top" wrapText="1"/>
    </xf>
    <xf numFmtId="0" fontId="72" fillId="0" borderId="22" xfId="0" applyFont="1" applyBorder="1" applyAlignment="1">
      <alignment vertical="center" wrapText="1"/>
    </xf>
    <xf numFmtId="167" fontId="72" fillId="0" borderId="22" xfId="263" applyNumberFormat="1" applyFont="1" applyFill="1" applyBorder="1" applyAlignment="1">
      <alignment horizontal="center" vertical="center"/>
    </xf>
    <xf numFmtId="167" fontId="72" fillId="0" borderId="22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2" fillId="0" borderId="0" xfId="1" applyFont="1" applyAlignment="1">
      <alignment horizontal="left" vertical="top" wrapText="1"/>
    </xf>
    <xf numFmtId="0" fontId="72" fillId="0" borderId="22" xfId="1" applyFont="1" applyBorder="1" applyAlignment="1">
      <alignment vertical="top" wrapText="1"/>
    </xf>
    <xf numFmtId="0" fontId="72" fillId="0" borderId="22" xfId="1" applyFont="1" applyBorder="1" applyAlignment="1">
      <alignment wrapText="1"/>
    </xf>
    <xf numFmtId="0" fontId="72" fillId="0" borderId="22" xfId="0" applyFont="1" applyBorder="1"/>
    <xf numFmtId="0" fontId="71" fillId="0" borderId="22" xfId="0" applyFont="1" applyBorder="1" applyAlignment="1">
      <alignment horizontal="left" vertical="top"/>
    </xf>
    <xf numFmtId="0" fontId="71" fillId="0" borderId="22" xfId="0" applyFont="1" applyBorder="1" applyAlignment="1">
      <alignment horizontal="center" vertical="center"/>
    </xf>
    <xf numFmtId="49" fontId="72" fillId="2" borderId="22" xfId="0" applyNumberFormat="1" applyFont="1" applyFill="1" applyBorder="1" applyAlignment="1">
      <alignment vertical="top"/>
    </xf>
    <xf numFmtId="0" fontId="71" fillId="2" borderId="22" xfId="0" applyFont="1" applyFill="1" applyBorder="1" applyAlignment="1">
      <alignment vertical="top"/>
    </xf>
    <xf numFmtId="0" fontId="71" fillId="0" borderId="22" xfId="0" applyFont="1" applyBorder="1" applyAlignment="1">
      <alignment vertical="center"/>
    </xf>
    <xf numFmtId="0" fontId="71" fillId="0" borderId="22" xfId="0" applyFont="1" applyBorder="1" applyAlignment="1">
      <alignment vertical="top"/>
    </xf>
    <xf numFmtId="0" fontId="71" fillId="0" borderId="22" xfId="0" applyFont="1" applyBorder="1"/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6" fillId="0" borderId="1" xfId="266" applyFont="1" applyBorder="1" applyAlignment="1">
      <alignment horizontal="center" vertical="center" wrapText="1"/>
    </xf>
    <xf numFmtId="49" fontId="69" fillId="0" borderId="23" xfId="17" applyNumberFormat="1" applyFont="1" applyFill="1" applyBorder="1" applyAlignment="1">
      <alignment horizontal="center" vertical="center"/>
    </xf>
    <xf numFmtId="167" fontId="69" fillId="0" borderId="22" xfId="7" applyNumberFormat="1" applyFont="1" applyFill="1" applyBorder="1" applyAlignment="1">
      <alignment horizontal="center" vertical="center" wrapText="1"/>
    </xf>
    <xf numFmtId="0" fontId="72" fillId="0" borderId="22" xfId="0" applyFont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43" fontId="72" fillId="0" borderId="0" xfId="0" applyNumberFormat="1" applyFont="1" applyAlignment="1">
      <alignment horizontal="left" vertical="top" wrapText="1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1" fontId="72" fillId="0" borderId="22" xfId="0" applyNumberFormat="1" applyFont="1" applyBorder="1" applyAlignment="1">
      <alignment horizontal="center" vertical="center"/>
    </xf>
    <xf numFmtId="0" fontId="82" fillId="0" borderId="22" xfId="0" applyFont="1" applyBorder="1" applyAlignment="1">
      <alignment horizontal="center" vertical="center"/>
    </xf>
    <xf numFmtId="0" fontId="72" fillId="0" borderId="22" xfId="0" applyFont="1" applyBorder="1" applyAlignment="1">
      <alignment horizontal="center" vertical="top" wrapText="1"/>
    </xf>
    <xf numFmtId="0" fontId="73" fillId="0" borderId="22" xfId="0" applyFont="1" applyBorder="1" applyAlignment="1">
      <alignment vertical="center" wrapText="1"/>
    </xf>
    <xf numFmtId="174" fontId="72" fillId="0" borderId="0" xfId="0" applyNumberFormat="1" applyFont="1"/>
    <xf numFmtId="0" fontId="72" fillId="0" borderId="22" xfId="0" applyFont="1" applyBorder="1" applyAlignment="1">
      <alignment wrapText="1"/>
    </xf>
    <xf numFmtId="0" fontId="72" fillId="0" borderId="0" xfId="0" applyFont="1" applyAlignment="1">
      <alignment horizontal="center"/>
    </xf>
    <xf numFmtId="173" fontId="72" fillId="0" borderId="0" xfId="0" applyNumberFormat="1" applyFont="1" applyAlignment="1">
      <alignment horizontal="center" vertical="center"/>
    </xf>
    <xf numFmtId="0" fontId="72" fillId="0" borderId="0" xfId="0" applyFont="1" applyAlignment="1">
      <alignment horizontal="left" vertical="top"/>
    </xf>
    <xf numFmtId="0" fontId="83" fillId="0" borderId="22" xfId="0" applyFont="1" applyBorder="1" applyAlignment="1">
      <alignment horizontal="left" vertical="top" wrapText="1"/>
    </xf>
    <xf numFmtId="0" fontId="84" fillId="2" borderId="3" xfId="0" applyFont="1" applyFill="1" applyBorder="1" applyAlignment="1">
      <alignment horizontal="center" vertical="center"/>
    </xf>
    <xf numFmtId="0" fontId="69" fillId="0" borderId="22" xfId="1040" applyFont="1" applyBorder="1" applyAlignment="1">
      <alignment horizontal="center" vertical="center" wrapText="1"/>
    </xf>
    <xf numFmtId="0" fontId="72" fillId="0" borderId="22" xfId="1040" applyFont="1" applyBorder="1" applyAlignment="1">
      <alignment horizontal="center" vertical="center" wrapText="1"/>
    </xf>
    <xf numFmtId="0" fontId="71" fillId="0" borderId="0" xfId="0" applyFont="1" applyAlignment="1">
      <alignment horizontal="left" vertical="center" wrapText="1"/>
    </xf>
    <xf numFmtId="0" fontId="83" fillId="0" borderId="0" xfId="0" applyFont="1" applyAlignment="1">
      <alignment horizontal="left" vertical="top" wrapText="1"/>
    </xf>
    <xf numFmtId="0" fontId="85" fillId="0" borderId="22" xfId="0" applyFont="1" applyBorder="1" applyAlignment="1">
      <alignment horizontal="left" vertical="top" wrapText="1"/>
    </xf>
    <xf numFmtId="0" fontId="83" fillId="0" borderId="22" xfId="0" applyFont="1" applyBorder="1" applyAlignment="1">
      <alignment horizontal="center" vertical="center" wrapText="1"/>
    </xf>
    <xf numFmtId="49" fontId="72" fillId="0" borderId="22" xfId="0" applyNumberFormat="1" applyFont="1" applyBorder="1" applyAlignment="1">
      <alignment vertical="top"/>
    </xf>
    <xf numFmtId="175" fontId="71" fillId="0" borderId="0" xfId="0" applyNumberFormat="1" applyFont="1"/>
    <xf numFmtId="0" fontId="73" fillId="0" borderId="22" xfId="1040" applyFont="1" applyBorder="1" applyAlignment="1">
      <alignment horizontal="center" vertical="center" wrapText="1"/>
    </xf>
    <xf numFmtId="0" fontId="73" fillId="0" borderId="22" xfId="1040" applyFont="1" applyBorder="1" applyAlignment="1">
      <alignment horizontal="left" vertical="center" wrapText="1"/>
    </xf>
    <xf numFmtId="0" fontId="73" fillId="0" borderId="22" xfId="1040" applyFont="1" applyBorder="1" applyAlignment="1">
      <alignment vertical="center" wrapText="1"/>
    </xf>
    <xf numFmtId="0" fontId="72" fillId="0" borderId="22" xfId="1040" applyFont="1" applyBorder="1" applyAlignment="1">
      <alignment vertical="center" wrapText="1"/>
    </xf>
    <xf numFmtId="49" fontId="69" fillId="0" borderId="22" xfId="17" applyNumberFormat="1" applyFont="1" applyFill="1" applyBorder="1" applyAlignment="1">
      <alignment horizontal="center" vertical="center"/>
    </xf>
    <xf numFmtId="0" fontId="69" fillId="0" borderId="22" xfId="0" applyFont="1" applyBorder="1" applyAlignment="1">
      <alignment horizontal="center" vertical="center" wrapText="1"/>
    </xf>
    <xf numFmtId="1" fontId="69" fillId="0" borderId="22" xfId="0" applyNumberFormat="1" applyFont="1" applyBorder="1" applyAlignment="1">
      <alignment horizontal="center" vertical="center"/>
    </xf>
    <xf numFmtId="0" fontId="69" fillId="0" borderId="22" xfId="0" applyFont="1" applyBorder="1" applyAlignment="1">
      <alignment horizontal="left" vertical="center" wrapText="1"/>
    </xf>
    <xf numFmtId="0" fontId="72" fillId="0" borderId="22" xfId="145" applyNumberFormat="1" applyFont="1" applyFill="1" applyBorder="1" applyAlignment="1">
      <alignment horizontal="left" vertical="center" wrapText="1"/>
    </xf>
    <xf numFmtId="0" fontId="72" fillId="0" borderId="22" xfId="1" applyFont="1" applyBorder="1" applyAlignment="1">
      <alignment horizontal="center" vertical="top" wrapText="1"/>
    </xf>
    <xf numFmtId="0" fontId="72" fillId="0" borderId="22" xfId="1" applyFont="1" applyBorder="1" applyAlignment="1">
      <alignment horizontal="left" vertical="top"/>
    </xf>
    <xf numFmtId="0" fontId="72" fillId="2" borderId="22" xfId="0" applyFont="1" applyFill="1" applyBorder="1" applyAlignment="1">
      <alignment horizontal="left" vertical="center" wrapText="1"/>
    </xf>
    <xf numFmtId="172" fontId="72" fillId="2" borderId="22" xfId="7" applyNumberFormat="1" applyFont="1" applyFill="1" applyBorder="1" applyAlignment="1">
      <alignment horizontal="center" vertical="center"/>
    </xf>
    <xf numFmtId="167" fontId="72" fillId="2" borderId="22" xfId="7" applyNumberFormat="1" applyFont="1" applyFill="1" applyBorder="1" applyAlignment="1">
      <alignment horizontal="center" vertical="center" wrapText="1"/>
    </xf>
    <xf numFmtId="167" fontId="72" fillId="2" borderId="1" xfId="7" applyNumberFormat="1" applyFont="1" applyFill="1" applyBorder="1" applyAlignment="1">
      <alignment vertical="center"/>
    </xf>
    <xf numFmtId="0" fontId="82" fillId="0" borderId="22" xfId="0" applyFont="1" applyBorder="1" applyAlignment="1">
      <alignment vertical="top"/>
    </xf>
    <xf numFmtId="0" fontId="82" fillId="0" borderId="25" xfId="0" applyFont="1" applyBorder="1" applyAlignment="1">
      <alignment wrapText="1"/>
    </xf>
    <xf numFmtId="0" fontId="69" fillId="0" borderId="22" xfId="929" applyFont="1" applyBorder="1">
      <alignment horizontal="left" vertical="top" wrapText="1"/>
    </xf>
    <xf numFmtId="166" fontId="69" fillId="0" borderId="22" xfId="6" applyFont="1" applyFill="1" applyBorder="1" applyAlignment="1">
      <alignment horizontal="center" vertical="center"/>
    </xf>
    <xf numFmtId="0" fontId="69" fillId="0" borderId="22" xfId="929" applyFont="1" applyBorder="1" applyAlignment="1">
      <alignment horizontal="left" vertical="top"/>
    </xf>
    <xf numFmtId="0" fontId="69" fillId="0" borderId="22" xfId="0" applyFont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72" fillId="0" borderId="22" xfId="0" applyFont="1" applyBorder="1" applyAlignment="1">
      <alignment horizontal="center" vertical="center"/>
    </xf>
    <xf numFmtId="0" fontId="72" fillId="2" borderId="0" xfId="266" applyFont="1" applyFill="1" applyAlignment="1">
      <alignment vertical="center" wrapText="1"/>
    </xf>
    <xf numFmtId="0" fontId="72" fillId="2" borderId="0" xfId="266" applyFont="1" applyFill="1" applyAlignment="1">
      <alignment horizontal="center" vertical="center" wrapText="1"/>
    </xf>
    <xf numFmtId="0" fontId="72" fillId="2" borderId="0" xfId="8" applyFont="1" applyFill="1" applyAlignment="1">
      <alignment horizontal="right" vertical="center"/>
    </xf>
    <xf numFmtId="0" fontId="72" fillId="2" borderId="0" xfId="8" applyFont="1" applyFill="1" applyAlignment="1">
      <alignment vertical="center" wrapText="1"/>
    </xf>
    <xf numFmtId="49" fontId="72" fillId="2" borderId="0" xfId="266" applyNumberFormat="1" applyFont="1" applyFill="1" applyAlignment="1">
      <alignment horizontal="center" vertical="center" wrapText="1"/>
    </xf>
    <xf numFmtId="0" fontId="72" fillId="2" borderId="22" xfId="266" applyFont="1" applyFill="1" applyBorder="1" applyAlignment="1">
      <alignment horizontal="center" vertical="center" wrapText="1"/>
    </xf>
    <xf numFmtId="168" fontId="72" fillId="2" borderId="22" xfId="266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2" borderId="0" xfId="0" applyFont="1" applyFill="1" applyAlignment="1">
      <alignment horizontal="center" vertical="center" wrapText="1"/>
    </xf>
    <xf numFmtId="168" fontId="72" fillId="2" borderId="0" xfId="266" applyNumberFormat="1" applyFont="1" applyFill="1" applyAlignment="1">
      <alignment vertical="center" wrapText="1"/>
    </xf>
    <xf numFmtId="168" fontId="72" fillId="2" borderId="0" xfId="266" applyNumberFormat="1" applyFont="1" applyFill="1" applyAlignment="1">
      <alignment horizontal="center" vertical="center" wrapText="1"/>
    </xf>
    <xf numFmtId="49" fontId="72" fillId="2" borderId="22" xfId="266" applyNumberFormat="1" applyFont="1" applyFill="1" applyBorder="1" applyAlignment="1">
      <alignment horizontal="center" vertical="center" textRotation="90" wrapText="1"/>
    </xf>
    <xf numFmtId="168" fontId="72" fillId="2" borderId="3" xfId="266" applyNumberFormat="1" applyFont="1" applyFill="1" applyBorder="1" applyAlignment="1">
      <alignment horizontal="center" vertical="center" wrapText="1"/>
    </xf>
    <xf numFmtId="167" fontId="69" fillId="2" borderId="22" xfId="7" applyNumberFormat="1" applyFont="1" applyFill="1" applyBorder="1" applyAlignment="1">
      <alignment horizontal="center" vertical="center" wrapText="1"/>
    </xf>
    <xf numFmtId="0" fontId="76" fillId="2" borderId="22" xfId="266" applyFont="1" applyFill="1" applyBorder="1" applyAlignment="1">
      <alignment horizontal="center" vertical="center" wrapText="1"/>
    </xf>
    <xf numFmtId="167" fontId="69" fillId="2" borderId="22" xfId="7" applyNumberFormat="1" applyFont="1" applyFill="1" applyBorder="1" applyAlignment="1">
      <alignment horizontal="left" vertical="center" wrapText="1"/>
    </xf>
    <xf numFmtId="167" fontId="72" fillId="2" borderId="22" xfId="7" applyNumberFormat="1" applyFont="1" applyFill="1" applyBorder="1" applyAlignment="1">
      <alignment horizontal="left" vertical="center" wrapText="1"/>
    </xf>
    <xf numFmtId="167" fontId="72" fillId="2" borderId="0" xfId="266" applyNumberFormat="1" applyFont="1" applyFill="1" applyAlignment="1">
      <alignment horizontal="center" vertical="center" wrapText="1"/>
    </xf>
    <xf numFmtId="0" fontId="69" fillId="2" borderId="22" xfId="1040" applyFont="1" applyFill="1" applyBorder="1" applyAlignment="1">
      <alignment horizontal="center" vertical="center" wrapText="1"/>
    </xf>
    <xf numFmtId="49" fontId="69" fillId="2" borderId="22" xfId="1040" applyNumberFormat="1" applyFont="1" applyFill="1" applyBorder="1" applyAlignment="1">
      <alignment horizontal="center" vertical="center" wrapText="1"/>
    </xf>
    <xf numFmtId="0" fontId="69" fillId="2" borderId="0" xfId="1040" applyFont="1" applyFill="1" applyAlignment="1">
      <alignment vertical="center" wrapText="1"/>
    </xf>
    <xf numFmtId="0" fontId="72" fillId="2" borderId="22" xfId="1040" applyFont="1" applyFill="1" applyBorder="1" applyAlignment="1">
      <alignment horizontal="center" vertical="center" wrapText="1"/>
    </xf>
    <xf numFmtId="0" fontId="72" fillId="2" borderId="0" xfId="1040" applyFont="1" applyFill="1" applyAlignment="1">
      <alignment vertical="center" wrapText="1"/>
    </xf>
    <xf numFmtId="49" fontId="72" fillId="2" borderId="22" xfId="1040" applyNumberFormat="1" applyFont="1" applyFill="1" applyBorder="1" applyAlignment="1">
      <alignment horizontal="center" vertical="center" wrapText="1"/>
    </xf>
    <xf numFmtId="167" fontId="72" fillId="2" borderId="1" xfId="7" applyNumberFormat="1" applyFont="1" applyFill="1" applyBorder="1" applyAlignment="1">
      <alignment horizontal="center" vertical="center" wrapText="1"/>
    </xf>
    <xf numFmtId="0" fontId="72" fillId="2" borderId="1" xfId="1040" applyFont="1" applyFill="1" applyBorder="1" applyAlignment="1">
      <alignment horizontal="center" vertical="center" wrapText="1"/>
    </xf>
    <xf numFmtId="0" fontId="69" fillId="0" borderId="22" xfId="0" applyFont="1" applyBorder="1" applyAlignment="1">
      <alignment horizontal="left" vertical="top" wrapText="1"/>
    </xf>
    <xf numFmtId="0" fontId="69" fillId="0" borderId="22" xfId="0" applyFont="1" applyBorder="1" applyAlignment="1">
      <alignment horizontal="left"/>
    </xf>
    <xf numFmtId="0" fontId="69" fillId="0" borderId="22" xfId="1040" applyFont="1" applyBorder="1" applyAlignment="1">
      <alignment horizontal="left" vertical="center" wrapText="1"/>
    </xf>
    <xf numFmtId="167" fontId="72" fillId="0" borderId="22" xfId="263" applyNumberFormat="1" applyFont="1" applyFill="1" applyBorder="1" applyAlignment="1">
      <alignment vertical="center" wrapText="1"/>
    </xf>
    <xf numFmtId="0" fontId="72" fillId="0" borderId="0" xfId="1" applyFont="1" applyAlignment="1">
      <alignment horizontal="left" vertical="top"/>
    </xf>
    <xf numFmtId="0" fontId="72" fillId="0" borderId="22" xfId="1" applyFont="1" applyBorder="1" applyAlignment="1">
      <alignment horizontal="left" vertical="top" wrapText="1"/>
    </xf>
    <xf numFmtId="0" fontId="72" fillId="0" borderId="24" xfId="1" applyFont="1" applyBorder="1" applyAlignment="1">
      <alignment horizontal="left" vertical="top" wrapText="1"/>
    </xf>
    <xf numFmtId="168" fontId="69" fillId="0" borderId="22" xfId="1" applyNumberFormat="1" applyFont="1" applyBorder="1" applyAlignment="1">
      <alignment horizontal="center" vertical="center" wrapText="1"/>
    </xf>
    <xf numFmtId="168" fontId="69" fillId="0" borderId="0" xfId="1" applyNumberFormat="1" applyFont="1" applyAlignment="1">
      <alignment horizontal="center" vertical="center" wrapText="1"/>
    </xf>
    <xf numFmtId="168" fontId="72" fillId="0" borderId="22" xfId="1" applyNumberFormat="1" applyFont="1" applyBorder="1" applyAlignment="1">
      <alignment horizontal="center" vertical="center" wrapText="1"/>
    </xf>
    <xf numFmtId="0" fontId="72" fillId="2" borderId="0" xfId="179" applyFont="1" applyFill="1" applyAlignment="1">
      <alignment vertical="top" wrapText="1"/>
    </xf>
    <xf numFmtId="0" fontId="72" fillId="2" borderId="0" xfId="1" applyFont="1" applyFill="1" applyAlignment="1">
      <alignment horizontal="right"/>
    </xf>
    <xf numFmtId="0" fontId="72" fillId="2" borderId="0" xfId="179" applyFont="1" applyFill="1" applyAlignment="1">
      <alignment horizontal="left" vertical="top" wrapText="1"/>
    </xf>
    <xf numFmtId="0" fontId="72" fillId="2" borderId="0" xfId="264" applyFont="1" applyFill="1" applyAlignment="1">
      <alignment vertical="center" wrapText="1"/>
    </xf>
    <xf numFmtId="167" fontId="72" fillId="2" borderId="0" xfId="264" applyNumberFormat="1" applyFont="1" applyFill="1" applyAlignment="1">
      <alignment vertical="center" wrapText="1"/>
    </xf>
    <xf numFmtId="167" fontId="72" fillId="2" borderId="0" xfId="218" applyNumberFormat="1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horizontal="right" vertical="center" wrapText="1"/>
    </xf>
    <xf numFmtId="43" fontId="72" fillId="2" borderId="0" xfId="264" applyNumberFormat="1" applyFont="1" applyFill="1" applyAlignment="1">
      <alignment vertical="center" wrapText="1"/>
    </xf>
    <xf numFmtId="0" fontId="69" fillId="2" borderId="22" xfId="0" applyFont="1" applyFill="1" applyBorder="1" applyAlignment="1">
      <alignment horizontal="right" vertical="center" wrapText="1"/>
    </xf>
    <xf numFmtId="0" fontId="72" fillId="2" borderId="0" xfId="264" applyFont="1" applyFill="1" applyAlignment="1">
      <alignment horizontal="right" vertical="center" wrapText="1"/>
    </xf>
    <xf numFmtId="167" fontId="72" fillId="2" borderId="0" xfId="218" applyNumberFormat="1" applyFont="1" applyFill="1" applyAlignment="1">
      <alignment vertical="center" wrapText="1"/>
    </xf>
    <xf numFmtId="0" fontId="72" fillId="0" borderId="0" xfId="0" applyFont="1" applyAlignment="1">
      <alignment vertical="top"/>
    </xf>
    <xf numFmtId="0" fontId="72" fillId="0" borderId="0" xfId="0" applyFont="1" applyAlignment="1">
      <alignment vertical="center"/>
    </xf>
    <xf numFmtId="0" fontId="72" fillId="2" borderId="0" xfId="0" applyFont="1" applyFill="1" applyAlignment="1">
      <alignment vertical="center" wrapText="1"/>
    </xf>
    <xf numFmtId="49" fontId="72" fillId="2" borderId="1" xfId="1040" applyNumberFormat="1" applyFont="1" applyFill="1" applyBorder="1" applyAlignment="1">
      <alignment horizontal="center" vertical="center" wrapText="1"/>
    </xf>
    <xf numFmtId="0" fontId="72" fillId="0" borderId="1" xfId="1040" applyFont="1" applyBorder="1" applyAlignment="1">
      <alignment horizontal="center" vertical="center" wrapText="1"/>
    </xf>
    <xf numFmtId="1" fontId="72" fillId="0" borderId="1" xfId="0" applyNumberFormat="1" applyFont="1" applyBorder="1" applyAlignment="1">
      <alignment horizontal="center" vertical="center"/>
    </xf>
    <xf numFmtId="0" fontId="72" fillId="2" borderId="0" xfId="179" applyFont="1" applyFill="1" applyAlignment="1">
      <alignment horizontal="center" vertical="top" wrapText="1"/>
    </xf>
    <xf numFmtId="167" fontId="72" fillId="2" borderId="0" xfId="218" applyNumberFormat="1" applyFont="1" applyFill="1" applyAlignment="1">
      <alignment horizontal="center" vertical="center" wrapText="1"/>
    </xf>
    <xf numFmtId="164" fontId="72" fillId="2" borderId="0" xfId="264" applyNumberFormat="1" applyFont="1" applyFill="1" applyAlignment="1">
      <alignment vertical="center" wrapText="1"/>
    </xf>
    <xf numFmtId="172" fontId="72" fillId="2" borderId="0" xfId="264" applyNumberFormat="1" applyFont="1" applyFill="1" applyAlignment="1">
      <alignment vertical="center" wrapText="1"/>
    </xf>
    <xf numFmtId="0" fontId="72" fillId="2" borderId="0" xfId="0" applyFont="1" applyFill="1" applyAlignment="1">
      <alignment vertical="top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left" vertical="top"/>
    </xf>
    <xf numFmtId="43" fontId="69" fillId="2" borderId="22" xfId="7" applyFont="1" applyFill="1" applyBorder="1" applyAlignment="1">
      <alignment horizontal="center" vertical="center" wrapText="1"/>
    </xf>
    <xf numFmtId="43" fontId="69" fillId="2" borderId="22" xfId="7" applyFont="1" applyFill="1" applyBorder="1" applyAlignment="1">
      <alignment horizontal="center" vertical="center"/>
    </xf>
    <xf numFmtId="0" fontId="72" fillId="0" borderId="22" xfId="0" applyFont="1" applyBorder="1" applyAlignment="1">
      <alignment vertical="top" wrapText="1"/>
    </xf>
    <xf numFmtId="0" fontId="72" fillId="2" borderId="0" xfId="266" applyFont="1" applyFill="1" applyAlignment="1">
      <alignment horizontal="center" vertical="center" wrapText="1"/>
    </xf>
    <xf numFmtId="167" fontId="72" fillId="2" borderId="22" xfId="218" applyNumberFormat="1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vertical="center" wrapText="1"/>
    </xf>
    <xf numFmtId="43" fontId="72" fillId="2" borderId="22" xfId="7" applyFont="1" applyFill="1" applyBorder="1" applyAlignment="1">
      <alignment vertical="center" wrapText="1"/>
    </xf>
    <xf numFmtId="0" fontId="72" fillId="2" borderId="22" xfId="265" applyFont="1" applyFill="1" applyBorder="1" applyAlignment="1">
      <alignment horizontal="center" vertical="center"/>
    </xf>
    <xf numFmtId="176" fontId="72" fillId="2" borderId="0" xfId="264" applyNumberFormat="1" applyFont="1" applyFill="1" applyAlignment="1">
      <alignment vertical="center" wrapText="1"/>
    </xf>
    <xf numFmtId="0" fontId="72" fillId="0" borderId="22" xfId="0" applyFont="1" applyBorder="1" applyAlignment="1">
      <alignment horizontal="center" vertical="center" wrapText="1"/>
    </xf>
    <xf numFmtId="0" fontId="72" fillId="2" borderId="0" xfId="266" applyFont="1" applyFill="1" applyAlignment="1">
      <alignment horizontal="center" vertical="center" wrapText="1"/>
    </xf>
    <xf numFmtId="168" fontId="72" fillId="2" borderId="27" xfId="266" applyNumberFormat="1" applyFont="1" applyFill="1" applyBorder="1" applyAlignment="1">
      <alignment horizontal="right" vertical="center" wrapText="1"/>
    </xf>
    <xf numFmtId="49" fontId="72" fillId="2" borderId="22" xfId="266" applyNumberFormat="1" applyFont="1" applyFill="1" applyBorder="1" applyAlignment="1">
      <alignment horizontal="center" vertical="center" wrapText="1"/>
    </xf>
    <xf numFmtId="0" fontId="72" fillId="2" borderId="23" xfId="266" applyFont="1" applyFill="1" applyBorder="1" applyAlignment="1">
      <alignment horizontal="center" vertical="center" wrapText="1"/>
    </xf>
    <xf numFmtId="0" fontId="72" fillId="2" borderId="2" xfId="266" applyFont="1" applyFill="1" applyBorder="1" applyAlignment="1">
      <alignment horizontal="center" vertical="center" wrapText="1"/>
    </xf>
    <xf numFmtId="0" fontId="72" fillId="2" borderId="3" xfId="266" applyFont="1" applyFill="1" applyBorder="1" applyAlignment="1">
      <alignment horizontal="center" vertical="center" wrapText="1"/>
    </xf>
    <xf numFmtId="168" fontId="72" fillId="2" borderId="25" xfId="266" applyNumberFormat="1" applyFont="1" applyFill="1" applyBorder="1" applyAlignment="1">
      <alignment horizontal="center" vertical="center" wrapText="1"/>
    </xf>
    <xf numFmtId="168" fontId="72" fillId="2" borderId="26" xfId="266" applyNumberFormat="1" applyFont="1" applyFill="1" applyBorder="1" applyAlignment="1">
      <alignment horizontal="center" vertical="center" wrapText="1"/>
    </xf>
    <xf numFmtId="168" fontId="72" fillId="2" borderId="24" xfId="266" applyNumberFormat="1" applyFont="1" applyFill="1" applyBorder="1" applyAlignment="1">
      <alignment horizontal="center" vertical="center" wrapText="1"/>
    </xf>
    <xf numFmtId="168" fontId="72" fillId="2" borderId="23" xfId="266" applyNumberFormat="1" applyFont="1" applyFill="1" applyBorder="1" applyAlignment="1">
      <alignment horizontal="center" vertical="center" wrapText="1"/>
    </xf>
    <xf numFmtId="168" fontId="72" fillId="2" borderId="3" xfId="26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72" fillId="0" borderId="25" xfId="0" applyFont="1" applyBorder="1" applyAlignment="1">
      <alignment horizontal="center" vertical="top" wrapText="1"/>
    </xf>
    <xf numFmtId="0" fontId="72" fillId="0" borderId="24" xfId="0" applyFont="1" applyBorder="1" applyAlignment="1">
      <alignment horizontal="center" vertical="top" wrapText="1"/>
    </xf>
    <xf numFmtId="0" fontId="72" fillId="0" borderId="22" xfId="0" applyFont="1" applyBorder="1" applyAlignment="1">
      <alignment horizontal="center" vertical="center" wrapText="1"/>
    </xf>
    <xf numFmtId="0" fontId="72" fillId="0" borderId="22" xfId="0" applyFont="1" applyBorder="1" applyAlignment="1">
      <alignment horizontal="center" vertical="top" wrapText="1"/>
    </xf>
    <xf numFmtId="0" fontId="72" fillId="0" borderId="0" xfId="0" applyFont="1" applyAlignment="1">
      <alignment horizontal="left"/>
    </xf>
    <xf numFmtId="0" fontId="71" fillId="0" borderId="0" xfId="0" applyFont="1" applyAlignment="1">
      <alignment horizontal="center" wrapText="1"/>
    </xf>
    <xf numFmtId="0" fontId="71" fillId="0" borderId="22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5" xfId="0" applyFont="1" applyBorder="1" applyAlignment="1">
      <alignment horizontal="center" vertical="center"/>
    </xf>
    <xf numFmtId="0" fontId="72" fillId="0" borderId="24" xfId="0" applyFont="1" applyBorder="1" applyAlignment="1">
      <alignment horizontal="center" vertical="center"/>
    </xf>
    <xf numFmtId="0" fontId="72" fillId="0" borderId="23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72" fillId="2" borderId="0" xfId="0" applyFont="1" applyFill="1" applyAlignment="1">
      <alignment horizontal="center"/>
    </xf>
    <xf numFmtId="0" fontId="72" fillId="0" borderId="0" xfId="1" applyFont="1" applyAlignment="1">
      <alignment horizontal="center" wrapText="1"/>
    </xf>
    <xf numFmtId="0" fontId="69" fillId="0" borderId="0" xfId="1" applyFont="1" applyAlignment="1">
      <alignment horizontal="center" vertical="center"/>
    </xf>
    <xf numFmtId="0" fontId="72" fillId="0" borderId="22" xfId="1" applyFont="1" applyBorder="1" applyAlignment="1">
      <alignment horizontal="center" wrapText="1"/>
    </xf>
    <xf numFmtId="0" fontId="72" fillId="0" borderId="22" xfId="0" applyFont="1" applyBorder="1" applyAlignment="1">
      <alignment horizontal="left" vertical="top" wrapText="1"/>
    </xf>
    <xf numFmtId="0" fontId="72" fillId="0" borderId="22" xfId="0" applyFont="1" applyBorder="1" applyAlignment="1">
      <alignment horizontal="left" vertical="center" wrapText="1"/>
    </xf>
    <xf numFmtId="0" fontId="72" fillId="2" borderId="0" xfId="0" applyFont="1" applyFill="1" applyAlignment="1">
      <alignment horizontal="left"/>
    </xf>
    <xf numFmtId="0" fontId="72" fillId="2" borderId="25" xfId="0" applyFont="1" applyFill="1" applyBorder="1" applyAlignment="1">
      <alignment vertical="center" wrapText="1"/>
    </xf>
    <xf numFmtId="0" fontId="72" fillId="2" borderId="26" xfId="0" applyFont="1" applyFill="1" applyBorder="1" applyAlignment="1">
      <alignment vertical="center" wrapText="1"/>
    </xf>
    <xf numFmtId="0" fontId="72" fillId="2" borderId="24" xfId="0" applyFont="1" applyFill="1" applyBorder="1" applyAlignment="1">
      <alignment vertical="center" wrapText="1"/>
    </xf>
    <xf numFmtId="0" fontId="72" fillId="2" borderId="0" xfId="264" applyFont="1" applyFill="1" applyAlignment="1">
      <alignment horizontal="center" vertical="center" wrapText="1"/>
    </xf>
    <xf numFmtId="0" fontId="72" fillId="2" borderId="22" xfId="264" applyFont="1" applyFill="1" applyBorder="1" applyAlignment="1">
      <alignment horizontal="center" vertical="center" wrapText="1"/>
    </xf>
    <xf numFmtId="167" fontId="72" fillId="2" borderId="22" xfId="218" applyNumberFormat="1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vertical="center" wrapText="1"/>
    </xf>
    <xf numFmtId="0" fontId="69" fillId="2" borderId="22" xfId="0" applyFont="1" applyFill="1" applyBorder="1" applyAlignment="1">
      <alignment vertical="center" wrapText="1"/>
    </xf>
    <xf numFmtId="0" fontId="84" fillId="2" borderId="25" xfId="0" applyFont="1" applyFill="1" applyBorder="1" applyAlignment="1">
      <alignment horizontal="left" vertical="center"/>
    </xf>
    <xf numFmtId="0" fontId="84" fillId="2" borderId="26" xfId="0" applyFont="1" applyFill="1" applyBorder="1" applyAlignment="1">
      <alignment horizontal="left" vertical="center"/>
    </xf>
    <xf numFmtId="0" fontId="84" fillId="2" borderId="24" xfId="0" applyFont="1" applyFill="1" applyBorder="1" applyAlignment="1">
      <alignment horizontal="left" vertical="center"/>
    </xf>
    <xf numFmtId="0" fontId="72" fillId="2" borderId="25" xfId="265" applyFont="1" applyFill="1" applyBorder="1" applyAlignment="1">
      <alignment horizontal="left" vertical="center"/>
    </xf>
    <xf numFmtId="0" fontId="72" fillId="2" borderId="26" xfId="265" applyFont="1" applyFill="1" applyBorder="1" applyAlignment="1">
      <alignment horizontal="left" vertical="center"/>
    </xf>
    <xf numFmtId="0" fontId="72" fillId="2" borderId="24" xfId="265" applyFont="1" applyFill="1" applyBorder="1" applyAlignment="1">
      <alignment horizontal="left" vertical="center"/>
    </xf>
  </cellXfs>
  <cellStyles count="1041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 2" xfId="223"/>
    <cellStyle name="20% — акцент1 2" xfId="515"/>
    <cellStyle name="20% - Акцент2 2" xfId="225"/>
    <cellStyle name="20% — акцент2 2" xfId="516"/>
    <cellStyle name="20% - Акцент3 2" xfId="227"/>
    <cellStyle name="20% — акцент3 2" xfId="517"/>
    <cellStyle name="20% - Акцент4 2" xfId="229"/>
    <cellStyle name="20% — акцент4 2" xfId="518"/>
    <cellStyle name="20% - Акцент5 2" xfId="231"/>
    <cellStyle name="20% — акцент5 2" xfId="519"/>
    <cellStyle name="20% - Акцент6 2" xfId="233"/>
    <cellStyle name="20% — акцент6 2" xfId="520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 2" xfId="224"/>
    <cellStyle name="40% — акцент1 2" xfId="767"/>
    <cellStyle name="40% - Акцент2 2" xfId="226"/>
    <cellStyle name="40% — акцент2 2" xfId="768"/>
    <cellStyle name="40% - Акцент3 2" xfId="228"/>
    <cellStyle name="40% — акцент3 2" xfId="769"/>
    <cellStyle name="40% - Акцент4 2" xfId="230"/>
    <cellStyle name="40% — акцент4 2" xfId="770"/>
    <cellStyle name="40% - Акцент5 2" xfId="232"/>
    <cellStyle name="40% — акцент5 2" xfId="771"/>
    <cellStyle name="40% - Акцент6 2" xfId="234"/>
    <cellStyle name="40% — акцент6 2" xfId="772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3" xfId="882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3 7" xfId="1040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" xfId="20" builtinId="21" customBuiltin="1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3" xfId="1010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%20canap%201.6/chanap%208.9%20varchap/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%20canap%201.6/Naxagic%20%20mij%201.6/Havelvats%201.6%20Kar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3-1"/>
      <sheetName val="Հ5"/>
      <sheetName val="Հ6"/>
      <sheetName val="Հ7"/>
      <sheetName val="Հ8"/>
      <sheetName val="Հ9"/>
      <sheetName val="Պահուս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8">
          <cell r="D18" t="str">
            <v>Միջպետական նշանակության ավտոճանապարհներ, այդ թվում</v>
          </cell>
        </row>
        <row r="37">
          <cell r="D37" t="str">
            <v>Հանրապետական նշանակության ավտոճանապարհներ, այդ թվում</v>
          </cell>
        </row>
        <row r="58">
          <cell r="D58" t="str">
            <v>Մարզային նշանակության ավտոճանապարհներ, այդ թվում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 "/>
      <sheetName val="Հ4"/>
      <sheetName val="Հ5"/>
      <sheetName val="Հ6"/>
      <sheetName val="Հ7 "/>
      <sheetName val="Հ8"/>
    </sheetNames>
    <sheetDataSet>
      <sheetData sheetId="0" refreshError="1"/>
      <sheetData sheetId="1" refreshError="1"/>
      <sheetData sheetId="2" refreshError="1">
        <row r="23">
          <cell r="F23" t="str">
            <v xml:space="preserve"> Միջպետական և հանրապետական նշանակության ավտոճանապարհների պահպանման և անվտանգ երթևեկության ծառայություններ</v>
          </cell>
        </row>
        <row r="41">
          <cell r="F41" t="str">
            <v xml:space="preserve"> Պետական նշանակության ավտոճանապարհների հիմնանորոգում</v>
          </cell>
        </row>
        <row r="52">
          <cell r="F52" t="str">
            <v xml:space="preserve"> Տրանսպորտային օբյեկտների հիմնանորոգում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34" zoomScaleNormal="100" workbookViewId="0">
      <selection activeCell="J17" sqref="J17"/>
    </sheetView>
  </sheetViews>
  <sheetFormatPr defaultRowHeight="17.25"/>
  <cols>
    <col min="1" max="1" width="7.42578125" style="89" customWidth="1"/>
    <col min="2" max="2" width="9.5703125" style="89" customWidth="1"/>
    <col min="3" max="3" width="67.85546875" style="88" customWidth="1"/>
    <col min="4" max="4" width="20.28515625" style="97" bestFit="1" customWidth="1"/>
    <col min="5" max="5" width="18.140625" style="97" customWidth="1"/>
    <col min="6" max="6" width="21.140625" style="97" customWidth="1"/>
    <col min="7" max="7" width="18.140625" style="97" customWidth="1"/>
    <col min="8" max="8" width="16.85546875" style="97" customWidth="1"/>
    <col min="9" max="9" width="15.7109375" style="88" bestFit="1" customWidth="1"/>
    <col min="10" max="10" width="13.140625" style="88" customWidth="1"/>
    <col min="11" max="11" width="11.140625" style="88" customWidth="1"/>
    <col min="12" max="16384" width="9.140625" style="88"/>
  </cols>
  <sheetData>
    <row r="1" spans="1:9" ht="16.5" customHeight="1">
      <c r="B1" s="91"/>
      <c r="C1" s="91"/>
      <c r="D1" s="91"/>
      <c r="E1" s="91"/>
      <c r="F1" s="91"/>
      <c r="G1" s="91"/>
      <c r="H1" s="90" t="s">
        <v>89</v>
      </c>
    </row>
    <row r="2" spans="1:9" ht="16.5" customHeight="1">
      <c r="B2" s="91"/>
      <c r="C2" s="91"/>
      <c r="D2" s="91"/>
      <c r="E2" s="91"/>
      <c r="F2" s="91"/>
      <c r="G2" s="91"/>
      <c r="H2" s="90" t="s">
        <v>79</v>
      </c>
    </row>
    <row r="3" spans="1:9" ht="16.5" customHeight="1">
      <c r="B3" s="91"/>
      <c r="C3" s="91"/>
      <c r="D3" s="91"/>
      <c r="E3" s="91"/>
      <c r="F3" s="91"/>
      <c r="G3" s="91"/>
      <c r="H3" s="90" t="s">
        <v>1</v>
      </c>
    </row>
    <row r="4" spans="1:9" ht="52.5" customHeight="1">
      <c r="A4" s="159" t="s">
        <v>78</v>
      </c>
      <c r="B4" s="159"/>
      <c r="C4" s="159"/>
      <c r="D4" s="159"/>
      <c r="E4" s="159"/>
      <c r="F4" s="159"/>
      <c r="G4" s="159"/>
      <c r="H4" s="159"/>
    </row>
    <row r="5" spans="1:9">
      <c r="A5" s="92"/>
      <c r="B5" s="92"/>
      <c r="C5" s="89"/>
      <c r="D5" s="98"/>
      <c r="E5" s="98"/>
      <c r="F5" s="98"/>
      <c r="G5" s="160" t="s">
        <v>59</v>
      </c>
      <c r="H5" s="160"/>
    </row>
    <row r="6" spans="1:9" s="89" customFormat="1" ht="39" customHeight="1">
      <c r="A6" s="161" t="s">
        <v>60</v>
      </c>
      <c r="B6" s="161"/>
      <c r="C6" s="162" t="s">
        <v>61</v>
      </c>
      <c r="D6" s="165" t="s">
        <v>62</v>
      </c>
      <c r="E6" s="166"/>
      <c r="F6" s="166"/>
      <c r="G6" s="166"/>
      <c r="H6" s="167"/>
    </row>
    <row r="7" spans="1:9" s="89" customFormat="1" ht="19.5" customHeight="1">
      <c r="A7" s="161"/>
      <c r="B7" s="161"/>
      <c r="C7" s="163"/>
      <c r="D7" s="168" t="s">
        <v>63</v>
      </c>
      <c r="E7" s="165" t="s">
        <v>64</v>
      </c>
      <c r="F7" s="166"/>
      <c r="G7" s="166"/>
      <c r="H7" s="167"/>
    </row>
    <row r="8" spans="1:9" s="89" customFormat="1" ht="110.25" customHeight="1">
      <c r="A8" s="99" t="s">
        <v>29</v>
      </c>
      <c r="B8" s="99" t="s">
        <v>30</v>
      </c>
      <c r="C8" s="164"/>
      <c r="D8" s="169"/>
      <c r="E8" s="94" t="s">
        <v>65</v>
      </c>
      <c r="F8" s="94" t="s">
        <v>66</v>
      </c>
      <c r="G8" s="94" t="s">
        <v>67</v>
      </c>
      <c r="H8" s="94" t="s">
        <v>68</v>
      </c>
    </row>
    <row r="9" spans="1:9" s="89" customFormat="1" ht="30.75" customHeight="1">
      <c r="A9" s="99"/>
      <c r="B9" s="99"/>
      <c r="C9" s="93" t="s">
        <v>69</v>
      </c>
      <c r="D9" s="101">
        <f>+E9+F9+G9+H9</f>
        <v>0</v>
      </c>
      <c r="E9" s="101">
        <f t="shared" ref="E9:F9" si="0">+E11</f>
        <v>0</v>
      </c>
      <c r="F9" s="101">
        <f t="shared" si="0"/>
        <v>0</v>
      </c>
      <c r="G9" s="101">
        <f>+G11</f>
        <v>0</v>
      </c>
      <c r="H9" s="101">
        <f>+H11</f>
        <v>0</v>
      </c>
    </row>
    <row r="10" spans="1:9">
      <c r="A10" s="99"/>
      <c r="B10" s="99"/>
      <c r="C10" s="93" t="s">
        <v>70</v>
      </c>
      <c r="D10" s="100"/>
      <c r="E10" s="100"/>
      <c r="F10" s="100"/>
      <c r="G10" s="100"/>
      <c r="H10" s="100"/>
    </row>
    <row r="11" spans="1:9" s="89" customFormat="1" ht="34.5">
      <c r="A11" s="93"/>
      <c r="B11" s="102"/>
      <c r="C11" s="102" t="s">
        <v>71</v>
      </c>
      <c r="D11" s="101">
        <f>+E11+F11+G11+H11</f>
        <v>0</v>
      </c>
      <c r="E11" s="103">
        <f>E13+E43</f>
        <v>0</v>
      </c>
      <c r="F11" s="103">
        <f>F13+F43</f>
        <v>0</v>
      </c>
      <c r="G11" s="103">
        <f>G13+G43</f>
        <v>0</v>
      </c>
      <c r="H11" s="104">
        <f>H13+H43</f>
        <v>0</v>
      </c>
      <c r="I11" s="105"/>
    </row>
    <row r="12" spans="1:9" s="89" customFormat="1">
      <c r="A12" s="93"/>
      <c r="B12" s="93"/>
      <c r="C12" s="93" t="s">
        <v>31</v>
      </c>
      <c r="D12" s="94"/>
      <c r="E12" s="94"/>
      <c r="F12" s="94"/>
      <c r="G12" s="94"/>
      <c r="H12" s="94"/>
    </row>
    <row r="13" spans="1:9" s="108" customFormat="1" ht="34.5">
      <c r="A13" s="106">
        <v>1049</v>
      </c>
      <c r="B13" s="107">
        <v>21001</v>
      </c>
      <c r="C13" s="106" t="s">
        <v>111</v>
      </c>
      <c r="D13" s="101">
        <f>+E13+F13+G13+H13</f>
        <v>-32464.099999999977</v>
      </c>
      <c r="E13" s="101">
        <f>E15+E24+E32</f>
        <v>0</v>
      </c>
      <c r="F13" s="101">
        <f>F15+F24+F32</f>
        <v>-32464.099999999977</v>
      </c>
      <c r="G13" s="101">
        <f>G15+G24+G32</f>
        <v>0</v>
      </c>
      <c r="H13" s="101">
        <v>0</v>
      </c>
    </row>
    <row r="14" spans="1:9" s="110" customFormat="1">
      <c r="A14" s="109"/>
      <c r="B14" s="109"/>
      <c r="C14" s="109" t="s">
        <v>31</v>
      </c>
      <c r="D14" s="78"/>
      <c r="E14" s="78"/>
      <c r="F14" s="78"/>
      <c r="G14" s="78"/>
      <c r="H14" s="78"/>
    </row>
    <row r="15" spans="1:9" s="108" customFormat="1" ht="34.5">
      <c r="A15" s="106"/>
      <c r="B15" s="107" t="s">
        <v>74</v>
      </c>
      <c r="C15" s="106" t="str">
        <f>[1]Հ6!D18</f>
        <v>Միջպետական նշանակության ավտոճանապարհներ, այդ թվում</v>
      </c>
      <c r="D15" s="101">
        <f t="shared" ref="D15:D47" si="1">+E15+F15+G15+H15</f>
        <v>947371</v>
      </c>
      <c r="E15" s="101">
        <f>SUM(E16:E23)</f>
        <v>0</v>
      </c>
      <c r="F15" s="101">
        <f>SUM(F16:F23)</f>
        <v>947371</v>
      </c>
      <c r="G15" s="101">
        <f>SUM(G16:G23)</f>
        <v>0</v>
      </c>
      <c r="H15" s="101">
        <f>SUM(H16:H23)</f>
        <v>0</v>
      </c>
    </row>
    <row r="16" spans="1:9" s="110" customFormat="1" ht="51.75">
      <c r="A16" s="109"/>
      <c r="B16" s="111"/>
      <c r="C16" s="76" t="s">
        <v>136</v>
      </c>
      <c r="D16" s="78">
        <f>+E16+F16+G16+H16</f>
        <v>-8644.2999999999993</v>
      </c>
      <c r="E16" s="78">
        <v>0</v>
      </c>
      <c r="F16" s="112">
        <v>-8644.2999999999993</v>
      </c>
      <c r="G16" s="78">
        <v>0</v>
      </c>
      <c r="H16" s="78">
        <v>0</v>
      </c>
    </row>
    <row r="17" spans="1:8" s="110" customFormat="1" ht="51.75">
      <c r="A17" s="113"/>
      <c r="B17" s="138"/>
      <c r="C17" s="76" t="s">
        <v>177</v>
      </c>
      <c r="D17" s="78">
        <f t="shared" ref="D17:D31" si="2">+E17+F17+G17+H17</f>
        <v>71451.100000000006</v>
      </c>
      <c r="E17" s="78">
        <v>0</v>
      </c>
      <c r="F17" s="112">
        <v>71451.100000000006</v>
      </c>
      <c r="G17" s="78">
        <v>0</v>
      </c>
      <c r="H17" s="78">
        <v>0</v>
      </c>
    </row>
    <row r="18" spans="1:8" s="110" customFormat="1" ht="69">
      <c r="A18" s="109"/>
      <c r="B18" s="111"/>
      <c r="C18" s="76" t="s">
        <v>152</v>
      </c>
      <c r="D18" s="78">
        <f t="shared" si="2"/>
        <v>194457.3</v>
      </c>
      <c r="E18" s="78">
        <v>0</v>
      </c>
      <c r="F18" s="112">
        <v>194457.3</v>
      </c>
      <c r="G18" s="78">
        <v>0</v>
      </c>
      <c r="H18" s="78">
        <v>0</v>
      </c>
    </row>
    <row r="19" spans="1:8" s="110" customFormat="1" ht="69">
      <c r="A19" s="109"/>
      <c r="B19" s="111"/>
      <c r="C19" s="76" t="s">
        <v>153</v>
      </c>
      <c r="D19" s="78">
        <f t="shared" si="2"/>
        <v>86656.6</v>
      </c>
      <c r="E19" s="78">
        <v>0</v>
      </c>
      <c r="F19" s="112">
        <v>86656.6</v>
      </c>
      <c r="G19" s="78">
        <v>0</v>
      </c>
      <c r="H19" s="78">
        <v>0</v>
      </c>
    </row>
    <row r="20" spans="1:8" s="110" customFormat="1" ht="51.75">
      <c r="A20" s="109"/>
      <c r="B20" s="111"/>
      <c r="C20" s="76" t="s">
        <v>154</v>
      </c>
      <c r="D20" s="78">
        <f t="shared" si="2"/>
        <v>786770.5</v>
      </c>
      <c r="E20" s="78">
        <v>0</v>
      </c>
      <c r="F20" s="112">
        <v>786770.5</v>
      </c>
      <c r="G20" s="78">
        <v>0</v>
      </c>
      <c r="H20" s="78">
        <v>0</v>
      </c>
    </row>
    <row r="21" spans="1:8" s="110" customFormat="1" ht="51.75">
      <c r="A21" s="113"/>
      <c r="B21" s="138"/>
      <c r="C21" s="76" t="s">
        <v>155</v>
      </c>
      <c r="D21" s="78">
        <f t="shared" si="2"/>
        <v>-317993.09999999998</v>
      </c>
      <c r="E21" s="78">
        <v>0</v>
      </c>
      <c r="F21" s="112">
        <v>-317993.09999999998</v>
      </c>
      <c r="G21" s="78">
        <v>0</v>
      </c>
      <c r="H21" s="78">
        <v>0</v>
      </c>
    </row>
    <row r="22" spans="1:8" s="110" customFormat="1" ht="51.75">
      <c r="A22" s="109"/>
      <c r="B22" s="111"/>
      <c r="C22" s="76" t="s">
        <v>156</v>
      </c>
      <c r="D22" s="78">
        <f t="shared" si="2"/>
        <v>99760.5</v>
      </c>
      <c r="E22" s="78">
        <v>0</v>
      </c>
      <c r="F22" s="112">
        <v>99760.5</v>
      </c>
      <c r="G22" s="78">
        <v>0</v>
      </c>
      <c r="H22" s="78">
        <v>0</v>
      </c>
    </row>
    <row r="23" spans="1:8" s="110" customFormat="1" ht="69">
      <c r="A23" s="109"/>
      <c r="B23" s="111"/>
      <c r="C23" s="76" t="s">
        <v>157</v>
      </c>
      <c r="D23" s="78">
        <f t="shared" si="2"/>
        <v>34912.400000000001</v>
      </c>
      <c r="E23" s="78">
        <v>0</v>
      </c>
      <c r="F23" s="112">
        <v>34912.400000000001</v>
      </c>
      <c r="G23" s="78">
        <v>0</v>
      </c>
      <c r="H23" s="78">
        <v>0</v>
      </c>
    </row>
    <row r="24" spans="1:8" s="108" customFormat="1" ht="34.5">
      <c r="A24" s="106"/>
      <c r="B24" s="107" t="s">
        <v>76</v>
      </c>
      <c r="C24" s="106" t="str">
        <f>[1]Հ6!D37</f>
        <v>Հանրապետական նշանակության ավտոճանապարհներ, այդ թվում</v>
      </c>
      <c r="D24" s="101">
        <f t="shared" si="2"/>
        <v>-381768.4</v>
      </c>
      <c r="E24" s="101">
        <f>SUM(E25:E31)</f>
        <v>0</v>
      </c>
      <c r="F24" s="101">
        <f>SUM(F25:F31)</f>
        <v>-381768.4</v>
      </c>
      <c r="G24" s="101">
        <f>SUM(G25:G31)</f>
        <v>0</v>
      </c>
      <c r="H24" s="101">
        <f>SUM(H25:H31)</f>
        <v>0</v>
      </c>
    </row>
    <row r="25" spans="1:8" s="110" customFormat="1" ht="69">
      <c r="A25" s="109"/>
      <c r="B25" s="111"/>
      <c r="C25" s="76" t="s">
        <v>137</v>
      </c>
      <c r="D25" s="78">
        <f t="shared" si="2"/>
        <v>180439.2</v>
      </c>
      <c r="E25" s="78">
        <v>0</v>
      </c>
      <c r="F25" s="78">
        <v>180439.2</v>
      </c>
      <c r="G25" s="78"/>
      <c r="H25" s="78">
        <v>0</v>
      </c>
    </row>
    <row r="26" spans="1:8" s="110" customFormat="1" ht="51.75">
      <c r="A26" s="113"/>
      <c r="B26" s="138"/>
      <c r="C26" s="76" t="s">
        <v>158</v>
      </c>
      <c r="D26" s="78">
        <f t="shared" si="2"/>
        <v>-7636.9</v>
      </c>
      <c r="E26" s="112"/>
      <c r="F26" s="112">
        <v>-7636.9</v>
      </c>
      <c r="G26" s="112"/>
      <c r="H26" s="112"/>
    </row>
    <row r="27" spans="1:8" s="110" customFormat="1" ht="51.75">
      <c r="A27" s="113"/>
      <c r="B27" s="138"/>
      <c r="C27" s="76" t="s">
        <v>159</v>
      </c>
      <c r="D27" s="78">
        <f t="shared" si="2"/>
        <v>-34025.599999999999</v>
      </c>
      <c r="E27" s="112"/>
      <c r="F27" s="112">
        <v>-34025.599999999999</v>
      </c>
      <c r="G27" s="112"/>
      <c r="H27" s="112"/>
    </row>
    <row r="28" spans="1:8" s="110" customFormat="1" ht="51.75">
      <c r="A28" s="113"/>
      <c r="B28" s="138"/>
      <c r="C28" s="76" t="s">
        <v>160</v>
      </c>
      <c r="D28" s="78">
        <f t="shared" si="2"/>
        <v>51459.6</v>
      </c>
      <c r="E28" s="112"/>
      <c r="F28" s="112">
        <v>51459.6</v>
      </c>
      <c r="G28" s="112"/>
      <c r="H28" s="112"/>
    </row>
    <row r="29" spans="1:8" s="110" customFormat="1" ht="69">
      <c r="A29" s="113"/>
      <c r="B29" s="138"/>
      <c r="C29" s="76" t="s">
        <v>161</v>
      </c>
      <c r="D29" s="78">
        <f t="shared" si="2"/>
        <v>485786</v>
      </c>
      <c r="E29" s="112"/>
      <c r="F29" s="112">
        <v>485786</v>
      </c>
      <c r="G29" s="112"/>
      <c r="H29" s="112"/>
    </row>
    <row r="30" spans="1:8" s="110" customFormat="1" ht="51.75">
      <c r="A30" s="109"/>
      <c r="B30" s="111"/>
      <c r="C30" s="76" t="s">
        <v>162</v>
      </c>
      <c r="D30" s="78">
        <f t="shared" si="2"/>
        <v>-805776.3</v>
      </c>
      <c r="E30" s="78">
        <v>0</v>
      </c>
      <c r="F30" s="78">
        <v>-805776.3</v>
      </c>
      <c r="G30" s="78">
        <v>0</v>
      </c>
      <c r="H30" s="78">
        <v>0</v>
      </c>
    </row>
    <row r="31" spans="1:8" s="110" customFormat="1" ht="51.75">
      <c r="A31" s="109"/>
      <c r="B31" s="111"/>
      <c r="C31" s="76" t="s">
        <v>163</v>
      </c>
      <c r="D31" s="78">
        <f t="shared" si="2"/>
        <v>-252014.4</v>
      </c>
      <c r="E31" s="78">
        <v>0</v>
      </c>
      <c r="F31" s="78">
        <v>-252014.4</v>
      </c>
      <c r="G31" s="78"/>
      <c r="H31" s="78">
        <v>0</v>
      </c>
    </row>
    <row r="32" spans="1:8" s="108" customFormat="1" ht="34.5">
      <c r="A32" s="106"/>
      <c r="B32" s="107" t="s">
        <v>113</v>
      </c>
      <c r="C32" s="106" t="str">
        <f>[1]Հ6!D58</f>
        <v>Մարզային նշանակության ավտոճանապարհներ, այդ թվում</v>
      </c>
      <c r="D32" s="101">
        <f t="shared" si="1"/>
        <v>-598066.69999999995</v>
      </c>
      <c r="E32" s="101">
        <f>SUM(E33:E42)</f>
        <v>0</v>
      </c>
      <c r="F32" s="101">
        <f>SUM(F33:F42)</f>
        <v>-598066.69999999995</v>
      </c>
      <c r="G32" s="101">
        <f>SUM(G33:G42)</f>
        <v>0</v>
      </c>
      <c r="H32" s="101">
        <f>SUM(H33:H42)</f>
        <v>0</v>
      </c>
    </row>
    <row r="33" spans="1:8" s="110" customFormat="1" ht="51.75">
      <c r="A33" s="109"/>
      <c r="B33" s="111"/>
      <c r="C33" s="76" t="s">
        <v>164</v>
      </c>
      <c r="D33" s="78">
        <f t="shared" si="1"/>
        <v>535779.30000000005</v>
      </c>
      <c r="E33" s="78">
        <v>0</v>
      </c>
      <c r="F33" s="79">
        <v>535779.30000000005</v>
      </c>
      <c r="G33" s="78"/>
      <c r="H33" s="78">
        <v>0</v>
      </c>
    </row>
    <row r="34" spans="1:8" s="110" customFormat="1" ht="69">
      <c r="A34" s="109"/>
      <c r="B34" s="111"/>
      <c r="C34" s="76" t="s">
        <v>165</v>
      </c>
      <c r="D34" s="78">
        <f t="shared" si="1"/>
        <v>-1367781.9</v>
      </c>
      <c r="E34" s="78">
        <v>0</v>
      </c>
      <c r="F34" s="79">
        <v>-1367781.9</v>
      </c>
      <c r="G34" s="78"/>
      <c r="H34" s="78">
        <v>0</v>
      </c>
    </row>
    <row r="35" spans="1:8" s="110" customFormat="1" ht="51.75">
      <c r="A35" s="109"/>
      <c r="B35" s="111"/>
      <c r="C35" s="76" t="s">
        <v>166</v>
      </c>
      <c r="D35" s="78">
        <f t="shared" si="1"/>
        <v>-4811.5</v>
      </c>
      <c r="E35" s="78">
        <v>0</v>
      </c>
      <c r="F35" s="78">
        <v>-4811.5</v>
      </c>
      <c r="G35" s="78"/>
      <c r="H35" s="78">
        <v>0</v>
      </c>
    </row>
    <row r="36" spans="1:8" s="110" customFormat="1" ht="51.75">
      <c r="A36" s="109"/>
      <c r="B36" s="111"/>
      <c r="C36" s="76" t="s">
        <v>167</v>
      </c>
      <c r="D36" s="78">
        <f t="shared" si="1"/>
        <v>-7288.5</v>
      </c>
      <c r="E36" s="78">
        <v>0</v>
      </c>
      <c r="F36" s="79">
        <v>-7288.5</v>
      </c>
      <c r="G36" s="78"/>
      <c r="H36" s="78">
        <v>0</v>
      </c>
    </row>
    <row r="37" spans="1:8" s="110" customFormat="1" ht="34.5">
      <c r="A37" s="109"/>
      <c r="B37" s="111"/>
      <c r="C37" s="76" t="s">
        <v>168</v>
      </c>
      <c r="D37" s="78">
        <f t="shared" si="1"/>
        <v>54926.2</v>
      </c>
      <c r="E37" s="78">
        <v>0</v>
      </c>
      <c r="F37" s="112">
        <v>54926.2</v>
      </c>
      <c r="G37" s="78"/>
      <c r="H37" s="78">
        <v>0</v>
      </c>
    </row>
    <row r="38" spans="1:8" s="110" customFormat="1" ht="34.5">
      <c r="A38" s="109"/>
      <c r="B38" s="111"/>
      <c r="C38" s="76" t="s">
        <v>169</v>
      </c>
      <c r="D38" s="78">
        <f t="shared" si="1"/>
        <v>95363.1</v>
      </c>
      <c r="E38" s="78">
        <v>0</v>
      </c>
      <c r="F38" s="112">
        <v>95363.1</v>
      </c>
      <c r="G38" s="78"/>
      <c r="H38" s="78">
        <v>0</v>
      </c>
    </row>
    <row r="39" spans="1:8" s="110" customFormat="1" ht="34.5">
      <c r="A39" s="113"/>
      <c r="B39" s="111"/>
      <c r="C39" s="76" t="s">
        <v>170</v>
      </c>
      <c r="D39" s="78">
        <f t="shared" si="1"/>
        <v>-1953.8</v>
      </c>
      <c r="E39" s="112"/>
      <c r="F39" s="112">
        <v>-1953.8</v>
      </c>
      <c r="G39" s="112"/>
      <c r="H39" s="112"/>
    </row>
    <row r="40" spans="1:8" s="110" customFormat="1" ht="34.5">
      <c r="A40" s="109"/>
      <c r="B40" s="111"/>
      <c r="C40" s="76" t="s">
        <v>171</v>
      </c>
      <c r="D40" s="78">
        <f t="shared" si="1"/>
        <v>52478.9</v>
      </c>
      <c r="E40" s="78">
        <v>0</v>
      </c>
      <c r="F40" s="112">
        <v>52478.9</v>
      </c>
      <c r="G40" s="78"/>
      <c r="H40" s="78">
        <v>0</v>
      </c>
    </row>
    <row r="41" spans="1:8" s="110" customFormat="1" ht="34.5">
      <c r="A41" s="109"/>
      <c r="B41" s="111"/>
      <c r="C41" s="76" t="s">
        <v>172</v>
      </c>
      <c r="D41" s="78">
        <f t="shared" si="1"/>
        <v>52195.7</v>
      </c>
      <c r="E41" s="78">
        <v>0</v>
      </c>
      <c r="F41" s="112">
        <v>52195.7</v>
      </c>
      <c r="G41" s="78"/>
      <c r="H41" s="78">
        <v>0</v>
      </c>
    </row>
    <row r="42" spans="1:8" s="110" customFormat="1" ht="69">
      <c r="A42" s="109"/>
      <c r="B42" s="111"/>
      <c r="C42" s="76" t="s">
        <v>173</v>
      </c>
      <c r="D42" s="78">
        <f t="shared" si="1"/>
        <v>-6974.2</v>
      </c>
      <c r="E42" s="78">
        <v>0</v>
      </c>
      <c r="F42" s="112">
        <v>-6974.2</v>
      </c>
      <c r="G42" s="78"/>
      <c r="H42" s="78">
        <v>0</v>
      </c>
    </row>
    <row r="43" spans="1:8" s="108" customFormat="1" ht="25.5" customHeight="1">
      <c r="A43" s="106">
        <v>1049</v>
      </c>
      <c r="B43" s="107">
        <v>21002</v>
      </c>
      <c r="C43" s="106" t="s">
        <v>112</v>
      </c>
      <c r="D43" s="101">
        <f>+E43+F43+G43+H43</f>
        <v>32464.1</v>
      </c>
      <c r="E43" s="101">
        <f>SUM(E44:E47)</f>
        <v>0</v>
      </c>
      <c r="F43" s="101">
        <f>SUM(F44:F47)</f>
        <v>32464.1</v>
      </c>
      <c r="G43" s="101">
        <f>SUM(G44:G47)</f>
        <v>0</v>
      </c>
      <c r="H43" s="101">
        <f>SUM(H44:H47)</f>
        <v>0</v>
      </c>
    </row>
    <row r="44" spans="1:8" s="110" customFormat="1" ht="48" customHeight="1">
      <c r="A44" s="109"/>
      <c r="B44" s="109"/>
      <c r="C44" s="76" t="s">
        <v>174</v>
      </c>
      <c r="D44" s="78">
        <f t="shared" si="1"/>
        <v>5664.7</v>
      </c>
      <c r="E44" s="78">
        <v>0</v>
      </c>
      <c r="F44" s="78">
        <v>5664.7</v>
      </c>
      <c r="G44" s="78"/>
      <c r="H44" s="78">
        <v>0</v>
      </c>
    </row>
    <row r="45" spans="1:8" s="110" customFormat="1" ht="48" customHeight="1">
      <c r="A45" s="109"/>
      <c r="B45" s="109"/>
      <c r="C45" s="76" t="s">
        <v>175</v>
      </c>
      <c r="D45" s="78">
        <f t="shared" si="1"/>
        <v>1239</v>
      </c>
      <c r="E45" s="78">
        <v>0</v>
      </c>
      <c r="F45" s="78">
        <v>1239</v>
      </c>
      <c r="G45" s="78"/>
      <c r="H45" s="78">
        <v>0</v>
      </c>
    </row>
    <row r="46" spans="1:8" s="110" customFormat="1" ht="48" customHeight="1">
      <c r="A46" s="109"/>
      <c r="B46" s="109"/>
      <c r="C46" s="76" t="s">
        <v>138</v>
      </c>
      <c r="D46" s="78">
        <f t="shared" si="1"/>
        <v>13856.8</v>
      </c>
      <c r="E46" s="78">
        <v>0</v>
      </c>
      <c r="F46" s="78">
        <v>13856.8</v>
      </c>
      <c r="G46" s="78"/>
      <c r="H46" s="78">
        <v>0</v>
      </c>
    </row>
    <row r="47" spans="1:8" s="110" customFormat="1" ht="48" customHeight="1">
      <c r="A47" s="109"/>
      <c r="B47" s="109"/>
      <c r="C47" s="76" t="s">
        <v>176</v>
      </c>
      <c r="D47" s="78">
        <f t="shared" si="1"/>
        <v>11703.6</v>
      </c>
      <c r="E47" s="78">
        <v>0</v>
      </c>
      <c r="F47" s="79">
        <v>11703.6</v>
      </c>
      <c r="G47" s="78"/>
      <c r="H47" s="78">
        <v>0</v>
      </c>
    </row>
    <row r="48" spans="1:8" ht="29.25" customHeight="1">
      <c r="A48" s="88"/>
      <c r="B48" s="88"/>
      <c r="D48" s="88"/>
      <c r="E48" s="88"/>
      <c r="F48" s="88"/>
      <c r="G48" s="88"/>
      <c r="H48" s="88"/>
    </row>
    <row r="49" spans="3:5" s="88" customFormat="1" ht="15.75" customHeight="1">
      <c r="C49" s="88" t="s">
        <v>149</v>
      </c>
    </row>
    <row r="50" spans="3:5" s="88" customFormat="1" ht="21.75" customHeight="1">
      <c r="C50" s="88" t="s">
        <v>150</v>
      </c>
    </row>
    <row r="51" spans="3:5" s="88" customFormat="1" ht="15" customHeight="1">
      <c r="C51" s="88" t="s">
        <v>148</v>
      </c>
      <c r="D51" s="159" t="s">
        <v>151</v>
      </c>
      <c r="E51" s="159"/>
    </row>
    <row r="52" spans="3:5" s="88" customFormat="1" ht="57" customHeight="1"/>
  </sheetData>
  <mergeCells count="8">
    <mergeCell ref="D51:E51"/>
    <mergeCell ref="A4:H4"/>
    <mergeCell ref="G5:H5"/>
    <mergeCell ref="A6:B7"/>
    <mergeCell ref="C6:C8"/>
    <mergeCell ref="D6:H6"/>
    <mergeCell ref="D7:D8"/>
    <mergeCell ref="E7:H7"/>
  </mergeCells>
  <phoneticPr fontId="81" type="noConversion"/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6"/>
  <sheetViews>
    <sheetView topLeftCell="A7" zoomScaleNormal="100" workbookViewId="0">
      <selection activeCell="C41" sqref="C41"/>
    </sheetView>
  </sheetViews>
  <sheetFormatPr defaultColWidth="9.140625" defaultRowHeight="17.25"/>
  <cols>
    <col min="1" max="1" width="10.42578125" style="14" customWidth="1"/>
    <col min="2" max="2" width="15.5703125" style="15" customWidth="1"/>
    <col min="3" max="3" width="67.85546875" style="14" customWidth="1"/>
    <col min="4" max="4" width="26.5703125" style="14" customWidth="1"/>
    <col min="5" max="6" width="11.140625" style="14" customWidth="1"/>
    <col min="7" max="16384" width="9.140625" style="14"/>
  </cols>
  <sheetData>
    <row r="2" spans="1:4" ht="16.5" customHeight="1">
      <c r="D2" s="40" t="s">
        <v>11</v>
      </c>
    </row>
    <row r="3" spans="1:4" ht="16.5" customHeight="1">
      <c r="D3" s="40" t="s">
        <v>107</v>
      </c>
    </row>
    <row r="4" spans="1:4" ht="16.5" customHeight="1">
      <c r="D4" s="40" t="s">
        <v>1</v>
      </c>
    </row>
    <row r="6" spans="1:4" ht="80.25" customHeight="1">
      <c r="A6" s="170" t="s">
        <v>106</v>
      </c>
      <c r="B6" s="170"/>
      <c r="C6" s="170"/>
      <c r="D6" s="170"/>
    </row>
    <row r="8" spans="1:4">
      <c r="D8" s="14" t="s">
        <v>91</v>
      </c>
    </row>
    <row r="9" spans="1:4" s="20" customFormat="1" ht="107.25" customHeight="1">
      <c r="A9" s="171" t="s">
        <v>2</v>
      </c>
      <c r="B9" s="172"/>
      <c r="C9" s="173" t="s">
        <v>92</v>
      </c>
      <c r="D9" s="17" t="s">
        <v>33</v>
      </c>
    </row>
    <row r="10" spans="1:4" s="20" customFormat="1" ht="19.5" customHeight="1">
      <c r="A10" s="39" t="s">
        <v>29</v>
      </c>
      <c r="B10" s="39" t="s">
        <v>30</v>
      </c>
      <c r="C10" s="173"/>
      <c r="D10" s="39" t="s">
        <v>28</v>
      </c>
    </row>
    <row r="11" spans="1:4" s="20" customFormat="1" ht="22.5" customHeight="1">
      <c r="A11" s="48"/>
      <c r="B11" s="174" t="s">
        <v>93</v>
      </c>
      <c r="C11" s="174"/>
      <c r="D11" s="19">
        <f>D12</f>
        <v>0</v>
      </c>
    </row>
    <row r="12" spans="1:4" s="20" customFormat="1" ht="34.5">
      <c r="A12" s="2"/>
      <c r="B12" s="39"/>
      <c r="C12" s="49" t="s">
        <v>32</v>
      </c>
      <c r="D12" s="19">
        <f>D14</f>
        <v>0</v>
      </c>
    </row>
    <row r="13" spans="1:4">
      <c r="A13" s="115">
        <v>1049</v>
      </c>
      <c r="B13" s="87"/>
      <c r="C13" s="26" t="s">
        <v>94</v>
      </c>
      <c r="D13" s="19"/>
    </row>
    <row r="14" spans="1:4">
      <c r="A14" s="26"/>
      <c r="B14" s="87"/>
      <c r="C14" s="114" t="s">
        <v>54</v>
      </c>
      <c r="D14" s="38">
        <f>D20+D26</f>
        <v>0</v>
      </c>
    </row>
    <row r="15" spans="1:4">
      <c r="A15" s="26"/>
      <c r="B15" s="87"/>
      <c r="C15" s="26" t="s">
        <v>95</v>
      </c>
      <c r="D15" s="19"/>
    </row>
    <row r="16" spans="1:4" ht="34.5">
      <c r="A16" s="26"/>
      <c r="B16" s="87"/>
      <c r="C16" s="2" t="s">
        <v>96</v>
      </c>
      <c r="D16" s="19"/>
    </row>
    <row r="17" spans="1:6">
      <c r="A17" s="26"/>
      <c r="B17" s="87"/>
      <c r="C17" s="26" t="s">
        <v>97</v>
      </c>
      <c r="D17" s="19"/>
      <c r="F17" s="50"/>
    </row>
    <row r="18" spans="1:6" ht="51.75">
      <c r="A18" s="26"/>
      <c r="B18" s="87"/>
      <c r="C18" s="2" t="s">
        <v>98</v>
      </c>
      <c r="D18" s="19"/>
    </row>
    <row r="19" spans="1:6">
      <c r="B19" s="39"/>
      <c r="C19" s="51" t="s">
        <v>99</v>
      </c>
      <c r="D19" s="19"/>
    </row>
    <row r="20" spans="1:6" s="60" customFormat="1">
      <c r="A20" s="55"/>
      <c r="B20" s="39" t="s">
        <v>114</v>
      </c>
      <c r="C20" s="61" t="s">
        <v>100</v>
      </c>
      <c r="D20" s="83">
        <f>'Հ3 '!G22</f>
        <v>-32464.099999999977</v>
      </c>
      <c r="E20" s="59"/>
      <c r="F20" s="59"/>
    </row>
    <row r="21" spans="1:6" s="60" customFormat="1" ht="34.5">
      <c r="A21" s="55"/>
      <c r="B21" s="39"/>
      <c r="C21" s="55" t="s">
        <v>115</v>
      </c>
      <c r="D21" s="62"/>
      <c r="E21" s="59"/>
      <c r="F21" s="59"/>
    </row>
    <row r="22" spans="1:6" s="60" customFormat="1">
      <c r="A22" s="55"/>
      <c r="B22" s="39"/>
      <c r="C22" s="61" t="s">
        <v>101</v>
      </c>
      <c r="D22" s="62"/>
      <c r="E22" s="59"/>
      <c r="F22" s="59"/>
    </row>
    <row r="23" spans="1:6" s="60" customFormat="1" ht="51.75">
      <c r="A23" s="55"/>
      <c r="B23" s="39"/>
      <c r="C23" s="55" t="s">
        <v>116</v>
      </c>
      <c r="D23" s="62"/>
      <c r="E23" s="59"/>
      <c r="F23" s="59"/>
    </row>
    <row r="24" spans="1:6" s="60" customFormat="1">
      <c r="A24" s="55"/>
      <c r="B24" s="39"/>
      <c r="C24" s="61" t="s">
        <v>102</v>
      </c>
      <c r="D24" s="62"/>
      <c r="E24" s="59"/>
      <c r="F24" s="59"/>
    </row>
    <row r="25" spans="1:6" s="60" customFormat="1" ht="34.5">
      <c r="A25" s="55"/>
      <c r="B25" s="39"/>
      <c r="C25" s="55" t="s">
        <v>105</v>
      </c>
      <c r="D25" s="62"/>
      <c r="E25" s="59"/>
      <c r="F25" s="59"/>
    </row>
    <row r="26" spans="1:6" s="60" customFormat="1">
      <c r="A26" s="55"/>
      <c r="B26" s="39" t="s">
        <v>117</v>
      </c>
      <c r="C26" s="61" t="s">
        <v>100</v>
      </c>
      <c r="D26" s="83">
        <f>'Հ3 '!G31</f>
        <v>32464.1</v>
      </c>
      <c r="E26" s="59"/>
      <c r="F26" s="59"/>
    </row>
    <row r="27" spans="1:6" s="60" customFormat="1">
      <c r="A27" s="55"/>
      <c r="B27" s="39"/>
      <c r="C27" s="55" t="s">
        <v>118</v>
      </c>
      <c r="D27" s="62"/>
      <c r="E27" s="59"/>
      <c r="F27" s="59"/>
    </row>
    <row r="28" spans="1:6" s="60" customFormat="1">
      <c r="A28" s="55"/>
      <c r="B28" s="39"/>
      <c r="C28" s="61" t="s">
        <v>101</v>
      </c>
      <c r="D28" s="62"/>
      <c r="E28" s="59"/>
      <c r="F28" s="59"/>
    </row>
    <row r="29" spans="1:6" s="60" customFormat="1" ht="34.5">
      <c r="A29" s="55"/>
      <c r="B29" s="39"/>
      <c r="C29" s="55" t="s">
        <v>119</v>
      </c>
      <c r="D29" s="62"/>
      <c r="E29" s="59"/>
      <c r="F29" s="59"/>
    </row>
    <row r="30" spans="1:6" s="60" customFormat="1">
      <c r="A30" s="55"/>
      <c r="B30" s="39"/>
      <c r="C30" s="61" t="s">
        <v>102</v>
      </c>
      <c r="D30" s="62"/>
      <c r="E30" s="59"/>
      <c r="F30" s="59"/>
    </row>
    <row r="31" spans="1:6" s="60" customFormat="1" ht="34.5">
      <c r="A31" s="55"/>
      <c r="B31" s="39"/>
      <c r="C31" s="55" t="s">
        <v>105</v>
      </c>
      <c r="D31" s="62"/>
      <c r="E31" s="59"/>
      <c r="F31" s="59"/>
    </row>
    <row r="32" spans="1:6">
      <c r="A32" s="52"/>
      <c r="C32" s="20"/>
      <c r="D32" s="53"/>
    </row>
    <row r="34" spans="1:4" s="54" customFormat="1" ht="22.5" customHeight="1">
      <c r="A34" s="54" t="s">
        <v>147</v>
      </c>
      <c r="B34" s="15"/>
    </row>
    <row r="35" spans="1:4" s="54" customFormat="1" ht="15" customHeight="1">
      <c r="A35" s="54" t="s">
        <v>103</v>
      </c>
      <c r="B35" s="15"/>
    </row>
    <row r="36" spans="1:4">
      <c r="B36" s="175" t="s">
        <v>104</v>
      </c>
      <c r="C36" s="175"/>
      <c r="D36" s="175"/>
    </row>
  </sheetData>
  <mergeCells count="5">
    <mergeCell ref="A6:D6"/>
    <mergeCell ref="A9:B9"/>
    <mergeCell ref="C9:C10"/>
    <mergeCell ref="B11:C11"/>
    <mergeCell ref="B36:D36"/>
  </mergeCells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25" zoomScaleNormal="100" zoomScaleSheetLayoutView="100" workbookViewId="0">
      <selection activeCell="G21" sqref="G21"/>
    </sheetView>
  </sheetViews>
  <sheetFormatPr defaultRowHeight="17.25"/>
  <cols>
    <col min="1" max="1" width="8.5703125" style="4" bestFit="1" customWidth="1"/>
    <col min="2" max="2" width="7.85546875" style="4" customWidth="1"/>
    <col min="3" max="3" width="7.140625" style="4" customWidth="1"/>
    <col min="4" max="4" width="10.140625" style="4" bestFit="1" customWidth="1"/>
    <col min="5" max="5" width="14.7109375" style="86" bestFit="1" customWidth="1"/>
    <col min="6" max="6" width="60.7109375" style="4" customWidth="1"/>
    <col min="7" max="7" width="28.140625" style="4" customWidth="1"/>
    <col min="8" max="8" width="13.85546875" style="4" customWidth="1"/>
    <col min="9" max="9" width="11" style="4" customWidth="1"/>
    <col min="10" max="10" width="11.5703125" style="4" customWidth="1"/>
    <col min="11" max="16384" width="9.140625" style="4"/>
  </cols>
  <sheetData>
    <row r="1" spans="1:7">
      <c r="G1" s="6" t="s">
        <v>88</v>
      </c>
    </row>
    <row r="2" spans="1:7">
      <c r="G2" s="6" t="s">
        <v>35</v>
      </c>
    </row>
    <row r="3" spans="1:7">
      <c r="G3" s="6" t="s">
        <v>1</v>
      </c>
    </row>
    <row r="5" spans="1:7" ht="39" customHeight="1">
      <c r="A5" s="176" t="s">
        <v>34</v>
      </c>
      <c r="B5" s="176"/>
      <c r="C5" s="176"/>
      <c r="D5" s="176"/>
      <c r="E5" s="176"/>
      <c r="F5" s="176"/>
      <c r="G5" s="176"/>
    </row>
    <row r="7" spans="1:7">
      <c r="G7" s="6" t="s">
        <v>24</v>
      </c>
    </row>
    <row r="8" spans="1:7" s="5" customFormat="1" ht="114" customHeight="1">
      <c r="A8" s="177" t="s">
        <v>7</v>
      </c>
      <c r="B8" s="177"/>
      <c r="C8" s="177"/>
      <c r="D8" s="177" t="s">
        <v>2</v>
      </c>
      <c r="E8" s="177"/>
      <c r="F8" s="177" t="s">
        <v>3</v>
      </c>
      <c r="G8" s="17" t="s">
        <v>33</v>
      </c>
    </row>
    <row r="9" spans="1:7" s="5" customFormat="1" ht="42" customHeight="1">
      <c r="A9" s="7" t="s">
        <v>38</v>
      </c>
      <c r="B9" s="7" t="s">
        <v>37</v>
      </c>
      <c r="C9" s="7" t="s">
        <v>36</v>
      </c>
      <c r="D9" s="7" t="s">
        <v>29</v>
      </c>
      <c r="E9" s="1" t="s">
        <v>30</v>
      </c>
      <c r="F9" s="177"/>
      <c r="G9" s="1" t="s">
        <v>28</v>
      </c>
    </row>
    <row r="10" spans="1:7" s="5" customFormat="1">
      <c r="A10" s="27"/>
      <c r="B10" s="27"/>
      <c r="C10" s="27"/>
      <c r="D10" s="28"/>
      <c r="E10" s="28"/>
      <c r="F10" s="2" t="s">
        <v>6</v>
      </c>
      <c r="G10" s="10">
        <f>G12</f>
        <v>0</v>
      </c>
    </row>
    <row r="11" spans="1:7" s="5" customFormat="1">
      <c r="A11" s="27"/>
      <c r="B11" s="27"/>
      <c r="C11" s="27"/>
      <c r="D11" s="28"/>
      <c r="E11" s="28"/>
      <c r="F11" s="2" t="s">
        <v>8</v>
      </c>
      <c r="G11" s="10"/>
    </row>
    <row r="12" spans="1:7" s="5" customFormat="1" ht="34.5">
      <c r="A12" s="27"/>
      <c r="B12" s="27"/>
      <c r="C12" s="27"/>
      <c r="D12" s="28"/>
      <c r="E12" s="28"/>
      <c r="F12" s="2" t="s">
        <v>13</v>
      </c>
      <c r="G12" s="10">
        <v>0</v>
      </c>
    </row>
    <row r="13" spans="1:7" s="5" customFormat="1">
      <c r="A13" s="29" t="s">
        <v>48</v>
      </c>
      <c r="B13" s="30"/>
      <c r="C13" s="30"/>
      <c r="D13" s="31"/>
      <c r="E13" s="28"/>
      <c r="F13" s="13" t="s">
        <v>49</v>
      </c>
      <c r="G13" s="10">
        <v>0</v>
      </c>
    </row>
    <row r="14" spans="1:7" s="5" customFormat="1">
      <c r="A14" s="29"/>
      <c r="B14" s="30"/>
      <c r="C14" s="30"/>
      <c r="D14" s="31"/>
      <c r="E14" s="28"/>
      <c r="F14" s="2" t="s">
        <v>4</v>
      </c>
      <c r="G14" s="10"/>
    </row>
    <row r="15" spans="1:7" s="5" customFormat="1">
      <c r="A15" s="29"/>
      <c r="B15" s="29" t="s">
        <v>50</v>
      </c>
      <c r="C15" s="30"/>
      <c r="D15" s="31"/>
      <c r="E15" s="28"/>
      <c r="F15" s="13" t="s">
        <v>51</v>
      </c>
      <c r="G15" s="10">
        <v>0</v>
      </c>
    </row>
    <row r="16" spans="1:7" s="5" customFormat="1">
      <c r="A16" s="29"/>
      <c r="B16" s="29"/>
      <c r="C16" s="30"/>
      <c r="D16" s="31"/>
      <c r="E16" s="28"/>
      <c r="F16" s="2" t="s">
        <v>4</v>
      </c>
      <c r="G16" s="10"/>
    </row>
    <row r="17" spans="1:9" s="5" customFormat="1">
      <c r="A17" s="29"/>
      <c r="B17" s="29"/>
      <c r="C17" s="29" t="s">
        <v>25</v>
      </c>
      <c r="D17" s="33"/>
      <c r="E17" s="28"/>
      <c r="F17" s="2" t="s">
        <v>52</v>
      </c>
      <c r="G17" s="10">
        <v>0</v>
      </c>
    </row>
    <row r="18" spans="1:9" s="5" customFormat="1">
      <c r="A18" s="29"/>
      <c r="B18" s="29"/>
      <c r="C18" s="29"/>
      <c r="D18" s="33"/>
      <c r="E18" s="28"/>
      <c r="F18" s="2" t="s">
        <v>4</v>
      </c>
      <c r="G18" s="10"/>
    </row>
    <row r="19" spans="1:9" s="5" customFormat="1" ht="34.5">
      <c r="A19" s="29"/>
      <c r="B19" s="29"/>
      <c r="C19" s="29"/>
      <c r="D19" s="33"/>
      <c r="E19" s="28"/>
      <c r="F19" s="2" t="s">
        <v>12</v>
      </c>
      <c r="G19" s="10">
        <v>0</v>
      </c>
    </row>
    <row r="20" spans="1:9" s="5" customFormat="1">
      <c r="A20" s="29"/>
      <c r="B20" s="29"/>
      <c r="C20" s="29"/>
      <c r="D20" s="33"/>
      <c r="E20" s="28"/>
      <c r="F20" s="2" t="s">
        <v>4</v>
      </c>
      <c r="G20" s="10"/>
    </row>
    <row r="21" spans="1:9" s="5" customFormat="1" ht="17.25" customHeight="1">
      <c r="A21" s="29"/>
      <c r="B21" s="29"/>
      <c r="C21" s="29"/>
      <c r="D21" s="80" t="s">
        <v>53</v>
      </c>
      <c r="E21" s="47"/>
      <c r="F21" s="81" t="s">
        <v>54</v>
      </c>
      <c r="G21" s="83">
        <f>G22+G31</f>
        <v>0</v>
      </c>
    </row>
    <row r="22" spans="1:9" s="5" customFormat="1" ht="34.5">
      <c r="A22" s="63"/>
      <c r="B22" s="63"/>
      <c r="C22" s="63"/>
      <c r="D22" s="32"/>
      <c r="E22" s="85" t="s">
        <v>114</v>
      </c>
      <c r="F22" s="82" t="s">
        <v>115</v>
      </c>
      <c r="G22" s="83">
        <f>G24</f>
        <v>-32464.099999999977</v>
      </c>
    </row>
    <row r="23" spans="1:9">
      <c r="A23" s="63"/>
      <c r="B23" s="63"/>
      <c r="C23" s="63"/>
      <c r="D23" s="32"/>
      <c r="E23" s="28"/>
      <c r="F23" s="8" t="s">
        <v>120</v>
      </c>
      <c r="G23" s="12"/>
    </row>
    <row r="24" spans="1:9" s="9" customFormat="1" ht="34.5">
      <c r="A24" s="63"/>
      <c r="B24" s="63"/>
      <c r="C24" s="63"/>
      <c r="D24" s="32"/>
      <c r="E24" s="28"/>
      <c r="F24" s="3" t="s">
        <v>13</v>
      </c>
      <c r="G24" s="12">
        <f>G26</f>
        <v>-32464.099999999977</v>
      </c>
    </row>
    <row r="25" spans="1:9" ht="34.5">
      <c r="A25" s="63"/>
      <c r="B25" s="63"/>
      <c r="C25" s="63"/>
      <c r="D25" s="32"/>
      <c r="E25" s="28"/>
      <c r="F25" s="8" t="s">
        <v>9</v>
      </c>
      <c r="G25" s="12"/>
    </row>
    <row r="26" spans="1:9" ht="21.75" customHeight="1">
      <c r="A26" s="63"/>
      <c r="B26" s="63"/>
      <c r="C26" s="63"/>
      <c r="D26" s="32"/>
      <c r="E26" s="28"/>
      <c r="F26" s="2" t="s">
        <v>5</v>
      </c>
      <c r="G26" s="12">
        <f>+G27</f>
        <v>-32464.099999999977</v>
      </c>
    </row>
    <row r="27" spans="1:9" ht="21.75" customHeight="1">
      <c r="A27" s="63"/>
      <c r="B27" s="63"/>
      <c r="C27" s="63"/>
      <c r="D27" s="32"/>
      <c r="E27" s="28"/>
      <c r="F27" s="2" t="s">
        <v>55</v>
      </c>
      <c r="G27" s="12">
        <f t="shared" ref="G27" si="0">G28</f>
        <v>-32464.099999999977</v>
      </c>
    </row>
    <row r="28" spans="1:9" ht="21.75" customHeight="1">
      <c r="A28" s="63"/>
      <c r="B28" s="63"/>
      <c r="C28" s="63"/>
      <c r="D28" s="32"/>
      <c r="E28" s="28"/>
      <c r="F28" s="2" t="s">
        <v>56</v>
      </c>
      <c r="G28" s="12">
        <f>+G29</f>
        <v>-32464.099999999977</v>
      </c>
      <c r="H28" s="64"/>
      <c r="I28" s="64"/>
    </row>
    <row r="29" spans="1:9" ht="21.75" customHeight="1">
      <c r="A29" s="63"/>
      <c r="B29" s="63"/>
      <c r="C29" s="63"/>
      <c r="D29" s="32"/>
      <c r="E29" s="28"/>
      <c r="F29" s="2" t="s">
        <v>57</v>
      </c>
      <c r="G29" s="12">
        <f>+G30</f>
        <v>-32464.099999999977</v>
      </c>
      <c r="H29" s="64"/>
      <c r="I29" s="64"/>
    </row>
    <row r="30" spans="1:9" ht="21.75" customHeight="1">
      <c r="A30" s="63"/>
      <c r="B30" s="63"/>
      <c r="C30" s="63"/>
      <c r="D30" s="32"/>
      <c r="E30" s="28"/>
      <c r="F30" s="11" t="s">
        <v>58</v>
      </c>
      <c r="G30" s="12">
        <f>Հ1!F13</f>
        <v>-32464.099999999977</v>
      </c>
    </row>
    <row r="31" spans="1:9" s="5" customFormat="1" ht="21.75" customHeight="1">
      <c r="A31" s="63"/>
      <c r="B31" s="63"/>
      <c r="C31" s="63"/>
      <c r="D31" s="32"/>
      <c r="E31" s="85" t="s">
        <v>117</v>
      </c>
      <c r="F31" s="84" t="s">
        <v>118</v>
      </c>
      <c r="G31" s="83">
        <f>+G33</f>
        <v>32464.1</v>
      </c>
    </row>
    <row r="32" spans="1:9">
      <c r="A32" s="63"/>
      <c r="B32" s="63"/>
      <c r="C32" s="63"/>
      <c r="D32" s="32"/>
      <c r="E32" s="28"/>
      <c r="F32" s="8" t="s">
        <v>10</v>
      </c>
      <c r="G32" s="12"/>
    </row>
    <row r="33" spans="1:9" s="9" customFormat="1" ht="34.5">
      <c r="A33" s="63"/>
      <c r="B33" s="63"/>
      <c r="C33" s="63"/>
      <c r="D33" s="32"/>
      <c r="E33" s="28"/>
      <c r="F33" s="3" t="s">
        <v>13</v>
      </c>
      <c r="G33" s="12">
        <f t="shared" ref="G33" si="1">G35</f>
        <v>32464.1</v>
      </c>
    </row>
    <row r="34" spans="1:9" ht="34.5">
      <c r="A34" s="63"/>
      <c r="B34" s="63"/>
      <c r="C34" s="63"/>
      <c r="D34" s="32"/>
      <c r="E34" s="28"/>
      <c r="F34" s="8" t="s">
        <v>9</v>
      </c>
      <c r="G34" s="12"/>
    </row>
    <row r="35" spans="1:9" ht="20.25" customHeight="1">
      <c r="A35" s="63"/>
      <c r="B35" s="63"/>
      <c r="C35" s="63"/>
      <c r="D35" s="32"/>
      <c r="E35" s="28"/>
      <c r="F35" s="2" t="s">
        <v>5</v>
      </c>
      <c r="G35" s="12">
        <f>+G36</f>
        <v>32464.1</v>
      </c>
    </row>
    <row r="36" spans="1:9" ht="20.25" customHeight="1">
      <c r="A36" s="63"/>
      <c r="B36" s="63"/>
      <c r="C36" s="63"/>
      <c r="D36" s="32"/>
      <c r="E36" s="28"/>
      <c r="F36" s="2" t="s">
        <v>55</v>
      </c>
      <c r="G36" s="12">
        <f t="shared" ref="G36" si="2">G37</f>
        <v>32464.1</v>
      </c>
    </row>
    <row r="37" spans="1:9" ht="20.25" customHeight="1">
      <c r="A37" s="63"/>
      <c r="B37" s="63"/>
      <c r="C37" s="63"/>
      <c r="D37" s="32"/>
      <c r="E37" s="28"/>
      <c r="F37" s="2" t="s">
        <v>56</v>
      </c>
      <c r="G37" s="12">
        <f>G38</f>
        <v>32464.1</v>
      </c>
    </row>
    <row r="38" spans="1:9" ht="21.75" customHeight="1">
      <c r="A38" s="63"/>
      <c r="B38" s="63"/>
      <c r="C38" s="63"/>
      <c r="D38" s="32"/>
      <c r="E38" s="28"/>
      <c r="F38" s="2" t="s">
        <v>57</v>
      </c>
      <c r="G38" s="12">
        <f>+G39</f>
        <v>32464.1</v>
      </c>
      <c r="H38" s="64"/>
      <c r="I38" s="64"/>
    </row>
    <row r="39" spans="1:9" ht="21.75" customHeight="1">
      <c r="A39" s="63"/>
      <c r="B39" s="63"/>
      <c r="C39" s="63"/>
      <c r="D39" s="32"/>
      <c r="E39" s="28"/>
      <c r="F39" s="11" t="s">
        <v>58</v>
      </c>
      <c r="G39" s="12">
        <f>Հ1!F43</f>
        <v>32464.1</v>
      </c>
    </row>
    <row r="41" spans="1:9" s="54" customFormat="1" ht="22.5" customHeight="1">
      <c r="A41" s="54" t="s">
        <v>147</v>
      </c>
      <c r="B41" s="136"/>
      <c r="C41" s="135"/>
      <c r="D41" s="135"/>
    </row>
    <row r="42" spans="1:9" s="54" customFormat="1" ht="15" customHeight="1">
      <c r="A42" s="54" t="s">
        <v>103</v>
      </c>
      <c r="B42" s="136"/>
      <c r="C42" s="135"/>
      <c r="D42" s="135"/>
    </row>
    <row r="43" spans="1:9" s="14" customFormat="1">
      <c r="B43" s="14" t="s">
        <v>104</v>
      </c>
    </row>
  </sheetData>
  <mergeCells count="4">
    <mergeCell ref="A5:G5"/>
    <mergeCell ref="A8:C8"/>
    <mergeCell ref="D8:E8"/>
    <mergeCell ref="F8:F9"/>
  </mergeCells>
  <pageMargins left="0.118110236220472" right="0.118110236220472" top="0.28000000000000003" bottom="0" header="0.24" footer="0.31496062992126"/>
  <pageSetup paperSize="9" scale="95" orientation="landscape" r:id="rId1"/>
  <rowBreaks count="1" manualBreakCount="1">
    <brk id="33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B49" zoomScaleNormal="100" workbookViewId="0">
      <selection activeCell="E8" sqref="E8"/>
    </sheetView>
  </sheetViews>
  <sheetFormatPr defaultRowHeight="17.25"/>
  <cols>
    <col min="1" max="1" width="7.28515625" style="14" customWidth="1"/>
    <col min="2" max="2" width="10" style="14" customWidth="1"/>
    <col min="3" max="3" width="14.85546875" style="14" customWidth="1"/>
    <col min="4" max="4" width="70.42578125" style="14" customWidth="1"/>
    <col min="5" max="5" width="26.85546875" style="14" customWidth="1"/>
    <col min="6" max="6" width="17.7109375" style="14" customWidth="1"/>
    <col min="7" max="7" width="12.85546875" style="14" customWidth="1"/>
    <col min="8" max="8" width="14.140625" style="14" customWidth="1"/>
    <col min="9" max="9" width="15.140625" style="14" customWidth="1"/>
    <col min="10" max="10" width="13.42578125" style="14" customWidth="1"/>
    <col min="11" max="11" width="17.42578125" style="14" customWidth="1"/>
    <col min="12" max="256" width="9.140625" style="14"/>
    <col min="257" max="257" width="7.28515625" style="14" customWidth="1"/>
    <col min="258" max="258" width="12" style="14" customWidth="1"/>
    <col min="259" max="259" width="11.85546875" style="14" customWidth="1"/>
    <col min="260" max="260" width="64.28515625" style="14" customWidth="1"/>
    <col min="261" max="261" width="16.85546875" style="14" customWidth="1"/>
    <col min="262" max="262" width="17.7109375" style="14" customWidth="1"/>
    <col min="263" max="263" width="12.85546875" style="14" customWidth="1"/>
    <col min="264" max="264" width="14.140625" style="14" customWidth="1"/>
    <col min="265" max="265" width="10.7109375" style="14" customWidth="1"/>
    <col min="266" max="512" width="9.140625" style="14"/>
    <col min="513" max="513" width="7.28515625" style="14" customWidth="1"/>
    <col min="514" max="514" width="12" style="14" customWidth="1"/>
    <col min="515" max="515" width="11.85546875" style="14" customWidth="1"/>
    <col min="516" max="516" width="64.28515625" style="14" customWidth="1"/>
    <col min="517" max="517" width="16.85546875" style="14" customWidth="1"/>
    <col min="518" max="518" width="17.7109375" style="14" customWidth="1"/>
    <col min="519" max="519" width="12.85546875" style="14" customWidth="1"/>
    <col min="520" max="520" width="14.140625" style="14" customWidth="1"/>
    <col min="521" max="521" width="10.7109375" style="14" customWidth="1"/>
    <col min="522" max="768" width="9.140625" style="14"/>
    <col min="769" max="769" width="7.28515625" style="14" customWidth="1"/>
    <col min="770" max="770" width="12" style="14" customWidth="1"/>
    <col min="771" max="771" width="11.85546875" style="14" customWidth="1"/>
    <col min="772" max="772" width="64.28515625" style="14" customWidth="1"/>
    <col min="773" max="773" width="16.85546875" style="14" customWidth="1"/>
    <col min="774" max="774" width="17.7109375" style="14" customWidth="1"/>
    <col min="775" max="775" width="12.85546875" style="14" customWidth="1"/>
    <col min="776" max="776" width="14.140625" style="14" customWidth="1"/>
    <col min="777" max="777" width="10.7109375" style="14" customWidth="1"/>
    <col min="778" max="1024" width="9.140625" style="14"/>
    <col min="1025" max="1025" width="7.28515625" style="14" customWidth="1"/>
    <col min="1026" max="1026" width="12" style="14" customWidth="1"/>
    <col min="1027" max="1027" width="11.85546875" style="14" customWidth="1"/>
    <col min="1028" max="1028" width="64.28515625" style="14" customWidth="1"/>
    <col min="1029" max="1029" width="16.85546875" style="14" customWidth="1"/>
    <col min="1030" max="1030" width="17.7109375" style="14" customWidth="1"/>
    <col min="1031" max="1031" width="12.85546875" style="14" customWidth="1"/>
    <col min="1032" max="1032" width="14.140625" style="14" customWidth="1"/>
    <col min="1033" max="1033" width="10.7109375" style="14" customWidth="1"/>
    <col min="1034" max="1280" width="9.140625" style="14"/>
    <col min="1281" max="1281" width="7.28515625" style="14" customWidth="1"/>
    <col min="1282" max="1282" width="12" style="14" customWidth="1"/>
    <col min="1283" max="1283" width="11.85546875" style="14" customWidth="1"/>
    <col min="1284" max="1284" width="64.28515625" style="14" customWidth="1"/>
    <col min="1285" max="1285" width="16.85546875" style="14" customWidth="1"/>
    <col min="1286" max="1286" width="17.7109375" style="14" customWidth="1"/>
    <col min="1287" max="1287" width="12.85546875" style="14" customWidth="1"/>
    <col min="1288" max="1288" width="14.140625" style="14" customWidth="1"/>
    <col min="1289" max="1289" width="10.7109375" style="14" customWidth="1"/>
    <col min="1290" max="1536" width="9.140625" style="14"/>
    <col min="1537" max="1537" width="7.28515625" style="14" customWidth="1"/>
    <col min="1538" max="1538" width="12" style="14" customWidth="1"/>
    <col min="1539" max="1539" width="11.85546875" style="14" customWidth="1"/>
    <col min="1540" max="1540" width="64.28515625" style="14" customWidth="1"/>
    <col min="1541" max="1541" width="16.85546875" style="14" customWidth="1"/>
    <col min="1542" max="1542" width="17.7109375" style="14" customWidth="1"/>
    <col min="1543" max="1543" width="12.85546875" style="14" customWidth="1"/>
    <col min="1544" max="1544" width="14.140625" style="14" customWidth="1"/>
    <col min="1545" max="1545" width="10.7109375" style="14" customWidth="1"/>
    <col min="1546" max="1792" width="9.140625" style="14"/>
    <col min="1793" max="1793" width="7.28515625" style="14" customWidth="1"/>
    <col min="1794" max="1794" width="12" style="14" customWidth="1"/>
    <col min="1795" max="1795" width="11.85546875" style="14" customWidth="1"/>
    <col min="1796" max="1796" width="64.28515625" style="14" customWidth="1"/>
    <col min="1797" max="1797" width="16.85546875" style="14" customWidth="1"/>
    <col min="1798" max="1798" width="17.7109375" style="14" customWidth="1"/>
    <col min="1799" max="1799" width="12.85546875" style="14" customWidth="1"/>
    <col min="1800" max="1800" width="14.140625" style="14" customWidth="1"/>
    <col min="1801" max="1801" width="10.7109375" style="14" customWidth="1"/>
    <col min="1802" max="2048" width="9.140625" style="14"/>
    <col min="2049" max="2049" width="7.28515625" style="14" customWidth="1"/>
    <col min="2050" max="2050" width="12" style="14" customWidth="1"/>
    <col min="2051" max="2051" width="11.85546875" style="14" customWidth="1"/>
    <col min="2052" max="2052" width="64.28515625" style="14" customWidth="1"/>
    <col min="2053" max="2053" width="16.85546875" style="14" customWidth="1"/>
    <col min="2054" max="2054" width="17.7109375" style="14" customWidth="1"/>
    <col min="2055" max="2055" width="12.85546875" style="14" customWidth="1"/>
    <col min="2056" max="2056" width="14.140625" style="14" customWidth="1"/>
    <col min="2057" max="2057" width="10.7109375" style="14" customWidth="1"/>
    <col min="2058" max="2304" width="9.140625" style="14"/>
    <col min="2305" max="2305" width="7.28515625" style="14" customWidth="1"/>
    <col min="2306" max="2306" width="12" style="14" customWidth="1"/>
    <col min="2307" max="2307" width="11.85546875" style="14" customWidth="1"/>
    <col min="2308" max="2308" width="64.28515625" style="14" customWidth="1"/>
    <col min="2309" max="2309" width="16.85546875" style="14" customWidth="1"/>
    <col min="2310" max="2310" width="17.7109375" style="14" customWidth="1"/>
    <col min="2311" max="2311" width="12.85546875" style="14" customWidth="1"/>
    <col min="2312" max="2312" width="14.140625" style="14" customWidth="1"/>
    <col min="2313" max="2313" width="10.7109375" style="14" customWidth="1"/>
    <col min="2314" max="2560" width="9.140625" style="14"/>
    <col min="2561" max="2561" width="7.28515625" style="14" customWidth="1"/>
    <col min="2562" max="2562" width="12" style="14" customWidth="1"/>
    <col min="2563" max="2563" width="11.85546875" style="14" customWidth="1"/>
    <col min="2564" max="2564" width="64.28515625" style="14" customWidth="1"/>
    <col min="2565" max="2565" width="16.85546875" style="14" customWidth="1"/>
    <col min="2566" max="2566" width="17.7109375" style="14" customWidth="1"/>
    <col min="2567" max="2567" width="12.85546875" style="14" customWidth="1"/>
    <col min="2568" max="2568" width="14.140625" style="14" customWidth="1"/>
    <col min="2569" max="2569" width="10.7109375" style="14" customWidth="1"/>
    <col min="2570" max="2816" width="9.140625" style="14"/>
    <col min="2817" max="2817" width="7.28515625" style="14" customWidth="1"/>
    <col min="2818" max="2818" width="12" style="14" customWidth="1"/>
    <col min="2819" max="2819" width="11.85546875" style="14" customWidth="1"/>
    <col min="2820" max="2820" width="64.28515625" style="14" customWidth="1"/>
    <col min="2821" max="2821" width="16.85546875" style="14" customWidth="1"/>
    <col min="2822" max="2822" width="17.7109375" style="14" customWidth="1"/>
    <col min="2823" max="2823" width="12.85546875" style="14" customWidth="1"/>
    <col min="2824" max="2824" width="14.140625" style="14" customWidth="1"/>
    <col min="2825" max="2825" width="10.7109375" style="14" customWidth="1"/>
    <col min="2826" max="3072" width="9.140625" style="14"/>
    <col min="3073" max="3073" width="7.28515625" style="14" customWidth="1"/>
    <col min="3074" max="3074" width="12" style="14" customWidth="1"/>
    <col min="3075" max="3075" width="11.85546875" style="14" customWidth="1"/>
    <col min="3076" max="3076" width="64.28515625" style="14" customWidth="1"/>
    <col min="3077" max="3077" width="16.85546875" style="14" customWidth="1"/>
    <col min="3078" max="3078" width="17.7109375" style="14" customWidth="1"/>
    <col min="3079" max="3079" width="12.85546875" style="14" customWidth="1"/>
    <col min="3080" max="3080" width="14.140625" style="14" customWidth="1"/>
    <col min="3081" max="3081" width="10.7109375" style="14" customWidth="1"/>
    <col min="3082" max="3328" width="9.140625" style="14"/>
    <col min="3329" max="3329" width="7.28515625" style="14" customWidth="1"/>
    <col min="3330" max="3330" width="12" style="14" customWidth="1"/>
    <col min="3331" max="3331" width="11.85546875" style="14" customWidth="1"/>
    <col min="3332" max="3332" width="64.28515625" style="14" customWidth="1"/>
    <col min="3333" max="3333" width="16.85546875" style="14" customWidth="1"/>
    <col min="3334" max="3334" width="17.7109375" style="14" customWidth="1"/>
    <col min="3335" max="3335" width="12.85546875" style="14" customWidth="1"/>
    <col min="3336" max="3336" width="14.140625" style="14" customWidth="1"/>
    <col min="3337" max="3337" width="10.7109375" style="14" customWidth="1"/>
    <col min="3338" max="3584" width="9.140625" style="14"/>
    <col min="3585" max="3585" width="7.28515625" style="14" customWidth="1"/>
    <col min="3586" max="3586" width="12" style="14" customWidth="1"/>
    <col min="3587" max="3587" width="11.85546875" style="14" customWidth="1"/>
    <col min="3588" max="3588" width="64.28515625" style="14" customWidth="1"/>
    <col min="3589" max="3589" width="16.85546875" style="14" customWidth="1"/>
    <col min="3590" max="3590" width="17.7109375" style="14" customWidth="1"/>
    <col min="3591" max="3591" width="12.85546875" style="14" customWidth="1"/>
    <col min="3592" max="3592" width="14.140625" style="14" customWidth="1"/>
    <col min="3593" max="3593" width="10.7109375" style="14" customWidth="1"/>
    <col min="3594" max="3840" width="9.140625" style="14"/>
    <col min="3841" max="3841" width="7.28515625" style="14" customWidth="1"/>
    <col min="3842" max="3842" width="12" style="14" customWidth="1"/>
    <col min="3843" max="3843" width="11.85546875" style="14" customWidth="1"/>
    <col min="3844" max="3844" width="64.28515625" style="14" customWidth="1"/>
    <col min="3845" max="3845" width="16.85546875" style="14" customWidth="1"/>
    <col min="3846" max="3846" width="17.7109375" style="14" customWidth="1"/>
    <col min="3847" max="3847" width="12.85546875" style="14" customWidth="1"/>
    <col min="3848" max="3848" width="14.140625" style="14" customWidth="1"/>
    <col min="3849" max="3849" width="10.7109375" style="14" customWidth="1"/>
    <col min="3850" max="4096" width="9.140625" style="14"/>
    <col min="4097" max="4097" width="7.28515625" style="14" customWidth="1"/>
    <col min="4098" max="4098" width="12" style="14" customWidth="1"/>
    <col min="4099" max="4099" width="11.85546875" style="14" customWidth="1"/>
    <col min="4100" max="4100" width="64.28515625" style="14" customWidth="1"/>
    <col min="4101" max="4101" width="16.85546875" style="14" customWidth="1"/>
    <col min="4102" max="4102" width="17.7109375" style="14" customWidth="1"/>
    <col min="4103" max="4103" width="12.85546875" style="14" customWidth="1"/>
    <col min="4104" max="4104" width="14.140625" style="14" customWidth="1"/>
    <col min="4105" max="4105" width="10.7109375" style="14" customWidth="1"/>
    <col min="4106" max="4352" width="9.140625" style="14"/>
    <col min="4353" max="4353" width="7.28515625" style="14" customWidth="1"/>
    <col min="4354" max="4354" width="12" style="14" customWidth="1"/>
    <col min="4355" max="4355" width="11.85546875" style="14" customWidth="1"/>
    <col min="4356" max="4356" width="64.28515625" style="14" customWidth="1"/>
    <col min="4357" max="4357" width="16.85546875" style="14" customWidth="1"/>
    <col min="4358" max="4358" width="17.7109375" style="14" customWidth="1"/>
    <col min="4359" max="4359" width="12.85546875" style="14" customWidth="1"/>
    <col min="4360" max="4360" width="14.140625" style="14" customWidth="1"/>
    <col min="4361" max="4361" width="10.7109375" style="14" customWidth="1"/>
    <col min="4362" max="4608" width="9.140625" style="14"/>
    <col min="4609" max="4609" width="7.28515625" style="14" customWidth="1"/>
    <col min="4610" max="4610" width="12" style="14" customWidth="1"/>
    <col min="4611" max="4611" width="11.85546875" style="14" customWidth="1"/>
    <col min="4612" max="4612" width="64.28515625" style="14" customWidth="1"/>
    <col min="4613" max="4613" width="16.85546875" style="14" customWidth="1"/>
    <col min="4614" max="4614" width="17.7109375" style="14" customWidth="1"/>
    <col min="4615" max="4615" width="12.85546875" style="14" customWidth="1"/>
    <col min="4616" max="4616" width="14.140625" style="14" customWidth="1"/>
    <col min="4617" max="4617" width="10.7109375" style="14" customWidth="1"/>
    <col min="4618" max="4864" width="9.140625" style="14"/>
    <col min="4865" max="4865" width="7.28515625" style="14" customWidth="1"/>
    <col min="4866" max="4866" width="12" style="14" customWidth="1"/>
    <col min="4867" max="4867" width="11.85546875" style="14" customWidth="1"/>
    <col min="4868" max="4868" width="64.28515625" style="14" customWidth="1"/>
    <col min="4869" max="4869" width="16.85546875" style="14" customWidth="1"/>
    <col min="4870" max="4870" width="17.7109375" style="14" customWidth="1"/>
    <col min="4871" max="4871" width="12.85546875" style="14" customWidth="1"/>
    <col min="4872" max="4872" width="14.140625" style="14" customWidth="1"/>
    <col min="4873" max="4873" width="10.7109375" style="14" customWidth="1"/>
    <col min="4874" max="5120" width="9.140625" style="14"/>
    <col min="5121" max="5121" width="7.28515625" style="14" customWidth="1"/>
    <col min="5122" max="5122" width="12" style="14" customWidth="1"/>
    <col min="5123" max="5123" width="11.85546875" style="14" customWidth="1"/>
    <col min="5124" max="5124" width="64.28515625" style="14" customWidth="1"/>
    <col min="5125" max="5125" width="16.85546875" style="14" customWidth="1"/>
    <col min="5126" max="5126" width="17.7109375" style="14" customWidth="1"/>
    <col min="5127" max="5127" width="12.85546875" style="14" customWidth="1"/>
    <col min="5128" max="5128" width="14.140625" style="14" customWidth="1"/>
    <col min="5129" max="5129" width="10.7109375" style="14" customWidth="1"/>
    <col min="5130" max="5376" width="9.140625" style="14"/>
    <col min="5377" max="5377" width="7.28515625" style="14" customWidth="1"/>
    <col min="5378" max="5378" width="12" style="14" customWidth="1"/>
    <col min="5379" max="5379" width="11.85546875" style="14" customWidth="1"/>
    <col min="5380" max="5380" width="64.28515625" style="14" customWidth="1"/>
    <col min="5381" max="5381" width="16.85546875" style="14" customWidth="1"/>
    <col min="5382" max="5382" width="17.7109375" style="14" customWidth="1"/>
    <col min="5383" max="5383" width="12.85546875" style="14" customWidth="1"/>
    <col min="5384" max="5384" width="14.140625" style="14" customWidth="1"/>
    <col min="5385" max="5385" width="10.7109375" style="14" customWidth="1"/>
    <col min="5386" max="5632" width="9.140625" style="14"/>
    <col min="5633" max="5633" width="7.28515625" style="14" customWidth="1"/>
    <col min="5634" max="5634" width="12" style="14" customWidth="1"/>
    <col min="5635" max="5635" width="11.85546875" style="14" customWidth="1"/>
    <col min="5636" max="5636" width="64.28515625" style="14" customWidth="1"/>
    <col min="5637" max="5637" width="16.85546875" style="14" customWidth="1"/>
    <col min="5638" max="5638" width="17.7109375" style="14" customWidth="1"/>
    <col min="5639" max="5639" width="12.85546875" style="14" customWidth="1"/>
    <col min="5640" max="5640" width="14.140625" style="14" customWidth="1"/>
    <col min="5641" max="5641" width="10.7109375" style="14" customWidth="1"/>
    <col min="5642" max="5888" width="9.140625" style="14"/>
    <col min="5889" max="5889" width="7.28515625" style="14" customWidth="1"/>
    <col min="5890" max="5890" width="12" style="14" customWidth="1"/>
    <col min="5891" max="5891" width="11.85546875" style="14" customWidth="1"/>
    <col min="5892" max="5892" width="64.28515625" style="14" customWidth="1"/>
    <col min="5893" max="5893" width="16.85546875" style="14" customWidth="1"/>
    <col min="5894" max="5894" width="17.7109375" style="14" customWidth="1"/>
    <col min="5895" max="5895" width="12.85546875" style="14" customWidth="1"/>
    <col min="5896" max="5896" width="14.140625" style="14" customWidth="1"/>
    <col min="5897" max="5897" width="10.7109375" style="14" customWidth="1"/>
    <col min="5898" max="6144" width="9.140625" style="14"/>
    <col min="6145" max="6145" width="7.28515625" style="14" customWidth="1"/>
    <col min="6146" max="6146" width="12" style="14" customWidth="1"/>
    <col min="6147" max="6147" width="11.85546875" style="14" customWidth="1"/>
    <col min="6148" max="6148" width="64.28515625" style="14" customWidth="1"/>
    <col min="6149" max="6149" width="16.85546875" style="14" customWidth="1"/>
    <col min="6150" max="6150" width="17.7109375" style="14" customWidth="1"/>
    <col min="6151" max="6151" width="12.85546875" style="14" customWidth="1"/>
    <col min="6152" max="6152" width="14.140625" style="14" customWidth="1"/>
    <col min="6153" max="6153" width="10.7109375" style="14" customWidth="1"/>
    <col min="6154" max="6400" width="9.140625" style="14"/>
    <col min="6401" max="6401" width="7.28515625" style="14" customWidth="1"/>
    <col min="6402" max="6402" width="12" style="14" customWidth="1"/>
    <col min="6403" max="6403" width="11.85546875" style="14" customWidth="1"/>
    <col min="6404" max="6404" width="64.28515625" style="14" customWidth="1"/>
    <col min="6405" max="6405" width="16.85546875" style="14" customWidth="1"/>
    <col min="6406" max="6406" width="17.7109375" style="14" customWidth="1"/>
    <col min="6407" max="6407" width="12.85546875" style="14" customWidth="1"/>
    <col min="6408" max="6408" width="14.140625" style="14" customWidth="1"/>
    <col min="6409" max="6409" width="10.7109375" style="14" customWidth="1"/>
    <col min="6410" max="6656" width="9.140625" style="14"/>
    <col min="6657" max="6657" width="7.28515625" style="14" customWidth="1"/>
    <col min="6658" max="6658" width="12" style="14" customWidth="1"/>
    <col min="6659" max="6659" width="11.85546875" style="14" customWidth="1"/>
    <col min="6660" max="6660" width="64.28515625" style="14" customWidth="1"/>
    <col min="6661" max="6661" width="16.85546875" style="14" customWidth="1"/>
    <col min="6662" max="6662" width="17.7109375" style="14" customWidth="1"/>
    <col min="6663" max="6663" width="12.85546875" style="14" customWidth="1"/>
    <col min="6664" max="6664" width="14.140625" style="14" customWidth="1"/>
    <col min="6665" max="6665" width="10.7109375" style="14" customWidth="1"/>
    <col min="6666" max="6912" width="9.140625" style="14"/>
    <col min="6913" max="6913" width="7.28515625" style="14" customWidth="1"/>
    <col min="6914" max="6914" width="12" style="14" customWidth="1"/>
    <col min="6915" max="6915" width="11.85546875" style="14" customWidth="1"/>
    <col min="6916" max="6916" width="64.28515625" style="14" customWidth="1"/>
    <col min="6917" max="6917" width="16.85546875" style="14" customWidth="1"/>
    <col min="6918" max="6918" width="17.7109375" style="14" customWidth="1"/>
    <col min="6919" max="6919" width="12.85546875" style="14" customWidth="1"/>
    <col min="6920" max="6920" width="14.140625" style="14" customWidth="1"/>
    <col min="6921" max="6921" width="10.7109375" style="14" customWidth="1"/>
    <col min="6922" max="7168" width="9.140625" style="14"/>
    <col min="7169" max="7169" width="7.28515625" style="14" customWidth="1"/>
    <col min="7170" max="7170" width="12" style="14" customWidth="1"/>
    <col min="7171" max="7171" width="11.85546875" style="14" customWidth="1"/>
    <col min="7172" max="7172" width="64.28515625" style="14" customWidth="1"/>
    <col min="7173" max="7173" width="16.85546875" style="14" customWidth="1"/>
    <col min="7174" max="7174" width="17.7109375" style="14" customWidth="1"/>
    <col min="7175" max="7175" width="12.85546875" style="14" customWidth="1"/>
    <col min="7176" max="7176" width="14.140625" style="14" customWidth="1"/>
    <col min="7177" max="7177" width="10.7109375" style="14" customWidth="1"/>
    <col min="7178" max="7424" width="9.140625" style="14"/>
    <col min="7425" max="7425" width="7.28515625" style="14" customWidth="1"/>
    <col min="7426" max="7426" width="12" style="14" customWidth="1"/>
    <col min="7427" max="7427" width="11.85546875" style="14" customWidth="1"/>
    <col min="7428" max="7428" width="64.28515625" style="14" customWidth="1"/>
    <col min="7429" max="7429" width="16.85546875" style="14" customWidth="1"/>
    <col min="7430" max="7430" width="17.7109375" style="14" customWidth="1"/>
    <col min="7431" max="7431" width="12.85546875" style="14" customWidth="1"/>
    <col min="7432" max="7432" width="14.140625" style="14" customWidth="1"/>
    <col min="7433" max="7433" width="10.7109375" style="14" customWidth="1"/>
    <col min="7434" max="7680" width="9.140625" style="14"/>
    <col min="7681" max="7681" width="7.28515625" style="14" customWidth="1"/>
    <col min="7682" max="7682" width="12" style="14" customWidth="1"/>
    <col min="7683" max="7683" width="11.85546875" style="14" customWidth="1"/>
    <col min="7684" max="7684" width="64.28515625" style="14" customWidth="1"/>
    <col min="7685" max="7685" width="16.85546875" style="14" customWidth="1"/>
    <col min="7686" max="7686" width="17.7109375" style="14" customWidth="1"/>
    <col min="7687" max="7687" width="12.85546875" style="14" customWidth="1"/>
    <col min="7688" max="7688" width="14.140625" style="14" customWidth="1"/>
    <col min="7689" max="7689" width="10.7109375" style="14" customWidth="1"/>
    <col min="7690" max="7936" width="9.140625" style="14"/>
    <col min="7937" max="7937" width="7.28515625" style="14" customWidth="1"/>
    <col min="7938" max="7938" width="12" style="14" customWidth="1"/>
    <col min="7939" max="7939" width="11.85546875" style="14" customWidth="1"/>
    <col min="7940" max="7940" width="64.28515625" style="14" customWidth="1"/>
    <col min="7941" max="7941" width="16.85546875" style="14" customWidth="1"/>
    <col min="7942" max="7942" width="17.7109375" style="14" customWidth="1"/>
    <col min="7943" max="7943" width="12.85546875" style="14" customWidth="1"/>
    <col min="7944" max="7944" width="14.140625" style="14" customWidth="1"/>
    <col min="7945" max="7945" width="10.7109375" style="14" customWidth="1"/>
    <col min="7946" max="8192" width="9.140625" style="14"/>
    <col min="8193" max="8193" width="7.28515625" style="14" customWidth="1"/>
    <col min="8194" max="8194" width="12" style="14" customWidth="1"/>
    <col min="8195" max="8195" width="11.85546875" style="14" customWidth="1"/>
    <col min="8196" max="8196" width="64.28515625" style="14" customWidth="1"/>
    <col min="8197" max="8197" width="16.85546875" style="14" customWidth="1"/>
    <col min="8198" max="8198" width="17.7109375" style="14" customWidth="1"/>
    <col min="8199" max="8199" width="12.85546875" style="14" customWidth="1"/>
    <col min="8200" max="8200" width="14.140625" style="14" customWidth="1"/>
    <col min="8201" max="8201" width="10.7109375" style="14" customWidth="1"/>
    <col min="8202" max="8448" width="9.140625" style="14"/>
    <col min="8449" max="8449" width="7.28515625" style="14" customWidth="1"/>
    <col min="8450" max="8450" width="12" style="14" customWidth="1"/>
    <col min="8451" max="8451" width="11.85546875" style="14" customWidth="1"/>
    <col min="8452" max="8452" width="64.28515625" style="14" customWidth="1"/>
    <col min="8453" max="8453" width="16.85546875" style="14" customWidth="1"/>
    <col min="8454" max="8454" width="17.7109375" style="14" customWidth="1"/>
    <col min="8455" max="8455" width="12.85546875" style="14" customWidth="1"/>
    <col min="8456" max="8456" width="14.140625" style="14" customWidth="1"/>
    <col min="8457" max="8457" width="10.7109375" style="14" customWidth="1"/>
    <col min="8458" max="8704" width="9.140625" style="14"/>
    <col min="8705" max="8705" width="7.28515625" style="14" customWidth="1"/>
    <col min="8706" max="8706" width="12" style="14" customWidth="1"/>
    <col min="8707" max="8707" width="11.85546875" style="14" customWidth="1"/>
    <col min="8708" max="8708" width="64.28515625" style="14" customWidth="1"/>
    <col min="8709" max="8709" width="16.85546875" style="14" customWidth="1"/>
    <col min="8710" max="8710" width="17.7109375" style="14" customWidth="1"/>
    <col min="8711" max="8711" width="12.85546875" style="14" customWidth="1"/>
    <col min="8712" max="8712" width="14.140625" style="14" customWidth="1"/>
    <col min="8713" max="8713" width="10.7109375" style="14" customWidth="1"/>
    <col min="8714" max="8960" width="9.140625" style="14"/>
    <col min="8961" max="8961" width="7.28515625" style="14" customWidth="1"/>
    <col min="8962" max="8962" width="12" style="14" customWidth="1"/>
    <col min="8963" max="8963" width="11.85546875" style="14" customWidth="1"/>
    <col min="8964" max="8964" width="64.28515625" style="14" customWidth="1"/>
    <col min="8965" max="8965" width="16.85546875" style="14" customWidth="1"/>
    <col min="8966" max="8966" width="17.7109375" style="14" customWidth="1"/>
    <col min="8967" max="8967" width="12.85546875" style="14" customWidth="1"/>
    <col min="8968" max="8968" width="14.140625" style="14" customWidth="1"/>
    <col min="8969" max="8969" width="10.7109375" style="14" customWidth="1"/>
    <col min="8970" max="9216" width="9.140625" style="14"/>
    <col min="9217" max="9217" width="7.28515625" style="14" customWidth="1"/>
    <col min="9218" max="9218" width="12" style="14" customWidth="1"/>
    <col min="9219" max="9219" width="11.85546875" style="14" customWidth="1"/>
    <col min="9220" max="9220" width="64.28515625" style="14" customWidth="1"/>
    <col min="9221" max="9221" width="16.85546875" style="14" customWidth="1"/>
    <col min="9222" max="9222" width="17.7109375" style="14" customWidth="1"/>
    <col min="9223" max="9223" width="12.85546875" style="14" customWidth="1"/>
    <col min="9224" max="9224" width="14.140625" style="14" customWidth="1"/>
    <col min="9225" max="9225" width="10.7109375" style="14" customWidth="1"/>
    <col min="9226" max="9472" width="9.140625" style="14"/>
    <col min="9473" max="9473" width="7.28515625" style="14" customWidth="1"/>
    <col min="9474" max="9474" width="12" style="14" customWidth="1"/>
    <col min="9475" max="9475" width="11.85546875" style="14" customWidth="1"/>
    <col min="9476" max="9476" width="64.28515625" style="14" customWidth="1"/>
    <col min="9477" max="9477" width="16.85546875" style="14" customWidth="1"/>
    <col min="9478" max="9478" width="17.7109375" style="14" customWidth="1"/>
    <col min="9479" max="9479" width="12.85546875" style="14" customWidth="1"/>
    <col min="9480" max="9480" width="14.140625" style="14" customWidth="1"/>
    <col min="9481" max="9481" width="10.7109375" style="14" customWidth="1"/>
    <col min="9482" max="9728" width="9.140625" style="14"/>
    <col min="9729" max="9729" width="7.28515625" style="14" customWidth="1"/>
    <col min="9730" max="9730" width="12" style="14" customWidth="1"/>
    <col min="9731" max="9731" width="11.85546875" style="14" customWidth="1"/>
    <col min="9732" max="9732" width="64.28515625" style="14" customWidth="1"/>
    <col min="9733" max="9733" width="16.85546875" style="14" customWidth="1"/>
    <col min="9734" max="9734" width="17.7109375" style="14" customWidth="1"/>
    <col min="9735" max="9735" width="12.85546875" style="14" customWidth="1"/>
    <col min="9736" max="9736" width="14.140625" style="14" customWidth="1"/>
    <col min="9737" max="9737" width="10.7109375" style="14" customWidth="1"/>
    <col min="9738" max="9984" width="9.140625" style="14"/>
    <col min="9985" max="9985" width="7.28515625" style="14" customWidth="1"/>
    <col min="9986" max="9986" width="12" style="14" customWidth="1"/>
    <col min="9987" max="9987" width="11.85546875" style="14" customWidth="1"/>
    <col min="9988" max="9988" width="64.28515625" style="14" customWidth="1"/>
    <col min="9989" max="9989" width="16.85546875" style="14" customWidth="1"/>
    <col min="9990" max="9990" width="17.7109375" style="14" customWidth="1"/>
    <col min="9991" max="9991" width="12.85546875" style="14" customWidth="1"/>
    <col min="9992" max="9992" width="14.140625" style="14" customWidth="1"/>
    <col min="9993" max="9993" width="10.7109375" style="14" customWidth="1"/>
    <col min="9994" max="10240" width="9.140625" style="14"/>
    <col min="10241" max="10241" width="7.28515625" style="14" customWidth="1"/>
    <col min="10242" max="10242" width="12" style="14" customWidth="1"/>
    <col min="10243" max="10243" width="11.85546875" style="14" customWidth="1"/>
    <col min="10244" max="10244" width="64.28515625" style="14" customWidth="1"/>
    <col min="10245" max="10245" width="16.85546875" style="14" customWidth="1"/>
    <col min="10246" max="10246" width="17.7109375" style="14" customWidth="1"/>
    <col min="10247" max="10247" width="12.85546875" style="14" customWidth="1"/>
    <col min="10248" max="10248" width="14.140625" style="14" customWidth="1"/>
    <col min="10249" max="10249" width="10.7109375" style="14" customWidth="1"/>
    <col min="10250" max="10496" width="9.140625" style="14"/>
    <col min="10497" max="10497" width="7.28515625" style="14" customWidth="1"/>
    <col min="10498" max="10498" width="12" style="14" customWidth="1"/>
    <col min="10499" max="10499" width="11.85546875" style="14" customWidth="1"/>
    <col min="10500" max="10500" width="64.28515625" style="14" customWidth="1"/>
    <col min="10501" max="10501" width="16.85546875" style="14" customWidth="1"/>
    <col min="10502" max="10502" width="17.7109375" style="14" customWidth="1"/>
    <col min="10503" max="10503" width="12.85546875" style="14" customWidth="1"/>
    <col min="10504" max="10504" width="14.140625" style="14" customWidth="1"/>
    <col min="10505" max="10505" width="10.7109375" style="14" customWidth="1"/>
    <col min="10506" max="10752" width="9.140625" style="14"/>
    <col min="10753" max="10753" width="7.28515625" style="14" customWidth="1"/>
    <col min="10754" max="10754" width="12" style="14" customWidth="1"/>
    <col min="10755" max="10755" width="11.85546875" style="14" customWidth="1"/>
    <col min="10756" max="10756" width="64.28515625" style="14" customWidth="1"/>
    <col min="10757" max="10757" width="16.85546875" style="14" customWidth="1"/>
    <col min="10758" max="10758" width="17.7109375" style="14" customWidth="1"/>
    <col min="10759" max="10759" width="12.85546875" style="14" customWidth="1"/>
    <col min="10760" max="10760" width="14.140625" style="14" customWidth="1"/>
    <col min="10761" max="10761" width="10.7109375" style="14" customWidth="1"/>
    <col min="10762" max="11008" width="9.140625" style="14"/>
    <col min="11009" max="11009" width="7.28515625" style="14" customWidth="1"/>
    <col min="11010" max="11010" width="12" style="14" customWidth="1"/>
    <col min="11011" max="11011" width="11.85546875" style="14" customWidth="1"/>
    <col min="11012" max="11012" width="64.28515625" style="14" customWidth="1"/>
    <col min="11013" max="11013" width="16.85546875" style="14" customWidth="1"/>
    <col min="11014" max="11014" width="17.7109375" style="14" customWidth="1"/>
    <col min="11015" max="11015" width="12.85546875" style="14" customWidth="1"/>
    <col min="11016" max="11016" width="14.140625" style="14" customWidth="1"/>
    <col min="11017" max="11017" width="10.7109375" style="14" customWidth="1"/>
    <col min="11018" max="11264" width="9.140625" style="14"/>
    <col min="11265" max="11265" width="7.28515625" style="14" customWidth="1"/>
    <col min="11266" max="11266" width="12" style="14" customWidth="1"/>
    <col min="11267" max="11267" width="11.85546875" style="14" customWidth="1"/>
    <col min="11268" max="11268" width="64.28515625" style="14" customWidth="1"/>
    <col min="11269" max="11269" width="16.85546875" style="14" customWidth="1"/>
    <col min="11270" max="11270" width="17.7109375" style="14" customWidth="1"/>
    <col min="11271" max="11271" width="12.85546875" style="14" customWidth="1"/>
    <col min="11272" max="11272" width="14.140625" style="14" customWidth="1"/>
    <col min="11273" max="11273" width="10.7109375" style="14" customWidth="1"/>
    <col min="11274" max="11520" width="9.140625" style="14"/>
    <col min="11521" max="11521" width="7.28515625" style="14" customWidth="1"/>
    <col min="11522" max="11522" width="12" style="14" customWidth="1"/>
    <col min="11523" max="11523" width="11.85546875" style="14" customWidth="1"/>
    <col min="11524" max="11524" width="64.28515625" style="14" customWidth="1"/>
    <col min="11525" max="11525" width="16.85546875" style="14" customWidth="1"/>
    <col min="11526" max="11526" width="17.7109375" style="14" customWidth="1"/>
    <col min="11527" max="11527" width="12.85546875" style="14" customWidth="1"/>
    <col min="11528" max="11528" width="14.140625" style="14" customWidth="1"/>
    <col min="11529" max="11529" width="10.7109375" style="14" customWidth="1"/>
    <col min="11530" max="11776" width="9.140625" style="14"/>
    <col min="11777" max="11777" width="7.28515625" style="14" customWidth="1"/>
    <col min="11778" max="11778" width="12" style="14" customWidth="1"/>
    <col min="11779" max="11779" width="11.85546875" style="14" customWidth="1"/>
    <col min="11780" max="11780" width="64.28515625" style="14" customWidth="1"/>
    <col min="11781" max="11781" width="16.85546875" style="14" customWidth="1"/>
    <col min="11782" max="11782" width="17.7109375" style="14" customWidth="1"/>
    <col min="11783" max="11783" width="12.85546875" style="14" customWidth="1"/>
    <col min="11784" max="11784" width="14.140625" style="14" customWidth="1"/>
    <col min="11785" max="11785" width="10.7109375" style="14" customWidth="1"/>
    <col min="11786" max="12032" width="9.140625" style="14"/>
    <col min="12033" max="12033" width="7.28515625" style="14" customWidth="1"/>
    <col min="12034" max="12034" width="12" style="14" customWidth="1"/>
    <col min="12035" max="12035" width="11.85546875" style="14" customWidth="1"/>
    <col min="12036" max="12036" width="64.28515625" style="14" customWidth="1"/>
    <col min="12037" max="12037" width="16.85546875" style="14" customWidth="1"/>
    <col min="12038" max="12038" width="17.7109375" style="14" customWidth="1"/>
    <col min="12039" max="12039" width="12.85546875" style="14" customWidth="1"/>
    <col min="12040" max="12040" width="14.140625" style="14" customWidth="1"/>
    <col min="12041" max="12041" width="10.7109375" style="14" customWidth="1"/>
    <col min="12042" max="12288" width="9.140625" style="14"/>
    <col min="12289" max="12289" width="7.28515625" style="14" customWidth="1"/>
    <col min="12290" max="12290" width="12" style="14" customWidth="1"/>
    <col min="12291" max="12291" width="11.85546875" style="14" customWidth="1"/>
    <col min="12292" max="12292" width="64.28515625" style="14" customWidth="1"/>
    <col min="12293" max="12293" width="16.85546875" style="14" customWidth="1"/>
    <col min="12294" max="12294" width="17.7109375" style="14" customWidth="1"/>
    <col min="12295" max="12295" width="12.85546875" style="14" customWidth="1"/>
    <col min="12296" max="12296" width="14.140625" style="14" customWidth="1"/>
    <col min="12297" max="12297" width="10.7109375" style="14" customWidth="1"/>
    <col min="12298" max="12544" width="9.140625" style="14"/>
    <col min="12545" max="12545" width="7.28515625" style="14" customWidth="1"/>
    <col min="12546" max="12546" width="12" style="14" customWidth="1"/>
    <col min="12547" max="12547" width="11.85546875" style="14" customWidth="1"/>
    <col min="12548" max="12548" width="64.28515625" style="14" customWidth="1"/>
    <col min="12549" max="12549" width="16.85546875" style="14" customWidth="1"/>
    <col min="12550" max="12550" width="17.7109375" style="14" customWidth="1"/>
    <col min="12551" max="12551" width="12.85546875" style="14" customWidth="1"/>
    <col min="12552" max="12552" width="14.140625" style="14" customWidth="1"/>
    <col min="12553" max="12553" width="10.7109375" style="14" customWidth="1"/>
    <col min="12554" max="12800" width="9.140625" style="14"/>
    <col min="12801" max="12801" width="7.28515625" style="14" customWidth="1"/>
    <col min="12802" max="12802" width="12" style="14" customWidth="1"/>
    <col min="12803" max="12803" width="11.85546875" style="14" customWidth="1"/>
    <col min="12804" max="12804" width="64.28515625" style="14" customWidth="1"/>
    <col min="12805" max="12805" width="16.85546875" style="14" customWidth="1"/>
    <col min="12806" max="12806" width="17.7109375" style="14" customWidth="1"/>
    <col min="12807" max="12807" width="12.85546875" style="14" customWidth="1"/>
    <col min="12808" max="12808" width="14.140625" style="14" customWidth="1"/>
    <col min="12809" max="12809" width="10.7109375" style="14" customWidth="1"/>
    <col min="12810" max="13056" width="9.140625" style="14"/>
    <col min="13057" max="13057" width="7.28515625" style="14" customWidth="1"/>
    <col min="13058" max="13058" width="12" style="14" customWidth="1"/>
    <col min="13059" max="13059" width="11.85546875" style="14" customWidth="1"/>
    <col min="13060" max="13060" width="64.28515625" style="14" customWidth="1"/>
    <col min="13061" max="13061" width="16.85546875" style="14" customWidth="1"/>
    <col min="13062" max="13062" width="17.7109375" style="14" customWidth="1"/>
    <col min="13063" max="13063" width="12.85546875" style="14" customWidth="1"/>
    <col min="13064" max="13064" width="14.140625" style="14" customWidth="1"/>
    <col min="13065" max="13065" width="10.7109375" style="14" customWidth="1"/>
    <col min="13066" max="13312" width="9.140625" style="14"/>
    <col min="13313" max="13313" width="7.28515625" style="14" customWidth="1"/>
    <col min="13314" max="13314" width="12" style="14" customWidth="1"/>
    <col min="13315" max="13315" width="11.85546875" style="14" customWidth="1"/>
    <col min="13316" max="13316" width="64.28515625" style="14" customWidth="1"/>
    <col min="13317" max="13317" width="16.85546875" style="14" customWidth="1"/>
    <col min="13318" max="13318" width="17.7109375" style="14" customWidth="1"/>
    <col min="13319" max="13319" width="12.85546875" style="14" customWidth="1"/>
    <col min="13320" max="13320" width="14.140625" style="14" customWidth="1"/>
    <col min="13321" max="13321" width="10.7109375" style="14" customWidth="1"/>
    <col min="13322" max="13568" width="9.140625" style="14"/>
    <col min="13569" max="13569" width="7.28515625" style="14" customWidth="1"/>
    <col min="13570" max="13570" width="12" style="14" customWidth="1"/>
    <col min="13571" max="13571" width="11.85546875" style="14" customWidth="1"/>
    <col min="13572" max="13572" width="64.28515625" style="14" customWidth="1"/>
    <col min="13573" max="13573" width="16.85546875" style="14" customWidth="1"/>
    <col min="13574" max="13574" width="17.7109375" style="14" customWidth="1"/>
    <col min="13575" max="13575" width="12.85546875" style="14" customWidth="1"/>
    <col min="13576" max="13576" width="14.140625" style="14" customWidth="1"/>
    <col min="13577" max="13577" width="10.7109375" style="14" customWidth="1"/>
    <col min="13578" max="13824" width="9.140625" style="14"/>
    <col min="13825" max="13825" width="7.28515625" style="14" customWidth="1"/>
    <col min="13826" max="13826" width="12" style="14" customWidth="1"/>
    <col min="13827" max="13827" width="11.85546875" style="14" customWidth="1"/>
    <col min="13828" max="13828" width="64.28515625" style="14" customWidth="1"/>
    <col min="13829" max="13829" width="16.85546875" style="14" customWidth="1"/>
    <col min="13830" max="13830" width="17.7109375" style="14" customWidth="1"/>
    <col min="13831" max="13831" width="12.85546875" style="14" customWidth="1"/>
    <col min="13832" max="13832" width="14.140625" style="14" customWidth="1"/>
    <col min="13833" max="13833" width="10.7109375" style="14" customWidth="1"/>
    <col min="13834" max="14080" width="9.140625" style="14"/>
    <col min="14081" max="14081" width="7.28515625" style="14" customWidth="1"/>
    <col min="14082" max="14082" width="12" style="14" customWidth="1"/>
    <col min="14083" max="14083" width="11.85546875" style="14" customWidth="1"/>
    <col min="14084" max="14084" width="64.28515625" style="14" customWidth="1"/>
    <col min="14085" max="14085" width="16.85546875" style="14" customWidth="1"/>
    <col min="14086" max="14086" width="17.7109375" style="14" customWidth="1"/>
    <col min="14087" max="14087" width="12.85546875" style="14" customWidth="1"/>
    <col min="14088" max="14088" width="14.140625" style="14" customWidth="1"/>
    <col min="14089" max="14089" width="10.7109375" style="14" customWidth="1"/>
    <col min="14090" max="14336" width="9.140625" style="14"/>
    <col min="14337" max="14337" width="7.28515625" style="14" customWidth="1"/>
    <col min="14338" max="14338" width="12" style="14" customWidth="1"/>
    <col min="14339" max="14339" width="11.85546875" style="14" customWidth="1"/>
    <col min="14340" max="14340" width="64.28515625" style="14" customWidth="1"/>
    <col min="14341" max="14341" width="16.85546875" style="14" customWidth="1"/>
    <col min="14342" max="14342" width="17.7109375" style="14" customWidth="1"/>
    <col min="14343" max="14343" width="12.85546875" style="14" customWidth="1"/>
    <col min="14344" max="14344" width="14.140625" style="14" customWidth="1"/>
    <col min="14345" max="14345" width="10.7109375" style="14" customWidth="1"/>
    <col min="14346" max="14592" width="9.140625" style="14"/>
    <col min="14593" max="14593" width="7.28515625" style="14" customWidth="1"/>
    <col min="14594" max="14594" width="12" style="14" customWidth="1"/>
    <col min="14595" max="14595" width="11.85546875" style="14" customWidth="1"/>
    <col min="14596" max="14596" width="64.28515625" style="14" customWidth="1"/>
    <col min="14597" max="14597" width="16.85546875" style="14" customWidth="1"/>
    <col min="14598" max="14598" width="17.7109375" style="14" customWidth="1"/>
    <col min="14599" max="14599" width="12.85546875" style="14" customWidth="1"/>
    <col min="14600" max="14600" width="14.140625" style="14" customWidth="1"/>
    <col min="14601" max="14601" width="10.7109375" style="14" customWidth="1"/>
    <col min="14602" max="14848" width="9.140625" style="14"/>
    <col min="14849" max="14849" width="7.28515625" style="14" customWidth="1"/>
    <col min="14850" max="14850" width="12" style="14" customWidth="1"/>
    <col min="14851" max="14851" width="11.85546875" style="14" customWidth="1"/>
    <col min="14852" max="14852" width="64.28515625" style="14" customWidth="1"/>
    <col min="14853" max="14853" width="16.85546875" style="14" customWidth="1"/>
    <col min="14854" max="14854" width="17.7109375" style="14" customWidth="1"/>
    <col min="14855" max="14855" width="12.85546875" style="14" customWidth="1"/>
    <col min="14856" max="14856" width="14.140625" style="14" customWidth="1"/>
    <col min="14857" max="14857" width="10.7109375" style="14" customWidth="1"/>
    <col min="14858" max="15104" width="9.140625" style="14"/>
    <col min="15105" max="15105" width="7.28515625" style="14" customWidth="1"/>
    <col min="15106" max="15106" width="12" style="14" customWidth="1"/>
    <col min="15107" max="15107" width="11.85546875" style="14" customWidth="1"/>
    <col min="15108" max="15108" width="64.28515625" style="14" customWidth="1"/>
    <col min="15109" max="15109" width="16.85546875" style="14" customWidth="1"/>
    <col min="15110" max="15110" width="17.7109375" style="14" customWidth="1"/>
    <col min="15111" max="15111" width="12.85546875" style="14" customWidth="1"/>
    <col min="15112" max="15112" width="14.140625" style="14" customWidth="1"/>
    <col min="15113" max="15113" width="10.7109375" style="14" customWidth="1"/>
    <col min="15114" max="15360" width="9.140625" style="14"/>
    <col min="15361" max="15361" width="7.28515625" style="14" customWidth="1"/>
    <col min="15362" max="15362" width="12" style="14" customWidth="1"/>
    <col min="15363" max="15363" width="11.85546875" style="14" customWidth="1"/>
    <col min="15364" max="15364" width="64.28515625" style="14" customWidth="1"/>
    <col min="15365" max="15365" width="16.85546875" style="14" customWidth="1"/>
    <col min="15366" max="15366" width="17.7109375" style="14" customWidth="1"/>
    <col min="15367" max="15367" width="12.85546875" style="14" customWidth="1"/>
    <col min="15368" max="15368" width="14.140625" style="14" customWidth="1"/>
    <col min="15369" max="15369" width="10.7109375" style="14" customWidth="1"/>
    <col min="15370" max="15616" width="9.140625" style="14"/>
    <col min="15617" max="15617" width="7.28515625" style="14" customWidth="1"/>
    <col min="15618" max="15618" width="12" style="14" customWidth="1"/>
    <col min="15619" max="15619" width="11.85546875" style="14" customWidth="1"/>
    <col min="15620" max="15620" width="64.28515625" style="14" customWidth="1"/>
    <col min="15621" max="15621" width="16.85546875" style="14" customWidth="1"/>
    <col min="15622" max="15622" width="17.7109375" style="14" customWidth="1"/>
    <col min="15623" max="15623" width="12.85546875" style="14" customWidth="1"/>
    <col min="15624" max="15624" width="14.140625" style="14" customWidth="1"/>
    <col min="15625" max="15625" width="10.7109375" style="14" customWidth="1"/>
    <col min="15626" max="15872" width="9.140625" style="14"/>
    <col min="15873" max="15873" width="7.28515625" style="14" customWidth="1"/>
    <col min="15874" max="15874" width="12" style="14" customWidth="1"/>
    <col min="15875" max="15875" width="11.85546875" style="14" customWidth="1"/>
    <col min="15876" max="15876" width="64.28515625" style="14" customWidth="1"/>
    <col min="15877" max="15877" width="16.85546875" style="14" customWidth="1"/>
    <col min="15878" max="15878" width="17.7109375" style="14" customWidth="1"/>
    <col min="15879" max="15879" width="12.85546875" style="14" customWidth="1"/>
    <col min="15880" max="15880" width="14.140625" style="14" customWidth="1"/>
    <col min="15881" max="15881" width="10.7109375" style="14" customWidth="1"/>
    <col min="15882" max="16128" width="9.140625" style="14"/>
    <col min="16129" max="16129" width="7.28515625" style="14" customWidth="1"/>
    <col min="16130" max="16130" width="12" style="14" customWidth="1"/>
    <col min="16131" max="16131" width="11.85546875" style="14" customWidth="1"/>
    <col min="16132" max="16132" width="64.28515625" style="14" customWidth="1"/>
    <col min="16133" max="16133" width="16.85546875" style="14" customWidth="1"/>
    <col min="16134" max="16134" width="17.7109375" style="14" customWidth="1"/>
    <col min="16135" max="16135" width="12.85546875" style="14" customWidth="1"/>
    <col min="16136" max="16136" width="14.140625" style="14" customWidth="1"/>
    <col min="16137" max="16137" width="10.7109375" style="14" customWidth="1"/>
    <col min="16138" max="16384" width="9.140625" style="14"/>
  </cols>
  <sheetData>
    <row r="1" spans="1:7" ht="38.25" customHeight="1">
      <c r="E1" s="40" t="s">
        <v>108</v>
      </c>
      <c r="F1" s="40"/>
    </row>
    <row r="2" spans="1:7" ht="24" customHeight="1">
      <c r="E2" s="40" t="s">
        <v>35</v>
      </c>
    </row>
    <row r="3" spans="1:7" ht="34.5" customHeight="1">
      <c r="E3" s="40" t="s">
        <v>90</v>
      </c>
    </row>
    <row r="4" spans="1:7" ht="24.75" customHeight="1"/>
    <row r="5" spans="1:7" ht="38.25" customHeight="1">
      <c r="A5" s="178" t="s">
        <v>72</v>
      </c>
      <c r="B5" s="178"/>
      <c r="C5" s="178"/>
      <c r="D5" s="178"/>
      <c r="E5" s="178"/>
      <c r="F5" s="41"/>
    </row>
    <row r="7" spans="1:7">
      <c r="E7" s="40" t="s">
        <v>24</v>
      </c>
    </row>
    <row r="8" spans="1:7" s="20" customFormat="1" ht="122.25" customHeight="1">
      <c r="B8" s="179" t="s">
        <v>26</v>
      </c>
      <c r="C8" s="180"/>
      <c r="D8" s="181" t="s">
        <v>27</v>
      </c>
      <c r="E8" s="158" t="s">
        <v>33</v>
      </c>
    </row>
    <row r="9" spans="1:7" s="20" customFormat="1" ht="36" customHeight="1">
      <c r="B9" s="39" t="s">
        <v>29</v>
      </c>
      <c r="C9" s="39" t="s">
        <v>30</v>
      </c>
      <c r="D9" s="182"/>
      <c r="E9" s="39" t="s">
        <v>28</v>
      </c>
    </row>
    <row r="10" spans="1:7" s="20" customFormat="1">
      <c r="B10" s="34"/>
      <c r="C10" s="34"/>
      <c r="D10" s="35" t="s">
        <v>69</v>
      </c>
      <c r="E10" s="38">
        <f t="shared" ref="E10" si="0">+E12</f>
        <v>0</v>
      </c>
    </row>
    <row r="11" spans="1:7" s="20" customFormat="1">
      <c r="B11" s="34"/>
      <c r="C11" s="34"/>
      <c r="D11" s="35" t="s">
        <v>70</v>
      </c>
      <c r="E11" s="38"/>
    </row>
    <row r="12" spans="1:7" s="20" customFormat="1" ht="34.5">
      <c r="B12" s="35"/>
      <c r="C12" s="36"/>
      <c r="D12" s="36" t="s">
        <v>71</v>
      </c>
      <c r="E12" s="38">
        <f>E14+E46</f>
        <v>0</v>
      </c>
    </row>
    <row r="13" spans="1:7" s="20" customFormat="1">
      <c r="B13" s="35"/>
      <c r="C13" s="35"/>
      <c r="D13" s="35" t="s">
        <v>31</v>
      </c>
      <c r="E13" s="19"/>
    </row>
    <row r="14" spans="1:7" s="20" customFormat="1" ht="34.5">
      <c r="B14" s="57">
        <v>1049</v>
      </c>
      <c r="C14" s="57">
        <v>21001</v>
      </c>
      <c r="D14" s="116" t="s">
        <v>111</v>
      </c>
      <c r="E14" s="38">
        <f>+E16</f>
        <v>-32464.099999999977</v>
      </c>
    </row>
    <row r="15" spans="1:7" s="20" customFormat="1">
      <c r="B15" s="65"/>
      <c r="C15" s="65"/>
      <c r="D15" s="66" t="s">
        <v>120</v>
      </c>
      <c r="E15" s="19"/>
    </row>
    <row r="16" spans="1:7" s="20" customFormat="1" ht="34.5">
      <c r="B16" s="67"/>
      <c r="C16" s="67"/>
      <c r="D16" s="58" t="s">
        <v>32</v>
      </c>
      <c r="E16" s="19">
        <f>+E18+E27+E35</f>
        <v>-32464.099999999977</v>
      </c>
      <c r="F16" s="42"/>
      <c r="G16" s="42"/>
    </row>
    <row r="17" spans="2:5">
      <c r="B17" s="68"/>
      <c r="C17" s="68"/>
      <c r="D17" s="66" t="s">
        <v>73</v>
      </c>
      <c r="E17" s="19"/>
    </row>
    <row r="18" spans="2:5" ht="34.5">
      <c r="B18" s="58"/>
      <c r="C18" s="69" t="s">
        <v>74</v>
      </c>
      <c r="D18" s="70" t="s">
        <v>75</v>
      </c>
      <c r="E18" s="38">
        <f>SUM(E19:E26)</f>
        <v>947371</v>
      </c>
    </row>
    <row r="19" spans="2:5" ht="51.75">
      <c r="B19" s="58"/>
      <c r="C19" s="37"/>
      <c r="D19" s="17" t="str">
        <f>Հ1!C16</f>
        <v>Մ-1, Երևան-Գյումրի-Վրաստանի սահման միջպետական նշանակության ավտոճանապարհի կմ113+200-կմ 118+900 հատվածի հիմնանորոգում</v>
      </c>
      <c r="E19" s="19">
        <f>Հ1!D16</f>
        <v>-8644.2999999999993</v>
      </c>
    </row>
    <row r="20" spans="2:5" ht="51.75">
      <c r="B20" s="139"/>
      <c r="C20" s="37"/>
      <c r="D20" s="17" t="str">
        <f>Հ1!C17</f>
        <v>Մ-1, Երևան-Գյումրի-Վրաստանի սահման միջպետական նշանակության ավտոճանապարհի կմ160+200-կմ171+700 հատվածի հիմնանորոգում</v>
      </c>
      <c r="E20" s="19">
        <f>Հ1!D17</f>
        <v>71451.100000000006</v>
      </c>
    </row>
    <row r="21" spans="2:5" ht="69">
      <c r="B21" s="139"/>
      <c r="C21" s="37"/>
      <c r="D21" s="17" t="str">
        <f>Հ1!C18</f>
        <v>Մ-3, Թուրքիայի սահման-Մարգարա-Վանաձոր-Տաշիր-Վրաստանի սահման միջպետական նշանակության ավտոճանապարհի կմ10+500 - կմ11+400 հատվածի հիմնանորոգում</v>
      </c>
      <c r="E21" s="19">
        <f>Հ1!D18</f>
        <v>194457.3</v>
      </c>
    </row>
    <row r="22" spans="2:5" ht="53.25" customHeight="1">
      <c r="B22" s="58"/>
      <c r="C22" s="37"/>
      <c r="D22" s="17" t="str">
        <f>Հ1!C19</f>
        <v>Մ-3, Թուրքիայի սահման-Մարգարա-Վանաձոր-Տաշիր-Վրաստանի սահման միջպետական նշանակության ավտոճանապարհի կմ154+000-կմ176+900 հատվածի հիմնանորոգում</v>
      </c>
      <c r="E22" s="19">
        <f>Հ1!D19</f>
        <v>86656.6</v>
      </c>
    </row>
    <row r="23" spans="2:5" ht="51.75">
      <c r="B23" s="58"/>
      <c r="C23" s="37"/>
      <c r="D23" s="17" t="str">
        <f>Հ1!C20</f>
        <v>Մ-10, Սևան-Մարտունի-Գետափ միջպետական նշանակության ավտոճանապարհի կմ66+000-կմ80+000  հատվածի հիմնանորոգում</v>
      </c>
      <c r="E23" s="19">
        <f>Հ1!D20</f>
        <v>786770.5</v>
      </c>
    </row>
    <row r="24" spans="2:5" ht="51.75">
      <c r="B24" s="58"/>
      <c r="C24" s="37"/>
      <c r="D24" s="17" t="str">
        <f>Հ1!C21</f>
        <v>Մ-11, Մարտունի - Վարդենիս - ԼՂՀ սահման միջպետական նշանակության ավտոճանապարհի կմ25+500-կմ29+200 հատվածի հիմնանորոգում</v>
      </c>
      <c r="E24" s="19">
        <f>Հ1!D21</f>
        <v>-317993.09999999998</v>
      </c>
    </row>
    <row r="25" spans="2:5" ht="51.75">
      <c r="B25" s="58"/>
      <c r="C25" s="37"/>
      <c r="D25" s="17" t="str">
        <f>Հ1!C22</f>
        <v>Մ-14, Մ-4-Շորժա-Վարդենիս միջպետական նշանակության ավտոճանապարհի կմ39+400 - կմ60+300 հատվածի հիմնանորոգում</v>
      </c>
      <c r="E25" s="19">
        <f>Հ1!D22</f>
        <v>99760.5</v>
      </c>
    </row>
    <row r="26" spans="2:5" ht="69">
      <c r="B26" s="58"/>
      <c r="C26" s="37"/>
      <c r="D26" s="17" t="str">
        <f>Հ1!C23</f>
        <v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v>
      </c>
      <c r="E26" s="19">
        <f>Հ1!D23</f>
        <v>34912.400000000001</v>
      </c>
    </row>
    <row r="27" spans="2:5" ht="34.5">
      <c r="B27" s="58"/>
      <c r="C27" s="69" t="s">
        <v>76</v>
      </c>
      <c r="D27" s="70" t="s">
        <v>77</v>
      </c>
      <c r="E27" s="38">
        <f>SUM(E28:E34)</f>
        <v>-381768.4</v>
      </c>
    </row>
    <row r="28" spans="2:5" ht="69">
      <c r="B28" s="58"/>
      <c r="C28" s="46"/>
      <c r="D28" s="17" t="str">
        <f>Հ1!C25</f>
        <v>Հ-7, /Հ-5/ - Կարենիս - Չարենցավան /Հ-1/ (Ֆանտան)հանրապետական նշանակության ավտոճանապարհի կմ7+580 - կմ10+200 հատվածի հիմնանորոգում</v>
      </c>
      <c r="E28" s="19">
        <f>Հ1!D25</f>
        <v>180439.2</v>
      </c>
    </row>
    <row r="29" spans="2:5" ht="51.75">
      <c r="B29" s="139"/>
      <c r="C29" s="140"/>
      <c r="D29" s="17" t="str">
        <f>Հ1!C26</f>
        <v>Հ-21, /Հ-75/ - Հոռոմ-Արթիկ-Ալագյազ հանրապետական նշանակության ավտոճանապարհի կմ19+000 - կմ23+900 հատվածի հիմնանորոգում</v>
      </c>
      <c r="E29" s="19">
        <f>Հ1!D26</f>
        <v>-7636.9</v>
      </c>
    </row>
    <row r="30" spans="2:5" ht="51.75">
      <c r="B30" s="139"/>
      <c r="C30" s="140"/>
      <c r="D30" s="17" t="str">
        <f>Հ1!C27</f>
        <v>Հ-30, /Մ-4/ - Ճամբարակ - /Մ-14/ հանրապետական նշանակության ավտոճանապարհի կմ 32+000-կմ 35+000 հատվածի հիմնանորոգում</v>
      </c>
      <c r="E30" s="19">
        <f>Հ1!D27</f>
        <v>-34025.599999999999</v>
      </c>
    </row>
    <row r="31" spans="2:5" ht="51.75">
      <c r="B31" s="139"/>
      <c r="C31" s="140"/>
      <c r="D31" s="17" t="str">
        <f>Հ1!C28</f>
        <v>Հ-30,Մոտեցում Արծվաշենին հանրապետական նշանակության ավտոճանապարհի կմ 0+000-կմ 5+000 և կմ5+000 -կմ5+720 հատվածների հիմնանորոգում</v>
      </c>
      <c r="E31" s="19">
        <f>Հ1!D28</f>
        <v>51459.6</v>
      </c>
    </row>
    <row r="32" spans="2:5" ht="69">
      <c r="B32" s="139"/>
      <c r="C32" s="140"/>
      <c r="D32" s="17" t="str">
        <f>Հ1!C29</f>
        <v>Հ-55, Հրազդանի տրանսպորտային հանգույց-Ծաղկաձորի մարզահամալիր հանրապետական նշանակության ավտոճանապարհի կմ0+000 - կմ10+500 հատվածի հիմնանորոգում</v>
      </c>
      <c r="E32" s="19">
        <f>Հ1!D29</f>
        <v>485786</v>
      </c>
    </row>
    <row r="33" spans="2:5" ht="51.75">
      <c r="B33" s="139"/>
      <c r="C33" s="140"/>
      <c r="D33" s="17" t="str">
        <f>Հ1!C30</f>
        <v>Հ-70, Մ-6 – Աթան հանրապետական նշանակության ավտոճանապարհի կմ0+000 - կմ27+500 հատվածի հիմնանորոգում</v>
      </c>
      <c r="E33" s="19">
        <f>Հ1!D30</f>
        <v>-805776.3</v>
      </c>
    </row>
    <row r="34" spans="2:5" ht="51.75">
      <c r="B34" s="58"/>
      <c r="C34" s="46"/>
      <c r="D34" s="17" t="str">
        <f>Հ1!C31</f>
        <v>Հ85, /Հ-1/ - Հրազդան - /Հ-55/ հանրապետական նշանակության ավտոճանապարհի կմ1+600 - կմ3+300 հատվածների հիմնանորոգում</v>
      </c>
      <c r="E34" s="19">
        <f>Հ1!D31</f>
        <v>-252014.4</v>
      </c>
    </row>
    <row r="35" spans="2:5" ht="33.75" customHeight="1">
      <c r="B35" s="58"/>
      <c r="C35" s="71">
        <v>3</v>
      </c>
      <c r="D35" s="70" t="s">
        <v>121</v>
      </c>
      <c r="E35" s="38">
        <f>SUM(E36:E45)</f>
        <v>-598066.69999999995</v>
      </c>
    </row>
    <row r="36" spans="2:5" ht="51.75">
      <c r="B36" s="58"/>
      <c r="C36" s="71"/>
      <c r="D36" s="17" t="str">
        <f>Հ1!C33</f>
        <v>Տ-4-13,/Հ-39/ (Գավառ) – Գանձակ – Սարուխան – Գեղարքունիք ավտոճանապարհի կմ0+000-կմ12+900 հատվածի հիմնանորոգում</v>
      </c>
      <c r="E36" s="19">
        <f>Հ1!D33</f>
        <v>535779.30000000005</v>
      </c>
    </row>
    <row r="37" spans="2:5" ht="69">
      <c r="B37" s="58"/>
      <c r="C37" s="71"/>
      <c r="D37" s="17" t="str">
        <f>Հ1!C34</f>
        <v>Տ-5-46,/Մ-6/(Ալավերդի)-Սանահին թաղամաս-Ակներ ավտոճանապարհի կմ0+000-կմ9+300 և Տ-5-46 դեպի Սանահին վանական համալիր տանող հատվածների հիմնանորգում</v>
      </c>
      <c r="E37" s="19">
        <f>Հ1!D34</f>
        <v>-1367781.9</v>
      </c>
    </row>
    <row r="38" spans="2:5" ht="34.5">
      <c r="B38" s="58"/>
      <c r="C38" s="71"/>
      <c r="D38" s="17" t="str">
        <f>Հ1!C35</f>
        <v>/Հ-70/ – Քարինջ մարզային նշանակության ավտոճանապարհի կմ0+000 - կմ3+500 հատվածի հիմնանորոգում</v>
      </c>
      <c r="E38" s="19">
        <f>Հ1!D35</f>
        <v>-4811.5</v>
      </c>
    </row>
    <row r="39" spans="2:5" ht="51.75">
      <c r="B39" s="58"/>
      <c r="C39" s="71"/>
      <c r="D39" s="17" t="str">
        <f>Հ1!C36</f>
        <v>Տ-5-82, /Հ-70/ – Լորուտ մարզային նշանակության ավտոճանապարհի կմ0+000 - կմ1+600 հատվածի հիմնանորոգում</v>
      </c>
      <c r="E39" s="19">
        <f>Հ1!D36</f>
        <v>-7288.5</v>
      </c>
    </row>
    <row r="40" spans="2:5" ht="34.5">
      <c r="B40" s="58"/>
      <c r="C40" s="71"/>
      <c r="D40" s="17" t="str">
        <f>Հ1!C37</f>
        <v>Տ-8-56, /Մ-2/ - Հարժիս ավտոճանապարհի կմ0+000 - կմ8+000 հատվածի հիմնանորոգում</v>
      </c>
      <c r="E40" s="19">
        <f>Հ1!D37</f>
        <v>54926.2</v>
      </c>
    </row>
    <row r="41" spans="2:5" ht="34.5">
      <c r="B41" s="58"/>
      <c r="C41" s="71"/>
      <c r="D41" s="17" t="str">
        <f>Հ1!C38</f>
        <v>Վանաձոր քաղաքային համայնքի Կ. Դեմիրճյան փողոցի հիմնանորոգում</v>
      </c>
      <c r="E41" s="19">
        <f>Հ1!D38</f>
        <v>95363.1</v>
      </c>
    </row>
    <row r="42" spans="2:5" ht="34.5">
      <c r="B42" s="58"/>
      <c r="C42" s="71"/>
      <c r="D42" s="17" t="str">
        <f>Հ1!C39</f>
        <v xml:space="preserve">Վանաձոր քաղաքային համայնքի Խորենացի փողոցի (երկու երթևեկելի գոիտիներ /0.4կմ+0.4կմ/) հիմնանորոգում </v>
      </c>
      <c r="E42" s="19">
        <f>Հ1!D39</f>
        <v>-1953.8</v>
      </c>
    </row>
    <row r="43" spans="2:5" ht="34.5">
      <c r="B43" s="58"/>
      <c r="C43" s="71"/>
      <c r="D43" s="17" t="str">
        <f>Հ1!C40</f>
        <v>ՀՀ Լոռու մարզ Վանաձոր համայնքի Տ. Մեծի պողոտայի հիմնանորոգում</v>
      </c>
      <c r="E43" s="19">
        <f>Հ1!D40</f>
        <v>52478.9</v>
      </c>
    </row>
    <row r="44" spans="2:5" ht="34.5">
      <c r="B44" s="58"/>
      <c r="C44" s="71"/>
      <c r="D44" s="17" t="str">
        <f>Հ1!C41</f>
        <v>ՀՀ Լոռու մարզ Վանաձոր համայնքի Սանկտ - Պետերբուրգի փողոցի հիմնանորոգում</v>
      </c>
      <c r="E44" s="19">
        <f>Հ1!D41</f>
        <v>52195.7</v>
      </c>
    </row>
    <row r="45" spans="2:5" ht="69">
      <c r="B45" s="58"/>
      <c r="C45" s="71"/>
      <c r="D45" s="17" t="str">
        <f>Հ1!C42</f>
        <v>Հ-36, /Մ-4/ (Իջևան) - Նավուր - Բերդ – Այգեպար հանրապետական նշանակության ավտոճանապարհի 48-րդ կիլոմետրից դեպի զորամաս տանող ճանապարհի հիմնանորոգում</v>
      </c>
      <c r="E45" s="19">
        <f>Հ1!D42</f>
        <v>-6974.2</v>
      </c>
    </row>
    <row r="46" spans="2:5" ht="21.75" customHeight="1">
      <c r="B46" s="70">
        <v>1049</v>
      </c>
      <c r="C46" s="70">
        <v>21002</v>
      </c>
      <c r="D46" s="72" t="s">
        <v>122</v>
      </c>
      <c r="E46" s="38">
        <f>+E48</f>
        <v>32464.1</v>
      </c>
    </row>
    <row r="47" spans="2:5" ht="21.75" customHeight="1">
      <c r="B47" s="70"/>
      <c r="C47" s="70"/>
      <c r="D47" s="39" t="s">
        <v>120</v>
      </c>
      <c r="E47" s="19"/>
    </row>
    <row r="48" spans="2:5" ht="34.5">
      <c r="B48" s="68"/>
      <c r="C48" s="68"/>
      <c r="D48" s="58" t="s">
        <v>32</v>
      </c>
      <c r="E48" s="19">
        <f>SUM(E50:E53)</f>
        <v>32464.1</v>
      </c>
    </row>
    <row r="49" spans="2:6" ht="24.75" customHeight="1">
      <c r="B49" s="68"/>
      <c r="C49" s="68"/>
      <c r="D49" s="66" t="s">
        <v>73</v>
      </c>
      <c r="E49" s="19"/>
    </row>
    <row r="50" spans="2:6" ht="57.75" customHeight="1">
      <c r="B50" s="58"/>
      <c r="C50" s="58"/>
      <c r="D50" s="73" t="str">
        <f>Հ1!C44</f>
        <v>Մ- 3, Թուրքիայի սահման-Մարգարա-Վանաձոր-Տաշիր-Վրաստանի սահման կմ144+020-ում գտնվող կամրջի հիմնանորոգում</v>
      </c>
      <c r="E50" s="19">
        <f>Հ1!D44</f>
        <v>5664.7</v>
      </c>
    </row>
    <row r="51" spans="2:6" ht="57.75" customHeight="1">
      <c r="B51" s="58"/>
      <c r="C51" s="58"/>
      <c r="D51" s="73" t="str">
        <f>Հ1!C45</f>
        <v>Մ-4, Երևան - Սևան - Իջևան - Ադրբեջանի սահման կմ103+900 հատվածում գտնվող կամուրջի վերանորոգում</v>
      </c>
      <c r="E51" s="19">
        <f>Հ1!D45</f>
        <v>1239</v>
      </c>
    </row>
    <row r="52" spans="2:6">
      <c r="B52" s="58"/>
      <c r="C52" s="58"/>
      <c r="D52" s="73" t="str">
        <f>Հ1!C46</f>
        <v>Սևանի տրանսպորտային հանգույցի հիմնանորոգում</v>
      </c>
      <c r="E52" s="19">
        <f>Հ1!D46</f>
        <v>13856.8</v>
      </c>
    </row>
    <row r="53" spans="2:6" ht="69" customHeight="1">
      <c r="B53" s="58"/>
      <c r="C53" s="58"/>
      <c r="D53" s="73" t="str">
        <f>Հ1!C47</f>
        <v>Հ-53, /Մ-4/ - Սեմյոնովկա - /Մ-4/ հանրապետական նշանակության ավտոճանապարհի կմ0+100 հատվածի կամրջի հիմնանորոգում</v>
      </c>
      <c r="E53" s="19">
        <f>Հ1!D47</f>
        <v>11703.6</v>
      </c>
    </row>
    <row r="56" spans="2:6" s="88" customFormat="1" ht="15.75" customHeight="1">
      <c r="C56" s="135" t="s">
        <v>149</v>
      </c>
      <c r="D56" s="15"/>
      <c r="E56" s="54"/>
      <c r="F56" s="54"/>
    </row>
    <row r="57" spans="2:6" s="88" customFormat="1" ht="21.75" customHeight="1">
      <c r="C57" s="54" t="s">
        <v>150</v>
      </c>
      <c r="D57" s="15"/>
      <c r="E57" s="54"/>
      <c r="F57" s="54"/>
    </row>
    <row r="58" spans="2:6" s="88" customFormat="1" ht="15" customHeight="1">
      <c r="C58" s="14" t="s">
        <v>148</v>
      </c>
      <c r="D58" s="183" t="s">
        <v>151</v>
      </c>
      <c r="E58" s="183"/>
      <c r="F58" s="183"/>
    </row>
  </sheetData>
  <mergeCells count="4">
    <mergeCell ref="A5:E5"/>
    <mergeCell ref="B8:C8"/>
    <mergeCell ref="D8:D9"/>
    <mergeCell ref="D58:F58"/>
  </mergeCells>
  <pageMargins left="0" right="0" top="0.35433070866141736" bottom="0" header="0.31496062992125984" footer="0.31496062992125984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7"/>
  <sheetViews>
    <sheetView topLeftCell="A18" zoomScaleNormal="100" workbookViewId="0">
      <selection activeCell="D18" sqref="D18"/>
    </sheetView>
  </sheetViews>
  <sheetFormatPr defaultRowHeight="17.25"/>
  <cols>
    <col min="1" max="1" width="4.7109375" style="21" customWidth="1"/>
    <col min="2" max="2" width="26.140625" style="21" customWidth="1"/>
    <col min="3" max="3" width="87.7109375" style="21" customWidth="1"/>
    <col min="4" max="4" width="27.5703125" style="21" customWidth="1"/>
    <col min="5" max="5" width="11.140625" style="21" customWidth="1"/>
    <col min="6" max="6" width="10.85546875" style="21" customWidth="1"/>
    <col min="7" max="7" width="10.7109375" style="21" customWidth="1"/>
    <col min="8" max="8" width="9.5703125" style="21" customWidth="1"/>
    <col min="9" max="252" width="9.140625" style="21"/>
    <col min="253" max="253" width="4.7109375" style="21" customWidth="1"/>
    <col min="254" max="254" width="19.85546875" style="21" customWidth="1"/>
    <col min="255" max="255" width="72.140625" style="21" customWidth="1"/>
    <col min="256" max="256" width="0" style="21" hidden="1" customWidth="1"/>
    <col min="257" max="257" width="18.28515625" style="21" customWidth="1"/>
    <col min="258" max="258" width="17.5703125" style="21" customWidth="1"/>
    <col min="259" max="264" width="9" style="21" customWidth="1"/>
    <col min="265" max="508" width="9.140625" style="21"/>
    <col min="509" max="509" width="4.7109375" style="21" customWidth="1"/>
    <col min="510" max="510" width="19.85546875" style="21" customWidth="1"/>
    <col min="511" max="511" width="72.140625" style="21" customWidth="1"/>
    <col min="512" max="512" width="0" style="21" hidden="1" customWidth="1"/>
    <col min="513" max="513" width="18.28515625" style="21" customWidth="1"/>
    <col min="514" max="514" width="17.5703125" style="21" customWidth="1"/>
    <col min="515" max="520" width="9" style="21" customWidth="1"/>
    <col min="521" max="764" width="9.140625" style="21"/>
    <col min="765" max="765" width="4.7109375" style="21" customWidth="1"/>
    <col min="766" max="766" width="19.85546875" style="21" customWidth="1"/>
    <col min="767" max="767" width="72.140625" style="21" customWidth="1"/>
    <col min="768" max="768" width="0" style="21" hidden="1" customWidth="1"/>
    <col min="769" max="769" width="18.28515625" style="21" customWidth="1"/>
    <col min="770" max="770" width="17.5703125" style="21" customWidth="1"/>
    <col min="771" max="776" width="9" style="21" customWidth="1"/>
    <col min="777" max="1020" width="9.140625" style="21"/>
    <col min="1021" max="1021" width="4.7109375" style="21" customWidth="1"/>
    <col min="1022" max="1022" width="19.85546875" style="21" customWidth="1"/>
    <col min="1023" max="1023" width="72.140625" style="21" customWidth="1"/>
    <col min="1024" max="1024" width="0" style="21" hidden="1" customWidth="1"/>
    <col min="1025" max="1025" width="18.28515625" style="21" customWidth="1"/>
    <col min="1026" max="1026" width="17.5703125" style="21" customWidth="1"/>
    <col min="1027" max="1032" width="9" style="21" customWidth="1"/>
    <col min="1033" max="1276" width="9.140625" style="21"/>
    <col min="1277" max="1277" width="4.7109375" style="21" customWidth="1"/>
    <col min="1278" max="1278" width="19.85546875" style="21" customWidth="1"/>
    <col min="1279" max="1279" width="72.140625" style="21" customWidth="1"/>
    <col min="1280" max="1280" width="0" style="21" hidden="1" customWidth="1"/>
    <col min="1281" max="1281" width="18.28515625" style="21" customWidth="1"/>
    <col min="1282" max="1282" width="17.5703125" style="21" customWidth="1"/>
    <col min="1283" max="1288" width="9" style="21" customWidth="1"/>
    <col min="1289" max="1532" width="9.140625" style="21"/>
    <col min="1533" max="1533" width="4.7109375" style="21" customWidth="1"/>
    <col min="1534" max="1534" width="19.85546875" style="21" customWidth="1"/>
    <col min="1535" max="1535" width="72.140625" style="21" customWidth="1"/>
    <col min="1536" max="1536" width="0" style="21" hidden="1" customWidth="1"/>
    <col min="1537" max="1537" width="18.28515625" style="21" customWidth="1"/>
    <col min="1538" max="1538" width="17.5703125" style="21" customWidth="1"/>
    <col min="1539" max="1544" width="9" style="21" customWidth="1"/>
    <col min="1545" max="1788" width="9.140625" style="21"/>
    <col min="1789" max="1789" width="4.7109375" style="21" customWidth="1"/>
    <col min="1790" max="1790" width="19.85546875" style="21" customWidth="1"/>
    <col min="1791" max="1791" width="72.140625" style="21" customWidth="1"/>
    <col min="1792" max="1792" width="0" style="21" hidden="1" customWidth="1"/>
    <col min="1793" max="1793" width="18.28515625" style="21" customWidth="1"/>
    <col min="1794" max="1794" width="17.5703125" style="21" customWidth="1"/>
    <col min="1795" max="1800" width="9" style="21" customWidth="1"/>
    <col min="1801" max="2044" width="9.140625" style="21"/>
    <col min="2045" max="2045" width="4.7109375" style="21" customWidth="1"/>
    <col min="2046" max="2046" width="19.85546875" style="21" customWidth="1"/>
    <col min="2047" max="2047" width="72.140625" style="21" customWidth="1"/>
    <col min="2048" max="2048" width="0" style="21" hidden="1" customWidth="1"/>
    <col min="2049" max="2049" width="18.28515625" style="21" customWidth="1"/>
    <col min="2050" max="2050" width="17.5703125" style="21" customWidth="1"/>
    <col min="2051" max="2056" width="9" style="21" customWidth="1"/>
    <col min="2057" max="2300" width="9.140625" style="21"/>
    <col min="2301" max="2301" width="4.7109375" style="21" customWidth="1"/>
    <col min="2302" max="2302" width="19.85546875" style="21" customWidth="1"/>
    <col min="2303" max="2303" width="72.140625" style="21" customWidth="1"/>
    <col min="2304" max="2304" width="0" style="21" hidden="1" customWidth="1"/>
    <col min="2305" max="2305" width="18.28515625" style="21" customWidth="1"/>
    <col min="2306" max="2306" width="17.5703125" style="21" customWidth="1"/>
    <col min="2307" max="2312" width="9" style="21" customWidth="1"/>
    <col min="2313" max="2556" width="9.140625" style="21"/>
    <col min="2557" max="2557" width="4.7109375" style="21" customWidth="1"/>
    <col min="2558" max="2558" width="19.85546875" style="21" customWidth="1"/>
    <col min="2559" max="2559" width="72.140625" style="21" customWidth="1"/>
    <col min="2560" max="2560" width="0" style="21" hidden="1" customWidth="1"/>
    <col min="2561" max="2561" width="18.28515625" style="21" customWidth="1"/>
    <col min="2562" max="2562" width="17.5703125" style="21" customWidth="1"/>
    <col min="2563" max="2568" width="9" style="21" customWidth="1"/>
    <col min="2569" max="2812" width="9.140625" style="21"/>
    <col min="2813" max="2813" width="4.7109375" style="21" customWidth="1"/>
    <col min="2814" max="2814" width="19.85546875" style="21" customWidth="1"/>
    <col min="2815" max="2815" width="72.140625" style="21" customWidth="1"/>
    <col min="2816" max="2816" width="0" style="21" hidden="1" customWidth="1"/>
    <col min="2817" max="2817" width="18.28515625" style="21" customWidth="1"/>
    <col min="2818" max="2818" width="17.5703125" style="21" customWidth="1"/>
    <col min="2819" max="2824" width="9" style="21" customWidth="1"/>
    <col min="2825" max="3068" width="9.140625" style="21"/>
    <col min="3069" max="3069" width="4.7109375" style="21" customWidth="1"/>
    <col min="3070" max="3070" width="19.85546875" style="21" customWidth="1"/>
    <col min="3071" max="3071" width="72.140625" style="21" customWidth="1"/>
    <col min="3072" max="3072" width="0" style="21" hidden="1" customWidth="1"/>
    <col min="3073" max="3073" width="18.28515625" style="21" customWidth="1"/>
    <col min="3074" max="3074" width="17.5703125" style="21" customWidth="1"/>
    <col min="3075" max="3080" width="9" style="21" customWidth="1"/>
    <col min="3081" max="3324" width="9.140625" style="21"/>
    <col min="3325" max="3325" width="4.7109375" style="21" customWidth="1"/>
    <col min="3326" max="3326" width="19.85546875" style="21" customWidth="1"/>
    <col min="3327" max="3327" width="72.140625" style="21" customWidth="1"/>
    <col min="3328" max="3328" width="0" style="21" hidden="1" customWidth="1"/>
    <col min="3329" max="3329" width="18.28515625" style="21" customWidth="1"/>
    <col min="3330" max="3330" width="17.5703125" style="21" customWidth="1"/>
    <col min="3331" max="3336" width="9" style="21" customWidth="1"/>
    <col min="3337" max="3580" width="9.140625" style="21"/>
    <col min="3581" max="3581" width="4.7109375" style="21" customWidth="1"/>
    <col min="3582" max="3582" width="19.85546875" style="21" customWidth="1"/>
    <col min="3583" max="3583" width="72.140625" style="21" customWidth="1"/>
    <col min="3584" max="3584" width="0" style="21" hidden="1" customWidth="1"/>
    <col min="3585" max="3585" width="18.28515625" style="21" customWidth="1"/>
    <col min="3586" max="3586" width="17.5703125" style="21" customWidth="1"/>
    <col min="3587" max="3592" width="9" style="21" customWidth="1"/>
    <col min="3593" max="3836" width="9.140625" style="21"/>
    <col min="3837" max="3837" width="4.7109375" style="21" customWidth="1"/>
    <col min="3838" max="3838" width="19.85546875" style="21" customWidth="1"/>
    <col min="3839" max="3839" width="72.140625" style="21" customWidth="1"/>
    <col min="3840" max="3840" width="0" style="21" hidden="1" customWidth="1"/>
    <col min="3841" max="3841" width="18.28515625" style="21" customWidth="1"/>
    <col min="3842" max="3842" width="17.5703125" style="21" customWidth="1"/>
    <col min="3843" max="3848" width="9" style="21" customWidth="1"/>
    <col min="3849" max="4092" width="9.140625" style="21"/>
    <col min="4093" max="4093" width="4.7109375" style="21" customWidth="1"/>
    <col min="4094" max="4094" width="19.85546875" style="21" customWidth="1"/>
    <col min="4095" max="4095" width="72.140625" style="21" customWidth="1"/>
    <col min="4096" max="4096" width="0" style="21" hidden="1" customWidth="1"/>
    <col min="4097" max="4097" width="18.28515625" style="21" customWidth="1"/>
    <col min="4098" max="4098" width="17.5703125" style="21" customWidth="1"/>
    <col min="4099" max="4104" width="9" style="21" customWidth="1"/>
    <col min="4105" max="4348" width="9.140625" style="21"/>
    <col min="4349" max="4349" width="4.7109375" style="21" customWidth="1"/>
    <col min="4350" max="4350" width="19.85546875" style="21" customWidth="1"/>
    <col min="4351" max="4351" width="72.140625" style="21" customWidth="1"/>
    <col min="4352" max="4352" width="0" style="21" hidden="1" customWidth="1"/>
    <col min="4353" max="4353" width="18.28515625" style="21" customWidth="1"/>
    <col min="4354" max="4354" width="17.5703125" style="21" customWidth="1"/>
    <col min="4355" max="4360" width="9" style="21" customWidth="1"/>
    <col min="4361" max="4604" width="9.140625" style="21"/>
    <col min="4605" max="4605" width="4.7109375" style="21" customWidth="1"/>
    <col min="4606" max="4606" width="19.85546875" style="21" customWidth="1"/>
    <col min="4607" max="4607" width="72.140625" style="21" customWidth="1"/>
    <col min="4608" max="4608" width="0" style="21" hidden="1" customWidth="1"/>
    <col min="4609" max="4609" width="18.28515625" style="21" customWidth="1"/>
    <col min="4610" max="4610" width="17.5703125" style="21" customWidth="1"/>
    <col min="4611" max="4616" width="9" style="21" customWidth="1"/>
    <col min="4617" max="4860" width="9.140625" style="21"/>
    <col min="4861" max="4861" width="4.7109375" style="21" customWidth="1"/>
    <col min="4862" max="4862" width="19.85546875" style="21" customWidth="1"/>
    <col min="4863" max="4863" width="72.140625" style="21" customWidth="1"/>
    <col min="4864" max="4864" width="0" style="21" hidden="1" customWidth="1"/>
    <col min="4865" max="4865" width="18.28515625" style="21" customWidth="1"/>
    <col min="4866" max="4866" width="17.5703125" style="21" customWidth="1"/>
    <col min="4867" max="4872" width="9" style="21" customWidth="1"/>
    <col min="4873" max="5116" width="9.140625" style="21"/>
    <col min="5117" max="5117" width="4.7109375" style="21" customWidth="1"/>
    <col min="5118" max="5118" width="19.85546875" style="21" customWidth="1"/>
    <col min="5119" max="5119" width="72.140625" style="21" customWidth="1"/>
    <col min="5120" max="5120" width="0" style="21" hidden="1" customWidth="1"/>
    <col min="5121" max="5121" width="18.28515625" style="21" customWidth="1"/>
    <col min="5122" max="5122" width="17.5703125" style="21" customWidth="1"/>
    <col min="5123" max="5128" width="9" style="21" customWidth="1"/>
    <col min="5129" max="5372" width="9.140625" style="21"/>
    <col min="5373" max="5373" width="4.7109375" style="21" customWidth="1"/>
    <col min="5374" max="5374" width="19.85546875" style="21" customWidth="1"/>
    <col min="5375" max="5375" width="72.140625" style="21" customWidth="1"/>
    <col min="5376" max="5376" width="0" style="21" hidden="1" customWidth="1"/>
    <col min="5377" max="5377" width="18.28515625" style="21" customWidth="1"/>
    <col min="5378" max="5378" width="17.5703125" style="21" customWidth="1"/>
    <col min="5379" max="5384" width="9" style="21" customWidth="1"/>
    <col min="5385" max="5628" width="9.140625" style="21"/>
    <col min="5629" max="5629" width="4.7109375" style="21" customWidth="1"/>
    <col min="5630" max="5630" width="19.85546875" style="21" customWidth="1"/>
    <col min="5631" max="5631" width="72.140625" style="21" customWidth="1"/>
    <col min="5632" max="5632" width="0" style="21" hidden="1" customWidth="1"/>
    <col min="5633" max="5633" width="18.28515625" style="21" customWidth="1"/>
    <col min="5634" max="5634" width="17.5703125" style="21" customWidth="1"/>
    <col min="5635" max="5640" width="9" style="21" customWidth="1"/>
    <col min="5641" max="5884" width="9.140625" style="21"/>
    <col min="5885" max="5885" width="4.7109375" style="21" customWidth="1"/>
    <col min="5886" max="5886" width="19.85546875" style="21" customWidth="1"/>
    <col min="5887" max="5887" width="72.140625" style="21" customWidth="1"/>
    <col min="5888" max="5888" width="0" style="21" hidden="1" customWidth="1"/>
    <col min="5889" max="5889" width="18.28515625" style="21" customWidth="1"/>
    <col min="5890" max="5890" width="17.5703125" style="21" customWidth="1"/>
    <col min="5891" max="5896" width="9" style="21" customWidth="1"/>
    <col min="5897" max="6140" width="9.140625" style="21"/>
    <col min="6141" max="6141" width="4.7109375" style="21" customWidth="1"/>
    <col min="6142" max="6142" width="19.85546875" style="21" customWidth="1"/>
    <col min="6143" max="6143" width="72.140625" style="21" customWidth="1"/>
    <col min="6144" max="6144" width="0" style="21" hidden="1" customWidth="1"/>
    <col min="6145" max="6145" width="18.28515625" style="21" customWidth="1"/>
    <col min="6146" max="6146" width="17.5703125" style="21" customWidth="1"/>
    <col min="6147" max="6152" width="9" style="21" customWidth="1"/>
    <col min="6153" max="6396" width="9.140625" style="21"/>
    <col min="6397" max="6397" width="4.7109375" style="21" customWidth="1"/>
    <col min="6398" max="6398" width="19.85546875" style="21" customWidth="1"/>
    <col min="6399" max="6399" width="72.140625" style="21" customWidth="1"/>
    <col min="6400" max="6400" width="0" style="21" hidden="1" customWidth="1"/>
    <col min="6401" max="6401" width="18.28515625" style="21" customWidth="1"/>
    <col min="6402" max="6402" width="17.5703125" style="21" customWidth="1"/>
    <col min="6403" max="6408" width="9" style="21" customWidth="1"/>
    <col min="6409" max="6652" width="9.140625" style="21"/>
    <col min="6653" max="6653" width="4.7109375" style="21" customWidth="1"/>
    <col min="6654" max="6654" width="19.85546875" style="21" customWidth="1"/>
    <col min="6655" max="6655" width="72.140625" style="21" customWidth="1"/>
    <col min="6656" max="6656" width="0" style="21" hidden="1" customWidth="1"/>
    <col min="6657" max="6657" width="18.28515625" style="21" customWidth="1"/>
    <col min="6658" max="6658" width="17.5703125" style="21" customWidth="1"/>
    <col min="6659" max="6664" width="9" style="21" customWidth="1"/>
    <col min="6665" max="6908" width="9.140625" style="21"/>
    <col min="6909" max="6909" width="4.7109375" style="21" customWidth="1"/>
    <col min="6910" max="6910" width="19.85546875" style="21" customWidth="1"/>
    <col min="6911" max="6911" width="72.140625" style="21" customWidth="1"/>
    <col min="6912" max="6912" width="0" style="21" hidden="1" customWidth="1"/>
    <col min="6913" max="6913" width="18.28515625" style="21" customWidth="1"/>
    <col min="6914" max="6914" width="17.5703125" style="21" customWidth="1"/>
    <col min="6915" max="6920" width="9" style="21" customWidth="1"/>
    <col min="6921" max="7164" width="9.140625" style="21"/>
    <col min="7165" max="7165" width="4.7109375" style="21" customWidth="1"/>
    <col min="7166" max="7166" width="19.85546875" style="21" customWidth="1"/>
    <col min="7167" max="7167" width="72.140625" style="21" customWidth="1"/>
    <col min="7168" max="7168" width="0" style="21" hidden="1" customWidth="1"/>
    <col min="7169" max="7169" width="18.28515625" style="21" customWidth="1"/>
    <col min="7170" max="7170" width="17.5703125" style="21" customWidth="1"/>
    <col min="7171" max="7176" width="9" style="21" customWidth="1"/>
    <col min="7177" max="7420" width="9.140625" style="21"/>
    <col min="7421" max="7421" width="4.7109375" style="21" customWidth="1"/>
    <col min="7422" max="7422" width="19.85546875" style="21" customWidth="1"/>
    <col min="7423" max="7423" width="72.140625" style="21" customWidth="1"/>
    <col min="7424" max="7424" width="0" style="21" hidden="1" customWidth="1"/>
    <col min="7425" max="7425" width="18.28515625" style="21" customWidth="1"/>
    <col min="7426" max="7426" width="17.5703125" style="21" customWidth="1"/>
    <col min="7427" max="7432" width="9" style="21" customWidth="1"/>
    <col min="7433" max="7676" width="9.140625" style="21"/>
    <col min="7677" max="7677" width="4.7109375" style="21" customWidth="1"/>
    <col min="7678" max="7678" width="19.85546875" style="21" customWidth="1"/>
    <col min="7679" max="7679" width="72.140625" style="21" customWidth="1"/>
    <col min="7680" max="7680" width="0" style="21" hidden="1" customWidth="1"/>
    <col min="7681" max="7681" width="18.28515625" style="21" customWidth="1"/>
    <col min="7682" max="7682" width="17.5703125" style="21" customWidth="1"/>
    <col min="7683" max="7688" width="9" style="21" customWidth="1"/>
    <col min="7689" max="7932" width="9.140625" style="21"/>
    <col min="7933" max="7933" width="4.7109375" style="21" customWidth="1"/>
    <col min="7934" max="7934" width="19.85546875" style="21" customWidth="1"/>
    <col min="7935" max="7935" width="72.140625" style="21" customWidth="1"/>
    <col min="7936" max="7936" width="0" style="21" hidden="1" customWidth="1"/>
    <col min="7937" max="7937" width="18.28515625" style="21" customWidth="1"/>
    <col min="7938" max="7938" width="17.5703125" style="21" customWidth="1"/>
    <col min="7939" max="7944" width="9" style="21" customWidth="1"/>
    <col min="7945" max="8188" width="9.140625" style="21"/>
    <col min="8189" max="8189" width="4.7109375" style="21" customWidth="1"/>
    <col min="8190" max="8190" width="19.85546875" style="21" customWidth="1"/>
    <col min="8191" max="8191" width="72.140625" style="21" customWidth="1"/>
    <col min="8192" max="8192" width="0" style="21" hidden="1" customWidth="1"/>
    <col min="8193" max="8193" width="18.28515625" style="21" customWidth="1"/>
    <col min="8194" max="8194" width="17.5703125" style="21" customWidth="1"/>
    <col min="8195" max="8200" width="9" style="21" customWidth="1"/>
    <col min="8201" max="8444" width="9.140625" style="21"/>
    <col min="8445" max="8445" width="4.7109375" style="21" customWidth="1"/>
    <col min="8446" max="8446" width="19.85546875" style="21" customWidth="1"/>
    <col min="8447" max="8447" width="72.140625" style="21" customWidth="1"/>
    <col min="8448" max="8448" width="0" style="21" hidden="1" customWidth="1"/>
    <col min="8449" max="8449" width="18.28515625" style="21" customWidth="1"/>
    <col min="8450" max="8450" width="17.5703125" style="21" customWidth="1"/>
    <col min="8451" max="8456" width="9" style="21" customWidth="1"/>
    <col min="8457" max="8700" width="9.140625" style="21"/>
    <col min="8701" max="8701" width="4.7109375" style="21" customWidth="1"/>
    <col min="8702" max="8702" width="19.85546875" style="21" customWidth="1"/>
    <col min="8703" max="8703" width="72.140625" style="21" customWidth="1"/>
    <col min="8704" max="8704" width="0" style="21" hidden="1" customWidth="1"/>
    <col min="8705" max="8705" width="18.28515625" style="21" customWidth="1"/>
    <col min="8706" max="8706" width="17.5703125" style="21" customWidth="1"/>
    <col min="8707" max="8712" width="9" style="21" customWidth="1"/>
    <col min="8713" max="8956" width="9.140625" style="21"/>
    <col min="8957" max="8957" width="4.7109375" style="21" customWidth="1"/>
    <col min="8958" max="8958" width="19.85546875" style="21" customWidth="1"/>
    <col min="8959" max="8959" width="72.140625" style="21" customWidth="1"/>
    <col min="8960" max="8960" width="0" style="21" hidden="1" customWidth="1"/>
    <col min="8961" max="8961" width="18.28515625" style="21" customWidth="1"/>
    <col min="8962" max="8962" width="17.5703125" style="21" customWidth="1"/>
    <col min="8963" max="8968" width="9" style="21" customWidth="1"/>
    <col min="8969" max="9212" width="9.140625" style="21"/>
    <col min="9213" max="9213" width="4.7109375" style="21" customWidth="1"/>
    <col min="9214" max="9214" width="19.85546875" style="21" customWidth="1"/>
    <col min="9215" max="9215" width="72.140625" style="21" customWidth="1"/>
    <col min="9216" max="9216" width="0" style="21" hidden="1" customWidth="1"/>
    <col min="9217" max="9217" width="18.28515625" style="21" customWidth="1"/>
    <col min="9218" max="9218" width="17.5703125" style="21" customWidth="1"/>
    <col min="9219" max="9224" width="9" style="21" customWidth="1"/>
    <col min="9225" max="9468" width="9.140625" style="21"/>
    <col min="9469" max="9469" width="4.7109375" style="21" customWidth="1"/>
    <col min="9470" max="9470" width="19.85546875" style="21" customWidth="1"/>
    <col min="9471" max="9471" width="72.140625" style="21" customWidth="1"/>
    <col min="9472" max="9472" width="0" style="21" hidden="1" customWidth="1"/>
    <col min="9473" max="9473" width="18.28515625" style="21" customWidth="1"/>
    <col min="9474" max="9474" width="17.5703125" style="21" customWidth="1"/>
    <col min="9475" max="9480" width="9" style="21" customWidth="1"/>
    <col min="9481" max="9724" width="9.140625" style="21"/>
    <col min="9725" max="9725" width="4.7109375" style="21" customWidth="1"/>
    <col min="9726" max="9726" width="19.85546875" style="21" customWidth="1"/>
    <col min="9727" max="9727" width="72.140625" style="21" customWidth="1"/>
    <col min="9728" max="9728" width="0" style="21" hidden="1" customWidth="1"/>
    <col min="9729" max="9729" width="18.28515625" style="21" customWidth="1"/>
    <col min="9730" max="9730" width="17.5703125" style="21" customWidth="1"/>
    <col min="9731" max="9736" width="9" style="21" customWidth="1"/>
    <col min="9737" max="9980" width="9.140625" style="21"/>
    <col min="9981" max="9981" width="4.7109375" style="21" customWidth="1"/>
    <col min="9982" max="9982" width="19.85546875" style="21" customWidth="1"/>
    <col min="9983" max="9983" width="72.140625" style="21" customWidth="1"/>
    <col min="9984" max="9984" width="0" style="21" hidden="1" customWidth="1"/>
    <col min="9985" max="9985" width="18.28515625" style="21" customWidth="1"/>
    <col min="9986" max="9986" width="17.5703125" style="21" customWidth="1"/>
    <col min="9987" max="9992" width="9" style="21" customWidth="1"/>
    <col min="9993" max="10236" width="9.140625" style="21"/>
    <col min="10237" max="10237" width="4.7109375" style="21" customWidth="1"/>
    <col min="10238" max="10238" width="19.85546875" style="21" customWidth="1"/>
    <col min="10239" max="10239" width="72.140625" style="21" customWidth="1"/>
    <col min="10240" max="10240" width="0" style="21" hidden="1" customWidth="1"/>
    <col min="10241" max="10241" width="18.28515625" style="21" customWidth="1"/>
    <col min="10242" max="10242" width="17.5703125" style="21" customWidth="1"/>
    <col min="10243" max="10248" width="9" style="21" customWidth="1"/>
    <col min="10249" max="10492" width="9.140625" style="21"/>
    <col min="10493" max="10493" width="4.7109375" style="21" customWidth="1"/>
    <col min="10494" max="10494" width="19.85546875" style="21" customWidth="1"/>
    <col min="10495" max="10495" width="72.140625" style="21" customWidth="1"/>
    <col min="10496" max="10496" width="0" style="21" hidden="1" customWidth="1"/>
    <col min="10497" max="10497" width="18.28515625" style="21" customWidth="1"/>
    <col min="10498" max="10498" width="17.5703125" style="21" customWidth="1"/>
    <col min="10499" max="10504" width="9" style="21" customWidth="1"/>
    <col min="10505" max="10748" width="9.140625" style="21"/>
    <col min="10749" max="10749" width="4.7109375" style="21" customWidth="1"/>
    <col min="10750" max="10750" width="19.85546875" style="21" customWidth="1"/>
    <col min="10751" max="10751" width="72.140625" style="21" customWidth="1"/>
    <col min="10752" max="10752" width="0" style="21" hidden="1" customWidth="1"/>
    <col min="10753" max="10753" width="18.28515625" style="21" customWidth="1"/>
    <col min="10754" max="10754" width="17.5703125" style="21" customWidth="1"/>
    <col min="10755" max="10760" width="9" style="21" customWidth="1"/>
    <col min="10761" max="11004" width="9.140625" style="21"/>
    <col min="11005" max="11005" width="4.7109375" style="21" customWidth="1"/>
    <col min="11006" max="11006" width="19.85546875" style="21" customWidth="1"/>
    <col min="11007" max="11007" width="72.140625" style="21" customWidth="1"/>
    <col min="11008" max="11008" width="0" style="21" hidden="1" customWidth="1"/>
    <col min="11009" max="11009" width="18.28515625" style="21" customWidth="1"/>
    <col min="11010" max="11010" width="17.5703125" style="21" customWidth="1"/>
    <col min="11011" max="11016" width="9" style="21" customWidth="1"/>
    <col min="11017" max="11260" width="9.140625" style="21"/>
    <col min="11261" max="11261" width="4.7109375" style="21" customWidth="1"/>
    <col min="11262" max="11262" width="19.85546875" style="21" customWidth="1"/>
    <col min="11263" max="11263" width="72.140625" style="21" customWidth="1"/>
    <col min="11264" max="11264" width="0" style="21" hidden="1" customWidth="1"/>
    <col min="11265" max="11265" width="18.28515625" style="21" customWidth="1"/>
    <col min="11266" max="11266" width="17.5703125" style="21" customWidth="1"/>
    <col min="11267" max="11272" width="9" style="21" customWidth="1"/>
    <col min="11273" max="11516" width="9.140625" style="21"/>
    <col min="11517" max="11517" width="4.7109375" style="21" customWidth="1"/>
    <col min="11518" max="11518" width="19.85546875" style="21" customWidth="1"/>
    <col min="11519" max="11519" width="72.140625" style="21" customWidth="1"/>
    <col min="11520" max="11520" width="0" style="21" hidden="1" customWidth="1"/>
    <col min="11521" max="11521" width="18.28515625" style="21" customWidth="1"/>
    <col min="11522" max="11522" width="17.5703125" style="21" customWidth="1"/>
    <col min="11523" max="11528" width="9" style="21" customWidth="1"/>
    <col min="11529" max="11772" width="9.140625" style="21"/>
    <col min="11773" max="11773" width="4.7109375" style="21" customWidth="1"/>
    <col min="11774" max="11774" width="19.85546875" style="21" customWidth="1"/>
    <col min="11775" max="11775" width="72.140625" style="21" customWidth="1"/>
    <col min="11776" max="11776" width="0" style="21" hidden="1" customWidth="1"/>
    <col min="11777" max="11777" width="18.28515625" style="21" customWidth="1"/>
    <col min="11778" max="11778" width="17.5703125" style="21" customWidth="1"/>
    <col min="11779" max="11784" width="9" style="21" customWidth="1"/>
    <col min="11785" max="12028" width="9.140625" style="21"/>
    <col min="12029" max="12029" width="4.7109375" style="21" customWidth="1"/>
    <col min="12030" max="12030" width="19.85546875" style="21" customWidth="1"/>
    <col min="12031" max="12031" width="72.140625" style="21" customWidth="1"/>
    <col min="12032" max="12032" width="0" style="21" hidden="1" customWidth="1"/>
    <col min="12033" max="12033" width="18.28515625" style="21" customWidth="1"/>
    <col min="12034" max="12034" width="17.5703125" style="21" customWidth="1"/>
    <col min="12035" max="12040" width="9" style="21" customWidth="1"/>
    <col min="12041" max="12284" width="9.140625" style="21"/>
    <col min="12285" max="12285" width="4.7109375" style="21" customWidth="1"/>
    <col min="12286" max="12286" width="19.85546875" style="21" customWidth="1"/>
    <col min="12287" max="12287" width="72.140625" style="21" customWidth="1"/>
    <col min="12288" max="12288" width="0" style="21" hidden="1" customWidth="1"/>
    <col min="12289" max="12289" width="18.28515625" style="21" customWidth="1"/>
    <col min="12290" max="12290" width="17.5703125" style="21" customWidth="1"/>
    <col min="12291" max="12296" width="9" style="21" customWidth="1"/>
    <col min="12297" max="12540" width="9.140625" style="21"/>
    <col min="12541" max="12541" width="4.7109375" style="21" customWidth="1"/>
    <col min="12542" max="12542" width="19.85546875" style="21" customWidth="1"/>
    <col min="12543" max="12543" width="72.140625" style="21" customWidth="1"/>
    <col min="12544" max="12544" width="0" style="21" hidden="1" customWidth="1"/>
    <col min="12545" max="12545" width="18.28515625" style="21" customWidth="1"/>
    <col min="12546" max="12546" width="17.5703125" style="21" customWidth="1"/>
    <col min="12547" max="12552" width="9" style="21" customWidth="1"/>
    <col min="12553" max="12796" width="9.140625" style="21"/>
    <col min="12797" max="12797" width="4.7109375" style="21" customWidth="1"/>
    <col min="12798" max="12798" width="19.85546875" style="21" customWidth="1"/>
    <col min="12799" max="12799" width="72.140625" style="21" customWidth="1"/>
    <col min="12800" max="12800" width="0" style="21" hidden="1" customWidth="1"/>
    <col min="12801" max="12801" width="18.28515625" style="21" customWidth="1"/>
    <col min="12802" max="12802" width="17.5703125" style="21" customWidth="1"/>
    <col min="12803" max="12808" width="9" style="21" customWidth="1"/>
    <col min="12809" max="13052" width="9.140625" style="21"/>
    <col min="13053" max="13053" width="4.7109375" style="21" customWidth="1"/>
    <col min="13054" max="13054" width="19.85546875" style="21" customWidth="1"/>
    <col min="13055" max="13055" width="72.140625" style="21" customWidth="1"/>
    <col min="13056" max="13056" width="0" style="21" hidden="1" customWidth="1"/>
    <col min="13057" max="13057" width="18.28515625" style="21" customWidth="1"/>
    <col min="13058" max="13058" width="17.5703125" style="21" customWidth="1"/>
    <col min="13059" max="13064" width="9" style="21" customWidth="1"/>
    <col min="13065" max="13308" width="9.140625" style="21"/>
    <col min="13309" max="13309" width="4.7109375" style="21" customWidth="1"/>
    <col min="13310" max="13310" width="19.85546875" style="21" customWidth="1"/>
    <col min="13311" max="13311" width="72.140625" style="21" customWidth="1"/>
    <col min="13312" max="13312" width="0" style="21" hidden="1" customWidth="1"/>
    <col min="13313" max="13313" width="18.28515625" style="21" customWidth="1"/>
    <col min="13314" max="13314" width="17.5703125" style="21" customWidth="1"/>
    <col min="13315" max="13320" width="9" style="21" customWidth="1"/>
    <col min="13321" max="13564" width="9.140625" style="21"/>
    <col min="13565" max="13565" width="4.7109375" style="21" customWidth="1"/>
    <col min="13566" max="13566" width="19.85546875" style="21" customWidth="1"/>
    <col min="13567" max="13567" width="72.140625" style="21" customWidth="1"/>
    <col min="13568" max="13568" width="0" style="21" hidden="1" customWidth="1"/>
    <col min="13569" max="13569" width="18.28515625" style="21" customWidth="1"/>
    <col min="13570" max="13570" width="17.5703125" style="21" customWidth="1"/>
    <col min="13571" max="13576" width="9" style="21" customWidth="1"/>
    <col min="13577" max="13820" width="9.140625" style="21"/>
    <col min="13821" max="13821" width="4.7109375" style="21" customWidth="1"/>
    <col min="13822" max="13822" width="19.85546875" style="21" customWidth="1"/>
    <col min="13823" max="13823" width="72.140625" style="21" customWidth="1"/>
    <col min="13824" max="13824" width="0" style="21" hidden="1" customWidth="1"/>
    <col min="13825" max="13825" width="18.28515625" style="21" customWidth="1"/>
    <col min="13826" max="13826" width="17.5703125" style="21" customWidth="1"/>
    <col min="13827" max="13832" width="9" style="21" customWidth="1"/>
    <col min="13833" max="14076" width="9.140625" style="21"/>
    <col min="14077" max="14077" width="4.7109375" style="21" customWidth="1"/>
    <col min="14078" max="14078" width="19.85546875" style="21" customWidth="1"/>
    <col min="14079" max="14079" width="72.140625" style="21" customWidth="1"/>
    <col min="14080" max="14080" width="0" style="21" hidden="1" customWidth="1"/>
    <col min="14081" max="14081" width="18.28515625" style="21" customWidth="1"/>
    <col min="14082" max="14082" width="17.5703125" style="21" customWidth="1"/>
    <col min="14083" max="14088" width="9" style="21" customWidth="1"/>
    <col min="14089" max="14332" width="9.140625" style="21"/>
    <col min="14333" max="14333" width="4.7109375" style="21" customWidth="1"/>
    <col min="14334" max="14334" width="19.85546875" style="21" customWidth="1"/>
    <col min="14335" max="14335" width="72.140625" style="21" customWidth="1"/>
    <col min="14336" max="14336" width="0" style="21" hidden="1" customWidth="1"/>
    <col min="14337" max="14337" width="18.28515625" style="21" customWidth="1"/>
    <col min="14338" max="14338" width="17.5703125" style="21" customWidth="1"/>
    <col min="14339" max="14344" width="9" style="21" customWidth="1"/>
    <col min="14345" max="14588" width="9.140625" style="21"/>
    <col min="14589" max="14589" width="4.7109375" style="21" customWidth="1"/>
    <col min="14590" max="14590" width="19.85546875" style="21" customWidth="1"/>
    <col min="14591" max="14591" width="72.140625" style="21" customWidth="1"/>
    <col min="14592" max="14592" width="0" style="21" hidden="1" customWidth="1"/>
    <col min="14593" max="14593" width="18.28515625" style="21" customWidth="1"/>
    <col min="14594" max="14594" width="17.5703125" style="21" customWidth="1"/>
    <col min="14595" max="14600" width="9" style="21" customWidth="1"/>
    <col min="14601" max="14844" width="9.140625" style="21"/>
    <col min="14845" max="14845" width="4.7109375" style="21" customWidth="1"/>
    <col min="14846" max="14846" width="19.85546875" style="21" customWidth="1"/>
    <col min="14847" max="14847" width="72.140625" style="21" customWidth="1"/>
    <col min="14848" max="14848" width="0" style="21" hidden="1" customWidth="1"/>
    <col min="14849" max="14849" width="18.28515625" style="21" customWidth="1"/>
    <col min="14850" max="14850" width="17.5703125" style="21" customWidth="1"/>
    <col min="14851" max="14856" width="9" style="21" customWidth="1"/>
    <col min="14857" max="15100" width="9.140625" style="21"/>
    <col min="15101" max="15101" width="4.7109375" style="21" customWidth="1"/>
    <col min="15102" max="15102" width="19.85546875" style="21" customWidth="1"/>
    <col min="15103" max="15103" width="72.140625" style="21" customWidth="1"/>
    <col min="15104" max="15104" width="0" style="21" hidden="1" customWidth="1"/>
    <col min="15105" max="15105" width="18.28515625" style="21" customWidth="1"/>
    <col min="15106" max="15106" width="17.5703125" style="21" customWidth="1"/>
    <col min="15107" max="15112" width="9" style="21" customWidth="1"/>
    <col min="15113" max="15356" width="9.140625" style="21"/>
    <col min="15357" max="15357" width="4.7109375" style="21" customWidth="1"/>
    <col min="15358" max="15358" width="19.85546875" style="21" customWidth="1"/>
    <col min="15359" max="15359" width="72.140625" style="21" customWidth="1"/>
    <col min="15360" max="15360" width="0" style="21" hidden="1" customWidth="1"/>
    <col min="15361" max="15361" width="18.28515625" style="21" customWidth="1"/>
    <col min="15362" max="15362" width="17.5703125" style="21" customWidth="1"/>
    <col min="15363" max="15368" width="9" style="21" customWidth="1"/>
    <col min="15369" max="15612" width="9.140625" style="21"/>
    <col min="15613" max="15613" width="4.7109375" style="21" customWidth="1"/>
    <col min="15614" max="15614" width="19.85546875" style="21" customWidth="1"/>
    <col min="15615" max="15615" width="72.140625" style="21" customWidth="1"/>
    <col min="15616" max="15616" width="0" style="21" hidden="1" customWidth="1"/>
    <col min="15617" max="15617" width="18.28515625" style="21" customWidth="1"/>
    <col min="15618" max="15618" width="17.5703125" style="21" customWidth="1"/>
    <col min="15619" max="15624" width="9" style="21" customWidth="1"/>
    <col min="15625" max="15868" width="9.140625" style="21"/>
    <col min="15869" max="15869" width="4.7109375" style="21" customWidth="1"/>
    <col min="15870" max="15870" width="19.85546875" style="21" customWidth="1"/>
    <col min="15871" max="15871" width="72.140625" style="21" customWidth="1"/>
    <col min="15872" max="15872" width="0" style="21" hidden="1" customWidth="1"/>
    <col min="15873" max="15873" width="18.28515625" style="21" customWidth="1"/>
    <col min="15874" max="15874" width="17.5703125" style="21" customWidth="1"/>
    <col min="15875" max="15880" width="9" style="21" customWidth="1"/>
    <col min="15881" max="16124" width="9.140625" style="21"/>
    <col min="16125" max="16125" width="4.7109375" style="21" customWidth="1"/>
    <col min="16126" max="16126" width="19.85546875" style="21" customWidth="1"/>
    <col min="16127" max="16127" width="72.140625" style="21" customWidth="1"/>
    <col min="16128" max="16128" width="0" style="21" hidden="1" customWidth="1"/>
    <col min="16129" max="16129" width="18.28515625" style="21" customWidth="1"/>
    <col min="16130" max="16130" width="17.5703125" style="21" customWidth="1"/>
    <col min="16131" max="16136" width="9" style="21" customWidth="1"/>
    <col min="16137" max="16384" width="9.140625" style="21"/>
  </cols>
  <sheetData>
    <row r="1" spans="2:4">
      <c r="D1" s="22" t="s">
        <v>144</v>
      </c>
    </row>
    <row r="2" spans="2:4">
      <c r="D2" s="22" t="s">
        <v>35</v>
      </c>
    </row>
    <row r="3" spans="2:4">
      <c r="D3" s="22" t="s">
        <v>1</v>
      </c>
    </row>
    <row r="5" spans="2:4" ht="63.75" customHeight="1">
      <c r="B5" s="185" t="s">
        <v>145</v>
      </c>
      <c r="C5" s="185"/>
      <c r="D5" s="185"/>
    </row>
    <row r="6" spans="2:4">
      <c r="B6" s="43"/>
      <c r="C6" s="43"/>
      <c r="D6" s="43"/>
    </row>
    <row r="7" spans="2:4">
      <c r="D7" s="15" t="s">
        <v>109</v>
      </c>
    </row>
    <row r="8" spans="2:4">
      <c r="D8" s="15" t="s">
        <v>146</v>
      </c>
    </row>
    <row r="9" spans="2:4" ht="14.25" customHeight="1">
      <c r="D9" s="15"/>
    </row>
    <row r="10" spans="2:4" ht="31.5" customHeight="1">
      <c r="B10" s="186" t="s">
        <v>13</v>
      </c>
      <c r="C10" s="186"/>
      <c r="D10" s="186"/>
    </row>
    <row r="11" spans="2:4">
      <c r="B11" s="21" t="s">
        <v>23</v>
      </c>
    </row>
    <row r="13" spans="2:4">
      <c r="B13" s="24" t="s">
        <v>14</v>
      </c>
      <c r="C13" s="24" t="s">
        <v>15</v>
      </c>
    </row>
    <row r="14" spans="2:4">
      <c r="B14" s="119">
        <v>1049</v>
      </c>
      <c r="C14" s="120" t="s">
        <v>54</v>
      </c>
    </row>
    <row r="15" spans="2:4">
      <c r="B15" s="23"/>
      <c r="C15" s="23"/>
    </row>
    <row r="16" spans="2:4">
      <c r="B16" s="45" t="s">
        <v>16</v>
      </c>
      <c r="C16" s="44"/>
    </row>
    <row r="17" spans="2:4">
      <c r="B17" s="20"/>
      <c r="C17" s="16"/>
      <c r="D17" s="16"/>
    </row>
    <row r="18" spans="2:4" ht="108.75" customHeight="1">
      <c r="B18" s="24" t="s">
        <v>17</v>
      </c>
      <c r="C18" s="2">
        <v>1049</v>
      </c>
      <c r="D18" s="117" t="s">
        <v>33</v>
      </c>
    </row>
    <row r="19" spans="2:4" ht="34.5">
      <c r="B19" s="24" t="s">
        <v>18</v>
      </c>
      <c r="C19" s="2">
        <v>21001</v>
      </c>
      <c r="D19" s="18" t="s">
        <v>28</v>
      </c>
    </row>
    <row r="20" spans="2:4" ht="34.5">
      <c r="B20" s="24" t="s">
        <v>19</v>
      </c>
      <c r="C20" s="2" t="s">
        <v>123</v>
      </c>
      <c r="D20" s="24"/>
    </row>
    <row r="21" spans="2:4" ht="51.75">
      <c r="B21" s="25" t="s">
        <v>20</v>
      </c>
      <c r="C21" s="2" t="s">
        <v>124</v>
      </c>
      <c r="D21" s="24"/>
    </row>
    <row r="22" spans="2:4" ht="34.5">
      <c r="B22" s="25" t="s">
        <v>21</v>
      </c>
      <c r="C22" s="2" t="s">
        <v>80</v>
      </c>
      <c r="D22" s="24"/>
    </row>
    <row r="23" spans="2:4" ht="51.75">
      <c r="B23" s="25" t="s">
        <v>81</v>
      </c>
      <c r="C23" s="2" t="s">
        <v>125</v>
      </c>
      <c r="D23" s="24"/>
    </row>
    <row r="24" spans="2:4">
      <c r="B24" s="187" t="s">
        <v>0</v>
      </c>
      <c r="C24" s="187"/>
      <c r="D24" s="74"/>
    </row>
    <row r="25" spans="2:4" ht="17.25" customHeight="1">
      <c r="B25" s="188" t="s">
        <v>126</v>
      </c>
      <c r="C25" s="188"/>
      <c r="D25" s="123">
        <v>1.1000000000000001</v>
      </c>
    </row>
    <row r="26" spans="2:4" ht="17.25" customHeight="1">
      <c r="B26" s="188" t="s">
        <v>127</v>
      </c>
      <c r="C26" s="188"/>
      <c r="D26" s="123">
        <v>-10.5</v>
      </c>
    </row>
    <row r="27" spans="2:4" ht="17.25" customHeight="1">
      <c r="B27" s="188" t="s">
        <v>128</v>
      </c>
      <c r="C27" s="188"/>
      <c r="D27" s="123">
        <v>-1.5</v>
      </c>
    </row>
    <row r="28" spans="2:4">
      <c r="B28" s="75" t="s">
        <v>22</v>
      </c>
      <c r="C28" s="75"/>
      <c r="D28" s="121">
        <f>'Հ3 '!G22</f>
        <v>-32464.099999999977</v>
      </c>
    </row>
    <row r="29" spans="2:4">
      <c r="B29" s="118"/>
      <c r="C29" s="118"/>
      <c r="D29" s="122"/>
    </row>
    <row r="30" spans="2:4">
      <c r="B30" s="45" t="s">
        <v>16</v>
      </c>
      <c r="C30" s="44"/>
    </row>
    <row r="32" spans="2:4" ht="81" customHeight="1">
      <c r="B32" s="17" t="s">
        <v>17</v>
      </c>
      <c r="C32" s="2" t="s">
        <v>181</v>
      </c>
      <c r="D32" s="117" t="s">
        <v>182</v>
      </c>
    </row>
    <row r="33" spans="2:7" ht="34.5">
      <c r="B33" s="17" t="s">
        <v>18</v>
      </c>
      <c r="C33" s="13" t="s">
        <v>183</v>
      </c>
      <c r="D33" s="18" t="s">
        <v>28</v>
      </c>
    </row>
    <row r="34" spans="2:7" ht="34.5">
      <c r="B34" s="17" t="s">
        <v>19</v>
      </c>
      <c r="C34" s="13" t="s">
        <v>184</v>
      </c>
      <c r="D34" s="150"/>
    </row>
    <row r="35" spans="2:7">
      <c r="B35" s="17" t="s">
        <v>20</v>
      </c>
      <c r="C35" s="2" t="s">
        <v>185</v>
      </c>
      <c r="D35" s="150"/>
    </row>
    <row r="36" spans="2:7" ht="34.5">
      <c r="B36" s="17" t="s">
        <v>21</v>
      </c>
      <c r="C36" s="13" t="s">
        <v>80</v>
      </c>
      <c r="D36" s="150"/>
    </row>
    <row r="37" spans="2:7" ht="51.75">
      <c r="B37" s="17" t="s">
        <v>81</v>
      </c>
      <c r="C37" s="13" t="s">
        <v>125</v>
      </c>
      <c r="D37" s="150"/>
    </row>
    <row r="38" spans="2:7">
      <c r="B38" s="173" t="s">
        <v>0</v>
      </c>
      <c r="C38" s="173"/>
      <c r="D38" s="150"/>
    </row>
    <row r="39" spans="2:7">
      <c r="B39" s="189" t="s">
        <v>186</v>
      </c>
      <c r="C39" s="189"/>
      <c r="D39" s="38">
        <f>'Հ3 '!G31</f>
        <v>32464.1</v>
      </c>
    </row>
    <row r="42" spans="2:7" s="95" customFormat="1" ht="51.75">
      <c r="C42" s="96" t="s">
        <v>143</v>
      </c>
      <c r="D42" s="96" t="s">
        <v>151</v>
      </c>
      <c r="E42" s="184"/>
      <c r="F42" s="184"/>
      <c r="G42" s="184"/>
    </row>
    <row r="43" spans="2:7" s="95" customFormat="1" ht="9" customHeight="1">
      <c r="B43" s="137"/>
      <c r="C43" s="137"/>
      <c r="D43" s="137"/>
      <c r="E43" s="184"/>
      <c r="F43" s="184"/>
      <c r="G43" s="184"/>
    </row>
    <row r="44" spans="2:7" hidden="1">
      <c r="B44" s="137"/>
    </row>
    <row r="45" spans="2:7" hidden="1">
      <c r="B45" s="137"/>
    </row>
    <row r="46" spans="2:7" hidden="1">
      <c r="B46" s="137"/>
    </row>
    <row r="47" spans="2:7" hidden="1">
      <c r="B47" s="137"/>
    </row>
  </sheetData>
  <mergeCells count="10">
    <mergeCell ref="E43:G43"/>
    <mergeCell ref="E42:G42"/>
    <mergeCell ref="B5:D5"/>
    <mergeCell ref="B10:D10"/>
    <mergeCell ref="B24:C24"/>
    <mergeCell ref="B26:C26"/>
    <mergeCell ref="B27:C27"/>
    <mergeCell ref="B25:C25"/>
    <mergeCell ref="B38:C38"/>
    <mergeCell ref="B39:C39"/>
  </mergeCells>
  <pageMargins left="0.23622047244094491" right="0.23622047244094491" top="0.61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9"/>
  <sheetViews>
    <sheetView tabSelected="1" topLeftCell="A28" zoomScale="90" zoomScaleNormal="90" workbookViewId="0">
      <selection activeCell="J11" sqref="J11"/>
    </sheetView>
  </sheetViews>
  <sheetFormatPr defaultRowHeight="17.25"/>
  <cols>
    <col min="1" max="1" width="9.140625" style="127"/>
    <col min="2" max="2" width="16" style="133" customWidth="1"/>
    <col min="3" max="3" width="60.140625" style="127" customWidth="1"/>
    <col min="4" max="4" width="13" style="127" customWidth="1"/>
    <col min="5" max="5" width="10.7109375" style="127" customWidth="1"/>
    <col min="6" max="6" width="19.7109375" style="134" customWidth="1"/>
    <col min="7" max="7" width="10.85546875" style="142" customWidth="1"/>
    <col min="8" max="8" width="22.7109375" style="134" customWidth="1"/>
    <col min="9" max="9" width="9.140625" style="127"/>
    <col min="10" max="10" width="21.140625" style="127" customWidth="1"/>
    <col min="11" max="11" width="16" style="127" bestFit="1" customWidth="1"/>
    <col min="12" max="12" width="20.7109375" style="127" customWidth="1"/>
    <col min="13" max="16384" width="9.140625" style="127"/>
  </cols>
  <sheetData>
    <row r="1" spans="2:12" s="126" customFormat="1">
      <c r="B1" s="124"/>
      <c r="C1" s="124"/>
      <c r="D1" s="124"/>
      <c r="E1" s="124"/>
      <c r="F1" s="124"/>
      <c r="G1" s="141"/>
      <c r="H1" s="125" t="s">
        <v>178</v>
      </c>
    </row>
    <row r="2" spans="2:12" s="126" customFormat="1">
      <c r="B2" s="124"/>
      <c r="C2" s="124"/>
      <c r="D2" s="124"/>
      <c r="E2" s="124"/>
      <c r="F2" s="124"/>
      <c r="G2" s="141"/>
      <c r="H2" s="125" t="s">
        <v>35</v>
      </c>
    </row>
    <row r="3" spans="2:12" s="126" customFormat="1">
      <c r="B3" s="124"/>
      <c r="C3" s="124"/>
      <c r="D3" s="124"/>
      <c r="E3" s="124"/>
      <c r="F3" s="124"/>
      <c r="G3" s="141"/>
      <c r="H3" s="125" t="s">
        <v>1</v>
      </c>
    </row>
    <row r="5" spans="2:12" ht="48" customHeight="1">
      <c r="B5" s="194" t="s">
        <v>47</v>
      </c>
      <c r="C5" s="194"/>
      <c r="D5" s="194"/>
      <c r="E5" s="194"/>
      <c r="F5" s="194"/>
      <c r="G5" s="194"/>
      <c r="H5" s="194"/>
    </row>
    <row r="6" spans="2:12" ht="108.75" customHeight="1">
      <c r="B6" s="195" t="s">
        <v>39</v>
      </c>
      <c r="C6" s="195" t="s">
        <v>40</v>
      </c>
      <c r="D6" s="195" t="s">
        <v>41</v>
      </c>
      <c r="E6" s="195" t="s">
        <v>42</v>
      </c>
      <c r="F6" s="196" t="s">
        <v>43</v>
      </c>
      <c r="G6" s="197" t="s">
        <v>33</v>
      </c>
      <c r="H6" s="197"/>
    </row>
    <row r="7" spans="2:12" ht="34.5">
      <c r="B7" s="195"/>
      <c r="C7" s="195"/>
      <c r="D7" s="195"/>
      <c r="E7" s="195"/>
      <c r="F7" s="196"/>
      <c r="G7" s="152" t="s">
        <v>44</v>
      </c>
      <c r="H7" s="152" t="s">
        <v>45</v>
      </c>
    </row>
    <row r="8" spans="2:12" ht="17.25" customHeight="1">
      <c r="B8" s="198" t="s">
        <v>32</v>
      </c>
      <c r="C8" s="198"/>
      <c r="D8" s="198"/>
      <c r="E8" s="198"/>
      <c r="F8" s="198"/>
      <c r="G8" s="198"/>
      <c r="H8" s="148">
        <f>+H9</f>
        <v>-106665.63099999994</v>
      </c>
      <c r="I8" s="128"/>
      <c r="J8" s="157"/>
      <c r="L8" s="129"/>
    </row>
    <row r="9" spans="2:12" ht="17.25" customHeight="1">
      <c r="B9" s="130" t="s">
        <v>82</v>
      </c>
      <c r="C9" s="153" t="s">
        <v>83</v>
      </c>
      <c r="D9" s="153" t="s">
        <v>46</v>
      </c>
      <c r="E9" s="198" t="s">
        <v>52</v>
      </c>
      <c r="F9" s="198"/>
      <c r="G9" s="198"/>
      <c r="H9" s="148">
        <f>H10+H67</f>
        <v>-106665.63099999994</v>
      </c>
      <c r="J9" s="128"/>
      <c r="L9" s="131"/>
    </row>
    <row r="10" spans="2:12" ht="25.5" customHeight="1">
      <c r="B10" s="132" t="s">
        <v>129</v>
      </c>
      <c r="C10" s="199" t="str">
        <f>'[2]Հ3 '!F41</f>
        <v xml:space="preserve"> Պետական նշանակության ավտոճանապարհների հիմնանորոգում</v>
      </c>
      <c r="D10" s="199"/>
      <c r="E10" s="199"/>
      <c r="F10" s="199"/>
      <c r="G10" s="199"/>
      <c r="H10" s="148">
        <f>H11+H36</f>
        <v>-132225.95499999993</v>
      </c>
    </row>
    <row r="11" spans="2:12" ht="17.25" customHeight="1">
      <c r="B11" s="191" t="s">
        <v>84</v>
      </c>
      <c r="C11" s="192"/>
      <c r="D11" s="192"/>
      <c r="E11" s="192"/>
      <c r="F11" s="192"/>
      <c r="G11" s="193"/>
      <c r="H11" s="149">
        <f>SUM(H12:H35)</f>
        <v>-112984.00099999992</v>
      </c>
      <c r="J11" s="157"/>
      <c r="L11" s="131"/>
    </row>
    <row r="12" spans="2:12" ht="17.25" customHeight="1">
      <c r="B12" s="56" t="s">
        <v>139</v>
      </c>
      <c r="C12" s="76" t="s">
        <v>85</v>
      </c>
      <c r="D12" s="153" t="s">
        <v>87</v>
      </c>
      <c r="E12" s="153" t="s">
        <v>86</v>
      </c>
      <c r="F12" s="77"/>
      <c r="G12" s="77">
        <v>0</v>
      </c>
      <c r="H12" s="155">
        <v>-8644.34</v>
      </c>
      <c r="J12" s="128"/>
      <c r="K12" s="143"/>
      <c r="L12" s="131"/>
    </row>
    <row r="13" spans="2:12">
      <c r="B13" s="56" t="s">
        <v>187</v>
      </c>
      <c r="C13" s="76" t="s">
        <v>85</v>
      </c>
      <c r="D13" s="153" t="s">
        <v>110</v>
      </c>
      <c r="E13" s="153" t="s">
        <v>86</v>
      </c>
      <c r="F13" s="77">
        <v>70870427</v>
      </c>
      <c r="G13" s="77">
        <v>1</v>
      </c>
      <c r="H13" s="155">
        <f>+G13*F13/1000</f>
        <v>70870.426999999996</v>
      </c>
      <c r="J13" s="143"/>
    </row>
    <row r="14" spans="2:12">
      <c r="B14" s="56" t="s">
        <v>188</v>
      </c>
      <c r="C14" s="76" t="s">
        <v>85</v>
      </c>
      <c r="D14" s="153" t="s">
        <v>110</v>
      </c>
      <c r="E14" s="153" t="s">
        <v>86</v>
      </c>
      <c r="F14" s="77">
        <v>191925546</v>
      </c>
      <c r="G14" s="77">
        <v>1</v>
      </c>
      <c r="H14" s="155">
        <f t="shared" ref="H14:H16" si="0">+G14*F14/1000</f>
        <v>191925.546</v>
      </c>
      <c r="J14" s="143"/>
      <c r="K14" s="143"/>
      <c r="L14" s="143"/>
    </row>
    <row r="15" spans="2:12">
      <c r="B15" s="56" t="s">
        <v>189</v>
      </c>
      <c r="C15" s="76" t="s">
        <v>85</v>
      </c>
      <c r="D15" s="153" t="s">
        <v>87</v>
      </c>
      <c r="E15" s="153" t="s">
        <v>86</v>
      </c>
      <c r="F15" s="77">
        <v>85114724</v>
      </c>
      <c r="G15" s="77">
        <v>1</v>
      </c>
      <c r="H15" s="155">
        <f t="shared" si="0"/>
        <v>85114.724000000002</v>
      </c>
      <c r="J15" s="143"/>
    </row>
    <row r="16" spans="2:12">
      <c r="B16" s="56" t="s">
        <v>189</v>
      </c>
      <c r="C16" s="76" t="s">
        <v>85</v>
      </c>
      <c r="D16" s="153" t="s">
        <v>87</v>
      </c>
      <c r="E16" s="153" t="s">
        <v>86</v>
      </c>
      <c r="F16" s="77">
        <v>779243780</v>
      </c>
      <c r="G16" s="77">
        <v>1</v>
      </c>
      <c r="H16" s="155">
        <f t="shared" si="0"/>
        <v>779243.78</v>
      </c>
      <c r="J16" s="143"/>
    </row>
    <row r="17" spans="2:10">
      <c r="B17" s="56" t="s">
        <v>190</v>
      </c>
      <c r="C17" s="76" t="s">
        <v>85</v>
      </c>
      <c r="D17" s="153" t="s">
        <v>110</v>
      </c>
      <c r="E17" s="153" t="s">
        <v>86</v>
      </c>
      <c r="F17" s="77"/>
      <c r="G17" s="77">
        <v>0</v>
      </c>
      <c r="H17" s="155">
        <v>-315140.81900000002</v>
      </c>
      <c r="J17" s="143"/>
    </row>
    <row r="18" spans="2:10">
      <c r="B18" s="56" t="s">
        <v>191</v>
      </c>
      <c r="C18" s="76" t="s">
        <v>85</v>
      </c>
      <c r="D18" s="153" t="s">
        <v>87</v>
      </c>
      <c r="E18" s="153" t="s">
        <v>86</v>
      </c>
      <c r="F18" s="77">
        <v>34393700</v>
      </c>
      <c r="G18" s="77">
        <v>1</v>
      </c>
      <c r="H18" s="155">
        <f>+G18*F18/1000</f>
        <v>34393.699999999997</v>
      </c>
      <c r="J18" s="144"/>
    </row>
    <row r="19" spans="2:10">
      <c r="B19" s="56" t="s">
        <v>192</v>
      </c>
      <c r="C19" s="76" t="s">
        <v>85</v>
      </c>
      <c r="D19" s="153" t="s">
        <v>110</v>
      </c>
      <c r="E19" s="153" t="s">
        <v>86</v>
      </c>
      <c r="F19" s="77">
        <v>177486802</v>
      </c>
      <c r="G19" s="77">
        <v>1</v>
      </c>
      <c r="H19" s="155">
        <f>+G19*F19/1000</f>
        <v>177486.802</v>
      </c>
    </row>
    <row r="20" spans="2:10">
      <c r="B20" s="56" t="s">
        <v>193</v>
      </c>
      <c r="C20" s="76" t="s">
        <v>85</v>
      </c>
      <c r="D20" s="153" t="s">
        <v>87</v>
      </c>
      <c r="E20" s="153" t="s">
        <v>86</v>
      </c>
      <c r="F20" s="77"/>
      <c r="G20" s="77">
        <v>0</v>
      </c>
      <c r="H20" s="155">
        <v>-7636.9179999999997</v>
      </c>
    </row>
    <row r="21" spans="2:10">
      <c r="B21" s="56" t="s">
        <v>194</v>
      </c>
      <c r="C21" s="76" t="s">
        <v>85</v>
      </c>
      <c r="D21" s="153" t="s">
        <v>87</v>
      </c>
      <c r="E21" s="153" t="s">
        <v>86</v>
      </c>
      <c r="F21" s="77"/>
      <c r="G21" s="77">
        <v>0</v>
      </c>
      <c r="H21" s="155">
        <v>-34025.663</v>
      </c>
    </row>
    <row r="22" spans="2:10">
      <c r="B22" s="56" t="s">
        <v>195</v>
      </c>
      <c r="C22" s="76" t="s">
        <v>85</v>
      </c>
      <c r="D22" s="153" t="s">
        <v>87</v>
      </c>
      <c r="E22" s="153" t="s">
        <v>86</v>
      </c>
      <c r="F22" s="77">
        <v>51459522</v>
      </c>
      <c r="G22" s="77">
        <v>1</v>
      </c>
      <c r="H22" s="155">
        <f t="shared" ref="H22:H62" si="1">+G22*F22/1000</f>
        <v>51459.521999999997</v>
      </c>
    </row>
    <row r="23" spans="2:10">
      <c r="B23" s="56" t="s">
        <v>196</v>
      </c>
      <c r="C23" s="76" t="s">
        <v>85</v>
      </c>
      <c r="D23" s="153" t="s">
        <v>87</v>
      </c>
      <c r="E23" s="153" t="s">
        <v>86</v>
      </c>
      <c r="F23" s="77">
        <v>476600678</v>
      </c>
      <c r="G23" s="77">
        <v>1</v>
      </c>
      <c r="H23" s="155">
        <f>+G23*F23/1000</f>
        <v>476600.67800000001</v>
      </c>
    </row>
    <row r="24" spans="2:10">
      <c r="B24" s="56" t="s">
        <v>197</v>
      </c>
      <c r="C24" s="76" t="s">
        <v>85</v>
      </c>
      <c r="D24" s="153" t="s">
        <v>87</v>
      </c>
      <c r="E24" s="153" t="s">
        <v>86</v>
      </c>
      <c r="F24" s="77"/>
      <c r="G24" s="77">
        <v>0</v>
      </c>
      <c r="H24" s="155">
        <v>-780754.8</v>
      </c>
    </row>
    <row r="25" spans="2:10">
      <c r="B25" s="56" t="s">
        <v>198</v>
      </c>
      <c r="C25" s="76" t="s">
        <v>85</v>
      </c>
      <c r="D25" s="153" t="s">
        <v>87</v>
      </c>
      <c r="E25" s="153" t="s">
        <v>86</v>
      </c>
      <c r="F25" s="77"/>
      <c r="G25" s="77">
        <v>0</v>
      </c>
      <c r="H25" s="155">
        <v>-249137.86199999999</v>
      </c>
    </row>
    <row r="26" spans="2:10">
      <c r="B26" s="56" t="s">
        <v>199</v>
      </c>
      <c r="C26" s="76" t="s">
        <v>85</v>
      </c>
      <c r="D26" s="153" t="s">
        <v>87</v>
      </c>
      <c r="E26" s="153" t="s">
        <v>86</v>
      </c>
      <c r="F26" s="77">
        <v>530240854</v>
      </c>
      <c r="G26" s="77">
        <v>1</v>
      </c>
      <c r="H26" s="155">
        <f t="shared" si="1"/>
        <v>530240.85400000005</v>
      </c>
    </row>
    <row r="27" spans="2:10">
      <c r="B27" s="56" t="s">
        <v>200</v>
      </c>
      <c r="C27" s="76" t="s">
        <v>85</v>
      </c>
      <c r="D27" s="153" t="s">
        <v>87</v>
      </c>
      <c r="E27" s="153" t="s">
        <v>86</v>
      </c>
      <c r="F27" s="77"/>
      <c r="G27" s="77">
        <v>0</v>
      </c>
      <c r="H27" s="155">
        <v>-1346532.25</v>
      </c>
    </row>
    <row r="28" spans="2:10">
      <c r="B28" s="56" t="s">
        <v>201</v>
      </c>
      <c r="C28" s="76" t="s">
        <v>85</v>
      </c>
      <c r="D28" s="153" t="s">
        <v>87</v>
      </c>
      <c r="E28" s="153" t="s">
        <v>86</v>
      </c>
      <c r="F28" s="77"/>
      <c r="G28" s="77">
        <v>0</v>
      </c>
      <c r="H28" s="155">
        <v>-4811.5039999999999</v>
      </c>
    </row>
    <row r="29" spans="2:10">
      <c r="B29" s="56" t="s">
        <v>202</v>
      </c>
      <c r="C29" s="76" t="s">
        <v>85</v>
      </c>
      <c r="D29" s="153" t="s">
        <v>87</v>
      </c>
      <c r="E29" s="153" t="s">
        <v>86</v>
      </c>
      <c r="F29" s="77"/>
      <c r="G29" s="77">
        <v>0</v>
      </c>
      <c r="H29" s="155">
        <v>-7288.5</v>
      </c>
    </row>
    <row r="30" spans="2:10">
      <c r="B30" s="56" t="s">
        <v>203</v>
      </c>
      <c r="C30" s="76" t="s">
        <v>85</v>
      </c>
      <c r="D30" s="153" t="s">
        <v>87</v>
      </c>
      <c r="E30" s="153" t="s">
        <v>86</v>
      </c>
      <c r="F30" s="77">
        <v>54159764</v>
      </c>
      <c r="G30" s="77">
        <v>1</v>
      </c>
      <c r="H30" s="155">
        <f t="shared" ref="H30:H34" si="2">+G30*F30/1000</f>
        <v>54159.764000000003</v>
      </c>
    </row>
    <row r="31" spans="2:10">
      <c r="B31" s="56" t="s">
        <v>204</v>
      </c>
      <c r="C31" s="76" t="s">
        <v>85</v>
      </c>
      <c r="D31" s="153" t="s">
        <v>87</v>
      </c>
      <c r="E31" s="153" t="s">
        <v>86</v>
      </c>
      <c r="F31" s="77">
        <v>95363058</v>
      </c>
      <c r="G31" s="77">
        <v>1</v>
      </c>
      <c r="H31" s="155">
        <f t="shared" si="2"/>
        <v>95363.058000000005</v>
      </c>
    </row>
    <row r="32" spans="2:10">
      <c r="B32" s="56" t="s">
        <v>205</v>
      </c>
      <c r="C32" s="76" t="s">
        <v>85</v>
      </c>
      <c r="D32" s="153" t="s">
        <v>87</v>
      </c>
      <c r="E32" s="153" t="s">
        <v>86</v>
      </c>
      <c r="F32" s="77"/>
      <c r="G32" s="77">
        <v>0</v>
      </c>
      <c r="H32" s="155">
        <v>-1953.8530000000001</v>
      </c>
    </row>
    <row r="33" spans="2:10">
      <c r="B33" s="56" t="s">
        <v>206</v>
      </c>
      <c r="C33" s="76" t="s">
        <v>85</v>
      </c>
      <c r="D33" s="153" t="s">
        <v>87</v>
      </c>
      <c r="E33" s="153" t="s">
        <v>86</v>
      </c>
      <c r="F33" s="77">
        <v>51592260</v>
      </c>
      <c r="G33" s="77">
        <v>1</v>
      </c>
      <c r="H33" s="155">
        <f t="shared" si="2"/>
        <v>51592.26</v>
      </c>
    </row>
    <row r="34" spans="2:10">
      <c r="B34" s="56" t="s">
        <v>207</v>
      </c>
      <c r="C34" s="76" t="s">
        <v>85</v>
      </c>
      <c r="D34" s="153" t="s">
        <v>87</v>
      </c>
      <c r="E34" s="153" t="s">
        <v>86</v>
      </c>
      <c r="F34" s="77">
        <v>51465655</v>
      </c>
      <c r="G34" s="77">
        <v>1</v>
      </c>
      <c r="H34" s="155">
        <f t="shared" si="2"/>
        <v>51465.654999999999</v>
      </c>
    </row>
    <row r="35" spans="2:10">
      <c r="B35" s="56" t="s">
        <v>208</v>
      </c>
      <c r="C35" s="76" t="s">
        <v>85</v>
      </c>
      <c r="D35" s="153" t="s">
        <v>110</v>
      </c>
      <c r="E35" s="153" t="s">
        <v>86</v>
      </c>
      <c r="F35" s="77"/>
      <c r="G35" s="77">
        <v>0</v>
      </c>
      <c r="H35" s="155">
        <v>-6974.2619999999997</v>
      </c>
    </row>
    <row r="36" spans="2:10">
      <c r="B36" s="200" t="s">
        <v>141</v>
      </c>
      <c r="C36" s="201"/>
      <c r="D36" s="201"/>
      <c r="E36" s="201"/>
      <c r="F36" s="201"/>
      <c r="G36" s="202"/>
      <c r="H36" s="149">
        <f>SUM(H37:H66)</f>
        <v>-19241.954000000002</v>
      </c>
      <c r="J36" s="157"/>
    </row>
    <row r="37" spans="2:10">
      <c r="B37" s="56" t="s">
        <v>209</v>
      </c>
      <c r="C37" s="76" t="s">
        <v>130</v>
      </c>
      <c r="D37" s="153" t="s">
        <v>87</v>
      </c>
      <c r="E37" s="153" t="s">
        <v>86</v>
      </c>
      <c r="F37" s="77">
        <v>167429</v>
      </c>
      <c r="G37" s="77">
        <v>1</v>
      </c>
      <c r="H37" s="155">
        <f t="shared" si="1"/>
        <v>167.429</v>
      </c>
    </row>
    <row r="38" spans="2:10">
      <c r="B38" s="56" t="s">
        <v>210</v>
      </c>
      <c r="C38" s="76" t="s">
        <v>130</v>
      </c>
      <c r="D38" s="153" t="s">
        <v>110</v>
      </c>
      <c r="E38" s="153" t="s">
        <v>86</v>
      </c>
      <c r="F38" s="77">
        <v>1320000</v>
      </c>
      <c r="G38" s="77">
        <v>1</v>
      </c>
      <c r="H38" s="155">
        <f t="shared" si="1"/>
        <v>1320</v>
      </c>
    </row>
    <row r="39" spans="2:10">
      <c r="B39" s="56" t="s">
        <v>179</v>
      </c>
      <c r="C39" s="76" t="s">
        <v>130</v>
      </c>
      <c r="D39" s="153" t="s">
        <v>87</v>
      </c>
      <c r="E39" s="153" t="s">
        <v>86</v>
      </c>
      <c r="F39" s="77">
        <v>1449761</v>
      </c>
      <c r="G39" s="77">
        <v>1</v>
      </c>
      <c r="H39" s="155">
        <f t="shared" si="1"/>
        <v>1449.761</v>
      </c>
    </row>
    <row r="40" spans="2:10">
      <c r="B40" s="56" t="s">
        <v>179</v>
      </c>
      <c r="C40" s="76" t="s">
        <v>130</v>
      </c>
      <c r="D40" s="153" t="s">
        <v>131</v>
      </c>
      <c r="E40" s="153" t="s">
        <v>86</v>
      </c>
      <c r="F40" s="77">
        <v>2948487</v>
      </c>
      <c r="G40" s="77">
        <v>1</v>
      </c>
      <c r="H40" s="155">
        <f t="shared" si="1"/>
        <v>2948.4870000000001</v>
      </c>
    </row>
    <row r="41" spans="2:10">
      <c r="B41" s="56" t="s">
        <v>211</v>
      </c>
      <c r="C41" s="76" t="s">
        <v>130</v>
      </c>
      <c r="D41" s="153" t="s">
        <v>87</v>
      </c>
      <c r="E41" s="153" t="s">
        <v>86</v>
      </c>
      <c r="F41" s="77"/>
      <c r="G41" s="77" t="s">
        <v>180</v>
      </c>
      <c r="H41" s="155">
        <v>-974.14099999999996</v>
      </c>
    </row>
    <row r="42" spans="2:10">
      <c r="B42" s="56" t="s">
        <v>212</v>
      </c>
      <c r="C42" s="76" t="s">
        <v>130</v>
      </c>
      <c r="D42" s="153" t="s">
        <v>87</v>
      </c>
      <c r="E42" s="153" t="s">
        <v>86</v>
      </c>
      <c r="F42" s="77">
        <v>218869</v>
      </c>
      <c r="G42" s="77">
        <v>1</v>
      </c>
      <c r="H42" s="155">
        <f t="shared" ref="H42:H44" si="3">+G42*F42/1000</f>
        <v>218.869</v>
      </c>
    </row>
    <row r="43" spans="2:10">
      <c r="B43" s="56" t="s">
        <v>213</v>
      </c>
      <c r="C43" s="76" t="s">
        <v>130</v>
      </c>
      <c r="D43" s="153" t="s">
        <v>110</v>
      </c>
      <c r="E43" s="153" t="s">
        <v>86</v>
      </c>
      <c r="F43" s="77">
        <v>1703845</v>
      </c>
      <c r="G43" s="77">
        <v>1</v>
      </c>
      <c r="H43" s="155">
        <f t="shared" si="3"/>
        <v>1703.845</v>
      </c>
    </row>
    <row r="44" spans="2:10">
      <c r="B44" s="56" t="s">
        <v>179</v>
      </c>
      <c r="C44" s="76" t="s">
        <v>130</v>
      </c>
      <c r="D44" s="153" t="s">
        <v>87</v>
      </c>
      <c r="E44" s="153" t="s">
        <v>86</v>
      </c>
      <c r="F44" s="77">
        <v>6159374</v>
      </c>
      <c r="G44" s="77">
        <v>1</v>
      </c>
      <c r="H44" s="155">
        <f t="shared" si="3"/>
        <v>6159.3739999999998</v>
      </c>
    </row>
    <row r="45" spans="2:10">
      <c r="B45" s="56" t="s">
        <v>214</v>
      </c>
      <c r="C45" s="76" t="s">
        <v>130</v>
      </c>
      <c r="D45" s="153" t="s">
        <v>87</v>
      </c>
      <c r="E45" s="153" t="s">
        <v>86</v>
      </c>
      <c r="F45" s="77"/>
      <c r="G45" s="77">
        <v>0</v>
      </c>
      <c r="H45" s="155">
        <v>-19994.173999999999</v>
      </c>
    </row>
    <row r="46" spans="2:10">
      <c r="B46" s="56" t="s">
        <v>215</v>
      </c>
      <c r="C46" s="76" t="s">
        <v>130</v>
      </c>
      <c r="D46" s="153" t="s">
        <v>87</v>
      </c>
      <c r="E46" s="153" t="s">
        <v>86</v>
      </c>
      <c r="F46" s="77"/>
      <c r="G46" s="77">
        <v>0</v>
      </c>
      <c r="H46" s="155">
        <v>-1067.2339999999999</v>
      </c>
    </row>
    <row r="47" spans="2:10">
      <c r="B47" s="56" t="s">
        <v>216</v>
      </c>
      <c r="C47" s="76" t="s">
        <v>130</v>
      </c>
      <c r="D47" s="153" t="s">
        <v>87</v>
      </c>
      <c r="E47" s="153" t="s">
        <v>86</v>
      </c>
      <c r="F47" s="77">
        <v>2447115</v>
      </c>
      <c r="G47" s="77">
        <v>1</v>
      </c>
      <c r="H47" s="155">
        <f t="shared" ref="H47:H51" si="4">+G47*F47/1000</f>
        <v>2447.1149999999998</v>
      </c>
    </row>
    <row r="48" spans="2:10">
      <c r="B48" s="56" t="s">
        <v>217</v>
      </c>
      <c r="C48" s="76" t="s">
        <v>130</v>
      </c>
      <c r="D48" s="153" t="s">
        <v>131</v>
      </c>
      <c r="E48" s="153" t="s">
        <v>86</v>
      </c>
      <c r="F48" s="77"/>
      <c r="G48" s="77">
        <v>0</v>
      </c>
      <c r="H48" s="155">
        <v>-12063.954</v>
      </c>
    </row>
    <row r="49" spans="2:12">
      <c r="B49" s="56" t="s">
        <v>218</v>
      </c>
      <c r="C49" s="76" t="s">
        <v>130</v>
      </c>
      <c r="D49" s="153" t="s">
        <v>87</v>
      </c>
      <c r="E49" s="153" t="s">
        <v>86</v>
      </c>
      <c r="F49" s="77">
        <v>361287</v>
      </c>
      <c r="G49" s="77">
        <v>1</v>
      </c>
      <c r="H49" s="155">
        <f t="shared" si="4"/>
        <v>361.28699999999998</v>
      </c>
    </row>
    <row r="50" spans="2:12">
      <c r="B50" s="56" t="s">
        <v>219</v>
      </c>
      <c r="C50" s="76" t="s">
        <v>130</v>
      </c>
      <c r="D50" s="153" t="s">
        <v>87</v>
      </c>
      <c r="E50" s="153" t="s">
        <v>86</v>
      </c>
      <c r="F50" s="77">
        <v>522468</v>
      </c>
      <c r="G50" s="77">
        <v>1</v>
      </c>
      <c r="H50" s="155">
        <f t="shared" si="4"/>
        <v>522.46799999999996</v>
      </c>
    </row>
    <row r="51" spans="2:12">
      <c r="B51" s="56" t="s">
        <v>220</v>
      </c>
      <c r="C51" s="76" t="s">
        <v>130</v>
      </c>
      <c r="D51" s="153" t="s">
        <v>87</v>
      </c>
      <c r="E51" s="153" t="s">
        <v>86</v>
      </c>
      <c r="F51" s="77">
        <v>481056</v>
      </c>
      <c r="G51" s="77">
        <v>1</v>
      </c>
      <c r="H51" s="155">
        <f t="shared" si="4"/>
        <v>481.05599999999998</v>
      </c>
    </row>
    <row r="52" spans="2:12">
      <c r="B52" s="56" t="s">
        <v>142</v>
      </c>
      <c r="C52" s="76" t="s">
        <v>132</v>
      </c>
      <c r="D52" s="153" t="s">
        <v>133</v>
      </c>
      <c r="E52" s="153" t="s">
        <v>86</v>
      </c>
      <c r="F52" s="77">
        <v>413149</v>
      </c>
      <c r="G52" s="77">
        <v>1</v>
      </c>
      <c r="H52" s="155">
        <f t="shared" si="1"/>
        <v>413.149</v>
      </c>
    </row>
    <row r="53" spans="2:12">
      <c r="B53" s="56" t="s">
        <v>142</v>
      </c>
      <c r="C53" s="76" t="s">
        <v>132</v>
      </c>
      <c r="D53" s="153" t="s">
        <v>133</v>
      </c>
      <c r="E53" s="153" t="s">
        <v>86</v>
      </c>
      <c r="F53" s="77">
        <v>1211666</v>
      </c>
      <c r="G53" s="77">
        <v>1</v>
      </c>
      <c r="H53" s="155">
        <f t="shared" si="1"/>
        <v>1211.6659999999999</v>
      </c>
      <c r="J53" s="143"/>
      <c r="L53" s="128"/>
    </row>
    <row r="54" spans="2:12">
      <c r="B54" s="56" t="s">
        <v>142</v>
      </c>
      <c r="C54" s="76" t="s">
        <v>132</v>
      </c>
      <c r="D54" s="153" t="s">
        <v>133</v>
      </c>
      <c r="E54" s="153" t="s">
        <v>86</v>
      </c>
      <c r="F54" s="77">
        <v>92000</v>
      </c>
      <c r="G54" s="77">
        <v>1</v>
      </c>
      <c r="H54" s="155">
        <f t="shared" si="1"/>
        <v>92</v>
      </c>
      <c r="J54" s="144"/>
      <c r="L54" s="128"/>
    </row>
    <row r="55" spans="2:12">
      <c r="B55" s="56" t="s">
        <v>142</v>
      </c>
      <c r="C55" s="76" t="s">
        <v>132</v>
      </c>
      <c r="D55" s="153" t="s">
        <v>133</v>
      </c>
      <c r="E55" s="153" t="s">
        <v>86</v>
      </c>
      <c r="F55" s="77">
        <v>4578200</v>
      </c>
      <c r="G55" s="77">
        <v>1</v>
      </c>
      <c r="H55" s="155">
        <f t="shared" si="1"/>
        <v>4578.2</v>
      </c>
    </row>
    <row r="56" spans="2:12">
      <c r="B56" s="56" t="s">
        <v>221</v>
      </c>
      <c r="C56" s="76" t="s">
        <v>132</v>
      </c>
      <c r="D56" s="153" t="s">
        <v>133</v>
      </c>
      <c r="E56" s="153" t="s">
        <v>86</v>
      </c>
      <c r="F56" s="77"/>
      <c r="G56" s="77"/>
      <c r="H56" s="155">
        <v>-1878.2159999999999</v>
      </c>
    </row>
    <row r="57" spans="2:12">
      <c r="B57" s="56" t="s">
        <v>142</v>
      </c>
      <c r="C57" s="76" t="s">
        <v>132</v>
      </c>
      <c r="D57" s="153" t="s">
        <v>133</v>
      </c>
      <c r="E57" s="153" t="s">
        <v>86</v>
      </c>
      <c r="F57" s="77">
        <v>299720</v>
      </c>
      <c r="G57" s="77">
        <v>1</v>
      </c>
      <c r="H57" s="155">
        <f t="shared" si="1"/>
        <v>299.72000000000003</v>
      </c>
    </row>
    <row r="58" spans="2:12">
      <c r="B58" s="56" t="s">
        <v>142</v>
      </c>
      <c r="C58" s="76" t="s">
        <v>132</v>
      </c>
      <c r="D58" s="153" t="s">
        <v>133</v>
      </c>
      <c r="E58" s="153" t="s">
        <v>86</v>
      </c>
      <c r="F58" s="77">
        <v>1248497</v>
      </c>
      <c r="G58" s="77">
        <v>1</v>
      </c>
      <c r="H58" s="155">
        <f t="shared" si="1"/>
        <v>1248.4970000000001</v>
      </c>
    </row>
    <row r="59" spans="2:12">
      <c r="B59" s="56" t="s">
        <v>142</v>
      </c>
      <c r="C59" s="76" t="s">
        <v>132</v>
      </c>
      <c r="D59" s="153" t="s">
        <v>133</v>
      </c>
      <c r="E59" s="153" t="s">
        <v>86</v>
      </c>
      <c r="F59" s="77">
        <v>3025868</v>
      </c>
      <c r="G59" s="77">
        <v>1</v>
      </c>
      <c r="H59" s="155">
        <f t="shared" si="1"/>
        <v>3025.8679999999999</v>
      </c>
    </row>
    <row r="60" spans="2:12">
      <c r="B60" s="56" t="s">
        <v>222</v>
      </c>
      <c r="C60" s="76" t="s">
        <v>132</v>
      </c>
      <c r="D60" s="153" t="s">
        <v>133</v>
      </c>
      <c r="E60" s="153" t="s">
        <v>86</v>
      </c>
      <c r="F60" s="77"/>
      <c r="G60" s="77">
        <v>0</v>
      </c>
      <c r="H60" s="155">
        <v>-5027.3239999999996</v>
      </c>
    </row>
    <row r="61" spans="2:12">
      <c r="B61" s="56" t="s">
        <v>223</v>
      </c>
      <c r="C61" s="76" t="s">
        <v>132</v>
      </c>
      <c r="D61" s="153" t="s">
        <v>133</v>
      </c>
      <c r="E61" s="153" t="s">
        <v>86</v>
      </c>
      <c r="F61" s="77"/>
      <c r="G61" s="77">
        <v>0</v>
      </c>
      <c r="H61" s="155">
        <v>-1809.3240000000001</v>
      </c>
    </row>
    <row r="62" spans="2:12">
      <c r="B62" s="56" t="s">
        <v>142</v>
      </c>
      <c r="C62" s="76" t="s">
        <v>132</v>
      </c>
      <c r="D62" s="153" t="s">
        <v>133</v>
      </c>
      <c r="E62" s="153" t="s">
        <v>86</v>
      </c>
      <c r="F62" s="77">
        <v>3091251</v>
      </c>
      <c r="G62" s="77">
        <v>1</v>
      </c>
      <c r="H62" s="155">
        <f t="shared" si="1"/>
        <v>3091.2510000000002</v>
      </c>
    </row>
    <row r="63" spans="2:12">
      <c r="B63" s="56" t="s">
        <v>224</v>
      </c>
      <c r="C63" s="76" t="s">
        <v>132</v>
      </c>
      <c r="D63" s="153" t="s">
        <v>133</v>
      </c>
      <c r="E63" s="153" t="s">
        <v>86</v>
      </c>
      <c r="F63" s="77"/>
      <c r="G63" s="77">
        <v>0</v>
      </c>
      <c r="H63" s="155">
        <v>-9185.6990000000005</v>
      </c>
    </row>
    <row r="64" spans="2:12">
      <c r="B64" s="56" t="s">
        <v>142</v>
      </c>
      <c r="C64" s="76" t="s">
        <v>132</v>
      </c>
      <c r="D64" s="153" t="s">
        <v>133</v>
      </c>
      <c r="E64" s="153" t="s">
        <v>86</v>
      </c>
      <c r="F64" s="77">
        <v>405070</v>
      </c>
      <c r="G64" s="77">
        <v>1</v>
      </c>
      <c r="H64" s="155">
        <f t="shared" ref="H64:H66" si="5">+G64*F64/1000</f>
        <v>405.07</v>
      </c>
    </row>
    <row r="65" spans="2:12">
      <c r="B65" s="56" t="s">
        <v>142</v>
      </c>
      <c r="C65" s="76" t="s">
        <v>132</v>
      </c>
      <c r="D65" s="153" t="s">
        <v>133</v>
      </c>
      <c r="E65" s="153" t="s">
        <v>86</v>
      </c>
      <c r="F65" s="77">
        <v>364110</v>
      </c>
      <c r="G65" s="77">
        <v>1</v>
      </c>
      <c r="H65" s="155">
        <f t="shared" si="5"/>
        <v>364.11</v>
      </c>
    </row>
    <row r="66" spans="2:12">
      <c r="B66" s="56" t="s">
        <v>142</v>
      </c>
      <c r="C66" s="76" t="s">
        <v>132</v>
      </c>
      <c r="D66" s="153" t="s">
        <v>133</v>
      </c>
      <c r="E66" s="153" t="s">
        <v>86</v>
      </c>
      <c r="F66" s="77">
        <v>248890</v>
      </c>
      <c r="G66" s="77">
        <v>1</v>
      </c>
      <c r="H66" s="155">
        <f t="shared" si="5"/>
        <v>248.89</v>
      </c>
    </row>
    <row r="67" spans="2:12" ht="27" customHeight="1">
      <c r="B67" s="132" t="s">
        <v>134</v>
      </c>
      <c r="C67" s="199" t="str">
        <f>'[2]Հ3 '!F52</f>
        <v xml:space="preserve"> Տրանսպորտային օբյեկտների հիմնանորոգում</v>
      </c>
      <c r="D67" s="199"/>
      <c r="E67" s="199"/>
      <c r="F67" s="199"/>
      <c r="G67" s="199"/>
      <c r="H67" s="149">
        <f>H71+H68</f>
        <v>25560.324000000001</v>
      </c>
    </row>
    <row r="68" spans="2:12" ht="17.25" customHeight="1">
      <c r="B68" s="191" t="s">
        <v>84</v>
      </c>
      <c r="C68" s="192"/>
      <c r="D68" s="192"/>
      <c r="E68" s="192"/>
      <c r="F68" s="192"/>
      <c r="G68" s="193"/>
      <c r="H68" s="149">
        <f>SUM(H69:H70)</f>
        <v>25200.194</v>
      </c>
      <c r="J68" s="128"/>
      <c r="L68" s="131"/>
    </row>
    <row r="69" spans="2:12" ht="34.5">
      <c r="B69" s="56" t="s">
        <v>225</v>
      </c>
      <c r="C69" s="76" t="s">
        <v>140</v>
      </c>
      <c r="D69" s="153" t="s">
        <v>87</v>
      </c>
      <c r="E69" s="153" t="s">
        <v>86</v>
      </c>
      <c r="F69" s="77">
        <v>13652961</v>
      </c>
      <c r="G69" s="77">
        <v>1</v>
      </c>
      <c r="H69" s="155">
        <f t="shared" ref="H69:H75" si="6">+G69*F69/1000</f>
        <v>13652.960999999999</v>
      </c>
      <c r="J69" s="128"/>
      <c r="L69" s="131"/>
    </row>
    <row r="70" spans="2:12" ht="34.5">
      <c r="B70" s="56" t="s">
        <v>226</v>
      </c>
      <c r="C70" s="76" t="s">
        <v>140</v>
      </c>
      <c r="D70" s="153" t="s">
        <v>87</v>
      </c>
      <c r="E70" s="153" t="s">
        <v>86</v>
      </c>
      <c r="F70" s="77">
        <v>11547233</v>
      </c>
      <c r="G70" s="77">
        <v>1</v>
      </c>
      <c r="H70" s="155">
        <f t="shared" si="6"/>
        <v>11547.233</v>
      </c>
    </row>
    <row r="71" spans="2:12">
      <c r="B71" s="203" t="s">
        <v>135</v>
      </c>
      <c r="C71" s="204"/>
      <c r="D71" s="204"/>
      <c r="E71" s="204"/>
      <c r="F71" s="204"/>
      <c r="G71" s="205"/>
      <c r="H71" s="149">
        <f>SUM(H72:H75)</f>
        <v>360.13</v>
      </c>
    </row>
    <row r="72" spans="2:12">
      <c r="B72" s="156" t="s">
        <v>227</v>
      </c>
      <c r="C72" s="154" t="s">
        <v>130</v>
      </c>
      <c r="D72" s="153" t="s">
        <v>87</v>
      </c>
      <c r="E72" s="153" t="s">
        <v>86</v>
      </c>
      <c r="F72" s="77">
        <v>110186</v>
      </c>
      <c r="G72" s="77">
        <v>1</v>
      </c>
      <c r="H72" s="155">
        <f t="shared" si="6"/>
        <v>110.18600000000001</v>
      </c>
    </row>
    <row r="73" spans="2:12">
      <c r="B73" s="156" t="s">
        <v>228</v>
      </c>
      <c r="C73" s="154" t="s">
        <v>130</v>
      </c>
      <c r="D73" s="153" t="s">
        <v>87</v>
      </c>
      <c r="E73" s="153" t="s">
        <v>86</v>
      </c>
      <c r="F73" s="77">
        <v>84270</v>
      </c>
      <c r="G73" s="77">
        <v>1</v>
      </c>
      <c r="H73" s="155">
        <f t="shared" si="6"/>
        <v>84.27</v>
      </c>
    </row>
    <row r="74" spans="2:12">
      <c r="B74" s="156" t="s">
        <v>142</v>
      </c>
      <c r="C74" s="154" t="s">
        <v>132</v>
      </c>
      <c r="D74" s="153" t="s">
        <v>87</v>
      </c>
      <c r="E74" s="153" t="s">
        <v>86</v>
      </c>
      <c r="F74" s="77">
        <v>93637</v>
      </c>
      <c r="G74" s="77">
        <v>1</v>
      </c>
      <c r="H74" s="155">
        <f t="shared" si="6"/>
        <v>93.637</v>
      </c>
    </row>
    <row r="75" spans="2:12">
      <c r="B75" s="156" t="s">
        <v>142</v>
      </c>
      <c r="C75" s="154" t="s">
        <v>132</v>
      </c>
      <c r="D75" s="153" t="s">
        <v>87</v>
      </c>
      <c r="E75" s="153" t="s">
        <v>86</v>
      </c>
      <c r="F75" s="77">
        <v>72037</v>
      </c>
      <c r="G75" s="77">
        <v>1</v>
      </c>
      <c r="H75" s="155">
        <f t="shared" si="6"/>
        <v>72.037000000000006</v>
      </c>
    </row>
    <row r="77" spans="2:12" s="88" customFormat="1" ht="15.75" customHeight="1">
      <c r="C77" s="145" t="s">
        <v>149</v>
      </c>
      <c r="D77" s="146"/>
      <c r="E77" s="147"/>
      <c r="F77" s="147"/>
      <c r="G77" s="151"/>
    </row>
    <row r="78" spans="2:12" s="88" customFormat="1" ht="21.75" customHeight="1">
      <c r="C78" s="147" t="s">
        <v>150</v>
      </c>
      <c r="D78" s="146"/>
      <c r="E78" s="147"/>
      <c r="F78" s="147"/>
      <c r="G78" s="151"/>
    </row>
    <row r="79" spans="2:12" s="88" customFormat="1" ht="15" customHeight="1">
      <c r="C79" s="95" t="s">
        <v>148</v>
      </c>
      <c r="D79" s="190" t="s">
        <v>151</v>
      </c>
      <c r="E79" s="190"/>
      <c r="F79" s="190"/>
      <c r="G79" s="151"/>
    </row>
  </sheetData>
  <mergeCells count="16">
    <mergeCell ref="D79:F79"/>
    <mergeCell ref="B11:G11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  <mergeCell ref="B36:G36"/>
    <mergeCell ref="C67:G67"/>
    <mergeCell ref="B68:G68"/>
    <mergeCell ref="B71:G71"/>
  </mergeCells>
  <phoneticPr fontId="81" type="noConversion"/>
  <pageMargins left="0.31496062992125984" right="0.23622047244094491" top="0.35433070866141736" bottom="0.74803149606299213" header="0.23622047244094491" footer="0.31496062992125984"/>
  <pageSetup paperSize="9" scale="8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Հ1</vt:lpstr>
      <vt:lpstr>Հ2</vt:lpstr>
      <vt:lpstr>Հ3 </vt:lpstr>
      <vt:lpstr>Հ4</vt:lpstr>
      <vt:lpstr>Հ5 </vt:lpstr>
      <vt:lpstr>Հ6</vt:lpstr>
      <vt:lpstr>Հ1!Print_Area</vt:lpstr>
      <vt:lpstr>Հ6!Print_Area</vt:lpstr>
      <vt:lpstr>Հ1!Print_Titles</vt:lpstr>
      <vt:lpstr>Հ2!Print_Titles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Siranush Chteyan</cp:lastModifiedBy>
  <cp:lastPrinted>2023-11-22T13:48:51Z</cp:lastPrinted>
  <dcterms:created xsi:type="dcterms:W3CDTF">2020-05-26T05:50:11Z</dcterms:created>
  <dcterms:modified xsi:type="dcterms:W3CDTF">2023-11-22T13:53:23Z</dcterms:modified>
</cp:coreProperties>
</file>