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mij canap 2.5\Naxagic 2.5 verj 2\"/>
    </mc:Choice>
  </mc:AlternateContent>
  <xr:revisionPtr revIDLastSave="0" documentId="13_ncr:1_{C0F9D861-7060-401C-9FA6-725D760D0856}" xr6:coauthVersionLast="46" xr6:coauthVersionMax="47" xr10:uidLastSave="{00000000-0000-0000-0000-000000000000}"/>
  <bookViews>
    <workbookView xWindow="345" yWindow="30" windowWidth="28455" windowHeight="15450" tabRatio="752" activeTab="2" xr2:uid="{00000000-000D-0000-FFFF-FFFF00000000}"/>
  </bookViews>
  <sheets>
    <sheet name="Հ1" sheetId="47" r:id="rId1"/>
    <sheet name="Հ2" sheetId="44" r:id="rId2"/>
    <sheet name="Հ3 " sheetId="49" r:id="rId3"/>
    <sheet name="Հ4" sheetId="32" r:id="rId4"/>
    <sheet name="Հ5" sheetId="42" r:id="rId5"/>
    <sheet name="Հ6" sheetId="46" r:id="rId6"/>
    <sheet name="Հ7 " sheetId="48" r:id="rId7"/>
    <sheet name="Հ8" sheetId="43" r:id="rId8"/>
  </sheets>
  <externalReferences>
    <externalReference r:id="rId9"/>
    <externalReference r:id="rId10"/>
    <externalReference r:id="rId11"/>
    <externalReference r:id="rId12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6">#REF!</definedName>
    <definedName name="AgencyName">#REF!</definedName>
    <definedName name="åû" localSheetId="6">#REF!</definedName>
    <definedName name="åû">#REF!</definedName>
    <definedName name="davit" localSheetId="6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mas" localSheetId="6">#REF!</definedName>
    <definedName name="mas">#REF!</definedName>
    <definedName name="mass" localSheetId="6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 localSheetId="6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6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6">#REF!</definedName>
    <definedName name="PerformanceType">#REF!</definedName>
    <definedName name="_xlnm.Print_Area" localSheetId="0">Հ1!$A$1:$H$61</definedName>
    <definedName name="_xlnm.Print_Area" localSheetId="3">Հ4!$A$1:$G$45</definedName>
    <definedName name="_xlnm.Print_Area" localSheetId="5">Հ6!$A$1:$D$28</definedName>
    <definedName name="_xlnm.Print_Area" localSheetId="7">Հ8!$A$1:$H$97</definedName>
    <definedName name="_xlnm.Print_Titles" localSheetId="0">Հ1!$6:$8</definedName>
    <definedName name="_xlnm.Print_Titles" localSheetId="1">Հ2!$6:$8</definedName>
    <definedName name="x" localSheetId="6">#REF!</definedName>
    <definedName name="x">#REF!</definedName>
    <definedName name="Հավելված" localSheetId="0">#REF!</definedName>
    <definedName name="Հավելված" localSheetId="1">#REF!</definedName>
    <definedName name="Հավելված" localSheetId="6">#REF!</definedName>
    <definedName name="Հավելված">#REF!</definedName>
    <definedName name="Մաս" localSheetId="0">#REF!</definedName>
    <definedName name="Մաս" localSheetId="1">#REF!</definedName>
    <definedName name="Մաս" localSheetId="6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6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74" i="48" l="1"/>
  <c r="D85" i="48"/>
  <c r="C71" i="48"/>
  <c r="C70" i="48"/>
  <c r="C69" i="48"/>
  <c r="C80" i="48"/>
  <c r="F12" i="32"/>
  <c r="F11" i="32" s="1"/>
  <c r="F14" i="32"/>
  <c r="F15" i="32"/>
  <c r="G41" i="32"/>
  <c r="G34" i="32"/>
  <c r="E34" i="32" s="1"/>
  <c r="F33" i="32"/>
  <c r="E29" i="32"/>
  <c r="E27" i="32"/>
  <c r="D26" i="32"/>
  <c r="D14" i="44"/>
  <c r="D47" i="44"/>
  <c r="D53" i="44"/>
  <c r="G21" i="49"/>
  <c r="G78" i="49"/>
  <c r="G70" i="49"/>
  <c r="G69" i="49" s="1"/>
  <c r="G68" i="49" s="1"/>
  <c r="G67" i="49" s="1"/>
  <c r="G65" i="49" s="1"/>
  <c r="G63" i="49" s="1"/>
  <c r="G33" i="32" l="1"/>
  <c r="G32" i="32" s="1"/>
  <c r="G31" i="32" s="1"/>
  <c r="G30" i="32" s="1"/>
  <c r="G28" i="32" s="1"/>
  <c r="G26" i="32" s="1"/>
  <c r="G15" i="32" s="1"/>
  <c r="E33" i="32"/>
  <c r="F32" i="32"/>
  <c r="F28" i="32"/>
  <c r="F26" i="32" l="1"/>
  <c r="E26" i="32" s="1"/>
  <c r="E15" i="32" s="1"/>
  <c r="E14" i="32" s="1"/>
  <c r="E12" i="32" s="1"/>
  <c r="E11" i="32" s="1"/>
  <c r="E28" i="32"/>
  <c r="E32" i="32"/>
  <c r="F31" i="32"/>
  <c r="F30" i="32" l="1"/>
  <c r="E30" i="32" s="1"/>
  <c r="E31" i="32"/>
  <c r="G49" i="49" l="1"/>
  <c r="F13" i="47"/>
  <c r="F52" i="47"/>
  <c r="C82" i="48"/>
  <c r="C81" i="48"/>
  <c r="E20" i="32"/>
  <c r="E38" i="32"/>
  <c r="E36" i="32"/>
  <c r="G43" i="32"/>
  <c r="G42" i="32" s="1"/>
  <c r="D35" i="32"/>
  <c r="F42" i="32"/>
  <c r="F37" i="32" s="1"/>
  <c r="F35" i="32" s="1"/>
  <c r="E42" i="32" l="1"/>
  <c r="E41" i="32"/>
  <c r="E43" i="32"/>
  <c r="F41" i="32"/>
  <c r="F40" i="32" s="1"/>
  <c r="F39" i="32" s="1"/>
  <c r="G79" i="49"/>
  <c r="G40" i="49"/>
  <c r="G25" i="32" s="1"/>
  <c r="E25" i="32" s="1"/>
  <c r="H92" i="43"/>
  <c r="H91" i="43"/>
  <c r="C56" i="47"/>
  <c r="D64" i="42"/>
  <c r="C52" i="47"/>
  <c r="D61" i="42"/>
  <c r="D60" i="42"/>
  <c r="C23" i="47"/>
  <c r="D57" i="47"/>
  <c r="E64" i="42" s="1"/>
  <c r="H56" i="47"/>
  <c r="G56" i="47"/>
  <c r="F56" i="47"/>
  <c r="E56" i="47"/>
  <c r="D54" i="47"/>
  <c r="E61" i="42" s="1"/>
  <c r="H90" i="43"/>
  <c r="H89" i="43"/>
  <c r="H88" i="43" s="1"/>
  <c r="H87" i="43" s="1"/>
  <c r="C87" i="43"/>
  <c r="H79" i="43"/>
  <c r="H77" i="43"/>
  <c r="H76" i="43"/>
  <c r="C76" i="43"/>
  <c r="H63" i="43"/>
  <c r="H42" i="43"/>
  <c r="H41" i="43"/>
  <c r="C41" i="43"/>
  <c r="H11" i="43"/>
  <c r="H10" i="43" s="1"/>
  <c r="H9" i="43" s="1"/>
  <c r="C10" i="43"/>
  <c r="H8" i="43" l="1"/>
  <c r="G40" i="32"/>
  <c r="G39" i="32" s="1"/>
  <c r="D56" i="47"/>
  <c r="E63" i="42" s="1"/>
  <c r="F50" i="47"/>
  <c r="G77" i="49"/>
  <c r="G76" i="49" s="1"/>
  <c r="G74" i="49" s="1"/>
  <c r="G72" i="49" s="1"/>
  <c r="E40" i="32" l="1"/>
  <c r="E39" i="32"/>
  <c r="G37" i="32"/>
  <c r="D14" i="46"/>
  <c r="D17" i="32"/>
  <c r="D15" i="32"/>
  <c r="F24" i="32"/>
  <c r="F23" i="32" s="1"/>
  <c r="F22" i="32" s="1"/>
  <c r="F21" i="32" s="1"/>
  <c r="E37" i="32" l="1"/>
  <c r="G35" i="32"/>
  <c r="E35" i="32" s="1"/>
  <c r="G24" i="32"/>
  <c r="G19" i="32"/>
  <c r="F19" i="32"/>
  <c r="F17" i="32" s="1"/>
  <c r="G17" i="32" l="1"/>
  <c r="E19" i="32"/>
  <c r="G23" i="32"/>
  <c r="E24" i="32"/>
  <c r="G22" i="32" l="1"/>
  <c r="E23" i="32"/>
  <c r="G14" i="32"/>
  <c r="G12" i="32" s="1"/>
  <c r="G11" i="32" s="1"/>
  <c r="E17" i="32"/>
  <c r="G21" i="32" l="1"/>
  <c r="E21" i="32" s="1"/>
  <c r="E22" i="32"/>
  <c r="G39" i="49"/>
  <c r="G38" i="49" s="1"/>
  <c r="G37" i="49" s="1"/>
  <c r="G36" i="49" s="1"/>
  <c r="G34" i="49" s="1"/>
  <c r="G32" i="49" s="1"/>
  <c r="G10" i="49"/>
  <c r="D38" i="48" l="1"/>
  <c r="D27" i="44"/>
  <c r="D34" i="47"/>
  <c r="E37" i="42" s="1"/>
  <c r="G27" i="47"/>
  <c r="F27" i="47"/>
  <c r="D56" i="42"/>
  <c r="D55" i="47"/>
  <c r="E62" i="42" s="1"/>
  <c r="D53" i="47"/>
  <c r="E60" i="42" s="1"/>
  <c r="D62" i="42"/>
  <c r="D51" i="42"/>
  <c r="D52" i="42"/>
  <c r="D53" i="42"/>
  <c r="D54" i="42"/>
  <c r="D55" i="42"/>
  <c r="D50" i="42"/>
  <c r="D32" i="42"/>
  <c r="D33" i="42"/>
  <c r="D34" i="42"/>
  <c r="D35" i="42"/>
  <c r="D36" i="42"/>
  <c r="D37" i="42"/>
  <c r="D38" i="42"/>
  <c r="D39" i="42"/>
  <c r="D40" i="42"/>
  <c r="D41" i="42"/>
  <c r="D42" i="42"/>
  <c r="D43" i="42"/>
  <c r="D44" i="42"/>
  <c r="D45" i="42"/>
  <c r="D31" i="42"/>
  <c r="D28" i="42"/>
  <c r="D29" i="42"/>
  <c r="D27" i="42"/>
  <c r="D20" i="42"/>
  <c r="D21" i="42"/>
  <c r="D22" i="42"/>
  <c r="D23" i="42"/>
  <c r="D24" i="42"/>
  <c r="D25" i="42"/>
  <c r="D19" i="42"/>
  <c r="D13" i="46" l="1"/>
  <c r="D16" i="46"/>
  <c r="D12" i="46" l="1"/>
  <c r="G31" i="49"/>
  <c r="G30" i="49" s="1"/>
  <c r="G29" i="49" s="1"/>
  <c r="G28" i="49" s="1"/>
  <c r="G27" i="49" s="1"/>
  <c r="G25" i="49" s="1"/>
  <c r="G23" i="49" s="1"/>
  <c r="D25" i="48" l="1"/>
  <c r="D20" i="44"/>
  <c r="F23" i="47"/>
  <c r="H27" i="47" l="1"/>
  <c r="E43" i="47"/>
  <c r="G43" i="47"/>
  <c r="G62" i="49" s="1"/>
  <c r="G61" i="49" s="1"/>
  <c r="H43" i="47"/>
  <c r="F43" i="47"/>
  <c r="G60" i="49" s="1"/>
  <c r="G59" i="49" s="1"/>
  <c r="G58" i="49" l="1"/>
  <c r="G57" i="49" s="1"/>
  <c r="G56" i="49" s="1"/>
  <c r="G54" i="49" s="1"/>
  <c r="D43" i="47"/>
  <c r="D49" i="47"/>
  <c r="E55" i="42" s="1"/>
  <c r="D48" i="47"/>
  <c r="E54" i="42" s="1"/>
  <c r="D47" i="47"/>
  <c r="E53" i="42" s="1"/>
  <c r="G52" i="49" l="1"/>
  <c r="C91" i="48"/>
  <c r="C92" i="48"/>
  <c r="C93" i="48"/>
  <c r="D46" i="47"/>
  <c r="E52" i="42" s="1"/>
  <c r="D45" i="47"/>
  <c r="E51" i="42" s="1"/>
  <c r="D44" i="47"/>
  <c r="E50" i="42" s="1"/>
  <c r="D42" i="47"/>
  <c r="E45" i="42" s="1"/>
  <c r="D41" i="47"/>
  <c r="E44" i="42" s="1"/>
  <c r="D40" i="47"/>
  <c r="E43" i="42" s="1"/>
  <c r="D39" i="47"/>
  <c r="E42" i="42" s="1"/>
  <c r="D38" i="47"/>
  <c r="E41" i="42" s="1"/>
  <c r="D37" i="47"/>
  <c r="E40" i="42" s="1"/>
  <c r="D36" i="47"/>
  <c r="E39" i="42" s="1"/>
  <c r="D35" i="47"/>
  <c r="E38" i="42" s="1"/>
  <c r="D33" i="47"/>
  <c r="E36" i="42" s="1"/>
  <c r="D32" i="47"/>
  <c r="E35" i="42" s="1"/>
  <c r="D31" i="47"/>
  <c r="E34" i="42" s="1"/>
  <c r="D30" i="47"/>
  <c r="E33" i="42" s="1"/>
  <c r="D29" i="47"/>
  <c r="E32" i="42" s="1"/>
  <c r="D28" i="47"/>
  <c r="E31" i="42" s="1"/>
  <c r="E27" i="47"/>
  <c r="D27" i="47" s="1"/>
  <c r="C27" i="47"/>
  <c r="D26" i="47"/>
  <c r="D25" i="47"/>
  <c r="E28" i="42" s="1"/>
  <c r="D24" i="47"/>
  <c r="E27" i="42" s="1"/>
  <c r="H23" i="47"/>
  <c r="G23" i="47"/>
  <c r="E23" i="47"/>
  <c r="D22" i="47"/>
  <c r="E25" i="42" s="1"/>
  <c r="D21" i="47"/>
  <c r="E24" i="42" s="1"/>
  <c r="D20" i="47"/>
  <c r="E23" i="42" s="1"/>
  <c r="D19" i="47"/>
  <c r="E22" i="42" s="1"/>
  <c r="D18" i="47"/>
  <c r="E21" i="42" s="1"/>
  <c r="D17" i="47"/>
  <c r="E20" i="42" s="1"/>
  <c r="D16" i="47"/>
  <c r="E19" i="42" s="1"/>
  <c r="E18" i="42" s="1"/>
  <c r="H15" i="47"/>
  <c r="G15" i="47"/>
  <c r="F15" i="47"/>
  <c r="F11" i="47" s="1"/>
  <c r="E15" i="47"/>
  <c r="E13" i="47" s="1"/>
  <c r="C15" i="47"/>
  <c r="D63" i="48" l="1"/>
  <c r="D40" i="44"/>
  <c r="E30" i="42"/>
  <c r="E48" i="42"/>
  <c r="E46" i="42" s="1"/>
  <c r="E29" i="42"/>
  <c r="E26" i="42" s="1"/>
  <c r="G48" i="49"/>
  <c r="G13" i="47"/>
  <c r="D15" i="47"/>
  <c r="D23" i="47"/>
  <c r="D13" i="47" l="1"/>
  <c r="E16" i="42"/>
  <c r="E14" i="42" s="1"/>
  <c r="G51" i="49"/>
  <c r="G50" i="49" s="1"/>
  <c r="G47" i="49" s="1"/>
  <c r="F9" i="47"/>
  <c r="G46" i="49" l="1"/>
  <c r="G45" i="49" s="1"/>
  <c r="C21" i="48"/>
  <c r="C20" i="48"/>
  <c r="C19" i="48"/>
  <c r="G43" i="49" l="1"/>
  <c r="G41" i="49" s="1"/>
  <c r="H52" i="47"/>
  <c r="H50" i="47" s="1"/>
  <c r="H11" i="47" s="1"/>
  <c r="H9" i="47" s="1"/>
  <c r="G52" i="47"/>
  <c r="G50" i="47" s="1"/>
  <c r="E52" i="47"/>
  <c r="B52" i="47"/>
  <c r="D34" i="44" l="1"/>
  <c r="D52" i="48"/>
  <c r="E50" i="47"/>
  <c r="E11" i="47" s="1"/>
  <c r="D52" i="47"/>
  <c r="G11" i="47"/>
  <c r="G9" i="47" s="1"/>
  <c r="E9" i="47"/>
  <c r="D50" i="47"/>
  <c r="G89" i="49" s="1"/>
  <c r="G88" i="49" s="1"/>
  <c r="G87" i="49" s="1"/>
  <c r="G86" i="49" s="1"/>
  <c r="G85" i="49" s="1"/>
  <c r="G83" i="49" s="1"/>
  <c r="G81" i="49" s="1"/>
  <c r="D9" i="47" l="1"/>
  <c r="D11" i="47"/>
  <c r="D59" i="44"/>
  <c r="D97" i="48"/>
  <c r="E59" i="42"/>
  <c r="E57" i="42" l="1"/>
  <c r="E56" i="42" s="1"/>
  <c r="E12" i="42" s="1"/>
  <c r="E10" i="42" s="1"/>
  <c r="D12" i="44" l="1"/>
  <c r="D11" i="44" s="1"/>
</calcChain>
</file>

<file path=xl/sharedStrings.xml><?xml version="1.0" encoding="utf-8"?>
<sst xmlns="http://schemas.openxmlformats.org/spreadsheetml/2006/main" count="801" uniqueCount="333">
  <si>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</si>
  <si>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</si>
  <si>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</si>
  <si>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</si>
  <si>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</si>
  <si>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</si>
  <si>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</si>
  <si>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</si>
  <si>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</si>
  <si>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</si>
  <si>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</si>
  <si>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</si>
  <si>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</si>
  <si>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</si>
  <si>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</si>
  <si>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</si>
  <si>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</si>
  <si>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</si>
  <si>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</si>
  <si>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</si>
  <si>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</si>
  <si>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</si>
  <si>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</si>
  <si>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</si>
  <si>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</si>
  <si>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</si>
  <si>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 xml:space="preserve"> 01</t>
  </si>
  <si>
    <t>Ծրագրի միջոցառումները</t>
  </si>
  <si>
    <t>Միջոցառման վրա կատարվող ծախսը (հազար դրամ)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</si>
  <si>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</si>
  <si>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</si>
  <si>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</si>
  <si>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</si>
  <si>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</si>
  <si>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</si>
  <si>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</si>
  <si>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</si>
  <si>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</si>
  <si>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</si>
  <si>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Ցուցանիշների փոփոխությունը (ավելացումները նշված են դրական նշանով)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</si>
  <si>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</si>
  <si>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</si>
  <si>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</si>
  <si>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</si>
  <si>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</si>
  <si>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</si>
  <si>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</si>
  <si>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</si>
  <si>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</si>
  <si>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</si>
  <si>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</si>
  <si>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</si>
  <si>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</si>
  <si>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</si>
  <si>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</si>
  <si>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</si>
  <si>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</si>
  <si>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</si>
  <si>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</si>
  <si>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</si>
  <si>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</si>
  <si>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</si>
  <si>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</si>
  <si>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</si>
  <si>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</si>
  <si>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</si>
  <si>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</si>
  <si>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</si>
  <si>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</si>
  <si>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</si>
  <si>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</si>
  <si>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</si>
  <si>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</si>
  <si>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</si>
  <si>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</si>
  <si>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</si>
  <si>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</si>
  <si>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</si>
  <si>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</si>
  <si>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</si>
  <si>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</si>
  <si>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</si>
  <si>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</si>
  <si>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2023 թվականի </t>
  </si>
  <si>
    <t xml:space="preserve"> 1049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</si>
  <si>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</si>
  <si>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</si>
  <si>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>Բաժին N 04</t>
  </si>
  <si>
    <t>Խումբ N 05</t>
  </si>
  <si>
    <t xml:space="preserve"> ՄԱՍ II.  ԱՇԽԱՏԱՆՔՆԵՐ</t>
  </si>
  <si>
    <t>ճանապարհների վերանորոգման աշխատանքներ</t>
  </si>
  <si>
    <t>դրամ</t>
  </si>
  <si>
    <t>ՀԲՄ</t>
  </si>
  <si>
    <t>Հավելված N 3</t>
  </si>
  <si>
    <t>Հավելված N 1</t>
  </si>
  <si>
    <t>Միջպետական և հանրապետական նշանակության ավտոճանապարհների միջին նորոգում</t>
  </si>
  <si>
    <t xml:space="preserve"> Միջպետական և հանրապետական նշանակության ավտոճանապարհների միջին նորոգում</t>
  </si>
  <si>
    <t>1049   21020</t>
  </si>
  <si>
    <t xml:space="preserve"> 21020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</si>
  <si>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</si>
  <si>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Միջին նորոգման ենթակա ճանապարհների երկարությունը, կիլոմետր </t>
  </si>
  <si>
    <t>______________ ի ___Ն որոշման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</si>
  <si>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</si>
  <si>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</si>
  <si>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</si>
  <si>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</si>
  <si>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</si>
  <si>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</si>
  <si>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«ՀԱՅԱՍՏԱՆԻ ՀԱՆՐԱՊԵՏՈՒԹՅԱՆ 2023 ԹՎԱԿԱՆԻ ՊԵՏԱԿԱՆ ԲՅՈՒՋԵԻ ՄԱՍԻՆ» 
ՕՐԵՆՔԻ N 1 ՀԱՎԵԼՎԱԾԻ N 6 ԱՂՅՈՒՍԱԿՈՒՄ ԿԱՏԱՐՎՈՂ ՎԵՐԱԲԱՇԽՈՒՄ, ՀԱՅԱՍՏԱՆԻ ՀԱՆՐԱՊԵՏՈՒԹՅԱՆ ԿԱՌԱՎԱՐՈՒԹՅԱՆ 2022 ԹՎԱԿԱՆԻ ԴԵԿՏԵՄԲԵՐԻ 23-Ի N 2111-Ն ՈՐՈՇՄԱՆ
N 5 ՀԱՎԵԼՎԱԾԻ N 5 ԱՂՅՈՒՍԱԿՈՒՄ ԿԱՏԱՐՎՈՂ ՓՈՓՈԽՈՒԹՅՈՒՆՆԵՐԸ ԵՎ ԼՐԱՑՈՒՄՆԵՐԸ</t>
  </si>
  <si>
    <t>հազար դրամ</t>
  </si>
  <si>
    <t>Բյուջետային ծրագրերի, միջոցառումների  և աշխատանքների անվանումները</t>
  </si>
  <si>
    <t>Ճանապարհային ցանցի բարելավում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</si>
  <si>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</si>
  <si>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</si>
  <si>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</si>
  <si>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</si>
  <si>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</si>
  <si>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Ծրագրի անվանումը՝</t>
  </si>
  <si>
    <t>Ծրագրի նպատակը՝</t>
  </si>
  <si>
    <t xml:space="preserve"> Ճանապարհային ցանցի բարելավում և անվտանգ երթևեկության ապահովում</t>
  </si>
  <si>
    <t>Վերջնական արդյունքի նկարագրությունը՝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</si>
  <si>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</si>
  <si>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</si>
  <si>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</si>
  <si>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</si>
  <si>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</si>
  <si>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Միջոցառման տեսակը</t>
  </si>
  <si>
    <t xml:space="preserve"> Ծառայությունների մատուցում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</si>
  <si>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</si>
  <si>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</si>
  <si>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</si>
  <si>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 xml:space="preserve"> Հանրության կողմից անմիջականորեն օգտագործվող ակտիվների հետ կապված միջոցառումներ</t>
  </si>
  <si>
    <t xml:space="preserve">«ՀԱՅԱՍՏԱՆԻ ՀԱՆՐԱՊԵՏՈՒԹՅԱՆ 2023 ԹՎԱԿԱՆԻ ՊԵՏԱԿԱՆ ԲՅՈՒՋԵԻ ՄԱՍԻՆ» ՕՐԵՆՔԻ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</si>
  <si>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>ՀՀ կառավարության  2023 թվականի</t>
  </si>
  <si>
    <t>Հավելված N 4</t>
  </si>
  <si>
    <t>Աղյուսակ 9.7</t>
  </si>
  <si>
    <t>1049   11001</t>
  </si>
  <si>
    <t>ճանապարհների պահպանման աշխատանքներ</t>
  </si>
  <si>
    <t>ԲՄ</t>
  </si>
  <si>
    <t>Հավելված N 7</t>
  </si>
  <si>
    <t>Հավելված N 8</t>
  </si>
  <si>
    <t>Ցուցանիշների փոփոխությունը (նվազեցումները նշված են  փակագծերում)</t>
  </si>
  <si>
    <t>Պետական նշանակության ավտոճանապարհների հիմնանորոգում</t>
  </si>
  <si>
    <t>Տրանսպորտային օբյեկտների հիմնանորոգում, այդ թվում</t>
  </si>
  <si>
    <t>3</t>
  </si>
  <si>
    <t xml:space="preserve"> Ծրագրի միջոցառումներ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</si>
  <si>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</si>
  <si>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</si>
  <si>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</si>
  <si>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21002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</si>
  <si>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</si>
  <si>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</si>
  <si>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այդ թվում` ըստ կատարողների</t>
  </si>
  <si>
    <t xml:space="preserve"> ԱՅԼ ՀԻՄՆԱԿԱՆ ՄԻՋՈՑՆԵՐ</t>
  </si>
  <si>
    <t xml:space="preserve"> - Նախագծահետազոտական ծախսեր</t>
  </si>
  <si>
    <t>Մարզային նշանակության ավտոճանապարհներ, այդ թվում</t>
  </si>
  <si>
    <t>Տրանսպորտային օբյեկտների հիմնանորոգում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</si>
  <si>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</si>
  <si>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</si>
  <si>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 Մասնագիտացված միավոր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</si>
  <si>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</si>
  <si>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</si>
  <si>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</si>
  <si>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</si>
  <si>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</si>
  <si>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</si>
  <si>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1049   21001</t>
  </si>
  <si>
    <t>45231177/629</t>
  </si>
  <si>
    <t>տեխնիկական հսկողության ծառայություններ</t>
  </si>
  <si>
    <t>71351540/527</t>
  </si>
  <si>
    <t>փորձաքննության ծառայություններ</t>
  </si>
  <si>
    <t>ԳՀ</t>
  </si>
  <si>
    <t>հեղինակային հսկողության ծառայություններ</t>
  </si>
  <si>
    <t>ՄԱ</t>
  </si>
  <si>
    <t>1049   21002</t>
  </si>
  <si>
    <t xml:space="preserve"> ՄԱՍ III.  ԾԱՌԱՅՈՒԹՅՈՒՆՆԵՐ</t>
  </si>
  <si>
    <t>Մ-1, Երևան-Գյումրի-Վրաստանի սահման միջպետական նշանակության ավտոճանապարհի կմ113+200-կմ 118+900 հատվածի հիմնանորոգում</t>
  </si>
  <si>
    <t>Մ-1, Երևան-Գյումրի-Վրաստանի սահման միջպետական նշանակության ավտոճանապարհի կմ 141+500-կմ143+300 հատվածի հիմնանորոգում</t>
  </si>
  <si>
    <t>Մ-2, Երևան-Երասխ-Գորիս-Մեղրի-Իրանի սահման միջպետական նշանակության ավտոճանապարհի կմ131+500 - կմ139+000 հատվածի հիմնանորոգում</t>
  </si>
  <si>
    <t>Մ-2, Երևան-Երասխ-Գորիս-Մեղրի-Իրանի սահման միջպետական նշանակության ավտոճանապարհի կմ142+000 - կմ150+700 հատվածի հիմնանորոգում</t>
  </si>
  <si>
    <t>Մ-2, Երևան-Երասխ-Գորիս-Մեղրի-Իրանի սահման միջպետական նշանակության ավտոճանապարհի կմ329+820 - կմ338+100 հատվածի հիմնանորոգում</t>
  </si>
  <si>
    <t>Մ-16, /Մ-4/ - Ոսկեպար - Նոյեմբերյան - /Մ-6/ միջպետական նշանակության ավտոճանապարհի կմ0+070-կմ7+000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</si>
  <si>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կմ0+000 - կմ5+023 հատվածի հիմնանորոգում</t>
  </si>
  <si>
    <t>Հ-7, /Հ-5/ - Կարենիս - Չարենցավան /Հ-1/ (Ֆանտան)հանրապետական նշանակության ավտոճանապարհի կմ7+580 - կմ10+200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</si>
  <si>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</si>
  <si>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Տ-1-15, /Հ-21/ - Ծաղկահովիտ ավտոճանապարհի կմ0+000 - կմ1+300 հատվածի հիմնանորոգում</t>
  </si>
  <si>
    <t>Տ-1-52, /Հ-21/ - Գեղաձոր  ավտոճանապարհի կմ0+000-կմ1+600 հատվածի հիմնանորոգում</t>
  </si>
  <si>
    <t>Զարինջա - Ձիթհանքով ավտոճանապարհի 4.3 կմ երկարությամբ հատվածի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</si>
  <si>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</si>
  <si>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Տ-5-7, /Մ-7/ (Շիրակամուտ) - Լեռնավան (Տ-5-38) ավտոճանապարհի կմ0+000 - կմ1+142 հատվածի հիմնանորոգում</t>
  </si>
  <si>
    <t>Տ-5-93, /Հ-70/ - Մարց մարզային նշանակության ավտոճանապարհի կմ0+000 - կմ0+800 հատվածի հիմնանորոգում</t>
  </si>
  <si>
    <t>Տ-9-19, /Մ-2/ - Հերհեր -Կարմրաշեն մարզային նշանակության ավտոճանապարհի կմ10+000 - կմ18+700 հատվածի հիմնանորոգում</t>
  </si>
  <si>
    <t>Իջևան քաղաքի Սարիբեկ-Օհանյան փողոցի կմ0+000-կմ1+145 հատվածի հիմնանորոգում</t>
  </si>
  <si>
    <t>Վանաձոր քաղաքային համայնքի Նարեկացի փողոց-Կոմիտաս վարդապետ Հրապարակ էստակադայի հիմնանորոգում</t>
  </si>
  <si>
    <t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t>
  </si>
  <si>
    <t>Տ-8-93, Լծեն-Տաթև ավտոճանապարհի վերակառուցում</t>
  </si>
  <si>
    <t>Տ-8-49,/Տ-8-48/-Լծեն ավտոճանապարհի վերակառուցում</t>
  </si>
  <si>
    <t>Ուրցաձորից դեպի Մարտունի տանող ավտոճանապարհի կառուցում</t>
  </si>
  <si>
    <t>ՀՀ Արագածոտնի մարզի Լուսագյուղ գյուղից դեպի Հանքավան տանող ավտոճանապարհի կառուցում</t>
  </si>
  <si>
    <t>/Մ-12/-Կոռնիձոր-ՀՀ սահման ավտոճանապարհի կմ9+000- կմ11+779.75 հատվածի վերակառուցում</t>
  </si>
  <si>
    <t>Մ-6, Վանաձոր (Մ-3 հատման կետ) – Ալավերդի - Վրաստանի սահման միջպետական նշանակության ավտոճանապարհի կմ 51+100-ում գտնող փլուզված հենապատի վերականգում</t>
  </si>
  <si>
    <t xml:space="preserve">Հ-13,/Մ-3/ (Վաղարշապատ) - Մասիս - /Մ-2/ հանրապետական նշանակության ավտոճանապարհի կմ9+800-ում գտնվող կամուրջի հիմնանորոգում </t>
  </si>
  <si>
    <t>Տ-3-36, Աղավնատուն (Տ-3-44) - Ամբերդ – Այգեշատ - Դաշտ (Տ-3-64) տեղական նշանակության ավտոճանապարհի կմ2+610-ում  գտնվող կամուրջի հիմնանորոգում</t>
  </si>
  <si>
    <t>Մ-3, Թուրքիայի սահման-Մարգարա-Վանաձոր-Տաշիր-Վրաստանի սահման միջպետական նշանակության ավտոճանապարհի կմ11+400 հատվածում գտնվող կամրջի հիմնանորոգում</t>
  </si>
  <si>
    <t>Սևանի տրանսպորտային հանգույցի հիմնանորոգում</t>
  </si>
  <si>
    <t>Մ-7, /Մ-3/ - Սպիտակ – Գյումրի - Թուրքիայի Հանրապետության սահման միջպետական նշանակության ավտոճանապարհի կմ4+500-ում գտնվող Նալբանդի թունելի հիմնանորոգում</t>
  </si>
  <si>
    <t>45231177/603</t>
  </si>
  <si>
    <t>45231177/625</t>
  </si>
  <si>
    <t>45231177/628</t>
  </si>
  <si>
    <t>45231177/127</t>
  </si>
  <si>
    <t>ՀՄԱ</t>
  </si>
  <si>
    <t>45231177/42</t>
  </si>
  <si>
    <t>45231177/503</t>
  </si>
  <si>
    <t>45231177/521</t>
  </si>
  <si>
    <t>45231177/48</t>
  </si>
  <si>
    <t>45231177/96</t>
  </si>
  <si>
    <t>45231177/97</t>
  </si>
  <si>
    <t>45231177/531</t>
  </si>
  <si>
    <t>45231177/92</t>
  </si>
  <si>
    <t>45231177/612</t>
  </si>
  <si>
    <t>45231177/44</t>
  </si>
  <si>
    <t>45231177/560</t>
  </si>
  <si>
    <t>45231177/622</t>
  </si>
  <si>
    <t>45231177/28</t>
  </si>
  <si>
    <t>45231177/43</t>
  </si>
  <si>
    <t>45231177/29</t>
  </si>
  <si>
    <t>45221117 /503</t>
  </si>
  <si>
    <t>տրանսպորտային օբյեկտների վերանորոգման աշխատանքներ</t>
  </si>
  <si>
    <t>ՄԱՍ III.  ԾԱՌԱՅՈՒԹՅՈՒՆՆԵՐ</t>
  </si>
  <si>
    <t>71241200/502</t>
  </si>
  <si>
    <t>նախագծերի պատրաստում, ծախսերի գնահատում</t>
  </si>
  <si>
    <t>71241200/546</t>
  </si>
  <si>
    <t>71241200/529</t>
  </si>
  <si>
    <t>71241200/530</t>
  </si>
  <si>
    <t>71241200/</t>
  </si>
  <si>
    <t>71241200/548</t>
  </si>
  <si>
    <t>71241200/549</t>
  </si>
  <si>
    <t>71241200/547</t>
  </si>
  <si>
    <t>50531140/514</t>
  </si>
  <si>
    <t>50531140/540</t>
  </si>
  <si>
    <t>50531140/529</t>
  </si>
  <si>
    <t>50531140/530</t>
  </si>
  <si>
    <t>50531140/</t>
  </si>
  <si>
    <t>50531140/542</t>
  </si>
  <si>
    <t>50531140/543</t>
  </si>
  <si>
    <t>71351540/531</t>
  </si>
  <si>
    <t>98111140/</t>
  </si>
  <si>
    <t>Մ-2, Երևան-Երասխ-Գորիս-Մեղրի–Իրանի Իսլամական Հանրապետության սահման միջպետական նշանակության ավտոճանապարհի  կմ36+312-կմ47+490 (ձախ գոտի) հատվածի միջին նորոգում</t>
  </si>
  <si>
    <t>Մ17, /Մ-2/ Կապան-Ծավ-/Մ-2/  միջպետական նշանակության ավտոճանապարհի կմ 73+600-կմ90+800 հատվածի միջին նորոգում</t>
  </si>
  <si>
    <t>1.2 Միջպետական և հանրապետական նշանակության ավտոճանապարհների նշագծում</t>
  </si>
  <si>
    <t>2. Արհեստական կառույցների պահպանում և շահագործում, 
այդ թվում`</t>
  </si>
  <si>
    <t>2.1 Պուշկինի թունել
       Լոռու մարզ</t>
  </si>
  <si>
    <t>2.2 Դիլիջանի թունել
      Գեղարքունիքի և Տավուշի մարզեր</t>
  </si>
  <si>
    <t>2.3 Նալբանդի թունել
      Լոռու մարզ</t>
  </si>
  <si>
    <t>2.5 Հ-6 Աբովյան-Եղվարդ-Աշտարակ ա/ճ-ի Հրազդան 
       գետի վրայի կամուրջ
       Կոտայքի մարզ</t>
  </si>
  <si>
    <t>2.6 Մ-1 Երևան-Գյումրի-Վրաստանի սահման ա/ճ-ի Քասախ գետի վրայի կամուրջ
     Արագածոտնի մարզ</t>
  </si>
  <si>
    <t>2.8 Ջերմուկ քաղաքի կամուրջ
      Վայոց Ձորի մարզ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</si>
  <si>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</si>
  <si>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</si>
  <si>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</si>
  <si>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Հյուսիս-հարավ ճանապարհային միջանցքի զարգացման ծրագրի Սիսիան-Քաջարան 60կմ-ի համակարգում և կառավարում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</si>
  <si>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</t>
  </si>
  <si>
    <t xml:space="preserve"> Բյուջետային գլխավոր կարգադրիչների, ծրագրերի և միջոցառումների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</si>
  <si>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</si>
  <si>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Ընդամենը</t>
  </si>
  <si>
    <t xml:space="preserve"> Ծրագիր</t>
  </si>
  <si>
    <t xml:space="preserve"> Միջոց առում</t>
  </si>
  <si>
    <t xml:space="preserve"> Վարկային
միջոցներ</t>
  </si>
  <si>
    <t>Համաֆինանսավորում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</si>
  <si>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</si>
  <si>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</si>
  <si>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</si>
  <si>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</si>
  <si>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</si>
  <si>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1049</t>
  </si>
  <si>
    <t>11016</t>
  </si>
  <si>
    <t>Հավելված N 5</t>
  </si>
  <si>
    <t xml:space="preserve"> Հյուսիս-հարավ ճանապարհային միջանցքի զարգացման ծրագրի շրջանակներում հողերի օտարում (Սիսիան-Քաջարան 60կմ)</t>
  </si>
  <si>
    <t xml:space="preserve">Հավելված N 6 </t>
  </si>
  <si>
    <t xml:space="preserve"> Հողերի օտարում, շահառուների քանակ </t>
  </si>
  <si>
    <t xml:space="preserve">ՀԱՅԱՍՏԱՆԻ ՀԱՆՐԱՊԵՏՈՒԹՅԱՆ ԿԱՌԱՎԱՐՈՒԹՅԱՆ 2022 ԹՎԱԿԱՆԻ ԴԵԿՏԵՄԲԵՐԻ 29-Ի N 2111-Ն ՈՐՈՇՄԱՆ N 9  ՀԱՎԵԼՎԱԾԻ N 9.7  և N 9․1  ՀԱՎԵԼՎԱԾԻ N 9.1․7 ԱՂՅՈՒՍԱԿՆԵՐՈՒՄ ԿԱՏԱՐՎՈՂ ՓՈՓՈԽՈՒԹՅՈՒՆՆԵՐԸ ԵՎ ԼՐԱՑՈՒՄՆԵՐԸ  </t>
  </si>
  <si>
    <t>45231177/613</t>
  </si>
  <si>
    <t>45231176/572</t>
  </si>
  <si>
    <r>
      <t xml:space="preserve">Մ-2, (Սյունիք) /Մ-2/ - Աղվանի- Տաթև - /Մ-2/ միջպետական նշանակության ավտոճանապարհի Վերին Խոտանանը շրջանցող ճանապարհահատվածի կառուցում </t>
    </r>
    <r>
      <rPr>
        <b/>
        <sz val="12"/>
        <rFont val="GHEA Grapalat"/>
        <family val="3"/>
      </rPr>
      <t>(I փուլ)</t>
    </r>
  </si>
  <si>
    <t>45231176/1</t>
  </si>
  <si>
    <t>45231176/14</t>
  </si>
  <si>
    <t>45231176/23</t>
  </si>
  <si>
    <t>45231176/25</t>
  </si>
  <si>
    <t>45231176/27</t>
  </si>
  <si>
    <t>45231176/30</t>
  </si>
  <si>
    <t>45231176/32</t>
  </si>
  <si>
    <t>45231176/33</t>
  </si>
  <si>
    <t>45231176/34</t>
  </si>
  <si>
    <t>45231176/36</t>
  </si>
  <si>
    <t>45231176/37</t>
  </si>
  <si>
    <t>45231176/40</t>
  </si>
  <si>
    <t>45231176/41</t>
  </si>
  <si>
    <t>45231176/42</t>
  </si>
  <si>
    <t>45231176/43</t>
  </si>
  <si>
    <t>45231176/48</t>
  </si>
  <si>
    <t>45231176/49</t>
  </si>
  <si>
    <t>45231176/50</t>
  </si>
  <si>
    <t>45231176/51</t>
  </si>
  <si>
    <t>45231176/52</t>
  </si>
  <si>
    <t>45231176/53</t>
  </si>
  <si>
    <t>45231176/55</t>
  </si>
  <si>
    <t>45231176/589</t>
  </si>
  <si>
    <t>45231176/59</t>
  </si>
  <si>
    <t>45231176/60</t>
  </si>
  <si>
    <t>45231176/61</t>
  </si>
  <si>
    <t>45231176/63</t>
  </si>
  <si>
    <t>45231176/64</t>
  </si>
  <si>
    <t>45231176/67</t>
  </si>
  <si>
    <t>Մ-10, Սևան-Մարտունի-Գետափ-/Մ-2/ միջպետական նշանակության ավտոճանապարհի կմ104+866- կմ 108+800 հատվածի միջին նորոգում</t>
  </si>
  <si>
    <t xml:space="preserve">Հ-6, /Հ-2/ –Նոր Գեղի - Եղվարդի տրանսպորտային հանգույց - /Մ-1/ հանրապետական նշանակության ավտոճանապարհի կմ0+000 - կմ1+577, կմ2+217-կմ12+000 և Հ-6, Մոտեցում Եղվարդին հանրապատական նշանակության ավտոճանապարհի կմ+000-կմ 3+150 հատվածի միջին նորոգում 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</si>
  <si>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</si>
  <si>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</si>
  <si>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>45231177/643</t>
  </si>
  <si>
    <t>45231176/571</t>
  </si>
  <si>
    <t>21012</t>
  </si>
  <si>
    <t xml:space="preserve"> - Շենքերի և շինությունների շինարարություն</t>
  </si>
  <si>
    <t>Աղյուսակ 9.1.7</t>
  </si>
  <si>
    <t xml:space="preserve">                ՀԱՅԱՍՏԱՆԻ ՀԱՆՐԱՊԵՏՈՒԹՅԱՆ                                                                                                                 </t>
  </si>
  <si>
    <t xml:space="preserve">ՂԵԿԱՎԱՐ ՝     </t>
  </si>
  <si>
    <t xml:space="preserve">ՀԱՅԱՍՏԱՆԻ ՀԱՆՐԱՊԵՏՈՒԹՅԱՆ                                                                                                                 </t>
  </si>
  <si>
    <t>ՎԱՐՉԱՊԵՏԻ ԱՇԽԱՏԱԿԱԶՄԻ</t>
  </si>
  <si>
    <t xml:space="preserve"> Ա. ՀԱՐՈՒԹՅՈՒՆՅԱՆ</t>
  </si>
  <si>
    <t xml:space="preserve">   Ա. ՀԱՐՈՒԹՅՈՒՆՅԱՆ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</si>
  <si>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</si>
  <si>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Լանջիկ-Գյումրի 27.47 կմ երկարությամբ ճանապարհային հատվածի կառուցում </t>
  </si>
  <si>
    <t>21009</t>
  </si>
  <si>
    <t>- Շենքերի և շինությունների շինարարություն</t>
  </si>
  <si>
    <t xml:space="preserve"> ՀՕՏԾ իրականացման ծառայություն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</si>
</sst>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(* #,##0.000_);_(* \(#,##0.000\);_(* &quot;-&quot;??_);_(@_)"/>
    <numFmt numFmtId="174" formatCode="#,##0.0"/>
    <numFmt numFmtId="175" formatCode="#,##0.000"/>
    <numFmt numFmtId="176" formatCode="0.0"/>
    <numFmt numFmtId="177" formatCode="##,##0.00;\(##,##0.00\);\-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2"/>
    </font>
    <font>
      <sz val="11"/>
      <name val="GHEA Grapalat"/>
      <family val="3"/>
    </font>
    <font>
      <i/>
      <sz val="12"/>
      <name val="GHEA Grapalat"/>
      <family val="2"/>
    </font>
    <font>
      <i/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1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8" applyNumberFormat="0" applyAlignment="0" applyProtection="0"/>
    <xf numFmtId="0" fontId="22" fillId="7" borderId="9" applyNumberFormat="0" applyAlignment="0" applyProtection="0"/>
    <xf numFmtId="0" fontId="23" fillId="7" borderId="8" applyNumberFormat="0" applyAlignment="0" applyProtection="0"/>
    <xf numFmtId="0" fontId="24" fillId="0" borderId="10" applyNumberFormat="0" applyFill="0" applyAlignment="0" applyProtection="0"/>
    <xf numFmtId="0" fontId="25" fillId="8" borderId="11" applyNumberFormat="0" applyAlignment="0" applyProtection="0"/>
    <xf numFmtId="0" fontId="26" fillId="0" borderId="0" applyNumberFormat="0" applyFill="0" applyBorder="0" applyAlignment="0" applyProtection="0"/>
    <xf numFmtId="0" fontId="11" fillId="9" borderId="12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2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5" applyNumberFormat="0" applyFill="0" applyAlignment="0" applyProtection="0"/>
    <xf numFmtId="0" fontId="31" fillId="25" borderId="0" applyNumberFormat="0" applyBorder="0" applyAlignment="0" applyProtection="0"/>
    <xf numFmtId="0" fontId="39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0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8" applyNumberFormat="0" applyAlignment="0" applyProtection="0"/>
    <xf numFmtId="0" fontId="36" fillId="3" borderId="0" applyNumberFormat="0" applyBorder="0" applyAlignment="0" applyProtection="0"/>
    <xf numFmtId="0" fontId="43" fillId="7" borderId="9" applyNumberFormat="0" applyAlignment="0" applyProtection="0"/>
    <xf numFmtId="0" fontId="40" fillId="6" borderId="8" applyNumberFormat="0" applyAlignment="0" applyProtection="0"/>
    <xf numFmtId="0" fontId="38" fillId="0" borderId="6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1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3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4" applyNumberFormat="0" applyAlignment="0" applyProtection="0"/>
    <xf numFmtId="0" fontId="53" fillId="53" borderId="15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6" applyNumberFormat="0" applyFill="0" applyAlignment="0" applyProtection="0"/>
    <xf numFmtId="0" fontId="57" fillId="0" borderId="17" applyNumberFormat="0" applyFill="0" applyAlignment="0" applyProtection="0"/>
    <xf numFmtId="0" fontId="58" fillId="0" borderId="18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4" applyNumberFormat="0" applyAlignment="0" applyProtection="0"/>
    <xf numFmtId="0" fontId="60" fillId="0" borderId="19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0" applyNumberFormat="0" applyFont="0" applyAlignment="0" applyProtection="0"/>
    <xf numFmtId="0" fontId="62" fillId="52" borderId="21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2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8" applyNumberFormat="0" applyAlignment="0" applyProtection="0"/>
    <xf numFmtId="0" fontId="22" fillId="7" borderId="9" applyNumberFormat="0" applyAlignment="0" applyProtection="0"/>
    <xf numFmtId="0" fontId="23" fillId="7" borderId="8" applyNumberFormat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5" fillId="8" borderId="11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164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4" applyNumberFormat="0" applyAlignment="0" applyProtection="0"/>
    <xf numFmtId="0" fontId="52" fillId="52" borderId="14" applyNumberFormat="0" applyAlignment="0" applyProtection="0"/>
    <xf numFmtId="0" fontId="23" fillId="7" borderId="8" applyNumberFormat="0" applyAlignment="0" applyProtection="0"/>
    <xf numFmtId="0" fontId="25" fillId="8" borderId="11" applyNumberFormat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4" applyNumberFormat="0" applyAlignment="0" applyProtection="0"/>
    <xf numFmtId="0" fontId="59" fillId="42" borderId="14" applyNumberFormat="0" applyAlignment="0" applyProtection="0"/>
    <xf numFmtId="0" fontId="21" fillId="6" borderId="8" applyNumberFormat="0" applyAlignment="0" applyProtection="0"/>
    <xf numFmtId="0" fontId="24" fillId="0" borderId="10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0" applyNumberFormat="0" applyFont="0" applyAlignment="0" applyProtection="0"/>
    <xf numFmtId="0" fontId="13" fillId="55" borderId="20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62" fillId="52" borderId="21" applyNumberFormat="0" applyAlignment="0" applyProtection="0"/>
    <xf numFmtId="0" fontId="62" fillId="52" borderId="21" applyNumberFormat="0" applyAlignment="0" applyProtection="0"/>
    <xf numFmtId="0" fontId="22" fillId="7" borderId="9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28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8" applyNumberFormat="0" applyAlignment="0" applyProtection="0"/>
    <xf numFmtId="0" fontId="43" fillId="7" borderId="9" applyNumberFormat="0" applyAlignment="0" applyProtection="0"/>
    <xf numFmtId="0" fontId="33" fillId="7" borderId="8" applyNumberFormat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34" fillId="8" borderId="11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0" applyNumberFormat="0" applyFill="0" applyAlignment="0" applyProtection="0"/>
    <xf numFmtId="0" fontId="4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6" fillId="3" borderId="0" applyNumberFormat="0" applyBorder="0" applyAlignment="0" applyProtection="0"/>
    <xf numFmtId="0" fontId="13" fillId="0" borderId="0"/>
  </cellStyleXfs>
  <cellXfs count="324">
    <xf numFmtId="0" fontId="0" fillId="0" borderId="0" xfId="0"/>
    <xf numFmtId="0" fontId="71" fillId="0" borderId="23" xfId="0" applyFont="1" applyBorder="1" applyAlignment="1">
      <alignment horizontal="center" vertical="center" wrapText="1"/>
    </xf>
    <xf numFmtId="0" fontId="72" fillId="0" borderId="23" xfId="0" applyFont="1" applyBorder="1" applyAlignment="1">
      <alignment horizontal="left" vertical="top" wrapText="1"/>
    </xf>
    <xf numFmtId="0" fontId="73" fillId="0" borderId="23" xfId="0" applyFont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1" fillId="0" borderId="23" xfId="0" applyFont="1" applyBorder="1" applyAlignment="1">
      <alignment horizontal="center" vertical="top" wrapText="1"/>
    </xf>
    <xf numFmtId="0" fontId="71" fillId="0" borderId="23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6" fontId="72" fillId="0" borderId="23" xfId="6" applyFont="1" applyBorder="1" applyAlignment="1">
      <alignment horizontal="center" vertical="center"/>
    </xf>
    <xf numFmtId="49" fontId="72" fillId="0" borderId="23" xfId="0" applyNumberFormat="1" applyFont="1" applyBorder="1" applyAlignment="1">
      <alignment horizontal="left" vertical="top" wrapText="1"/>
    </xf>
    <xf numFmtId="166" fontId="72" fillId="0" borderId="23" xfId="6" applyFont="1" applyFill="1" applyBorder="1" applyAlignment="1">
      <alignment horizontal="center" vertical="center"/>
    </xf>
    <xf numFmtId="0" fontId="72" fillId="0" borderId="23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3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72" fillId="0" borderId="23" xfId="0" applyFont="1" applyBorder="1" applyAlignment="1">
      <alignment vertical="center" wrapText="1"/>
    </xf>
    <xf numFmtId="167" fontId="72" fillId="0" borderId="23" xfId="263" applyNumberFormat="1" applyFont="1" applyFill="1" applyBorder="1" applyAlignment="1">
      <alignment horizontal="center" vertical="center"/>
    </xf>
    <xf numFmtId="0" fontId="72" fillId="0" borderId="2" xfId="0" applyFont="1" applyBorder="1" applyAlignment="1">
      <alignment vertical="top" wrapText="1"/>
    </xf>
    <xf numFmtId="0" fontId="72" fillId="0" borderId="3" xfId="0" applyFont="1" applyBorder="1" applyAlignment="1">
      <alignment vertical="top" wrapText="1"/>
    </xf>
    <xf numFmtId="167" fontId="72" fillId="0" borderId="23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2" fillId="0" borderId="26" xfId="0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2" fillId="0" borderId="0" xfId="1" applyFont="1" applyAlignment="1">
      <alignment horizontal="left" vertical="top" wrapText="1"/>
    </xf>
    <xf numFmtId="0" fontId="72" fillId="0" borderId="23" xfId="1" applyFont="1" applyBorder="1" applyAlignment="1">
      <alignment vertical="top" wrapText="1"/>
    </xf>
    <xf numFmtId="0" fontId="72" fillId="0" borderId="23" xfId="1" applyFont="1" applyBorder="1" applyAlignment="1">
      <alignment wrapText="1"/>
    </xf>
    <xf numFmtId="0" fontId="72" fillId="0" borderId="3" xfId="1" applyFont="1" applyBorder="1" applyAlignment="1">
      <alignment horizontal="center" vertical="top" wrapText="1"/>
    </xf>
    <xf numFmtId="0" fontId="72" fillId="0" borderId="26" xfId="1" applyFont="1" applyBorder="1" applyAlignment="1">
      <alignment horizontal="left" vertical="top"/>
    </xf>
    <xf numFmtId="0" fontId="72" fillId="0" borderId="25" xfId="1" applyFont="1" applyBorder="1" applyAlignment="1">
      <alignment horizontal="left" vertical="top"/>
    </xf>
    <xf numFmtId="0" fontId="72" fillId="0" borderId="23" xfId="0" applyFont="1" applyBorder="1"/>
    <xf numFmtId="0" fontId="72" fillId="0" borderId="24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4" xfId="0" applyFont="1" applyBorder="1" applyAlignment="1">
      <alignment vertical="top" wrapText="1"/>
    </xf>
    <xf numFmtId="0" fontId="72" fillId="0" borderId="26" xfId="1" applyFont="1" applyBorder="1" applyAlignment="1">
      <alignment horizontal="left"/>
    </xf>
    <xf numFmtId="0" fontId="71" fillId="0" borderId="23" xfId="0" applyFont="1" applyBorder="1" applyAlignment="1">
      <alignment horizontal="left" vertical="top"/>
    </xf>
    <xf numFmtId="0" fontId="71" fillId="0" borderId="23" xfId="0" applyFont="1" applyBorder="1" applyAlignment="1">
      <alignment horizontal="center" vertical="center"/>
    </xf>
    <xf numFmtId="49" fontId="72" fillId="2" borderId="23" xfId="0" applyNumberFormat="1" applyFont="1" applyFill="1" applyBorder="1" applyAlignment="1">
      <alignment vertical="top"/>
    </xf>
    <xf numFmtId="0" fontId="71" fillId="2" borderId="23" xfId="0" applyFont="1" applyFill="1" applyBorder="1" applyAlignment="1">
      <alignment vertical="top"/>
    </xf>
    <xf numFmtId="0" fontId="71" fillId="0" borderId="23" xfId="0" applyFont="1" applyBorder="1" applyAlignment="1">
      <alignment vertical="center"/>
    </xf>
    <xf numFmtId="0" fontId="71" fillId="0" borderId="23" xfId="0" applyFont="1" applyBorder="1" applyAlignment="1">
      <alignment vertical="top"/>
    </xf>
    <xf numFmtId="0" fontId="71" fillId="0" borderId="23" xfId="0" applyFont="1" applyBorder="1"/>
    <xf numFmtId="0" fontId="72" fillId="0" borderId="0" xfId="8" applyFont="1" applyAlignment="1">
      <alignment vertical="center" wrapText="1"/>
    </xf>
    <xf numFmtId="0" fontId="72" fillId="0" borderId="23" xfId="266" applyFont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49" fontId="69" fillId="0" borderId="24" xfId="17" applyNumberFormat="1" applyFont="1" applyFill="1" applyBorder="1" applyAlignment="1">
      <alignment horizontal="center" vertical="center"/>
    </xf>
    <xf numFmtId="167" fontId="69" fillId="0" borderId="23" xfId="7" applyNumberFormat="1" applyFont="1" applyFill="1" applyBorder="1" applyAlignment="1">
      <alignment horizontal="center" vertical="center" wrapText="1"/>
    </xf>
    <xf numFmtId="0" fontId="72" fillId="0" borderId="4" xfId="1" applyFont="1" applyBorder="1"/>
    <xf numFmtId="0" fontId="72" fillId="0" borderId="23" xfId="0" applyFont="1" applyBorder="1" applyAlignment="1">
      <alignment horizontal="center" vertical="center" wrapText="1"/>
    </xf>
    <xf numFmtId="166" fontId="71" fillId="0" borderId="0" xfId="0" applyNumberFormat="1" applyFont="1"/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164" fontId="72" fillId="0" borderId="0" xfId="0" applyNumberFormat="1" applyFont="1" applyAlignment="1">
      <alignment horizontal="left" vertical="top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172" fontId="72" fillId="2" borderId="23" xfId="7" applyNumberFormat="1" applyFont="1" applyFill="1" applyBorder="1" applyAlignment="1">
      <alignment vertical="center"/>
    </xf>
    <xf numFmtId="0" fontId="72" fillId="0" borderId="26" xfId="0" applyFont="1" applyBorder="1" applyAlignment="1">
      <alignment vertical="center"/>
    </xf>
    <xf numFmtId="0" fontId="72" fillId="0" borderId="25" xfId="0" applyFont="1" applyBorder="1" applyAlignment="1">
      <alignment vertical="center"/>
    </xf>
    <xf numFmtId="0" fontId="69" fillId="0" borderId="1" xfId="0" applyFont="1" applyBorder="1" applyAlignment="1">
      <alignment horizontal="left" vertical="center" wrapText="1"/>
    </xf>
    <xf numFmtId="1" fontId="72" fillId="0" borderId="23" xfId="0" applyNumberFormat="1" applyFont="1" applyBorder="1" applyAlignment="1">
      <alignment horizontal="center" vertical="center"/>
    </xf>
    <xf numFmtId="43" fontId="72" fillId="0" borderId="0" xfId="0" applyNumberFormat="1" applyFont="1"/>
    <xf numFmtId="0" fontId="0" fillId="0" borderId="23" xfId="0" applyBorder="1" applyAlignment="1">
      <alignment horizontal="left" vertical="top" wrapText="1"/>
    </xf>
    <xf numFmtId="0" fontId="71" fillId="0" borderId="26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left" vertical="top" wrapText="1"/>
    </xf>
    <xf numFmtId="0" fontId="72" fillId="0" borderId="26" xfId="0" applyFont="1" applyBorder="1" applyAlignment="1">
      <alignment horizontal="left" vertical="top" wrapText="1"/>
    </xf>
    <xf numFmtId="168" fontId="72" fillId="2" borderId="0" xfId="96" applyNumberFormat="1" applyFont="1" applyFill="1" applyAlignment="1">
      <alignment horizontal="right" vertical="center"/>
    </xf>
    <xf numFmtId="0" fontId="72" fillId="0" borderId="0" xfId="150" applyFont="1"/>
    <xf numFmtId="0" fontId="71" fillId="0" borderId="0" xfId="0" applyFont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83" fillId="2" borderId="23" xfId="0" applyFont="1" applyFill="1" applyBorder="1" applyAlignment="1">
      <alignment horizontal="center" vertical="center" wrapText="1"/>
    </xf>
    <xf numFmtId="0" fontId="83" fillId="0" borderId="23" xfId="0" applyFont="1" applyBorder="1" applyAlignment="1">
      <alignment horizontal="center" vertical="center"/>
    </xf>
    <xf numFmtId="0" fontId="83" fillId="0" borderId="23" xfId="0" applyFont="1" applyBorder="1"/>
    <xf numFmtId="0" fontId="83" fillId="0" borderId="0" xfId="0" applyFont="1" applyAlignment="1">
      <alignment vertical="center" wrapText="1"/>
    </xf>
    <xf numFmtId="0" fontId="83" fillId="0" borderId="26" xfId="0" applyFont="1" applyBorder="1" applyAlignment="1">
      <alignment vertical="center" wrapText="1"/>
    </xf>
    <xf numFmtId="168" fontId="83" fillId="0" borderId="23" xfId="0" applyNumberFormat="1" applyFont="1" applyBorder="1" applyAlignment="1">
      <alignment horizontal="right" vertical="center"/>
    </xf>
    <xf numFmtId="174" fontId="71" fillId="0" borderId="0" xfId="0" applyNumberFormat="1" applyFont="1"/>
    <xf numFmtId="0" fontId="83" fillId="0" borderId="26" xfId="0" applyFont="1" applyBorder="1" applyAlignment="1">
      <alignment horizontal="left" vertical="center" wrapText="1" indent="1"/>
    </xf>
    <xf numFmtId="0" fontId="71" fillId="0" borderId="26" xfId="0" applyFont="1" applyBorder="1" applyAlignment="1">
      <alignment horizontal="left" vertical="center" wrapText="1" indent="3"/>
    </xf>
    <xf numFmtId="175" fontId="83" fillId="0" borderId="0" xfId="0" applyNumberFormat="1" applyFont="1" applyAlignment="1">
      <alignment vertical="center" wrapText="1"/>
    </xf>
    <xf numFmtId="168" fontId="71" fillId="0" borderId="23" xfId="0" applyNumberFormat="1" applyFont="1" applyBorder="1" applyAlignment="1">
      <alignment horizontal="right" vertical="center"/>
    </xf>
    <xf numFmtId="166" fontId="72" fillId="2" borderId="23" xfId="6" applyFont="1" applyFill="1" applyBorder="1" applyAlignment="1">
      <alignment horizontal="center" vertical="center"/>
    </xf>
    <xf numFmtId="166" fontId="71" fillId="0" borderId="23" xfId="0" applyNumberFormat="1" applyFont="1" applyBorder="1" applyAlignment="1">
      <alignment horizontal="center" vertical="center"/>
    </xf>
    <xf numFmtId="166" fontId="83" fillId="0" borderId="23" xfId="0" applyNumberFormat="1" applyFont="1" applyBorder="1" applyAlignment="1">
      <alignment horizontal="center" vertical="center"/>
    </xf>
    <xf numFmtId="166" fontId="69" fillId="0" borderId="23" xfId="6" applyFont="1" applyBorder="1" applyAlignment="1">
      <alignment horizontal="center" vertical="center"/>
    </xf>
    <xf numFmtId="0" fontId="72" fillId="0" borderId="23" xfId="0" applyFont="1" applyBorder="1" applyAlignment="1">
      <alignment horizontal="center" vertical="top" wrapText="1"/>
    </xf>
    <xf numFmtId="0" fontId="73" fillId="0" borderId="23" xfId="0" applyFont="1" applyBorder="1" applyAlignment="1">
      <alignment vertical="center" wrapText="1"/>
    </xf>
    <xf numFmtId="176" fontId="72" fillId="0" borderId="0" xfId="0" applyNumberFormat="1" applyFont="1"/>
    <xf numFmtId="0" fontId="72" fillId="0" borderId="23" xfId="0" applyFont="1" applyBorder="1" applyAlignment="1">
      <alignment wrapText="1"/>
    </xf>
    <xf numFmtId="0" fontId="73" fillId="0" borderId="23" xfId="220" applyFont="1" applyBorder="1">
      <alignment horizontal="left" vertical="top" wrapText="1"/>
    </xf>
    <xf numFmtId="167" fontId="72" fillId="0" borderId="23" xfId="0" applyNumberFormat="1" applyFont="1" applyBorder="1" applyAlignment="1">
      <alignment horizontal="left" vertical="center" wrapText="1"/>
    </xf>
    <xf numFmtId="0" fontId="72" fillId="0" borderId="0" xfId="0" applyFont="1" applyAlignment="1">
      <alignment horizontal="left" vertical="center" wrapText="1"/>
    </xf>
    <xf numFmtId="0" fontId="72" fillId="0" borderId="23" xfId="220" applyFont="1" applyBorder="1">
      <alignment horizontal="left" vertical="top" wrapText="1"/>
    </xf>
    <xf numFmtId="167" fontId="72" fillId="0" borderId="23" xfId="6" applyNumberFormat="1" applyFont="1" applyFill="1" applyBorder="1" applyAlignment="1">
      <alignment horizontal="center" vertical="center"/>
    </xf>
    <xf numFmtId="167" fontId="72" fillId="0" borderId="23" xfId="7" applyNumberFormat="1" applyFont="1" applyBorder="1" applyAlignment="1">
      <alignment horizontal="left" vertical="center" wrapText="1"/>
    </xf>
    <xf numFmtId="0" fontId="72" fillId="0" borderId="0" xfId="0" applyFont="1" applyAlignment="1">
      <alignment horizontal="center"/>
    </xf>
    <xf numFmtId="174" fontId="72" fillId="0" borderId="0" xfId="0" applyNumberFormat="1" applyFont="1" applyAlignment="1">
      <alignment horizontal="center" vertical="center"/>
    </xf>
    <xf numFmtId="0" fontId="72" fillId="0" borderId="0" xfId="0" applyFont="1" applyAlignment="1">
      <alignment horizontal="left" vertical="top"/>
    </xf>
    <xf numFmtId="0" fontId="84" fillId="0" borderId="23" xfId="0" applyFont="1" applyBorder="1" applyAlignment="1">
      <alignment horizontal="left" vertical="top" wrapText="1"/>
    </xf>
    <xf numFmtId="2" fontId="69" fillId="0" borderId="1" xfId="266" applyNumberFormat="1" applyFont="1" applyBorder="1" applyAlignment="1">
      <alignment horizontal="center" vertical="center" wrapText="1"/>
    </xf>
    <xf numFmtId="1" fontId="69" fillId="0" borderId="1" xfId="266" applyNumberFormat="1" applyFont="1" applyBorder="1" applyAlignment="1">
      <alignment horizontal="center" vertical="center" wrapText="1"/>
    </xf>
    <xf numFmtId="0" fontId="85" fillId="2" borderId="3" xfId="0" applyFont="1" applyFill="1" applyBorder="1" applyAlignment="1">
      <alignment horizontal="center" vertical="center"/>
    </xf>
    <xf numFmtId="0" fontId="69" fillId="0" borderId="23" xfId="1040" applyFont="1" applyBorder="1" applyAlignment="1">
      <alignment horizontal="center" vertical="center" wrapText="1"/>
    </xf>
    <xf numFmtId="0" fontId="72" fillId="0" borderId="23" xfId="1040" applyFont="1" applyBorder="1" applyAlignment="1">
      <alignment horizontal="center" vertical="center" wrapText="1"/>
    </xf>
    <xf numFmtId="0" fontId="71" fillId="0" borderId="0" xfId="0" applyFont="1" applyAlignment="1">
      <alignment horizontal="left" vertical="center" wrapText="1"/>
    </xf>
    <xf numFmtId="0" fontId="84" fillId="0" borderId="0" xfId="0" applyFont="1" applyAlignment="1">
      <alignment horizontal="left" vertical="top" wrapText="1"/>
    </xf>
    <xf numFmtId="0" fontId="86" fillId="0" borderId="23" xfId="0" applyFont="1" applyBorder="1" applyAlignment="1">
      <alignment horizontal="left" vertical="top" wrapText="1"/>
    </xf>
    <xf numFmtId="0" fontId="84" fillId="0" borderId="23" xfId="0" applyFont="1" applyBorder="1" applyAlignment="1">
      <alignment horizontal="center" vertical="center" wrapText="1"/>
    </xf>
    <xf numFmtId="49" fontId="72" fillId="0" borderId="23" xfId="0" applyNumberFormat="1" applyFont="1" applyBorder="1" applyAlignment="1">
      <alignment vertical="top"/>
    </xf>
    <xf numFmtId="177" fontId="71" fillId="0" borderId="0" xfId="0" applyNumberFormat="1" applyFont="1"/>
    <xf numFmtId="0" fontId="73" fillId="0" borderId="23" xfId="1040" applyFont="1" applyBorder="1" applyAlignment="1">
      <alignment horizontal="center" vertical="center" wrapText="1"/>
    </xf>
    <xf numFmtId="0" fontId="73" fillId="0" borderId="23" xfId="1040" applyFont="1" applyBorder="1" applyAlignment="1">
      <alignment horizontal="left" vertical="center" wrapText="1"/>
    </xf>
    <xf numFmtId="0" fontId="73" fillId="0" borderId="23" xfId="1040" applyFont="1" applyBorder="1" applyAlignment="1">
      <alignment vertical="center" wrapText="1"/>
    </xf>
    <xf numFmtId="0" fontId="72" fillId="0" borderId="23" xfId="1040" applyFont="1" applyBorder="1" applyAlignment="1">
      <alignment vertical="center" wrapText="1"/>
    </xf>
    <xf numFmtId="49" fontId="69" fillId="0" borderId="23" xfId="17" applyNumberFormat="1" applyFont="1" applyFill="1" applyBorder="1" applyAlignment="1">
      <alignment horizontal="center" vertical="center"/>
    </xf>
    <xf numFmtId="0" fontId="69" fillId="0" borderId="23" xfId="0" applyFont="1" applyBorder="1" applyAlignment="1">
      <alignment horizontal="center" vertical="center" wrapText="1"/>
    </xf>
    <xf numFmtId="1" fontId="69" fillId="0" borderId="23" xfId="0" applyNumberFormat="1" applyFont="1" applyBorder="1" applyAlignment="1">
      <alignment horizontal="center" vertical="center"/>
    </xf>
    <xf numFmtId="0" fontId="69" fillId="0" borderId="23" xfId="0" applyFont="1" applyBorder="1" applyAlignment="1">
      <alignment horizontal="left" vertical="center" wrapText="1"/>
    </xf>
    <xf numFmtId="0" fontId="72" fillId="0" borderId="23" xfId="145" applyNumberFormat="1" applyFont="1" applyFill="1" applyBorder="1" applyAlignment="1">
      <alignment horizontal="left" vertical="center" wrapText="1"/>
    </xf>
    <xf numFmtId="0" fontId="72" fillId="0" borderId="23" xfId="1" applyFont="1" applyBorder="1" applyAlignment="1">
      <alignment horizontal="center" vertical="top" wrapText="1"/>
    </xf>
    <xf numFmtId="0" fontId="72" fillId="0" borderId="23" xfId="1" applyFont="1" applyBorder="1" applyAlignment="1">
      <alignment horizontal="left" vertical="top"/>
    </xf>
    <xf numFmtId="0" fontId="72" fillId="2" borderId="23" xfId="0" applyFont="1" applyFill="1" applyBorder="1" applyAlignment="1">
      <alignment horizontal="left" vertical="center" wrapText="1"/>
    </xf>
    <xf numFmtId="0" fontId="72" fillId="2" borderId="23" xfId="0" applyFont="1" applyFill="1" applyBorder="1" applyAlignment="1">
      <alignment horizontal="center" vertical="center" wrapText="1"/>
    </xf>
    <xf numFmtId="172" fontId="72" fillId="2" borderId="23" xfId="7" applyNumberFormat="1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horizontal="left" vertical="center" wrapText="1"/>
    </xf>
    <xf numFmtId="0" fontId="72" fillId="56" borderId="1" xfId="0" applyFont="1" applyFill="1" applyBorder="1" applyAlignment="1">
      <alignment vertical="center" wrapText="1"/>
    </xf>
    <xf numFmtId="0" fontId="72" fillId="56" borderId="1" xfId="0" applyFont="1" applyFill="1" applyBorder="1" applyAlignment="1">
      <alignment horizontal="left" vertical="center" wrapText="1"/>
    </xf>
    <xf numFmtId="0" fontId="72" fillId="56" borderId="31" xfId="0" applyFont="1" applyFill="1" applyBorder="1" applyAlignment="1">
      <alignment horizontal="left" vertical="center" wrapText="1"/>
    </xf>
    <xf numFmtId="0" fontId="72" fillId="2" borderId="1" xfId="18" applyNumberFormat="1" applyFont="1" applyFill="1" applyBorder="1" applyAlignment="1">
      <alignment vertical="center" wrapText="1"/>
    </xf>
    <xf numFmtId="0" fontId="72" fillId="56" borderId="1" xfId="18" applyFont="1" applyFill="1" applyBorder="1" applyAlignment="1">
      <alignment horizontal="left" vertical="center" wrapText="1"/>
    </xf>
    <xf numFmtId="0" fontId="72" fillId="2" borderId="1" xfId="0" applyFont="1" applyFill="1" applyBorder="1" applyAlignment="1">
      <alignment vertical="center" wrapText="1"/>
    </xf>
    <xf numFmtId="167" fontId="72" fillId="2" borderId="23" xfId="7" applyNumberFormat="1" applyFont="1" applyFill="1" applyBorder="1" applyAlignment="1">
      <alignment horizontal="center" vertical="center"/>
    </xf>
    <xf numFmtId="0" fontId="72" fillId="2" borderId="23" xfId="0" applyFont="1" applyFill="1" applyBorder="1" applyAlignment="1">
      <alignment vertical="top" wrapText="1"/>
    </xf>
    <xf numFmtId="0" fontId="72" fillId="2" borderId="23" xfId="266" applyFont="1" applyFill="1" applyBorder="1" applyAlignment="1">
      <alignment vertical="center" wrapText="1"/>
    </xf>
    <xf numFmtId="167" fontId="72" fillId="2" borderId="23" xfId="7" applyNumberFormat="1" applyFont="1" applyFill="1" applyBorder="1" applyAlignment="1">
      <alignment horizontal="center" vertical="center" wrapText="1"/>
    </xf>
    <xf numFmtId="168" fontId="72" fillId="2" borderId="23" xfId="266" applyNumberFormat="1" applyFont="1" applyFill="1" applyBorder="1" applyAlignment="1">
      <alignment vertical="center" wrapText="1"/>
    </xf>
    <xf numFmtId="174" fontId="72" fillId="0" borderId="23" xfId="0" applyNumberFormat="1" applyFont="1" applyBorder="1" applyAlignment="1">
      <alignment vertical="center"/>
    </xf>
    <xf numFmtId="167" fontId="72" fillId="2" borderId="1" xfId="7" applyNumberFormat="1" applyFont="1" applyFill="1" applyBorder="1" applyAlignment="1">
      <alignment vertical="center"/>
    </xf>
    <xf numFmtId="167" fontId="69" fillId="2" borderId="1" xfId="7" applyNumberFormat="1" applyFont="1" applyFill="1" applyBorder="1" applyAlignment="1">
      <alignment vertical="center"/>
    </xf>
    <xf numFmtId="0" fontId="72" fillId="0" borderId="23" xfId="929" applyFont="1" applyBorder="1">
      <alignment horizontal="left" vertical="top" wrapText="1"/>
    </xf>
    <xf numFmtId="0" fontId="83" fillId="0" borderId="23" xfId="0" applyFont="1" applyBorder="1" applyAlignment="1">
      <alignment vertical="top"/>
    </xf>
    <xf numFmtId="0" fontId="83" fillId="0" borderId="26" xfId="0" applyFont="1" applyBorder="1" applyAlignment="1">
      <alignment wrapText="1"/>
    </xf>
    <xf numFmtId="0" fontId="69" fillId="0" borderId="26" xfId="165" applyFont="1" applyBorder="1">
      <alignment horizontal="left" vertical="top" wrapText="1"/>
    </xf>
    <xf numFmtId="0" fontId="69" fillId="0" borderId="23" xfId="929" applyFont="1" applyBorder="1">
      <alignment horizontal="left" vertical="top" wrapText="1"/>
    </xf>
    <xf numFmtId="166" fontId="69" fillId="0" borderId="23" xfId="6" applyFont="1" applyFill="1" applyBorder="1" applyAlignment="1">
      <alignment horizontal="center" vertical="center"/>
    </xf>
    <xf numFmtId="0" fontId="69" fillId="0" borderId="23" xfId="929" applyFont="1" applyBorder="1" applyAlignment="1">
      <alignment horizontal="left" vertical="top"/>
    </xf>
    <xf numFmtId="0" fontId="69" fillId="0" borderId="23" xfId="165" applyFont="1" applyBorder="1">
      <alignment horizontal="left" vertical="top" wrapText="1"/>
    </xf>
    <xf numFmtId="0" fontId="69" fillId="0" borderId="23" xfId="0" applyFont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2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72" fillId="2" borderId="0" xfId="266" applyFont="1" applyFill="1" applyAlignment="1">
      <alignment vertical="center" wrapText="1"/>
    </xf>
    <xf numFmtId="0" fontId="72" fillId="2" borderId="0" xfId="266" applyFont="1" applyFill="1" applyAlignment="1">
      <alignment horizontal="center" vertical="center" wrapText="1"/>
    </xf>
    <xf numFmtId="0" fontId="72" fillId="2" borderId="0" xfId="8" applyFont="1" applyFill="1" applyAlignment="1">
      <alignment horizontal="right" vertical="center"/>
    </xf>
    <xf numFmtId="0" fontId="72" fillId="2" borderId="0" xfId="8" applyFont="1" applyFill="1" applyAlignment="1">
      <alignment vertical="center" wrapText="1"/>
    </xf>
    <xf numFmtId="164" fontId="72" fillId="2" borderId="0" xfId="266" applyNumberFormat="1" applyFont="1" applyFill="1" applyAlignment="1">
      <alignment vertical="center" wrapText="1"/>
    </xf>
    <xf numFmtId="49" fontId="72" fillId="2" borderId="0" xfId="266" applyNumberFormat="1" applyFont="1" applyFill="1" applyAlignment="1">
      <alignment horizontal="center" vertical="center" wrapText="1"/>
    </xf>
    <xf numFmtId="0" fontId="72" fillId="2" borderId="0" xfId="8" applyFont="1" applyFill="1" applyAlignment="1">
      <alignment wrapText="1"/>
    </xf>
    <xf numFmtId="0" fontId="72" fillId="2" borderId="23" xfId="0" applyFont="1" applyFill="1" applyBorder="1" applyAlignment="1">
      <alignment horizontal="center" vertical="top" wrapText="1"/>
    </xf>
    <xf numFmtId="0" fontId="72" fillId="2" borderId="23" xfId="266" applyFont="1" applyFill="1" applyBorder="1" applyAlignment="1">
      <alignment horizontal="center" vertical="center" wrapText="1"/>
    </xf>
    <xf numFmtId="168" fontId="72" fillId="2" borderId="23" xfId="266" applyNumberFormat="1" applyFont="1" applyFill="1" applyBorder="1" applyAlignment="1">
      <alignment horizontal="center" vertical="center" wrapText="1"/>
    </xf>
    <xf numFmtId="0" fontId="73" fillId="2" borderId="0" xfId="266" applyFont="1" applyFill="1" applyAlignment="1">
      <alignment vertical="center" wrapText="1"/>
    </xf>
    <xf numFmtId="49" fontId="72" fillId="2" borderId="23" xfId="0" applyNumberFormat="1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left" vertical="top" wrapText="1"/>
    </xf>
    <xf numFmtId="49" fontId="72" fillId="2" borderId="23" xfId="0" applyNumberFormat="1" applyFont="1" applyFill="1" applyBorder="1" applyAlignment="1">
      <alignment vertical="center" wrapText="1"/>
    </xf>
    <xf numFmtId="49" fontId="72" fillId="2" borderId="23" xfId="0" applyNumberFormat="1" applyFont="1" applyFill="1" applyBorder="1" applyAlignment="1">
      <alignment horizontal="left" vertical="center" wrapText="1"/>
    </xf>
    <xf numFmtId="167" fontId="82" fillId="2" borderId="23" xfId="0" applyNumberFormat="1" applyFont="1" applyFill="1" applyBorder="1" applyAlignment="1">
      <alignment horizontal="right" vertical="center" shrinkToFit="1"/>
    </xf>
    <xf numFmtId="167" fontId="72" fillId="2" borderId="23" xfId="186" applyNumberFormat="1" applyFont="1" applyFill="1" applyBorder="1" applyAlignment="1">
      <alignment horizontal="right" vertical="center" shrinkToFit="1"/>
    </xf>
    <xf numFmtId="49" fontId="82" fillId="2" borderId="23" xfId="0" applyNumberFormat="1" applyFont="1" applyFill="1" applyBorder="1" applyAlignment="1">
      <alignment horizontal="left" vertical="center" wrapText="1"/>
    </xf>
    <xf numFmtId="164" fontId="72" fillId="2" borderId="23" xfId="0" applyNumberFormat="1" applyFont="1" applyFill="1" applyBorder="1" applyAlignment="1">
      <alignment horizontal="left" vertical="center" wrapText="1"/>
    </xf>
    <xf numFmtId="49" fontId="72" fillId="2" borderId="23" xfId="0" applyNumberFormat="1" applyFont="1" applyFill="1" applyBorder="1" applyAlignment="1">
      <alignment horizontal="center" vertical="center" shrinkToFit="1"/>
    </xf>
    <xf numFmtId="167" fontId="82" fillId="2" borderId="23" xfId="0" applyNumberFormat="1" applyFont="1" applyFill="1" applyBorder="1" applyAlignment="1">
      <alignment horizontal="left" vertical="center" wrapText="1"/>
    </xf>
    <xf numFmtId="167" fontId="87" fillId="2" borderId="23" xfId="0" applyNumberFormat="1" applyFont="1" applyFill="1" applyBorder="1" applyAlignment="1">
      <alignment horizontal="right" vertical="center" shrinkToFit="1"/>
    </xf>
    <xf numFmtId="49" fontId="73" fillId="2" borderId="23" xfId="0" applyNumberFormat="1" applyFont="1" applyFill="1" applyBorder="1" applyAlignment="1">
      <alignment horizontal="left" vertical="center" wrapText="1"/>
    </xf>
    <xf numFmtId="164" fontId="69" fillId="2" borderId="23" xfId="0" applyNumberFormat="1" applyFont="1" applyFill="1" applyBorder="1" applyAlignment="1">
      <alignment horizontal="left" vertical="center" wrapText="1"/>
    </xf>
    <xf numFmtId="0" fontId="72" fillId="2" borderId="0" xfId="0" applyFont="1" applyFill="1"/>
    <xf numFmtId="0" fontId="72" fillId="2" borderId="0" xfId="0" applyFont="1" applyFill="1" applyAlignment="1">
      <alignment horizontal="center" vertical="center" wrapText="1"/>
    </xf>
    <xf numFmtId="168" fontId="72" fillId="2" borderId="0" xfId="266" applyNumberFormat="1" applyFont="1" applyFill="1" applyAlignment="1">
      <alignment vertical="center" wrapText="1"/>
    </xf>
    <xf numFmtId="167" fontId="69" fillId="2" borderId="23" xfId="186" applyNumberFormat="1" applyFont="1" applyFill="1" applyBorder="1" applyAlignment="1">
      <alignment horizontal="right" vertical="center" shrinkToFit="1"/>
    </xf>
    <xf numFmtId="167" fontId="69" fillId="2" borderId="23" xfId="0" applyNumberFormat="1" applyFont="1" applyFill="1" applyBorder="1" applyAlignment="1">
      <alignment horizontal="right" vertical="center" shrinkToFit="1"/>
    </xf>
    <xf numFmtId="167" fontId="88" fillId="2" borderId="23" xfId="0" applyNumberFormat="1" applyFont="1" applyFill="1" applyBorder="1" applyAlignment="1">
      <alignment horizontal="right" vertical="center" shrinkToFit="1"/>
    </xf>
    <xf numFmtId="0" fontId="72" fillId="0" borderId="23" xfId="220" applyFont="1" applyBorder="1" applyAlignment="1">
      <alignment horizontal="center" vertical="center" wrapText="1"/>
    </xf>
    <xf numFmtId="168" fontId="72" fillId="2" borderId="0" xfId="266" applyNumberFormat="1" applyFont="1" applyFill="1" applyAlignment="1">
      <alignment horizontal="center" vertical="center" wrapText="1"/>
    </xf>
    <xf numFmtId="49" fontId="72" fillId="2" borderId="23" xfId="266" applyNumberFormat="1" applyFont="1" applyFill="1" applyBorder="1" applyAlignment="1">
      <alignment horizontal="center" vertical="center" wrapText="1"/>
    </xf>
    <xf numFmtId="49" fontId="72" fillId="2" borderId="23" xfId="266" applyNumberFormat="1" applyFont="1" applyFill="1" applyBorder="1" applyAlignment="1">
      <alignment horizontal="center" vertical="center" textRotation="90" wrapText="1"/>
    </xf>
    <xf numFmtId="168" fontId="72" fillId="2" borderId="3" xfId="266" applyNumberFormat="1" applyFont="1" applyFill="1" applyBorder="1" applyAlignment="1">
      <alignment horizontal="center" vertical="center" wrapText="1"/>
    </xf>
    <xf numFmtId="167" fontId="69" fillId="2" borderId="23" xfId="7" applyNumberFormat="1" applyFont="1" applyFill="1" applyBorder="1" applyAlignment="1">
      <alignment horizontal="center" vertical="center" wrapText="1"/>
    </xf>
    <xf numFmtId="0" fontId="76" fillId="2" borderId="23" xfId="266" applyFont="1" applyFill="1" applyBorder="1" applyAlignment="1">
      <alignment horizontal="center" vertical="center" wrapText="1"/>
    </xf>
    <xf numFmtId="167" fontId="69" fillId="2" borderId="23" xfId="7" applyNumberFormat="1" applyFont="1" applyFill="1" applyBorder="1" applyAlignment="1">
      <alignment horizontal="left" vertical="center" wrapText="1"/>
    </xf>
    <xf numFmtId="167" fontId="72" fillId="2" borderId="23" xfId="7" applyNumberFormat="1" applyFont="1" applyFill="1" applyBorder="1" applyAlignment="1">
      <alignment horizontal="left" vertical="center" wrapText="1"/>
    </xf>
    <xf numFmtId="167" fontId="72" fillId="2" borderId="0" xfId="266" applyNumberFormat="1" applyFont="1" applyFill="1" applyAlignment="1">
      <alignment horizontal="center" vertical="center" wrapText="1"/>
    </xf>
    <xf numFmtId="0" fontId="69" fillId="2" borderId="23" xfId="1040" applyFont="1" applyFill="1" applyBorder="1" applyAlignment="1">
      <alignment horizontal="center" vertical="center" wrapText="1"/>
    </xf>
    <xf numFmtId="49" fontId="69" fillId="2" borderId="23" xfId="1040" applyNumberFormat="1" applyFont="1" applyFill="1" applyBorder="1" applyAlignment="1">
      <alignment horizontal="center" vertical="center" wrapText="1"/>
    </xf>
    <xf numFmtId="0" fontId="69" fillId="2" borderId="0" xfId="1040" applyFont="1" applyFill="1" applyAlignment="1">
      <alignment vertical="center" wrapText="1"/>
    </xf>
    <xf numFmtId="0" fontId="72" fillId="2" borderId="23" xfId="1040" applyFont="1" applyFill="1" applyBorder="1" applyAlignment="1">
      <alignment horizontal="center" vertical="center" wrapText="1"/>
    </xf>
    <xf numFmtId="0" fontId="72" fillId="2" borderId="0" xfId="1040" applyFont="1" applyFill="1" applyAlignment="1">
      <alignment vertical="center" wrapText="1"/>
    </xf>
    <xf numFmtId="49" fontId="72" fillId="2" borderId="23" xfId="1040" applyNumberFormat="1" applyFont="1" applyFill="1" applyBorder="1" applyAlignment="1">
      <alignment horizontal="center" vertical="center" wrapText="1"/>
    </xf>
    <xf numFmtId="167" fontId="72" fillId="2" borderId="1" xfId="7" applyNumberFormat="1" applyFont="1" applyFill="1" applyBorder="1" applyAlignment="1">
      <alignment horizontal="center" vertical="center" wrapText="1"/>
    </xf>
    <xf numFmtId="0" fontId="72" fillId="2" borderId="1" xfId="1040" applyFont="1" applyFill="1" applyBorder="1" applyAlignment="1">
      <alignment horizontal="center" vertical="center" wrapText="1"/>
    </xf>
    <xf numFmtId="164" fontId="72" fillId="2" borderId="1" xfId="7" applyFont="1" applyFill="1" applyBorder="1" applyAlignment="1">
      <alignment vertical="center"/>
    </xf>
    <xf numFmtId="0" fontId="69" fillId="2" borderId="23" xfId="266" applyFont="1" applyFill="1" applyBorder="1" applyAlignment="1">
      <alignment horizontal="center" vertical="center" wrapText="1"/>
    </xf>
    <xf numFmtId="49" fontId="69" fillId="2" borderId="23" xfId="266" applyNumberFormat="1" applyFont="1" applyFill="1" applyBorder="1" applyAlignment="1">
      <alignment horizontal="center" vertical="center" wrapText="1"/>
    </xf>
    <xf numFmtId="0" fontId="69" fillId="2" borderId="0" xfId="266" applyFont="1" applyFill="1" applyAlignment="1">
      <alignment vertical="center" wrapText="1"/>
    </xf>
    <xf numFmtId="0" fontId="69" fillId="0" borderId="23" xfId="0" applyFont="1" applyBorder="1" applyAlignment="1">
      <alignment horizontal="left" vertical="top" wrapText="1"/>
    </xf>
    <xf numFmtId="0" fontId="69" fillId="0" borderId="23" xfId="0" applyFont="1" applyBorder="1" applyAlignment="1">
      <alignment horizontal="left"/>
    </xf>
    <xf numFmtId="0" fontId="69" fillId="0" borderId="23" xfId="1040" applyFont="1" applyBorder="1" applyAlignment="1">
      <alignment horizontal="left" vertical="center" wrapText="1"/>
    </xf>
    <xf numFmtId="167" fontId="72" fillId="0" borderId="23" xfId="263" applyNumberFormat="1" applyFont="1" applyFill="1" applyBorder="1" applyAlignment="1">
      <alignment vertical="center" wrapText="1"/>
    </xf>
    <xf numFmtId="167" fontId="69" fillId="0" borderId="0" xfId="7" applyNumberFormat="1" applyFont="1" applyFill="1" applyBorder="1" applyAlignment="1">
      <alignment horizontal="center" vertical="center" wrapText="1"/>
    </xf>
    <xf numFmtId="0" fontId="72" fillId="0" borderId="0" xfId="1" applyFont="1" applyAlignment="1">
      <alignment horizontal="left" vertical="top"/>
    </xf>
    <xf numFmtId="0" fontId="72" fillId="0" borderId="23" xfId="1" applyFont="1" applyBorder="1" applyAlignment="1">
      <alignment horizontal="left" vertical="top" wrapText="1"/>
    </xf>
    <xf numFmtId="0" fontId="72" fillId="0" borderId="25" xfId="1" applyFont="1" applyBorder="1" applyAlignment="1">
      <alignment horizontal="left" vertical="top" wrapText="1"/>
    </xf>
    <xf numFmtId="0" fontId="72" fillId="0" borderId="3" xfId="220" applyFont="1" applyBorder="1">
      <alignment horizontal="left" vertical="top" wrapText="1"/>
    </xf>
    <xf numFmtId="168" fontId="69" fillId="0" borderId="23" xfId="1" applyNumberFormat="1" applyFont="1" applyBorder="1" applyAlignment="1">
      <alignment horizontal="center" vertical="center" wrapText="1"/>
    </xf>
    <xf numFmtId="168" fontId="69" fillId="0" borderId="0" xfId="1" applyNumberFormat="1" applyFont="1" applyAlignment="1">
      <alignment horizontal="center" vertical="center" wrapText="1"/>
    </xf>
    <xf numFmtId="173" fontId="72" fillId="2" borderId="23" xfId="7" applyNumberFormat="1" applyFont="1" applyFill="1" applyBorder="1" applyAlignment="1">
      <alignment horizontal="center" vertical="center"/>
    </xf>
    <xf numFmtId="168" fontId="72" fillId="0" borderId="23" xfId="1" applyNumberFormat="1" applyFont="1" applyBorder="1" applyAlignment="1">
      <alignment horizontal="center" vertical="center" wrapText="1"/>
    </xf>
    <xf numFmtId="0" fontId="72" fillId="2" borderId="0" xfId="179" applyFont="1" applyFill="1" applyAlignment="1">
      <alignment vertical="top" wrapText="1"/>
    </xf>
    <xf numFmtId="0" fontId="72" fillId="2" borderId="0" xfId="1" applyFont="1" applyFill="1" applyAlignment="1">
      <alignment horizontal="right"/>
    </xf>
    <xf numFmtId="0" fontId="72" fillId="2" borderId="0" xfId="179" applyFont="1" applyFill="1" applyAlignment="1">
      <alignment horizontal="left" vertical="top" wrapText="1"/>
    </xf>
    <xf numFmtId="0" fontId="72" fillId="2" borderId="0" xfId="264" applyFont="1" applyFill="1" applyAlignment="1">
      <alignment horizontal="center" vertical="center" wrapText="1"/>
    </xf>
    <xf numFmtId="0" fontId="72" fillId="2" borderId="0" xfId="264" applyFont="1" applyFill="1" applyAlignment="1">
      <alignment vertical="center" wrapText="1"/>
    </xf>
    <xf numFmtId="167" fontId="72" fillId="2" borderId="23" xfId="218" applyNumberFormat="1" applyFont="1" applyFill="1" applyBorder="1" applyAlignment="1">
      <alignment horizontal="center" vertical="center" wrapText="1"/>
    </xf>
    <xf numFmtId="167" fontId="72" fillId="2" borderId="0" xfId="264" applyNumberFormat="1" applyFont="1" applyFill="1" applyAlignment="1">
      <alignment vertical="center" wrapText="1"/>
    </xf>
    <xf numFmtId="167" fontId="72" fillId="2" borderId="0" xfId="218" applyNumberFormat="1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right" vertical="center" wrapText="1"/>
    </xf>
    <xf numFmtId="164" fontId="72" fillId="2" borderId="0" xfId="264" applyNumberFormat="1" applyFont="1" applyFill="1" applyAlignment="1">
      <alignment vertical="center" wrapText="1"/>
    </xf>
    <xf numFmtId="0" fontId="69" fillId="2" borderId="23" xfId="0" applyFont="1" applyFill="1" applyBorder="1" applyAlignment="1">
      <alignment horizontal="right" vertical="center" wrapText="1"/>
    </xf>
    <xf numFmtId="167" fontId="69" fillId="2" borderId="23" xfId="7" applyNumberFormat="1" applyFont="1" applyFill="1" applyBorder="1" applyAlignment="1">
      <alignment horizontal="center" vertical="center"/>
    </xf>
    <xf numFmtId="173" fontId="69" fillId="2" borderId="23" xfId="7" applyNumberFormat="1" applyFont="1" applyFill="1" applyBorder="1" applyAlignment="1">
      <alignment horizontal="center" vertical="center"/>
    </xf>
    <xf numFmtId="0" fontId="72" fillId="2" borderId="23" xfId="265" applyFont="1" applyFill="1" applyBorder="1" applyAlignment="1">
      <alignment horizontal="center" vertical="center"/>
    </xf>
    <xf numFmtId="167" fontId="72" fillId="2" borderId="23" xfId="7" applyNumberFormat="1" applyFont="1" applyFill="1" applyBorder="1" applyAlignment="1">
      <alignment vertical="center" wrapText="1"/>
    </xf>
    <xf numFmtId="0" fontId="72" fillId="2" borderId="0" xfId="264" applyFont="1" applyFill="1" applyAlignment="1">
      <alignment horizontal="right" vertical="center" wrapText="1"/>
    </xf>
    <xf numFmtId="167" fontId="72" fillId="2" borderId="0" xfId="218" applyNumberFormat="1" applyFont="1" applyFill="1" applyAlignment="1">
      <alignment vertical="center" wrapText="1"/>
    </xf>
    <xf numFmtId="0" fontId="69" fillId="2" borderId="23" xfId="0" applyFont="1" applyFill="1" applyBorder="1" applyAlignment="1">
      <alignment horizontal="left" vertical="center" wrapText="1"/>
    </xf>
    <xf numFmtId="49" fontId="88" fillId="2" borderId="23" xfId="0" applyNumberFormat="1" applyFont="1" applyFill="1" applyBorder="1" applyAlignment="1">
      <alignment horizontal="center" vertical="center" shrinkToFit="1"/>
    </xf>
    <xf numFmtId="0" fontId="72" fillId="0" borderId="0" xfId="0" applyFont="1" applyAlignment="1">
      <alignment vertical="top"/>
    </xf>
    <xf numFmtId="0" fontId="72" fillId="0" borderId="0" xfId="0" applyFont="1" applyAlignment="1">
      <alignment vertical="center"/>
    </xf>
    <xf numFmtId="49" fontId="72" fillId="2" borderId="0" xfId="0" applyNumberFormat="1" applyFont="1" applyFill="1" applyAlignment="1">
      <alignment horizontal="left" vertical="center" wrapText="1"/>
    </xf>
    <xf numFmtId="49" fontId="72" fillId="2" borderId="0" xfId="0" applyNumberFormat="1" applyFont="1" applyFill="1" applyAlignment="1">
      <alignment horizontal="center" vertical="center" wrapText="1"/>
    </xf>
    <xf numFmtId="0" fontId="89" fillId="0" borderId="0" xfId="0" applyFont="1" applyAlignment="1">
      <alignment horizontal="left" vertical="top" wrapText="1"/>
    </xf>
    <xf numFmtId="167" fontId="82" fillId="2" borderId="0" xfId="0" applyNumberFormat="1" applyFont="1" applyFill="1" applyAlignment="1">
      <alignment horizontal="right" vertical="center" shrinkToFit="1"/>
    </xf>
    <xf numFmtId="167" fontId="72" fillId="2" borderId="0" xfId="186" applyNumberFormat="1" applyFont="1" applyFill="1" applyAlignment="1">
      <alignment horizontal="right" vertical="center" shrinkToFit="1"/>
    </xf>
    <xf numFmtId="0" fontId="72" fillId="2" borderId="0" xfId="0" applyFont="1" applyFill="1" applyAlignment="1">
      <alignment vertical="center" wrapText="1"/>
    </xf>
    <xf numFmtId="37" fontId="72" fillId="0" borderId="23" xfId="1" applyNumberFormat="1" applyFont="1" applyBorder="1" applyAlignment="1">
      <alignment horizontal="center" vertical="center" wrapText="1"/>
    </xf>
    <xf numFmtId="0" fontId="72" fillId="2" borderId="0" xfId="266" applyFont="1" applyFill="1" applyAlignment="1">
      <alignment horizontal="center" vertical="center" wrapText="1"/>
    </xf>
    <xf numFmtId="168" fontId="72" fillId="2" borderId="28" xfId="266" applyNumberFormat="1" applyFont="1" applyFill="1" applyBorder="1" applyAlignment="1">
      <alignment horizontal="right" vertical="center" wrapText="1"/>
    </xf>
    <xf numFmtId="49" fontId="72" fillId="2" borderId="23" xfId="266" applyNumberFormat="1" applyFont="1" applyFill="1" applyBorder="1" applyAlignment="1">
      <alignment horizontal="center" vertical="center" wrapText="1"/>
    </xf>
    <xf numFmtId="0" fontId="72" fillId="2" borderId="24" xfId="266" applyFont="1" applyFill="1" applyBorder="1" applyAlignment="1">
      <alignment horizontal="center" vertical="center" wrapText="1"/>
    </xf>
    <xf numFmtId="0" fontId="72" fillId="2" borderId="2" xfId="266" applyFont="1" applyFill="1" applyBorder="1" applyAlignment="1">
      <alignment horizontal="center" vertical="center" wrapText="1"/>
    </xf>
    <xf numFmtId="0" fontId="72" fillId="2" borderId="3" xfId="266" applyFont="1" applyFill="1" applyBorder="1" applyAlignment="1">
      <alignment horizontal="center" vertical="center" wrapText="1"/>
    </xf>
    <xf numFmtId="168" fontId="72" fillId="2" borderId="26" xfId="266" applyNumberFormat="1" applyFont="1" applyFill="1" applyBorder="1" applyAlignment="1">
      <alignment horizontal="center" vertical="center" wrapText="1"/>
    </xf>
    <xf numFmtId="168" fontId="72" fillId="2" borderId="27" xfId="266" applyNumberFormat="1" applyFont="1" applyFill="1" applyBorder="1" applyAlignment="1">
      <alignment horizontal="center" vertical="center" wrapText="1"/>
    </xf>
    <xf numFmtId="168" fontId="72" fillId="2" borderId="25" xfId="266" applyNumberFormat="1" applyFont="1" applyFill="1" applyBorder="1" applyAlignment="1">
      <alignment horizontal="center" vertical="center" wrapText="1"/>
    </xf>
    <xf numFmtId="168" fontId="72" fillId="2" borderId="24" xfId="266" applyNumberFormat="1" applyFont="1" applyFill="1" applyBorder="1" applyAlignment="1">
      <alignment horizontal="center" vertical="center" wrapText="1"/>
    </xf>
    <xf numFmtId="168" fontId="72" fillId="2" borderId="3" xfId="26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2" fillId="0" borderId="26" xfId="0" applyFont="1" applyBorder="1" applyAlignment="1">
      <alignment horizontal="center" vertical="top" wrapText="1"/>
    </xf>
    <xf numFmtId="0" fontId="72" fillId="0" borderId="25" xfId="0" applyFont="1" applyBorder="1" applyAlignment="1">
      <alignment horizontal="center" vertical="top" wrapText="1"/>
    </xf>
    <xf numFmtId="0" fontId="72" fillId="0" borderId="23" xfId="0" applyFont="1" applyBorder="1" applyAlignment="1">
      <alignment horizontal="center" vertical="center" wrapText="1"/>
    </xf>
    <xf numFmtId="0" fontId="72" fillId="0" borderId="23" xfId="0" applyFont="1" applyBorder="1" applyAlignment="1">
      <alignment horizontal="center" vertical="top" wrapText="1"/>
    </xf>
    <xf numFmtId="0" fontId="72" fillId="0" borderId="0" xfId="0" applyFont="1" applyAlignment="1">
      <alignment horizontal="left"/>
    </xf>
    <xf numFmtId="0" fontId="71" fillId="0" borderId="23" xfId="0" applyFont="1" applyBorder="1" applyAlignment="1">
      <alignment horizontal="center" vertical="top" wrapText="1"/>
    </xf>
    <xf numFmtId="0" fontId="71" fillId="0" borderId="0" xfId="0" applyFont="1" applyAlignment="1">
      <alignment horizontal="center" wrapText="1"/>
    </xf>
    <xf numFmtId="0" fontId="71" fillId="0" borderId="23" xfId="0" applyFont="1" applyBorder="1" applyAlignment="1">
      <alignment horizontal="center" vertical="center" wrapText="1"/>
    </xf>
    <xf numFmtId="0" fontId="72" fillId="2" borderId="0" xfId="0" applyFont="1" applyFill="1" applyAlignment="1">
      <alignment horizontal="center"/>
    </xf>
    <xf numFmtId="49" fontId="72" fillId="2" borderId="23" xfId="0" applyNumberFormat="1" applyFont="1" applyFill="1" applyBorder="1" applyAlignment="1">
      <alignment horizontal="center" vertical="center" wrapText="1"/>
    </xf>
    <xf numFmtId="0" fontId="72" fillId="2" borderId="0" xfId="8" applyFont="1" applyFill="1" applyAlignment="1">
      <alignment horizontal="right" vertical="center" wrapText="1"/>
    </xf>
    <xf numFmtId="0" fontId="72" fillId="2" borderId="0" xfId="8" applyFont="1" applyFill="1" applyAlignment="1">
      <alignment horizontal="center" vertical="center" wrapText="1"/>
    </xf>
    <xf numFmtId="0" fontId="72" fillId="2" borderId="23" xfId="0" applyFont="1" applyFill="1" applyBorder="1" applyAlignment="1">
      <alignment horizontal="center" vertical="top" wrapText="1"/>
    </xf>
    <xf numFmtId="0" fontId="72" fillId="2" borderId="23" xfId="266" applyFont="1" applyFill="1" applyBorder="1" applyAlignment="1">
      <alignment horizontal="center" vertical="center" wrapText="1"/>
    </xf>
    <xf numFmtId="168" fontId="72" fillId="2" borderId="23" xfId="26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83" fillId="2" borderId="0" xfId="0" applyFont="1" applyFill="1" applyAlignment="1">
      <alignment horizontal="center" vertical="center" wrapText="1"/>
    </xf>
    <xf numFmtId="0" fontId="83" fillId="0" borderId="23" xfId="0" applyFont="1" applyBorder="1" applyAlignment="1">
      <alignment horizontal="left" vertical="center" wrapText="1"/>
    </xf>
    <xf numFmtId="0" fontId="71" fillId="0" borderId="0" xfId="0" applyFont="1" applyAlignment="1">
      <alignment horizontal="right"/>
    </xf>
    <xf numFmtId="0" fontId="71" fillId="0" borderId="0" xfId="0" applyFont="1" applyAlignment="1">
      <alignment horizontal="center" vertical="center" wrapText="1"/>
    </xf>
    <xf numFmtId="0" fontId="83" fillId="2" borderId="26" xfId="0" applyFont="1" applyFill="1" applyBorder="1" applyAlignment="1">
      <alignment horizontal="center" vertical="center"/>
    </xf>
    <xf numFmtId="0" fontId="83" fillId="2" borderId="25" xfId="0" applyFont="1" applyFill="1" applyBorder="1" applyAlignment="1">
      <alignment horizontal="center" vertical="center"/>
    </xf>
    <xf numFmtId="0" fontId="83" fillId="2" borderId="29" xfId="0" applyFont="1" applyFill="1" applyBorder="1" applyAlignment="1">
      <alignment horizontal="center" vertical="center" wrapText="1"/>
    </xf>
    <xf numFmtId="0" fontId="83" fillId="2" borderId="30" xfId="0" applyFont="1" applyFill="1" applyBorder="1" applyAlignment="1">
      <alignment horizontal="center" vertical="center" wrapText="1"/>
    </xf>
    <xf numFmtId="0" fontId="83" fillId="2" borderId="23" xfId="0" applyFont="1" applyFill="1" applyBorder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69" fillId="0" borderId="0" xfId="1" applyFont="1" applyAlignment="1">
      <alignment horizontal="center" vertical="center"/>
    </xf>
    <xf numFmtId="0" fontId="72" fillId="0" borderId="26" xfId="1" applyFont="1" applyBorder="1" applyAlignment="1">
      <alignment horizontal="center" wrapText="1"/>
    </xf>
    <xf numFmtId="0" fontId="72" fillId="0" borderId="25" xfId="1" applyFont="1" applyBorder="1" applyAlignment="1">
      <alignment horizontal="center" wrapText="1"/>
    </xf>
    <xf numFmtId="0" fontId="72" fillId="0" borderId="23" xfId="1" applyFont="1" applyBorder="1" applyAlignment="1">
      <alignment horizontal="center" wrapText="1"/>
    </xf>
    <xf numFmtId="0" fontId="72" fillId="0" borderId="23" xfId="0" applyFont="1" applyBorder="1" applyAlignment="1">
      <alignment horizontal="left" vertical="top" wrapText="1"/>
    </xf>
    <xf numFmtId="0" fontId="72" fillId="0" borderId="23" xfId="0" applyFont="1" applyBorder="1" applyAlignment="1">
      <alignment horizontal="left" vertical="center" wrapText="1"/>
    </xf>
    <xf numFmtId="0" fontId="72" fillId="2" borderId="1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top" wrapText="1"/>
    </xf>
    <xf numFmtId="0" fontId="72" fillId="2" borderId="25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vertical="center" wrapText="1"/>
    </xf>
    <xf numFmtId="0" fontId="72" fillId="2" borderId="27" xfId="0" applyFont="1" applyFill="1" applyBorder="1" applyAlignment="1">
      <alignment vertical="center" wrapText="1"/>
    </xf>
    <xf numFmtId="0" fontId="72" fillId="2" borderId="25" xfId="0" applyFont="1" applyFill="1" applyBorder="1" applyAlignment="1">
      <alignment vertical="center" wrapText="1"/>
    </xf>
    <xf numFmtId="0" fontId="72" fillId="2" borderId="0" xfId="264" applyFont="1" applyFill="1" applyAlignment="1">
      <alignment horizontal="center" vertical="center" wrapText="1"/>
    </xf>
    <xf numFmtId="0" fontId="72" fillId="2" borderId="23" xfId="264" applyFont="1" applyFill="1" applyBorder="1" applyAlignment="1">
      <alignment horizontal="center" vertical="center" wrapText="1"/>
    </xf>
    <xf numFmtId="167" fontId="72" fillId="2" borderId="23" xfId="218" applyNumberFormat="1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vertical="center" wrapText="1"/>
    </xf>
    <xf numFmtId="0" fontId="69" fillId="2" borderId="23" xfId="0" applyFont="1" applyFill="1" applyBorder="1" applyAlignment="1">
      <alignment vertical="center" wrapText="1"/>
    </xf>
    <xf numFmtId="0" fontId="85" fillId="2" borderId="26" xfId="0" applyFont="1" applyFill="1" applyBorder="1" applyAlignment="1">
      <alignment horizontal="left" vertical="center"/>
    </xf>
    <xf numFmtId="0" fontId="85" fillId="2" borderId="27" xfId="0" applyFont="1" applyFill="1" applyBorder="1" applyAlignment="1">
      <alignment horizontal="left" vertical="center"/>
    </xf>
    <xf numFmtId="0" fontId="85" fillId="2" borderId="25" xfId="0" applyFont="1" applyFill="1" applyBorder="1" applyAlignment="1">
      <alignment horizontal="left" vertical="center"/>
    </xf>
    <xf numFmtId="0" fontId="72" fillId="2" borderId="26" xfId="265" applyFont="1" applyFill="1" applyBorder="1" applyAlignment="1">
      <alignment horizontal="left" vertical="center"/>
    </xf>
    <xf numFmtId="0" fontId="72" fillId="2" borderId="27" xfId="265" applyFont="1" applyFill="1" applyBorder="1" applyAlignment="1">
      <alignment horizontal="left" vertical="center"/>
    </xf>
    <xf numFmtId="0" fontId="72" fillId="2" borderId="25" xfId="265" applyFont="1" applyFill="1" applyBorder="1" applyAlignment="1">
      <alignment horizontal="left" vertical="center"/>
    </xf>
    <xf numFmtId="2" fontId="69" fillId="2" borderId="23" xfId="0" applyNumberFormat="1" applyFont="1" applyFill="1" applyBorder="1" applyAlignment="1">
      <alignment vertical="center" wrapText="1"/>
    </xf>
  </cellXfs>
  <cellStyles count="1041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2000000}"/>
    <cellStyle name="20% - Accent1 2 2" xfId="108" xr:uid="{00000000-0005-0000-0000-000003000000}"/>
    <cellStyle name="20% - Accent1 2 2 2" xfId="269" xr:uid="{00000000-0005-0000-0000-000004000000}"/>
    <cellStyle name="20% - Accent1 2 2 2 2" xfId="270" xr:uid="{00000000-0005-0000-0000-000005000000}"/>
    <cellStyle name="20% - Accent1 2 2 2 2 2" xfId="271" xr:uid="{00000000-0005-0000-0000-000006000000}"/>
    <cellStyle name="20% - Accent1 2 2 2 2 3" xfId="272" xr:uid="{00000000-0005-0000-0000-000007000000}"/>
    <cellStyle name="20% - Accent1 2 2 2 3" xfId="273" xr:uid="{00000000-0005-0000-0000-000008000000}"/>
    <cellStyle name="20% - Accent1 2 2 2 3 2" xfId="274" xr:uid="{00000000-0005-0000-0000-000009000000}"/>
    <cellStyle name="20% - Accent1 2 2 2 3 3" xfId="275" xr:uid="{00000000-0005-0000-0000-00000A000000}"/>
    <cellStyle name="20% - Accent1 2 2 2 4" xfId="276" xr:uid="{00000000-0005-0000-0000-00000B000000}"/>
    <cellStyle name="20% - Accent1 2 2 2 5" xfId="277" xr:uid="{00000000-0005-0000-0000-00000C000000}"/>
    <cellStyle name="20% - Accent1 2 2 3" xfId="278" xr:uid="{00000000-0005-0000-0000-00000D000000}"/>
    <cellStyle name="20% - Accent1 2 2 3 2" xfId="279" xr:uid="{00000000-0005-0000-0000-00000E000000}"/>
    <cellStyle name="20% - Accent1 2 2 3 3" xfId="280" xr:uid="{00000000-0005-0000-0000-00000F000000}"/>
    <cellStyle name="20% - Accent1 2 2 4" xfId="281" xr:uid="{00000000-0005-0000-0000-000010000000}"/>
    <cellStyle name="20% - Accent1 2 2 4 2" xfId="282" xr:uid="{00000000-0005-0000-0000-000011000000}"/>
    <cellStyle name="20% - Accent1 2 2 4 3" xfId="283" xr:uid="{00000000-0005-0000-0000-000012000000}"/>
    <cellStyle name="20% - Accent1 2 3" xfId="284" xr:uid="{00000000-0005-0000-0000-000013000000}"/>
    <cellStyle name="20% - Accent1 2 3 2" xfId="285" xr:uid="{00000000-0005-0000-0000-000014000000}"/>
    <cellStyle name="20% - Accent1 2 3 2 2" xfId="286" xr:uid="{00000000-0005-0000-0000-000015000000}"/>
    <cellStyle name="20% - Accent1 2 3 2 3" xfId="287" xr:uid="{00000000-0005-0000-0000-000016000000}"/>
    <cellStyle name="20% - Accent1 2 3 3" xfId="288" xr:uid="{00000000-0005-0000-0000-000017000000}"/>
    <cellStyle name="20% - Accent1 2 3 3 2" xfId="289" xr:uid="{00000000-0005-0000-0000-000018000000}"/>
    <cellStyle name="20% - Accent1 2 3 3 3" xfId="290" xr:uid="{00000000-0005-0000-0000-000019000000}"/>
    <cellStyle name="20% - Accent1 2 3 4" xfId="291" xr:uid="{00000000-0005-0000-0000-00001A000000}"/>
    <cellStyle name="20% - Accent1 2 3 5" xfId="292" xr:uid="{00000000-0005-0000-0000-00001B000000}"/>
    <cellStyle name="20% - Accent1 2 4" xfId="293" xr:uid="{00000000-0005-0000-0000-00001C000000}"/>
    <cellStyle name="20% - Accent1 2 4 2" xfId="294" xr:uid="{00000000-0005-0000-0000-00001D000000}"/>
    <cellStyle name="20% - Accent1 2 4 2 2" xfId="295" xr:uid="{00000000-0005-0000-0000-00001E000000}"/>
    <cellStyle name="20% - Accent1 2 4 2 3" xfId="296" xr:uid="{00000000-0005-0000-0000-00001F000000}"/>
    <cellStyle name="20% - Accent1 2 4 3" xfId="297" xr:uid="{00000000-0005-0000-0000-000020000000}"/>
    <cellStyle name="20% - Accent1 2 4 3 2" xfId="298" xr:uid="{00000000-0005-0000-0000-000021000000}"/>
    <cellStyle name="20% - Accent1 2 4 3 3" xfId="299" xr:uid="{00000000-0005-0000-0000-000022000000}"/>
    <cellStyle name="20% - Accent1 2 4 4" xfId="300" xr:uid="{00000000-0005-0000-0000-000023000000}"/>
    <cellStyle name="20% - Accent1 2 4 5" xfId="301" xr:uid="{00000000-0005-0000-0000-000024000000}"/>
    <cellStyle name="20% - Accent1 2 5" xfId="302" xr:uid="{00000000-0005-0000-0000-000025000000}"/>
    <cellStyle name="20% - Accent1 2 5 2" xfId="303" xr:uid="{00000000-0005-0000-0000-000026000000}"/>
    <cellStyle name="20% - Accent1 2 5 3" xfId="304" xr:uid="{00000000-0005-0000-0000-000027000000}"/>
    <cellStyle name="20% - Accent1 2 6" xfId="305" xr:uid="{00000000-0005-0000-0000-000028000000}"/>
    <cellStyle name="20% - Accent1 2 6 2" xfId="306" xr:uid="{00000000-0005-0000-0000-000029000000}"/>
    <cellStyle name="20% - Accent1 2 6 3" xfId="307" xr:uid="{00000000-0005-0000-0000-00002A000000}"/>
    <cellStyle name="20% - Accent1 3" xfId="167" xr:uid="{00000000-0005-0000-0000-00002B000000}"/>
    <cellStyle name="20% - Accent1 3 2" xfId="308" xr:uid="{00000000-0005-0000-0000-00002C000000}"/>
    <cellStyle name="20% - Accent1 3 3" xfId="309" xr:uid="{00000000-0005-0000-0000-00002D000000}"/>
    <cellStyle name="20% - Accent1 4" xfId="191" xr:uid="{00000000-0005-0000-0000-00002E000000}"/>
    <cellStyle name="20% - Accent2" xfId="33" builtinId="34" customBuiltin="1"/>
    <cellStyle name="20% - Accent2 2" xfId="72" xr:uid="{00000000-0005-0000-0000-00002F000000}"/>
    <cellStyle name="20% - Accent2 2 2" xfId="109" xr:uid="{00000000-0005-0000-0000-000030000000}"/>
    <cellStyle name="20% - Accent2 2 2 2" xfId="310" xr:uid="{00000000-0005-0000-0000-000031000000}"/>
    <cellStyle name="20% - Accent2 2 2 2 2" xfId="311" xr:uid="{00000000-0005-0000-0000-000032000000}"/>
    <cellStyle name="20% - Accent2 2 2 2 2 2" xfId="312" xr:uid="{00000000-0005-0000-0000-000033000000}"/>
    <cellStyle name="20% - Accent2 2 2 2 2 3" xfId="313" xr:uid="{00000000-0005-0000-0000-000034000000}"/>
    <cellStyle name="20% - Accent2 2 2 2 3" xfId="314" xr:uid="{00000000-0005-0000-0000-000035000000}"/>
    <cellStyle name="20% - Accent2 2 2 2 3 2" xfId="315" xr:uid="{00000000-0005-0000-0000-000036000000}"/>
    <cellStyle name="20% - Accent2 2 2 2 3 3" xfId="316" xr:uid="{00000000-0005-0000-0000-000037000000}"/>
    <cellStyle name="20% - Accent2 2 2 2 4" xfId="317" xr:uid="{00000000-0005-0000-0000-000038000000}"/>
    <cellStyle name="20% - Accent2 2 2 2 5" xfId="318" xr:uid="{00000000-0005-0000-0000-000039000000}"/>
    <cellStyle name="20% - Accent2 2 2 3" xfId="319" xr:uid="{00000000-0005-0000-0000-00003A000000}"/>
    <cellStyle name="20% - Accent2 2 2 3 2" xfId="320" xr:uid="{00000000-0005-0000-0000-00003B000000}"/>
    <cellStyle name="20% - Accent2 2 2 3 3" xfId="321" xr:uid="{00000000-0005-0000-0000-00003C000000}"/>
    <cellStyle name="20% - Accent2 2 2 4" xfId="322" xr:uid="{00000000-0005-0000-0000-00003D000000}"/>
    <cellStyle name="20% - Accent2 2 2 4 2" xfId="323" xr:uid="{00000000-0005-0000-0000-00003E000000}"/>
    <cellStyle name="20% - Accent2 2 2 4 3" xfId="324" xr:uid="{00000000-0005-0000-0000-00003F000000}"/>
    <cellStyle name="20% - Accent2 2 3" xfId="325" xr:uid="{00000000-0005-0000-0000-000040000000}"/>
    <cellStyle name="20% - Accent2 2 3 2" xfId="326" xr:uid="{00000000-0005-0000-0000-000041000000}"/>
    <cellStyle name="20% - Accent2 2 3 2 2" xfId="327" xr:uid="{00000000-0005-0000-0000-000042000000}"/>
    <cellStyle name="20% - Accent2 2 3 2 3" xfId="328" xr:uid="{00000000-0005-0000-0000-000043000000}"/>
    <cellStyle name="20% - Accent2 2 3 3" xfId="329" xr:uid="{00000000-0005-0000-0000-000044000000}"/>
    <cellStyle name="20% - Accent2 2 3 3 2" xfId="330" xr:uid="{00000000-0005-0000-0000-000045000000}"/>
    <cellStyle name="20% - Accent2 2 3 3 3" xfId="331" xr:uid="{00000000-0005-0000-0000-000046000000}"/>
    <cellStyle name="20% - Accent2 2 3 4" xfId="332" xr:uid="{00000000-0005-0000-0000-000047000000}"/>
    <cellStyle name="20% - Accent2 2 3 5" xfId="333" xr:uid="{00000000-0005-0000-0000-000048000000}"/>
    <cellStyle name="20% - Accent2 2 4" xfId="334" xr:uid="{00000000-0005-0000-0000-000049000000}"/>
    <cellStyle name="20% - Accent2 2 4 2" xfId="335" xr:uid="{00000000-0005-0000-0000-00004A000000}"/>
    <cellStyle name="20% - Accent2 2 4 2 2" xfId="336" xr:uid="{00000000-0005-0000-0000-00004B000000}"/>
    <cellStyle name="20% - Accent2 2 4 2 3" xfId="337" xr:uid="{00000000-0005-0000-0000-00004C000000}"/>
    <cellStyle name="20% - Accent2 2 4 3" xfId="338" xr:uid="{00000000-0005-0000-0000-00004D000000}"/>
    <cellStyle name="20% - Accent2 2 4 3 2" xfId="339" xr:uid="{00000000-0005-0000-0000-00004E000000}"/>
    <cellStyle name="20% - Accent2 2 4 3 3" xfId="340" xr:uid="{00000000-0005-0000-0000-00004F000000}"/>
    <cellStyle name="20% - Accent2 2 4 4" xfId="341" xr:uid="{00000000-0005-0000-0000-000050000000}"/>
    <cellStyle name="20% - Accent2 2 4 5" xfId="342" xr:uid="{00000000-0005-0000-0000-000051000000}"/>
    <cellStyle name="20% - Accent2 2 5" xfId="343" xr:uid="{00000000-0005-0000-0000-000052000000}"/>
    <cellStyle name="20% - Accent2 2 5 2" xfId="344" xr:uid="{00000000-0005-0000-0000-000053000000}"/>
    <cellStyle name="20% - Accent2 2 5 3" xfId="345" xr:uid="{00000000-0005-0000-0000-000054000000}"/>
    <cellStyle name="20% - Accent2 2 6" xfId="346" xr:uid="{00000000-0005-0000-0000-000055000000}"/>
    <cellStyle name="20% - Accent2 2 6 2" xfId="347" xr:uid="{00000000-0005-0000-0000-000056000000}"/>
    <cellStyle name="20% - Accent2 2 6 3" xfId="348" xr:uid="{00000000-0005-0000-0000-000057000000}"/>
    <cellStyle name="20% - Accent2 3" xfId="169" xr:uid="{00000000-0005-0000-0000-000058000000}"/>
    <cellStyle name="20% - Accent2 3 2" xfId="349" xr:uid="{00000000-0005-0000-0000-000059000000}"/>
    <cellStyle name="20% - Accent2 3 3" xfId="350" xr:uid="{00000000-0005-0000-0000-00005A000000}"/>
    <cellStyle name="20% - Accent2 4" xfId="193" xr:uid="{00000000-0005-0000-0000-00005B000000}"/>
    <cellStyle name="20% - Accent3" xfId="37" builtinId="38" customBuiltin="1"/>
    <cellStyle name="20% - Accent3 2" xfId="71" xr:uid="{00000000-0005-0000-0000-00005C000000}"/>
    <cellStyle name="20% - Accent3 2 2" xfId="110" xr:uid="{00000000-0005-0000-0000-00005D000000}"/>
    <cellStyle name="20% - Accent3 2 2 2" xfId="351" xr:uid="{00000000-0005-0000-0000-00005E000000}"/>
    <cellStyle name="20% - Accent3 2 2 2 2" xfId="352" xr:uid="{00000000-0005-0000-0000-00005F000000}"/>
    <cellStyle name="20% - Accent3 2 2 2 2 2" xfId="353" xr:uid="{00000000-0005-0000-0000-000060000000}"/>
    <cellStyle name="20% - Accent3 2 2 2 2 3" xfId="354" xr:uid="{00000000-0005-0000-0000-000061000000}"/>
    <cellStyle name="20% - Accent3 2 2 2 3" xfId="355" xr:uid="{00000000-0005-0000-0000-000062000000}"/>
    <cellStyle name="20% - Accent3 2 2 2 3 2" xfId="356" xr:uid="{00000000-0005-0000-0000-000063000000}"/>
    <cellStyle name="20% - Accent3 2 2 2 3 3" xfId="357" xr:uid="{00000000-0005-0000-0000-000064000000}"/>
    <cellStyle name="20% - Accent3 2 2 2 4" xfId="358" xr:uid="{00000000-0005-0000-0000-000065000000}"/>
    <cellStyle name="20% - Accent3 2 2 2 5" xfId="359" xr:uid="{00000000-0005-0000-0000-000066000000}"/>
    <cellStyle name="20% - Accent3 2 2 3" xfId="360" xr:uid="{00000000-0005-0000-0000-000067000000}"/>
    <cellStyle name="20% - Accent3 2 2 3 2" xfId="361" xr:uid="{00000000-0005-0000-0000-000068000000}"/>
    <cellStyle name="20% - Accent3 2 2 3 3" xfId="362" xr:uid="{00000000-0005-0000-0000-000069000000}"/>
    <cellStyle name="20% - Accent3 2 2 4" xfId="363" xr:uid="{00000000-0005-0000-0000-00006A000000}"/>
    <cellStyle name="20% - Accent3 2 2 4 2" xfId="364" xr:uid="{00000000-0005-0000-0000-00006B000000}"/>
    <cellStyle name="20% - Accent3 2 2 4 3" xfId="365" xr:uid="{00000000-0005-0000-0000-00006C000000}"/>
    <cellStyle name="20% - Accent3 2 3" xfId="366" xr:uid="{00000000-0005-0000-0000-00006D000000}"/>
    <cellStyle name="20% - Accent3 2 3 2" xfId="367" xr:uid="{00000000-0005-0000-0000-00006E000000}"/>
    <cellStyle name="20% - Accent3 2 3 2 2" xfId="368" xr:uid="{00000000-0005-0000-0000-00006F000000}"/>
    <cellStyle name="20% - Accent3 2 3 2 3" xfId="369" xr:uid="{00000000-0005-0000-0000-000070000000}"/>
    <cellStyle name="20% - Accent3 2 3 3" xfId="370" xr:uid="{00000000-0005-0000-0000-000071000000}"/>
    <cellStyle name="20% - Accent3 2 3 3 2" xfId="371" xr:uid="{00000000-0005-0000-0000-000072000000}"/>
    <cellStyle name="20% - Accent3 2 3 3 3" xfId="372" xr:uid="{00000000-0005-0000-0000-000073000000}"/>
    <cellStyle name="20% - Accent3 2 3 4" xfId="373" xr:uid="{00000000-0005-0000-0000-000074000000}"/>
    <cellStyle name="20% - Accent3 2 3 5" xfId="374" xr:uid="{00000000-0005-0000-0000-000075000000}"/>
    <cellStyle name="20% - Accent3 2 4" xfId="375" xr:uid="{00000000-0005-0000-0000-000076000000}"/>
    <cellStyle name="20% - Accent3 2 4 2" xfId="376" xr:uid="{00000000-0005-0000-0000-000077000000}"/>
    <cellStyle name="20% - Accent3 2 4 2 2" xfId="377" xr:uid="{00000000-0005-0000-0000-000078000000}"/>
    <cellStyle name="20% - Accent3 2 4 2 3" xfId="378" xr:uid="{00000000-0005-0000-0000-000079000000}"/>
    <cellStyle name="20% - Accent3 2 4 3" xfId="379" xr:uid="{00000000-0005-0000-0000-00007A000000}"/>
    <cellStyle name="20% - Accent3 2 4 3 2" xfId="380" xr:uid="{00000000-0005-0000-0000-00007B000000}"/>
    <cellStyle name="20% - Accent3 2 4 3 3" xfId="381" xr:uid="{00000000-0005-0000-0000-00007C000000}"/>
    <cellStyle name="20% - Accent3 2 4 4" xfId="382" xr:uid="{00000000-0005-0000-0000-00007D000000}"/>
    <cellStyle name="20% - Accent3 2 4 5" xfId="383" xr:uid="{00000000-0005-0000-0000-00007E000000}"/>
    <cellStyle name="20% - Accent3 2 5" xfId="384" xr:uid="{00000000-0005-0000-0000-00007F000000}"/>
    <cellStyle name="20% - Accent3 2 5 2" xfId="385" xr:uid="{00000000-0005-0000-0000-000080000000}"/>
    <cellStyle name="20% - Accent3 2 5 3" xfId="386" xr:uid="{00000000-0005-0000-0000-000081000000}"/>
    <cellStyle name="20% - Accent3 2 6" xfId="387" xr:uid="{00000000-0005-0000-0000-000082000000}"/>
    <cellStyle name="20% - Accent3 2 6 2" xfId="388" xr:uid="{00000000-0005-0000-0000-000083000000}"/>
    <cellStyle name="20% - Accent3 2 6 3" xfId="389" xr:uid="{00000000-0005-0000-0000-000084000000}"/>
    <cellStyle name="20% - Accent3 3" xfId="171" xr:uid="{00000000-0005-0000-0000-000085000000}"/>
    <cellStyle name="20% - Accent3 3 2" xfId="390" xr:uid="{00000000-0005-0000-0000-000086000000}"/>
    <cellStyle name="20% - Accent3 3 3" xfId="391" xr:uid="{00000000-0005-0000-0000-000087000000}"/>
    <cellStyle name="20% - Accent3 4" xfId="195" xr:uid="{00000000-0005-0000-0000-000088000000}"/>
    <cellStyle name="20% - Accent4" xfId="41" builtinId="42" customBuiltin="1"/>
    <cellStyle name="20% - Accent4 2" xfId="88" xr:uid="{00000000-0005-0000-0000-000089000000}"/>
    <cellStyle name="20% - Accent4 2 2" xfId="111" xr:uid="{00000000-0005-0000-0000-00008A000000}"/>
    <cellStyle name="20% - Accent4 2 2 2" xfId="392" xr:uid="{00000000-0005-0000-0000-00008B000000}"/>
    <cellStyle name="20% - Accent4 2 2 2 2" xfId="393" xr:uid="{00000000-0005-0000-0000-00008C000000}"/>
    <cellStyle name="20% - Accent4 2 2 2 2 2" xfId="394" xr:uid="{00000000-0005-0000-0000-00008D000000}"/>
    <cellStyle name="20% - Accent4 2 2 2 2 3" xfId="395" xr:uid="{00000000-0005-0000-0000-00008E000000}"/>
    <cellStyle name="20% - Accent4 2 2 2 3" xfId="396" xr:uid="{00000000-0005-0000-0000-00008F000000}"/>
    <cellStyle name="20% - Accent4 2 2 2 3 2" xfId="397" xr:uid="{00000000-0005-0000-0000-000090000000}"/>
    <cellStyle name="20% - Accent4 2 2 2 3 3" xfId="398" xr:uid="{00000000-0005-0000-0000-000091000000}"/>
    <cellStyle name="20% - Accent4 2 2 2 4" xfId="399" xr:uid="{00000000-0005-0000-0000-000092000000}"/>
    <cellStyle name="20% - Accent4 2 2 2 5" xfId="400" xr:uid="{00000000-0005-0000-0000-000093000000}"/>
    <cellStyle name="20% - Accent4 2 2 3" xfId="401" xr:uid="{00000000-0005-0000-0000-000094000000}"/>
    <cellStyle name="20% - Accent4 2 2 3 2" xfId="402" xr:uid="{00000000-0005-0000-0000-000095000000}"/>
    <cellStyle name="20% - Accent4 2 2 3 3" xfId="403" xr:uid="{00000000-0005-0000-0000-000096000000}"/>
    <cellStyle name="20% - Accent4 2 2 4" xfId="404" xr:uid="{00000000-0005-0000-0000-000097000000}"/>
    <cellStyle name="20% - Accent4 2 2 4 2" xfId="405" xr:uid="{00000000-0005-0000-0000-000098000000}"/>
    <cellStyle name="20% - Accent4 2 2 4 3" xfId="406" xr:uid="{00000000-0005-0000-0000-000099000000}"/>
    <cellStyle name="20% - Accent4 2 3" xfId="407" xr:uid="{00000000-0005-0000-0000-00009A000000}"/>
    <cellStyle name="20% - Accent4 2 3 2" xfId="408" xr:uid="{00000000-0005-0000-0000-00009B000000}"/>
    <cellStyle name="20% - Accent4 2 3 2 2" xfId="409" xr:uid="{00000000-0005-0000-0000-00009C000000}"/>
    <cellStyle name="20% - Accent4 2 3 2 3" xfId="410" xr:uid="{00000000-0005-0000-0000-00009D000000}"/>
    <cellStyle name="20% - Accent4 2 3 3" xfId="411" xr:uid="{00000000-0005-0000-0000-00009E000000}"/>
    <cellStyle name="20% - Accent4 2 3 3 2" xfId="412" xr:uid="{00000000-0005-0000-0000-00009F000000}"/>
    <cellStyle name="20% - Accent4 2 3 3 3" xfId="413" xr:uid="{00000000-0005-0000-0000-0000A0000000}"/>
    <cellStyle name="20% - Accent4 2 3 4" xfId="414" xr:uid="{00000000-0005-0000-0000-0000A1000000}"/>
    <cellStyle name="20% - Accent4 2 3 5" xfId="415" xr:uid="{00000000-0005-0000-0000-0000A2000000}"/>
    <cellStyle name="20% - Accent4 2 4" xfId="416" xr:uid="{00000000-0005-0000-0000-0000A3000000}"/>
    <cellStyle name="20% - Accent4 2 4 2" xfId="417" xr:uid="{00000000-0005-0000-0000-0000A4000000}"/>
    <cellStyle name="20% - Accent4 2 4 2 2" xfId="418" xr:uid="{00000000-0005-0000-0000-0000A5000000}"/>
    <cellStyle name="20% - Accent4 2 4 2 3" xfId="419" xr:uid="{00000000-0005-0000-0000-0000A6000000}"/>
    <cellStyle name="20% - Accent4 2 4 3" xfId="420" xr:uid="{00000000-0005-0000-0000-0000A7000000}"/>
    <cellStyle name="20% - Accent4 2 4 3 2" xfId="421" xr:uid="{00000000-0005-0000-0000-0000A8000000}"/>
    <cellStyle name="20% - Accent4 2 4 3 3" xfId="422" xr:uid="{00000000-0005-0000-0000-0000A9000000}"/>
    <cellStyle name="20% - Accent4 2 4 4" xfId="423" xr:uid="{00000000-0005-0000-0000-0000AA000000}"/>
    <cellStyle name="20% - Accent4 2 4 5" xfId="424" xr:uid="{00000000-0005-0000-0000-0000AB000000}"/>
    <cellStyle name="20% - Accent4 2 5" xfId="425" xr:uid="{00000000-0005-0000-0000-0000AC000000}"/>
    <cellStyle name="20% - Accent4 2 5 2" xfId="426" xr:uid="{00000000-0005-0000-0000-0000AD000000}"/>
    <cellStyle name="20% - Accent4 2 5 3" xfId="427" xr:uid="{00000000-0005-0000-0000-0000AE000000}"/>
    <cellStyle name="20% - Accent4 2 6" xfId="428" xr:uid="{00000000-0005-0000-0000-0000AF000000}"/>
    <cellStyle name="20% - Accent4 2 6 2" xfId="429" xr:uid="{00000000-0005-0000-0000-0000B0000000}"/>
    <cellStyle name="20% - Accent4 2 6 3" xfId="430" xr:uid="{00000000-0005-0000-0000-0000B1000000}"/>
    <cellStyle name="20% - Accent4 3" xfId="173" xr:uid="{00000000-0005-0000-0000-0000B2000000}"/>
    <cellStyle name="20% - Accent4 3 2" xfId="431" xr:uid="{00000000-0005-0000-0000-0000B3000000}"/>
    <cellStyle name="20% - Accent4 3 3" xfId="432" xr:uid="{00000000-0005-0000-0000-0000B4000000}"/>
    <cellStyle name="20% - Accent4 4" xfId="197" xr:uid="{00000000-0005-0000-0000-0000B5000000}"/>
    <cellStyle name="20% - Accent5" xfId="45" builtinId="46" customBuiltin="1"/>
    <cellStyle name="20% - Accent5 2" xfId="91" xr:uid="{00000000-0005-0000-0000-0000B6000000}"/>
    <cellStyle name="20% - Accent5 2 2" xfId="112" xr:uid="{00000000-0005-0000-0000-0000B7000000}"/>
    <cellStyle name="20% - Accent5 2 2 2" xfId="433" xr:uid="{00000000-0005-0000-0000-0000B8000000}"/>
    <cellStyle name="20% - Accent5 2 2 2 2" xfId="434" xr:uid="{00000000-0005-0000-0000-0000B9000000}"/>
    <cellStyle name="20% - Accent5 2 2 2 2 2" xfId="435" xr:uid="{00000000-0005-0000-0000-0000BA000000}"/>
    <cellStyle name="20% - Accent5 2 2 2 2 3" xfId="436" xr:uid="{00000000-0005-0000-0000-0000BB000000}"/>
    <cellStyle name="20% - Accent5 2 2 2 3" xfId="437" xr:uid="{00000000-0005-0000-0000-0000BC000000}"/>
    <cellStyle name="20% - Accent5 2 2 2 3 2" xfId="438" xr:uid="{00000000-0005-0000-0000-0000BD000000}"/>
    <cellStyle name="20% - Accent5 2 2 2 3 3" xfId="439" xr:uid="{00000000-0005-0000-0000-0000BE000000}"/>
    <cellStyle name="20% - Accent5 2 2 2 4" xfId="440" xr:uid="{00000000-0005-0000-0000-0000BF000000}"/>
    <cellStyle name="20% - Accent5 2 2 2 5" xfId="441" xr:uid="{00000000-0005-0000-0000-0000C0000000}"/>
    <cellStyle name="20% - Accent5 2 2 3" xfId="442" xr:uid="{00000000-0005-0000-0000-0000C1000000}"/>
    <cellStyle name="20% - Accent5 2 2 3 2" xfId="443" xr:uid="{00000000-0005-0000-0000-0000C2000000}"/>
    <cellStyle name="20% - Accent5 2 2 3 3" xfId="444" xr:uid="{00000000-0005-0000-0000-0000C3000000}"/>
    <cellStyle name="20% - Accent5 2 2 4" xfId="445" xr:uid="{00000000-0005-0000-0000-0000C4000000}"/>
    <cellStyle name="20% - Accent5 2 2 4 2" xfId="446" xr:uid="{00000000-0005-0000-0000-0000C5000000}"/>
    <cellStyle name="20% - Accent5 2 2 4 3" xfId="447" xr:uid="{00000000-0005-0000-0000-0000C6000000}"/>
    <cellStyle name="20% - Accent5 2 3" xfId="448" xr:uid="{00000000-0005-0000-0000-0000C7000000}"/>
    <cellStyle name="20% - Accent5 2 3 2" xfId="449" xr:uid="{00000000-0005-0000-0000-0000C8000000}"/>
    <cellStyle name="20% - Accent5 2 3 2 2" xfId="450" xr:uid="{00000000-0005-0000-0000-0000C9000000}"/>
    <cellStyle name="20% - Accent5 2 3 2 3" xfId="451" xr:uid="{00000000-0005-0000-0000-0000CA000000}"/>
    <cellStyle name="20% - Accent5 2 3 3" xfId="452" xr:uid="{00000000-0005-0000-0000-0000CB000000}"/>
    <cellStyle name="20% - Accent5 2 3 3 2" xfId="453" xr:uid="{00000000-0005-0000-0000-0000CC000000}"/>
    <cellStyle name="20% - Accent5 2 3 3 3" xfId="454" xr:uid="{00000000-0005-0000-0000-0000CD000000}"/>
    <cellStyle name="20% - Accent5 2 3 4" xfId="455" xr:uid="{00000000-0005-0000-0000-0000CE000000}"/>
    <cellStyle name="20% - Accent5 2 3 5" xfId="456" xr:uid="{00000000-0005-0000-0000-0000CF000000}"/>
    <cellStyle name="20% - Accent5 2 4" xfId="457" xr:uid="{00000000-0005-0000-0000-0000D0000000}"/>
    <cellStyle name="20% - Accent5 2 4 2" xfId="458" xr:uid="{00000000-0005-0000-0000-0000D1000000}"/>
    <cellStyle name="20% - Accent5 2 4 2 2" xfId="459" xr:uid="{00000000-0005-0000-0000-0000D2000000}"/>
    <cellStyle name="20% - Accent5 2 4 2 3" xfId="460" xr:uid="{00000000-0005-0000-0000-0000D3000000}"/>
    <cellStyle name="20% - Accent5 2 4 3" xfId="461" xr:uid="{00000000-0005-0000-0000-0000D4000000}"/>
    <cellStyle name="20% - Accent5 2 4 3 2" xfId="462" xr:uid="{00000000-0005-0000-0000-0000D5000000}"/>
    <cellStyle name="20% - Accent5 2 4 3 3" xfId="463" xr:uid="{00000000-0005-0000-0000-0000D6000000}"/>
    <cellStyle name="20% - Accent5 2 4 4" xfId="464" xr:uid="{00000000-0005-0000-0000-0000D7000000}"/>
    <cellStyle name="20% - Accent5 2 4 5" xfId="465" xr:uid="{00000000-0005-0000-0000-0000D8000000}"/>
    <cellStyle name="20% - Accent5 2 5" xfId="466" xr:uid="{00000000-0005-0000-0000-0000D9000000}"/>
    <cellStyle name="20% - Accent5 2 5 2" xfId="467" xr:uid="{00000000-0005-0000-0000-0000DA000000}"/>
    <cellStyle name="20% - Accent5 2 5 3" xfId="468" xr:uid="{00000000-0005-0000-0000-0000DB000000}"/>
    <cellStyle name="20% - Accent5 2 6" xfId="469" xr:uid="{00000000-0005-0000-0000-0000DC000000}"/>
    <cellStyle name="20% - Accent5 2 6 2" xfId="470" xr:uid="{00000000-0005-0000-0000-0000DD000000}"/>
    <cellStyle name="20% - Accent5 2 6 3" xfId="471" xr:uid="{00000000-0005-0000-0000-0000DE000000}"/>
    <cellStyle name="20% - Accent5 3" xfId="175" xr:uid="{00000000-0005-0000-0000-0000DF000000}"/>
    <cellStyle name="20% - Accent5 3 2" xfId="472" xr:uid="{00000000-0005-0000-0000-0000E0000000}"/>
    <cellStyle name="20% - Accent5 3 3" xfId="473" xr:uid="{00000000-0005-0000-0000-0000E1000000}"/>
    <cellStyle name="20% - Accent5 4" xfId="199" xr:uid="{00000000-0005-0000-0000-0000E2000000}"/>
    <cellStyle name="20% - Accent6" xfId="49" builtinId="50" customBuiltin="1"/>
    <cellStyle name="20% - Accent6 2" xfId="59" xr:uid="{00000000-0005-0000-0000-0000E3000000}"/>
    <cellStyle name="20% - Accent6 2 2" xfId="113" xr:uid="{00000000-0005-0000-0000-0000E4000000}"/>
    <cellStyle name="20% - Accent6 2 2 2" xfId="474" xr:uid="{00000000-0005-0000-0000-0000E5000000}"/>
    <cellStyle name="20% - Accent6 2 2 2 2" xfId="475" xr:uid="{00000000-0005-0000-0000-0000E6000000}"/>
    <cellStyle name="20% - Accent6 2 2 2 2 2" xfId="476" xr:uid="{00000000-0005-0000-0000-0000E7000000}"/>
    <cellStyle name="20% - Accent6 2 2 2 2 3" xfId="477" xr:uid="{00000000-0005-0000-0000-0000E8000000}"/>
    <cellStyle name="20% - Accent6 2 2 2 3" xfId="478" xr:uid="{00000000-0005-0000-0000-0000E9000000}"/>
    <cellStyle name="20% - Accent6 2 2 2 3 2" xfId="479" xr:uid="{00000000-0005-0000-0000-0000EA000000}"/>
    <cellStyle name="20% - Accent6 2 2 2 3 3" xfId="480" xr:uid="{00000000-0005-0000-0000-0000EB000000}"/>
    <cellStyle name="20% - Accent6 2 2 2 4" xfId="481" xr:uid="{00000000-0005-0000-0000-0000EC000000}"/>
    <cellStyle name="20% - Accent6 2 2 2 5" xfId="482" xr:uid="{00000000-0005-0000-0000-0000ED000000}"/>
    <cellStyle name="20% - Accent6 2 2 3" xfId="483" xr:uid="{00000000-0005-0000-0000-0000EE000000}"/>
    <cellStyle name="20% - Accent6 2 2 3 2" xfId="484" xr:uid="{00000000-0005-0000-0000-0000EF000000}"/>
    <cellStyle name="20% - Accent6 2 2 3 3" xfId="485" xr:uid="{00000000-0005-0000-0000-0000F0000000}"/>
    <cellStyle name="20% - Accent6 2 2 4" xfId="486" xr:uid="{00000000-0005-0000-0000-0000F1000000}"/>
    <cellStyle name="20% - Accent6 2 2 4 2" xfId="487" xr:uid="{00000000-0005-0000-0000-0000F2000000}"/>
    <cellStyle name="20% - Accent6 2 2 4 3" xfId="488" xr:uid="{00000000-0005-0000-0000-0000F3000000}"/>
    <cellStyle name="20% - Accent6 2 3" xfId="489" xr:uid="{00000000-0005-0000-0000-0000F4000000}"/>
    <cellStyle name="20% - Accent6 2 3 2" xfId="490" xr:uid="{00000000-0005-0000-0000-0000F5000000}"/>
    <cellStyle name="20% - Accent6 2 3 2 2" xfId="491" xr:uid="{00000000-0005-0000-0000-0000F6000000}"/>
    <cellStyle name="20% - Accent6 2 3 2 3" xfId="492" xr:uid="{00000000-0005-0000-0000-0000F7000000}"/>
    <cellStyle name="20% - Accent6 2 3 3" xfId="493" xr:uid="{00000000-0005-0000-0000-0000F8000000}"/>
    <cellStyle name="20% - Accent6 2 3 3 2" xfId="494" xr:uid="{00000000-0005-0000-0000-0000F9000000}"/>
    <cellStyle name="20% - Accent6 2 3 3 3" xfId="495" xr:uid="{00000000-0005-0000-0000-0000FA000000}"/>
    <cellStyle name="20% - Accent6 2 3 4" xfId="496" xr:uid="{00000000-0005-0000-0000-0000FB000000}"/>
    <cellStyle name="20% - Accent6 2 3 5" xfId="497" xr:uid="{00000000-0005-0000-0000-0000FC000000}"/>
    <cellStyle name="20% - Accent6 2 4" xfId="498" xr:uid="{00000000-0005-0000-0000-0000FD000000}"/>
    <cellStyle name="20% - Accent6 2 4 2" xfId="499" xr:uid="{00000000-0005-0000-0000-0000FE000000}"/>
    <cellStyle name="20% - Accent6 2 4 2 2" xfId="500" xr:uid="{00000000-0005-0000-0000-0000FF000000}"/>
    <cellStyle name="20% - Accent6 2 4 2 3" xfId="501" xr:uid="{00000000-0005-0000-0000-000000010000}"/>
    <cellStyle name="20% - Accent6 2 4 3" xfId="502" xr:uid="{00000000-0005-0000-0000-000001010000}"/>
    <cellStyle name="20% - Accent6 2 4 3 2" xfId="503" xr:uid="{00000000-0005-0000-0000-000002010000}"/>
    <cellStyle name="20% - Accent6 2 4 3 3" xfId="504" xr:uid="{00000000-0005-0000-0000-000003010000}"/>
    <cellStyle name="20% - Accent6 2 4 4" xfId="505" xr:uid="{00000000-0005-0000-0000-000004010000}"/>
    <cellStyle name="20% - Accent6 2 4 5" xfId="506" xr:uid="{00000000-0005-0000-0000-000005010000}"/>
    <cellStyle name="20% - Accent6 2 5" xfId="507" xr:uid="{00000000-0005-0000-0000-000006010000}"/>
    <cellStyle name="20% - Accent6 2 5 2" xfId="508" xr:uid="{00000000-0005-0000-0000-000007010000}"/>
    <cellStyle name="20% - Accent6 2 5 3" xfId="509" xr:uid="{00000000-0005-0000-0000-000008010000}"/>
    <cellStyle name="20% - Accent6 2 6" xfId="510" xr:uid="{00000000-0005-0000-0000-000009010000}"/>
    <cellStyle name="20% - Accent6 2 6 2" xfId="511" xr:uid="{00000000-0005-0000-0000-00000A010000}"/>
    <cellStyle name="20% - Accent6 2 6 3" xfId="512" xr:uid="{00000000-0005-0000-0000-00000B010000}"/>
    <cellStyle name="20% - Accent6 3" xfId="177" xr:uid="{00000000-0005-0000-0000-00000C010000}"/>
    <cellStyle name="20% - Accent6 3 2" xfId="513" xr:uid="{00000000-0005-0000-0000-00000D010000}"/>
    <cellStyle name="20% - Accent6 3 3" xfId="514" xr:uid="{00000000-0005-0000-0000-00000E010000}"/>
    <cellStyle name="20% - Accent6 4" xfId="201" xr:uid="{00000000-0005-0000-0000-00000F010000}"/>
    <cellStyle name="20% - Акцент1 2" xfId="223" xr:uid="{00000000-0005-0000-0000-000011010000}"/>
    <cellStyle name="20% — акцент1 2" xfId="515" xr:uid="{00000000-0005-0000-0000-000012010000}"/>
    <cellStyle name="20% - Акцент2 2" xfId="225" xr:uid="{00000000-0005-0000-0000-000014010000}"/>
    <cellStyle name="20% — акцент2 2" xfId="516" xr:uid="{00000000-0005-0000-0000-000015010000}"/>
    <cellStyle name="20% - Акцент3 2" xfId="227" xr:uid="{00000000-0005-0000-0000-000017010000}"/>
    <cellStyle name="20% — акцент3 2" xfId="517" xr:uid="{00000000-0005-0000-0000-000018010000}"/>
    <cellStyle name="20% - Акцент4 2" xfId="229" xr:uid="{00000000-0005-0000-0000-00001A010000}"/>
    <cellStyle name="20% — акцент4 2" xfId="518" xr:uid="{00000000-0005-0000-0000-00001B010000}"/>
    <cellStyle name="20% - Акцент5 2" xfId="231" xr:uid="{00000000-0005-0000-0000-00001D010000}"/>
    <cellStyle name="20% — акцент5 2" xfId="519" xr:uid="{00000000-0005-0000-0000-00001E010000}"/>
    <cellStyle name="20% - Акцент6 2" xfId="233" xr:uid="{00000000-0005-0000-0000-000020010000}"/>
    <cellStyle name="20% — акцент6 2" xfId="520" xr:uid="{00000000-0005-0000-0000-000021010000}"/>
    <cellStyle name="40% - Accent1" xfId="30" builtinId="31" customBuiltin="1"/>
    <cellStyle name="40% - Accent1 2" xfId="93" xr:uid="{00000000-0005-0000-0000-000022010000}"/>
    <cellStyle name="40% - Accent1 2 2" xfId="114" xr:uid="{00000000-0005-0000-0000-000023010000}"/>
    <cellStyle name="40% - Accent1 2 2 2" xfId="521" xr:uid="{00000000-0005-0000-0000-000024010000}"/>
    <cellStyle name="40% - Accent1 2 2 2 2" xfId="522" xr:uid="{00000000-0005-0000-0000-000025010000}"/>
    <cellStyle name="40% - Accent1 2 2 2 2 2" xfId="523" xr:uid="{00000000-0005-0000-0000-000026010000}"/>
    <cellStyle name="40% - Accent1 2 2 2 2 3" xfId="524" xr:uid="{00000000-0005-0000-0000-000027010000}"/>
    <cellStyle name="40% - Accent1 2 2 2 3" xfId="525" xr:uid="{00000000-0005-0000-0000-000028010000}"/>
    <cellStyle name="40% - Accent1 2 2 2 3 2" xfId="526" xr:uid="{00000000-0005-0000-0000-000029010000}"/>
    <cellStyle name="40% - Accent1 2 2 2 3 3" xfId="527" xr:uid="{00000000-0005-0000-0000-00002A010000}"/>
    <cellStyle name="40% - Accent1 2 2 2 4" xfId="528" xr:uid="{00000000-0005-0000-0000-00002B010000}"/>
    <cellStyle name="40% - Accent1 2 2 2 5" xfId="529" xr:uid="{00000000-0005-0000-0000-00002C010000}"/>
    <cellStyle name="40% - Accent1 2 2 3" xfId="530" xr:uid="{00000000-0005-0000-0000-00002D010000}"/>
    <cellStyle name="40% - Accent1 2 2 3 2" xfId="531" xr:uid="{00000000-0005-0000-0000-00002E010000}"/>
    <cellStyle name="40% - Accent1 2 2 3 3" xfId="532" xr:uid="{00000000-0005-0000-0000-00002F010000}"/>
    <cellStyle name="40% - Accent1 2 2 4" xfId="533" xr:uid="{00000000-0005-0000-0000-000030010000}"/>
    <cellStyle name="40% - Accent1 2 2 4 2" xfId="534" xr:uid="{00000000-0005-0000-0000-000031010000}"/>
    <cellStyle name="40% - Accent1 2 2 4 3" xfId="535" xr:uid="{00000000-0005-0000-0000-000032010000}"/>
    <cellStyle name="40% - Accent1 2 3" xfId="536" xr:uid="{00000000-0005-0000-0000-000033010000}"/>
    <cellStyle name="40% - Accent1 2 3 2" xfId="537" xr:uid="{00000000-0005-0000-0000-000034010000}"/>
    <cellStyle name="40% - Accent1 2 3 2 2" xfId="538" xr:uid="{00000000-0005-0000-0000-000035010000}"/>
    <cellStyle name="40% - Accent1 2 3 2 3" xfId="539" xr:uid="{00000000-0005-0000-0000-000036010000}"/>
    <cellStyle name="40% - Accent1 2 3 3" xfId="540" xr:uid="{00000000-0005-0000-0000-000037010000}"/>
    <cellStyle name="40% - Accent1 2 3 3 2" xfId="541" xr:uid="{00000000-0005-0000-0000-000038010000}"/>
    <cellStyle name="40% - Accent1 2 3 3 3" xfId="542" xr:uid="{00000000-0005-0000-0000-000039010000}"/>
    <cellStyle name="40% - Accent1 2 3 4" xfId="543" xr:uid="{00000000-0005-0000-0000-00003A010000}"/>
    <cellStyle name="40% - Accent1 2 3 5" xfId="544" xr:uid="{00000000-0005-0000-0000-00003B010000}"/>
    <cellStyle name="40% - Accent1 2 4" xfId="545" xr:uid="{00000000-0005-0000-0000-00003C010000}"/>
    <cellStyle name="40% - Accent1 2 4 2" xfId="546" xr:uid="{00000000-0005-0000-0000-00003D010000}"/>
    <cellStyle name="40% - Accent1 2 4 2 2" xfId="547" xr:uid="{00000000-0005-0000-0000-00003E010000}"/>
    <cellStyle name="40% - Accent1 2 4 2 3" xfId="548" xr:uid="{00000000-0005-0000-0000-00003F010000}"/>
    <cellStyle name="40% - Accent1 2 4 3" xfId="549" xr:uid="{00000000-0005-0000-0000-000040010000}"/>
    <cellStyle name="40% - Accent1 2 4 3 2" xfId="550" xr:uid="{00000000-0005-0000-0000-000041010000}"/>
    <cellStyle name="40% - Accent1 2 4 3 3" xfId="551" xr:uid="{00000000-0005-0000-0000-000042010000}"/>
    <cellStyle name="40% - Accent1 2 4 4" xfId="552" xr:uid="{00000000-0005-0000-0000-000043010000}"/>
    <cellStyle name="40% - Accent1 2 4 5" xfId="553" xr:uid="{00000000-0005-0000-0000-000044010000}"/>
    <cellStyle name="40% - Accent1 2 5" xfId="554" xr:uid="{00000000-0005-0000-0000-000045010000}"/>
    <cellStyle name="40% - Accent1 2 5 2" xfId="555" xr:uid="{00000000-0005-0000-0000-000046010000}"/>
    <cellStyle name="40% - Accent1 2 5 3" xfId="556" xr:uid="{00000000-0005-0000-0000-000047010000}"/>
    <cellStyle name="40% - Accent1 2 6" xfId="557" xr:uid="{00000000-0005-0000-0000-000048010000}"/>
    <cellStyle name="40% - Accent1 2 6 2" xfId="558" xr:uid="{00000000-0005-0000-0000-000049010000}"/>
    <cellStyle name="40% - Accent1 2 6 3" xfId="559" xr:uid="{00000000-0005-0000-0000-00004A010000}"/>
    <cellStyle name="40% - Accent1 3" xfId="168" xr:uid="{00000000-0005-0000-0000-00004B010000}"/>
    <cellStyle name="40% - Accent1 3 2" xfId="560" xr:uid="{00000000-0005-0000-0000-00004C010000}"/>
    <cellStyle name="40% - Accent1 3 3" xfId="561" xr:uid="{00000000-0005-0000-0000-00004D010000}"/>
    <cellStyle name="40% - Accent1 4" xfId="192" xr:uid="{00000000-0005-0000-0000-00004E010000}"/>
    <cellStyle name="40% - Accent2" xfId="34" builtinId="35" customBuiltin="1"/>
    <cellStyle name="40% - Accent2 2" xfId="61" xr:uid="{00000000-0005-0000-0000-00004F010000}"/>
    <cellStyle name="40% - Accent2 2 2" xfId="115" xr:uid="{00000000-0005-0000-0000-000050010000}"/>
    <cellStyle name="40% - Accent2 2 2 2" xfId="562" xr:uid="{00000000-0005-0000-0000-000051010000}"/>
    <cellStyle name="40% - Accent2 2 2 2 2" xfId="563" xr:uid="{00000000-0005-0000-0000-000052010000}"/>
    <cellStyle name="40% - Accent2 2 2 2 2 2" xfId="564" xr:uid="{00000000-0005-0000-0000-000053010000}"/>
    <cellStyle name="40% - Accent2 2 2 2 2 3" xfId="565" xr:uid="{00000000-0005-0000-0000-000054010000}"/>
    <cellStyle name="40% - Accent2 2 2 2 3" xfId="566" xr:uid="{00000000-0005-0000-0000-000055010000}"/>
    <cellStyle name="40% - Accent2 2 2 2 3 2" xfId="567" xr:uid="{00000000-0005-0000-0000-000056010000}"/>
    <cellStyle name="40% - Accent2 2 2 2 3 3" xfId="568" xr:uid="{00000000-0005-0000-0000-000057010000}"/>
    <cellStyle name="40% - Accent2 2 2 2 4" xfId="569" xr:uid="{00000000-0005-0000-0000-000058010000}"/>
    <cellStyle name="40% - Accent2 2 2 2 5" xfId="570" xr:uid="{00000000-0005-0000-0000-000059010000}"/>
    <cellStyle name="40% - Accent2 2 2 3" xfId="571" xr:uid="{00000000-0005-0000-0000-00005A010000}"/>
    <cellStyle name="40% - Accent2 2 2 3 2" xfId="572" xr:uid="{00000000-0005-0000-0000-00005B010000}"/>
    <cellStyle name="40% - Accent2 2 2 3 3" xfId="573" xr:uid="{00000000-0005-0000-0000-00005C010000}"/>
    <cellStyle name="40% - Accent2 2 2 4" xfId="574" xr:uid="{00000000-0005-0000-0000-00005D010000}"/>
    <cellStyle name="40% - Accent2 2 2 4 2" xfId="575" xr:uid="{00000000-0005-0000-0000-00005E010000}"/>
    <cellStyle name="40% - Accent2 2 2 4 3" xfId="576" xr:uid="{00000000-0005-0000-0000-00005F010000}"/>
    <cellStyle name="40% - Accent2 2 3" xfId="577" xr:uid="{00000000-0005-0000-0000-000060010000}"/>
    <cellStyle name="40% - Accent2 2 3 2" xfId="578" xr:uid="{00000000-0005-0000-0000-000061010000}"/>
    <cellStyle name="40% - Accent2 2 3 2 2" xfId="579" xr:uid="{00000000-0005-0000-0000-000062010000}"/>
    <cellStyle name="40% - Accent2 2 3 2 3" xfId="580" xr:uid="{00000000-0005-0000-0000-000063010000}"/>
    <cellStyle name="40% - Accent2 2 3 3" xfId="581" xr:uid="{00000000-0005-0000-0000-000064010000}"/>
    <cellStyle name="40% - Accent2 2 3 3 2" xfId="582" xr:uid="{00000000-0005-0000-0000-000065010000}"/>
    <cellStyle name="40% - Accent2 2 3 3 3" xfId="583" xr:uid="{00000000-0005-0000-0000-000066010000}"/>
    <cellStyle name="40% - Accent2 2 3 4" xfId="584" xr:uid="{00000000-0005-0000-0000-000067010000}"/>
    <cellStyle name="40% - Accent2 2 3 5" xfId="585" xr:uid="{00000000-0005-0000-0000-000068010000}"/>
    <cellStyle name="40% - Accent2 2 4" xfId="586" xr:uid="{00000000-0005-0000-0000-000069010000}"/>
    <cellStyle name="40% - Accent2 2 4 2" xfId="587" xr:uid="{00000000-0005-0000-0000-00006A010000}"/>
    <cellStyle name="40% - Accent2 2 4 2 2" xfId="588" xr:uid="{00000000-0005-0000-0000-00006B010000}"/>
    <cellStyle name="40% - Accent2 2 4 2 3" xfId="589" xr:uid="{00000000-0005-0000-0000-00006C010000}"/>
    <cellStyle name="40% - Accent2 2 4 3" xfId="590" xr:uid="{00000000-0005-0000-0000-00006D010000}"/>
    <cellStyle name="40% - Accent2 2 4 3 2" xfId="591" xr:uid="{00000000-0005-0000-0000-00006E010000}"/>
    <cellStyle name="40% - Accent2 2 4 3 3" xfId="592" xr:uid="{00000000-0005-0000-0000-00006F010000}"/>
    <cellStyle name="40% - Accent2 2 4 4" xfId="593" xr:uid="{00000000-0005-0000-0000-000070010000}"/>
    <cellStyle name="40% - Accent2 2 4 5" xfId="594" xr:uid="{00000000-0005-0000-0000-000071010000}"/>
    <cellStyle name="40% - Accent2 2 5" xfId="595" xr:uid="{00000000-0005-0000-0000-000072010000}"/>
    <cellStyle name="40% - Accent2 2 5 2" xfId="596" xr:uid="{00000000-0005-0000-0000-000073010000}"/>
    <cellStyle name="40% - Accent2 2 5 3" xfId="597" xr:uid="{00000000-0005-0000-0000-000074010000}"/>
    <cellStyle name="40% - Accent2 2 6" xfId="598" xr:uid="{00000000-0005-0000-0000-000075010000}"/>
    <cellStyle name="40% - Accent2 2 6 2" xfId="599" xr:uid="{00000000-0005-0000-0000-000076010000}"/>
    <cellStyle name="40% - Accent2 2 6 3" xfId="600" xr:uid="{00000000-0005-0000-0000-000077010000}"/>
    <cellStyle name="40% - Accent2 3" xfId="170" xr:uid="{00000000-0005-0000-0000-000078010000}"/>
    <cellStyle name="40% - Accent2 3 2" xfId="601" xr:uid="{00000000-0005-0000-0000-000079010000}"/>
    <cellStyle name="40% - Accent2 3 3" xfId="602" xr:uid="{00000000-0005-0000-0000-00007A010000}"/>
    <cellStyle name="40% - Accent2 4" xfId="194" xr:uid="{00000000-0005-0000-0000-00007B010000}"/>
    <cellStyle name="40% - Accent3" xfId="38" builtinId="39" customBuiltin="1"/>
    <cellStyle name="40% - Accent3 2" xfId="87" xr:uid="{00000000-0005-0000-0000-00007C010000}"/>
    <cellStyle name="40% - Accent3 2 2" xfId="116" xr:uid="{00000000-0005-0000-0000-00007D010000}"/>
    <cellStyle name="40% - Accent3 2 2 2" xfId="603" xr:uid="{00000000-0005-0000-0000-00007E010000}"/>
    <cellStyle name="40% - Accent3 2 2 2 2" xfId="604" xr:uid="{00000000-0005-0000-0000-00007F010000}"/>
    <cellStyle name="40% - Accent3 2 2 2 2 2" xfId="605" xr:uid="{00000000-0005-0000-0000-000080010000}"/>
    <cellStyle name="40% - Accent3 2 2 2 2 3" xfId="606" xr:uid="{00000000-0005-0000-0000-000081010000}"/>
    <cellStyle name="40% - Accent3 2 2 2 3" xfId="607" xr:uid="{00000000-0005-0000-0000-000082010000}"/>
    <cellStyle name="40% - Accent3 2 2 2 3 2" xfId="608" xr:uid="{00000000-0005-0000-0000-000083010000}"/>
    <cellStyle name="40% - Accent3 2 2 2 3 3" xfId="609" xr:uid="{00000000-0005-0000-0000-000084010000}"/>
    <cellStyle name="40% - Accent3 2 2 2 4" xfId="610" xr:uid="{00000000-0005-0000-0000-000085010000}"/>
    <cellStyle name="40% - Accent3 2 2 2 5" xfId="611" xr:uid="{00000000-0005-0000-0000-000086010000}"/>
    <cellStyle name="40% - Accent3 2 2 3" xfId="612" xr:uid="{00000000-0005-0000-0000-000087010000}"/>
    <cellStyle name="40% - Accent3 2 2 3 2" xfId="613" xr:uid="{00000000-0005-0000-0000-000088010000}"/>
    <cellStyle name="40% - Accent3 2 2 3 3" xfId="614" xr:uid="{00000000-0005-0000-0000-000089010000}"/>
    <cellStyle name="40% - Accent3 2 2 4" xfId="615" xr:uid="{00000000-0005-0000-0000-00008A010000}"/>
    <cellStyle name="40% - Accent3 2 2 4 2" xfId="616" xr:uid="{00000000-0005-0000-0000-00008B010000}"/>
    <cellStyle name="40% - Accent3 2 2 4 3" xfId="617" xr:uid="{00000000-0005-0000-0000-00008C010000}"/>
    <cellStyle name="40% - Accent3 2 3" xfId="618" xr:uid="{00000000-0005-0000-0000-00008D010000}"/>
    <cellStyle name="40% - Accent3 2 3 2" xfId="619" xr:uid="{00000000-0005-0000-0000-00008E010000}"/>
    <cellStyle name="40% - Accent3 2 3 2 2" xfId="620" xr:uid="{00000000-0005-0000-0000-00008F010000}"/>
    <cellStyle name="40% - Accent3 2 3 2 3" xfId="621" xr:uid="{00000000-0005-0000-0000-000090010000}"/>
    <cellStyle name="40% - Accent3 2 3 3" xfId="622" xr:uid="{00000000-0005-0000-0000-000091010000}"/>
    <cellStyle name="40% - Accent3 2 3 3 2" xfId="623" xr:uid="{00000000-0005-0000-0000-000092010000}"/>
    <cellStyle name="40% - Accent3 2 3 3 3" xfId="624" xr:uid="{00000000-0005-0000-0000-000093010000}"/>
    <cellStyle name="40% - Accent3 2 3 4" xfId="625" xr:uid="{00000000-0005-0000-0000-000094010000}"/>
    <cellStyle name="40% - Accent3 2 3 5" xfId="626" xr:uid="{00000000-0005-0000-0000-000095010000}"/>
    <cellStyle name="40% - Accent3 2 4" xfId="627" xr:uid="{00000000-0005-0000-0000-000096010000}"/>
    <cellStyle name="40% - Accent3 2 4 2" xfId="628" xr:uid="{00000000-0005-0000-0000-000097010000}"/>
    <cellStyle name="40% - Accent3 2 4 2 2" xfId="629" xr:uid="{00000000-0005-0000-0000-000098010000}"/>
    <cellStyle name="40% - Accent3 2 4 2 3" xfId="630" xr:uid="{00000000-0005-0000-0000-000099010000}"/>
    <cellStyle name="40% - Accent3 2 4 3" xfId="631" xr:uid="{00000000-0005-0000-0000-00009A010000}"/>
    <cellStyle name="40% - Accent3 2 4 3 2" xfId="632" xr:uid="{00000000-0005-0000-0000-00009B010000}"/>
    <cellStyle name="40% - Accent3 2 4 3 3" xfId="633" xr:uid="{00000000-0005-0000-0000-00009C010000}"/>
    <cellStyle name="40% - Accent3 2 4 4" xfId="634" xr:uid="{00000000-0005-0000-0000-00009D010000}"/>
    <cellStyle name="40% - Accent3 2 4 5" xfId="635" xr:uid="{00000000-0005-0000-0000-00009E010000}"/>
    <cellStyle name="40% - Accent3 2 5" xfId="636" xr:uid="{00000000-0005-0000-0000-00009F010000}"/>
    <cellStyle name="40% - Accent3 2 5 2" xfId="637" xr:uid="{00000000-0005-0000-0000-0000A0010000}"/>
    <cellStyle name="40% - Accent3 2 5 3" xfId="638" xr:uid="{00000000-0005-0000-0000-0000A1010000}"/>
    <cellStyle name="40% - Accent3 2 6" xfId="639" xr:uid="{00000000-0005-0000-0000-0000A2010000}"/>
    <cellStyle name="40% - Accent3 2 6 2" xfId="640" xr:uid="{00000000-0005-0000-0000-0000A3010000}"/>
    <cellStyle name="40% - Accent3 2 6 3" xfId="641" xr:uid="{00000000-0005-0000-0000-0000A4010000}"/>
    <cellStyle name="40% - Accent3 3" xfId="172" xr:uid="{00000000-0005-0000-0000-0000A5010000}"/>
    <cellStyle name="40% - Accent3 3 2" xfId="642" xr:uid="{00000000-0005-0000-0000-0000A6010000}"/>
    <cellStyle name="40% - Accent3 3 3" xfId="643" xr:uid="{00000000-0005-0000-0000-0000A7010000}"/>
    <cellStyle name="40% - Accent3 4" xfId="196" xr:uid="{00000000-0005-0000-0000-0000A8010000}"/>
    <cellStyle name="40% - Accent4" xfId="42" builtinId="43" customBuiltin="1"/>
    <cellStyle name="40% - Accent4 2" xfId="78" xr:uid="{00000000-0005-0000-0000-0000A9010000}"/>
    <cellStyle name="40% - Accent4 2 2" xfId="117" xr:uid="{00000000-0005-0000-0000-0000AA010000}"/>
    <cellStyle name="40% - Accent4 2 2 2" xfId="644" xr:uid="{00000000-0005-0000-0000-0000AB010000}"/>
    <cellStyle name="40% - Accent4 2 2 2 2" xfId="645" xr:uid="{00000000-0005-0000-0000-0000AC010000}"/>
    <cellStyle name="40% - Accent4 2 2 2 2 2" xfId="646" xr:uid="{00000000-0005-0000-0000-0000AD010000}"/>
    <cellStyle name="40% - Accent4 2 2 2 2 3" xfId="647" xr:uid="{00000000-0005-0000-0000-0000AE010000}"/>
    <cellStyle name="40% - Accent4 2 2 2 3" xfId="648" xr:uid="{00000000-0005-0000-0000-0000AF010000}"/>
    <cellStyle name="40% - Accent4 2 2 2 3 2" xfId="649" xr:uid="{00000000-0005-0000-0000-0000B0010000}"/>
    <cellStyle name="40% - Accent4 2 2 2 3 3" xfId="650" xr:uid="{00000000-0005-0000-0000-0000B1010000}"/>
    <cellStyle name="40% - Accent4 2 2 2 4" xfId="651" xr:uid="{00000000-0005-0000-0000-0000B2010000}"/>
    <cellStyle name="40% - Accent4 2 2 2 5" xfId="652" xr:uid="{00000000-0005-0000-0000-0000B3010000}"/>
    <cellStyle name="40% - Accent4 2 2 3" xfId="653" xr:uid="{00000000-0005-0000-0000-0000B4010000}"/>
    <cellStyle name="40% - Accent4 2 2 3 2" xfId="654" xr:uid="{00000000-0005-0000-0000-0000B5010000}"/>
    <cellStyle name="40% - Accent4 2 2 3 3" xfId="655" xr:uid="{00000000-0005-0000-0000-0000B6010000}"/>
    <cellStyle name="40% - Accent4 2 2 4" xfId="656" xr:uid="{00000000-0005-0000-0000-0000B7010000}"/>
    <cellStyle name="40% - Accent4 2 2 4 2" xfId="657" xr:uid="{00000000-0005-0000-0000-0000B8010000}"/>
    <cellStyle name="40% - Accent4 2 2 4 3" xfId="658" xr:uid="{00000000-0005-0000-0000-0000B9010000}"/>
    <cellStyle name="40% - Accent4 2 3" xfId="659" xr:uid="{00000000-0005-0000-0000-0000BA010000}"/>
    <cellStyle name="40% - Accent4 2 3 2" xfId="660" xr:uid="{00000000-0005-0000-0000-0000BB010000}"/>
    <cellStyle name="40% - Accent4 2 3 2 2" xfId="661" xr:uid="{00000000-0005-0000-0000-0000BC010000}"/>
    <cellStyle name="40% - Accent4 2 3 2 3" xfId="662" xr:uid="{00000000-0005-0000-0000-0000BD010000}"/>
    <cellStyle name="40% - Accent4 2 3 3" xfId="663" xr:uid="{00000000-0005-0000-0000-0000BE010000}"/>
    <cellStyle name="40% - Accent4 2 3 3 2" xfId="664" xr:uid="{00000000-0005-0000-0000-0000BF010000}"/>
    <cellStyle name="40% - Accent4 2 3 3 3" xfId="665" xr:uid="{00000000-0005-0000-0000-0000C0010000}"/>
    <cellStyle name="40% - Accent4 2 3 4" xfId="666" xr:uid="{00000000-0005-0000-0000-0000C1010000}"/>
    <cellStyle name="40% - Accent4 2 3 5" xfId="667" xr:uid="{00000000-0005-0000-0000-0000C2010000}"/>
    <cellStyle name="40% - Accent4 2 4" xfId="668" xr:uid="{00000000-0005-0000-0000-0000C3010000}"/>
    <cellStyle name="40% - Accent4 2 4 2" xfId="669" xr:uid="{00000000-0005-0000-0000-0000C4010000}"/>
    <cellStyle name="40% - Accent4 2 4 2 2" xfId="670" xr:uid="{00000000-0005-0000-0000-0000C5010000}"/>
    <cellStyle name="40% - Accent4 2 4 2 3" xfId="671" xr:uid="{00000000-0005-0000-0000-0000C6010000}"/>
    <cellStyle name="40% - Accent4 2 4 3" xfId="672" xr:uid="{00000000-0005-0000-0000-0000C7010000}"/>
    <cellStyle name="40% - Accent4 2 4 3 2" xfId="673" xr:uid="{00000000-0005-0000-0000-0000C8010000}"/>
    <cellStyle name="40% - Accent4 2 4 3 3" xfId="674" xr:uid="{00000000-0005-0000-0000-0000C9010000}"/>
    <cellStyle name="40% - Accent4 2 4 4" xfId="675" xr:uid="{00000000-0005-0000-0000-0000CA010000}"/>
    <cellStyle name="40% - Accent4 2 4 5" xfId="676" xr:uid="{00000000-0005-0000-0000-0000CB010000}"/>
    <cellStyle name="40% - Accent4 2 5" xfId="677" xr:uid="{00000000-0005-0000-0000-0000CC010000}"/>
    <cellStyle name="40% - Accent4 2 5 2" xfId="678" xr:uid="{00000000-0005-0000-0000-0000CD010000}"/>
    <cellStyle name="40% - Accent4 2 5 3" xfId="679" xr:uid="{00000000-0005-0000-0000-0000CE010000}"/>
    <cellStyle name="40% - Accent4 2 6" xfId="680" xr:uid="{00000000-0005-0000-0000-0000CF010000}"/>
    <cellStyle name="40% - Accent4 2 6 2" xfId="681" xr:uid="{00000000-0005-0000-0000-0000D0010000}"/>
    <cellStyle name="40% - Accent4 2 6 3" xfId="682" xr:uid="{00000000-0005-0000-0000-0000D1010000}"/>
    <cellStyle name="40% - Accent4 3" xfId="174" xr:uid="{00000000-0005-0000-0000-0000D2010000}"/>
    <cellStyle name="40% - Accent4 3 2" xfId="683" xr:uid="{00000000-0005-0000-0000-0000D3010000}"/>
    <cellStyle name="40% - Accent4 3 3" xfId="684" xr:uid="{00000000-0005-0000-0000-0000D4010000}"/>
    <cellStyle name="40% - Accent4 4" xfId="198" xr:uid="{00000000-0005-0000-0000-0000D5010000}"/>
    <cellStyle name="40% - Accent5" xfId="46" builtinId="47" customBuiltin="1"/>
    <cellStyle name="40% - Accent5 2" xfId="77" xr:uid="{00000000-0005-0000-0000-0000D6010000}"/>
    <cellStyle name="40% - Accent5 2 2" xfId="118" xr:uid="{00000000-0005-0000-0000-0000D7010000}"/>
    <cellStyle name="40% - Accent5 2 2 2" xfId="685" xr:uid="{00000000-0005-0000-0000-0000D8010000}"/>
    <cellStyle name="40% - Accent5 2 2 2 2" xfId="686" xr:uid="{00000000-0005-0000-0000-0000D9010000}"/>
    <cellStyle name="40% - Accent5 2 2 2 2 2" xfId="687" xr:uid="{00000000-0005-0000-0000-0000DA010000}"/>
    <cellStyle name="40% - Accent5 2 2 2 2 3" xfId="688" xr:uid="{00000000-0005-0000-0000-0000DB010000}"/>
    <cellStyle name="40% - Accent5 2 2 2 3" xfId="689" xr:uid="{00000000-0005-0000-0000-0000DC010000}"/>
    <cellStyle name="40% - Accent5 2 2 2 3 2" xfId="690" xr:uid="{00000000-0005-0000-0000-0000DD010000}"/>
    <cellStyle name="40% - Accent5 2 2 2 3 3" xfId="691" xr:uid="{00000000-0005-0000-0000-0000DE010000}"/>
    <cellStyle name="40% - Accent5 2 2 2 4" xfId="692" xr:uid="{00000000-0005-0000-0000-0000DF010000}"/>
    <cellStyle name="40% - Accent5 2 2 2 5" xfId="693" xr:uid="{00000000-0005-0000-0000-0000E0010000}"/>
    <cellStyle name="40% - Accent5 2 2 3" xfId="694" xr:uid="{00000000-0005-0000-0000-0000E1010000}"/>
    <cellStyle name="40% - Accent5 2 2 3 2" xfId="695" xr:uid="{00000000-0005-0000-0000-0000E2010000}"/>
    <cellStyle name="40% - Accent5 2 2 3 3" xfId="696" xr:uid="{00000000-0005-0000-0000-0000E3010000}"/>
    <cellStyle name="40% - Accent5 2 2 4" xfId="697" xr:uid="{00000000-0005-0000-0000-0000E4010000}"/>
    <cellStyle name="40% - Accent5 2 2 4 2" xfId="698" xr:uid="{00000000-0005-0000-0000-0000E5010000}"/>
    <cellStyle name="40% - Accent5 2 2 4 3" xfId="699" xr:uid="{00000000-0005-0000-0000-0000E6010000}"/>
    <cellStyle name="40% - Accent5 2 3" xfId="700" xr:uid="{00000000-0005-0000-0000-0000E7010000}"/>
    <cellStyle name="40% - Accent5 2 3 2" xfId="701" xr:uid="{00000000-0005-0000-0000-0000E8010000}"/>
    <cellStyle name="40% - Accent5 2 3 2 2" xfId="702" xr:uid="{00000000-0005-0000-0000-0000E9010000}"/>
    <cellStyle name="40% - Accent5 2 3 2 3" xfId="703" xr:uid="{00000000-0005-0000-0000-0000EA010000}"/>
    <cellStyle name="40% - Accent5 2 3 3" xfId="704" xr:uid="{00000000-0005-0000-0000-0000EB010000}"/>
    <cellStyle name="40% - Accent5 2 3 3 2" xfId="705" xr:uid="{00000000-0005-0000-0000-0000EC010000}"/>
    <cellStyle name="40% - Accent5 2 3 3 3" xfId="706" xr:uid="{00000000-0005-0000-0000-0000ED010000}"/>
    <cellStyle name="40% - Accent5 2 3 4" xfId="707" xr:uid="{00000000-0005-0000-0000-0000EE010000}"/>
    <cellStyle name="40% - Accent5 2 3 5" xfId="708" xr:uid="{00000000-0005-0000-0000-0000EF010000}"/>
    <cellStyle name="40% - Accent5 2 4" xfId="709" xr:uid="{00000000-0005-0000-0000-0000F0010000}"/>
    <cellStyle name="40% - Accent5 2 4 2" xfId="710" xr:uid="{00000000-0005-0000-0000-0000F1010000}"/>
    <cellStyle name="40% - Accent5 2 4 2 2" xfId="711" xr:uid="{00000000-0005-0000-0000-0000F2010000}"/>
    <cellStyle name="40% - Accent5 2 4 2 3" xfId="712" xr:uid="{00000000-0005-0000-0000-0000F3010000}"/>
    <cellStyle name="40% - Accent5 2 4 3" xfId="713" xr:uid="{00000000-0005-0000-0000-0000F4010000}"/>
    <cellStyle name="40% - Accent5 2 4 3 2" xfId="714" xr:uid="{00000000-0005-0000-0000-0000F5010000}"/>
    <cellStyle name="40% - Accent5 2 4 3 3" xfId="715" xr:uid="{00000000-0005-0000-0000-0000F6010000}"/>
    <cellStyle name="40% - Accent5 2 4 4" xfId="716" xr:uid="{00000000-0005-0000-0000-0000F7010000}"/>
    <cellStyle name="40% - Accent5 2 4 5" xfId="717" xr:uid="{00000000-0005-0000-0000-0000F8010000}"/>
    <cellStyle name="40% - Accent5 2 5" xfId="718" xr:uid="{00000000-0005-0000-0000-0000F9010000}"/>
    <cellStyle name="40% - Accent5 2 5 2" xfId="719" xr:uid="{00000000-0005-0000-0000-0000FA010000}"/>
    <cellStyle name="40% - Accent5 2 5 3" xfId="720" xr:uid="{00000000-0005-0000-0000-0000FB010000}"/>
    <cellStyle name="40% - Accent5 2 6" xfId="721" xr:uid="{00000000-0005-0000-0000-0000FC010000}"/>
    <cellStyle name="40% - Accent5 2 6 2" xfId="722" xr:uid="{00000000-0005-0000-0000-0000FD010000}"/>
    <cellStyle name="40% - Accent5 2 6 3" xfId="723" xr:uid="{00000000-0005-0000-0000-0000FE010000}"/>
    <cellStyle name="40% - Accent5 3" xfId="176" xr:uid="{00000000-0005-0000-0000-0000FF010000}"/>
    <cellStyle name="40% - Accent5 3 2" xfId="724" xr:uid="{00000000-0005-0000-0000-000000020000}"/>
    <cellStyle name="40% - Accent5 3 3" xfId="725" xr:uid="{00000000-0005-0000-0000-000001020000}"/>
    <cellStyle name="40% - Accent5 4" xfId="200" xr:uid="{00000000-0005-0000-0000-000002020000}"/>
    <cellStyle name="40% - Accent6" xfId="50" builtinId="51" customBuiltin="1"/>
    <cellStyle name="40% - Accent6 2" xfId="60" xr:uid="{00000000-0005-0000-0000-000003020000}"/>
    <cellStyle name="40% - Accent6 2 2" xfId="119" xr:uid="{00000000-0005-0000-0000-000004020000}"/>
    <cellStyle name="40% - Accent6 2 2 2" xfId="726" xr:uid="{00000000-0005-0000-0000-000005020000}"/>
    <cellStyle name="40% - Accent6 2 2 2 2" xfId="727" xr:uid="{00000000-0005-0000-0000-000006020000}"/>
    <cellStyle name="40% - Accent6 2 2 2 2 2" xfId="728" xr:uid="{00000000-0005-0000-0000-000007020000}"/>
    <cellStyle name="40% - Accent6 2 2 2 2 3" xfId="729" xr:uid="{00000000-0005-0000-0000-000008020000}"/>
    <cellStyle name="40% - Accent6 2 2 2 3" xfId="730" xr:uid="{00000000-0005-0000-0000-000009020000}"/>
    <cellStyle name="40% - Accent6 2 2 2 3 2" xfId="731" xr:uid="{00000000-0005-0000-0000-00000A020000}"/>
    <cellStyle name="40% - Accent6 2 2 2 3 3" xfId="732" xr:uid="{00000000-0005-0000-0000-00000B020000}"/>
    <cellStyle name="40% - Accent6 2 2 2 4" xfId="733" xr:uid="{00000000-0005-0000-0000-00000C020000}"/>
    <cellStyle name="40% - Accent6 2 2 2 5" xfId="734" xr:uid="{00000000-0005-0000-0000-00000D020000}"/>
    <cellStyle name="40% - Accent6 2 2 3" xfId="735" xr:uid="{00000000-0005-0000-0000-00000E020000}"/>
    <cellStyle name="40% - Accent6 2 2 3 2" xfId="736" xr:uid="{00000000-0005-0000-0000-00000F020000}"/>
    <cellStyle name="40% - Accent6 2 2 3 3" xfId="737" xr:uid="{00000000-0005-0000-0000-000010020000}"/>
    <cellStyle name="40% - Accent6 2 2 4" xfId="738" xr:uid="{00000000-0005-0000-0000-000011020000}"/>
    <cellStyle name="40% - Accent6 2 2 4 2" xfId="739" xr:uid="{00000000-0005-0000-0000-000012020000}"/>
    <cellStyle name="40% - Accent6 2 2 4 3" xfId="740" xr:uid="{00000000-0005-0000-0000-000013020000}"/>
    <cellStyle name="40% - Accent6 2 3" xfId="741" xr:uid="{00000000-0005-0000-0000-000014020000}"/>
    <cellStyle name="40% - Accent6 2 3 2" xfId="742" xr:uid="{00000000-0005-0000-0000-000015020000}"/>
    <cellStyle name="40% - Accent6 2 3 2 2" xfId="743" xr:uid="{00000000-0005-0000-0000-000016020000}"/>
    <cellStyle name="40% - Accent6 2 3 2 3" xfId="744" xr:uid="{00000000-0005-0000-0000-000017020000}"/>
    <cellStyle name="40% - Accent6 2 3 3" xfId="745" xr:uid="{00000000-0005-0000-0000-000018020000}"/>
    <cellStyle name="40% - Accent6 2 3 3 2" xfId="746" xr:uid="{00000000-0005-0000-0000-000019020000}"/>
    <cellStyle name="40% - Accent6 2 3 3 3" xfId="747" xr:uid="{00000000-0005-0000-0000-00001A020000}"/>
    <cellStyle name="40% - Accent6 2 3 4" xfId="748" xr:uid="{00000000-0005-0000-0000-00001B020000}"/>
    <cellStyle name="40% - Accent6 2 3 5" xfId="749" xr:uid="{00000000-0005-0000-0000-00001C020000}"/>
    <cellStyle name="40% - Accent6 2 4" xfId="750" xr:uid="{00000000-0005-0000-0000-00001D020000}"/>
    <cellStyle name="40% - Accent6 2 4 2" xfId="751" xr:uid="{00000000-0005-0000-0000-00001E020000}"/>
    <cellStyle name="40% - Accent6 2 4 2 2" xfId="752" xr:uid="{00000000-0005-0000-0000-00001F020000}"/>
    <cellStyle name="40% - Accent6 2 4 2 3" xfId="753" xr:uid="{00000000-0005-0000-0000-000020020000}"/>
    <cellStyle name="40% - Accent6 2 4 3" xfId="754" xr:uid="{00000000-0005-0000-0000-000021020000}"/>
    <cellStyle name="40% - Accent6 2 4 3 2" xfId="755" xr:uid="{00000000-0005-0000-0000-000022020000}"/>
    <cellStyle name="40% - Accent6 2 4 3 3" xfId="756" xr:uid="{00000000-0005-0000-0000-000023020000}"/>
    <cellStyle name="40% - Accent6 2 4 4" xfId="757" xr:uid="{00000000-0005-0000-0000-000024020000}"/>
    <cellStyle name="40% - Accent6 2 4 5" xfId="758" xr:uid="{00000000-0005-0000-0000-000025020000}"/>
    <cellStyle name="40% - Accent6 2 5" xfId="759" xr:uid="{00000000-0005-0000-0000-000026020000}"/>
    <cellStyle name="40% - Accent6 2 5 2" xfId="760" xr:uid="{00000000-0005-0000-0000-000027020000}"/>
    <cellStyle name="40% - Accent6 2 5 3" xfId="761" xr:uid="{00000000-0005-0000-0000-000028020000}"/>
    <cellStyle name="40% - Accent6 2 6" xfId="762" xr:uid="{00000000-0005-0000-0000-000029020000}"/>
    <cellStyle name="40% - Accent6 2 6 2" xfId="763" xr:uid="{00000000-0005-0000-0000-00002A020000}"/>
    <cellStyle name="40% - Accent6 2 6 3" xfId="764" xr:uid="{00000000-0005-0000-0000-00002B020000}"/>
    <cellStyle name="40% - Accent6 3" xfId="178" xr:uid="{00000000-0005-0000-0000-00002C020000}"/>
    <cellStyle name="40% - Accent6 3 2" xfId="765" xr:uid="{00000000-0005-0000-0000-00002D020000}"/>
    <cellStyle name="40% - Accent6 3 3" xfId="766" xr:uid="{00000000-0005-0000-0000-00002E020000}"/>
    <cellStyle name="40% - Accent6 4" xfId="202" xr:uid="{00000000-0005-0000-0000-00002F020000}"/>
    <cellStyle name="40% - Акцент1 2" xfId="224" xr:uid="{00000000-0005-0000-0000-000031020000}"/>
    <cellStyle name="40% — акцент1 2" xfId="767" xr:uid="{00000000-0005-0000-0000-000032020000}"/>
    <cellStyle name="40% - Акцент2 2" xfId="226" xr:uid="{00000000-0005-0000-0000-000034020000}"/>
    <cellStyle name="40% — акцент2 2" xfId="768" xr:uid="{00000000-0005-0000-0000-000035020000}"/>
    <cellStyle name="40% - Акцент3 2" xfId="228" xr:uid="{00000000-0005-0000-0000-000037020000}"/>
    <cellStyle name="40% — акцент3 2" xfId="769" xr:uid="{00000000-0005-0000-0000-000038020000}"/>
    <cellStyle name="40% - Акцент4 2" xfId="230" xr:uid="{00000000-0005-0000-0000-00003A020000}"/>
    <cellStyle name="40% — акцент4 2" xfId="770" xr:uid="{00000000-0005-0000-0000-00003B020000}"/>
    <cellStyle name="40% - Акцент5 2" xfId="232" xr:uid="{00000000-0005-0000-0000-00003D020000}"/>
    <cellStyle name="40% — акцент5 2" xfId="771" xr:uid="{00000000-0005-0000-0000-00003E020000}"/>
    <cellStyle name="40% - Акцент6 2" xfId="234" xr:uid="{00000000-0005-0000-0000-000040020000}"/>
    <cellStyle name="40% — акцент6 2" xfId="772" xr:uid="{00000000-0005-0000-0000-000041020000}"/>
    <cellStyle name="60% - Accent1" xfId="31" builtinId="32" customBuiltin="1"/>
    <cellStyle name="60% - Accent1 2" xfId="64" xr:uid="{00000000-0005-0000-0000-000042020000}"/>
    <cellStyle name="60% - Accent1 2 2" xfId="120" xr:uid="{00000000-0005-0000-0000-000043020000}"/>
    <cellStyle name="60% - Accent1 3" xfId="773" xr:uid="{00000000-0005-0000-0000-000044020000}"/>
    <cellStyle name="60% - Accent2" xfId="35" builtinId="36" customBuiltin="1"/>
    <cellStyle name="60% - Accent2 2" xfId="62" xr:uid="{00000000-0005-0000-0000-000045020000}"/>
    <cellStyle name="60% - Accent2 2 2" xfId="121" xr:uid="{00000000-0005-0000-0000-000046020000}"/>
    <cellStyle name="60% - Accent2 3" xfId="774" xr:uid="{00000000-0005-0000-0000-000047020000}"/>
    <cellStyle name="60% - Accent3" xfId="39" builtinId="40" customBuiltin="1"/>
    <cellStyle name="60% - Accent3 2" xfId="56" xr:uid="{00000000-0005-0000-0000-000048020000}"/>
    <cellStyle name="60% - Accent3 2 2" xfId="122" xr:uid="{00000000-0005-0000-0000-000049020000}"/>
    <cellStyle name="60% - Accent3 3" xfId="775" xr:uid="{00000000-0005-0000-0000-00004A020000}"/>
    <cellStyle name="60% - Accent4" xfId="43" builtinId="44" customBuiltin="1"/>
    <cellStyle name="60% - Accent4 2" xfId="66" xr:uid="{00000000-0005-0000-0000-00004B020000}"/>
    <cellStyle name="60% - Accent4 2 2" xfId="123" xr:uid="{00000000-0005-0000-0000-00004C020000}"/>
    <cellStyle name="60% - Accent4 3" xfId="776" xr:uid="{00000000-0005-0000-0000-00004D020000}"/>
    <cellStyle name="60% - Accent5" xfId="47" builtinId="48" customBuiltin="1"/>
    <cellStyle name="60% - Accent5 2" xfId="73" xr:uid="{00000000-0005-0000-0000-00004E020000}"/>
    <cellStyle name="60% - Accent5 2 2" xfId="124" xr:uid="{00000000-0005-0000-0000-00004F020000}"/>
    <cellStyle name="60% - Accent5 3" xfId="777" xr:uid="{00000000-0005-0000-0000-000050020000}"/>
    <cellStyle name="60% - Accent6" xfId="51" builtinId="52" customBuiltin="1"/>
    <cellStyle name="60% - Accent6 2" xfId="55" xr:uid="{00000000-0005-0000-0000-000051020000}"/>
    <cellStyle name="60% - Accent6 2 2" xfId="125" xr:uid="{00000000-0005-0000-0000-000052020000}"/>
    <cellStyle name="60% - Accent6 3" xfId="778" xr:uid="{00000000-0005-0000-0000-000053020000}"/>
    <cellStyle name="60% - Акцент1 2" xfId="235" xr:uid="{00000000-0005-0000-0000-000055020000}"/>
    <cellStyle name="60% — акцент1 2" xfId="779" xr:uid="{00000000-0005-0000-0000-000056020000}"/>
    <cellStyle name="60% - Акцент2 2" xfId="236" xr:uid="{00000000-0005-0000-0000-000058020000}"/>
    <cellStyle name="60% — акцент2 2" xfId="780" xr:uid="{00000000-0005-0000-0000-000059020000}"/>
    <cellStyle name="60% - Акцент3 2" xfId="237" xr:uid="{00000000-0005-0000-0000-00005B020000}"/>
    <cellStyle name="60% — акцент3 2" xfId="781" xr:uid="{00000000-0005-0000-0000-00005C020000}"/>
    <cellStyle name="60% - Акцент4 2" xfId="238" xr:uid="{00000000-0005-0000-0000-00005E020000}"/>
    <cellStyle name="60% — акцент4 2" xfId="782" xr:uid="{00000000-0005-0000-0000-00005F020000}"/>
    <cellStyle name="60% - Акцент5 2" xfId="239" xr:uid="{00000000-0005-0000-0000-000061020000}"/>
    <cellStyle name="60% — акцент5 2" xfId="783" xr:uid="{00000000-0005-0000-0000-000062020000}"/>
    <cellStyle name="60% - Акцент6 2" xfId="240" xr:uid="{00000000-0005-0000-0000-000064020000}"/>
    <cellStyle name="60% — акцент6 2" xfId="784" xr:uid="{00000000-0005-0000-0000-000065020000}"/>
    <cellStyle name="Accent1" xfId="28" builtinId="29" customBuiltin="1"/>
    <cellStyle name="Accent1 2" xfId="57" xr:uid="{00000000-0005-0000-0000-000066020000}"/>
    <cellStyle name="Accent1 2 2" xfId="126" xr:uid="{00000000-0005-0000-0000-000067020000}"/>
    <cellStyle name="Accent1 3" xfId="785" xr:uid="{00000000-0005-0000-0000-000068020000}"/>
    <cellStyle name="Accent2" xfId="32" builtinId="33" customBuiltin="1"/>
    <cellStyle name="Accent2 2" xfId="53" xr:uid="{00000000-0005-0000-0000-000069020000}"/>
    <cellStyle name="Accent2 2 2" xfId="127" xr:uid="{00000000-0005-0000-0000-00006A020000}"/>
    <cellStyle name="Accent2 3" xfId="786" xr:uid="{00000000-0005-0000-0000-00006B020000}"/>
    <cellStyle name="Accent3" xfId="36" builtinId="37" customBuiltin="1"/>
    <cellStyle name="Accent3 2" xfId="90" xr:uid="{00000000-0005-0000-0000-00006C020000}"/>
    <cellStyle name="Accent3 2 2" xfId="128" xr:uid="{00000000-0005-0000-0000-00006D020000}"/>
    <cellStyle name="Accent3 3" xfId="787" xr:uid="{00000000-0005-0000-0000-00006E020000}"/>
    <cellStyle name="Accent4" xfId="40" builtinId="41" customBuiltin="1"/>
    <cellStyle name="Accent4 2" xfId="75" xr:uid="{00000000-0005-0000-0000-00006F020000}"/>
    <cellStyle name="Accent4 2 2" xfId="129" xr:uid="{00000000-0005-0000-0000-000070020000}"/>
    <cellStyle name="Accent4 3" xfId="788" xr:uid="{00000000-0005-0000-0000-000071020000}"/>
    <cellStyle name="Accent5" xfId="44" builtinId="45" customBuiltin="1"/>
    <cellStyle name="Accent5 2" xfId="85" xr:uid="{00000000-0005-0000-0000-000072020000}"/>
    <cellStyle name="Accent5 2 2" xfId="130" xr:uid="{00000000-0005-0000-0000-000073020000}"/>
    <cellStyle name="Accent5 3" xfId="789" xr:uid="{00000000-0005-0000-0000-000074020000}"/>
    <cellStyle name="Accent6" xfId="48" builtinId="49" customBuiltin="1"/>
    <cellStyle name="Accent6 2" xfId="58" xr:uid="{00000000-0005-0000-0000-000075020000}"/>
    <cellStyle name="Accent6 2 2" xfId="131" xr:uid="{00000000-0005-0000-0000-000076020000}"/>
    <cellStyle name="Accent6 3" xfId="790" xr:uid="{00000000-0005-0000-0000-000077020000}"/>
    <cellStyle name="Bad" xfId="17" builtinId="27" customBuiltin="1"/>
    <cellStyle name="Bad 2" xfId="92" xr:uid="{00000000-0005-0000-0000-000078020000}"/>
    <cellStyle name="Bad 2 2" xfId="132" xr:uid="{00000000-0005-0000-0000-000079020000}"/>
    <cellStyle name="Bad 3" xfId="791" xr:uid="{00000000-0005-0000-0000-00007A020000}"/>
    <cellStyle name="Calculation" xfId="21" builtinId="22" customBuiltin="1"/>
    <cellStyle name="Calculation 2" xfId="79" xr:uid="{00000000-0005-0000-0000-00007B020000}"/>
    <cellStyle name="Calculation 2 2" xfId="133" xr:uid="{00000000-0005-0000-0000-00007C020000}"/>
    <cellStyle name="Calculation 2 2 2" xfId="792" xr:uid="{00000000-0005-0000-0000-00007D020000}"/>
    <cellStyle name="Calculation 2 2 3" xfId="793" xr:uid="{00000000-0005-0000-0000-00007E020000}"/>
    <cellStyle name="Calculation 3" xfId="794" xr:uid="{00000000-0005-0000-0000-00007F020000}"/>
    <cellStyle name="Check Cell" xfId="23" builtinId="23" customBuiltin="1"/>
    <cellStyle name="Check Cell 2" xfId="86" xr:uid="{00000000-0005-0000-0000-000080020000}"/>
    <cellStyle name="Check Cell 2 2" xfId="134" xr:uid="{00000000-0005-0000-0000-000081020000}"/>
    <cellStyle name="Check Cell 3" xfId="795" xr:uid="{00000000-0005-0000-0000-000082020000}"/>
    <cellStyle name="Comma" xfId="7" builtinId="3"/>
    <cellStyle name="Comma 10" xfId="796" xr:uid="{00000000-0005-0000-0000-000083020000}"/>
    <cellStyle name="Comma 15" xfId="263" xr:uid="{00000000-0005-0000-0000-000084020000}"/>
    <cellStyle name="Comma 2" xfId="10" xr:uid="{00000000-0005-0000-0000-000085020000}"/>
    <cellStyle name="Comma 2 2" xfId="100" xr:uid="{00000000-0005-0000-0000-000086020000}"/>
    <cellStyle name="Comma 2 2 2" xfId="135" xr:uid="{00000000-0005-0000-0000-000087020000}"/>
    <cellStyle name="Comma 2 2 2 2" xfId="797" xr:uid="{00000000-0005-0000-0000-000088020000}"/>
    <cellStyle name="Comma 2 3" xfId="103" xr:uid="{00000000-0005-0000-0000-000089020000}"/>
    <cellStyle name="Comma 2 3 2" xfId="798" xr:uid="{00000000-0005-0000-0000-00008A020000}"/>
    <cellStyle name="Comma 2 4" xfId="799" xr:uid="{00000000-0005-0000-0000-00008B020000}"/>
    <cellStyle name="Comma 2 5" xfId="800" xr:uid="{00000000-0005-0000-0000-00008C020000}"/>
    <cellStyle name="Comma 3" xfId="99" xr:uid="{00000000-0005-0000-0000-00008D020000}"/>
    <cellStyle name="Comma 3 2" xfId="136" xr:uid="{00000000-0005-0000-0000-00008E020000}"/>
    <cellStyle name="Comma 3 2 2" xfId="188" xr:uid="{00000000-0005-0000-0000-00008F020000}"/>
    <cellStyle name="Comma 3 2 2 2" xfId="211" xr:uid="{00000000-0005-0000-0000-000090020000}"/>
    <cellStyle name="Comma 3 2 3" xfId="181" xr:uid="{00000000-0005-0000-0000-000091020000}"/>
    <cellStyle name="Comma 3 2 4" xfId="205" xr:uid="{00000000-0005-0000-0000-000092020000}"/>
    <cellStyle name="Comma 3 3" xfId="801" xr:uid="{00000000-0005-0000-0000-000093020000}"/>
    <cellStyle name="Comma 4" xfId="102" xr:uid="{00000000-0005-0000-0000-000094020000}"/>
    <cellStyle name="Comma 4 2" xfId="802" xr:uid="{00000000-0005-0000-0000-000095020000}"/>
    <cellStyle name="Comma 4 2 2" xfId="803" xr:uid="{00000000-0005-0000-0000-000096020000}"/>
    <cellStyle name="Comma 4 3" xfId="804" xr:uid="{00000000-0005-0000-0000-000097020000}"/>
    <cellStyle name="Comma 4 3 2" xfId="805" xr:uid="{00000000-0005-0000-0000-000098020000}"/>
    <cellStyle name="Comma 5" xfId="95" xr:uid="{00000000-0005-0000-0000-000099020000}"/>
    <cellStyle name="Comma 5 2" xfId="180" xr:uid="{00000000-0005-0000-0000-00009A020000}"/>
    <cellStyle name="Comma 5 2 2" xfId="806" xr:uid="{00000000-0005-0000-0000-00009B020000}"/>
    <cellStyle name="Comma 5 3" xfId="204" xr:uid="{00000000-0005-0000-0000-00009C020000}"/>
    <cellStyle name="Comma 5 4" xfId="807" xr:uid="{00000000-0005-0000-0000-00009D020000}"/>
    <cellStyle name="Comma 6" xfId="187" xr:uid="{00000000-0005-0000-0000-00009E020000}"/>
    <cellStyle name="Comma 6 10" xfId="808" xr:uid="{00000000-0005-0000-0000-00009F020000}"/>
    <cellStyle name="Comma 6 2" xfId="210" xr:uid="{00000000-0005-0000-0000-0000A0020000}"/>
    <cellStyle name="Comma 6 3" xfId="809" xr:uid="{00000000-0005-0000-0000-0000A1020000}"/>
    <cellStyle name="Comma 6 3 2" xfId="810" xr:uid="{00000000-0005-0000-0000-0000A2020000}"/>
    <cellStyle name="Comma 6 3 2 2" xfId="811" xr:uid="{00000000-0005-0000-0000-0000A3020000}"/>
    <cellStyle name="Comma 6 3 2 2 2" xfId="812" xr:uid="{00000000-0005-0000-0000-0000A4020000}"/>
    <cellStyle name="Comma 6 3 2 2 3" xfId="813" xr:uid="{00000000-0005-0000-0000-0000A5020000}"/>
    <cellStyle name="Comma 6 3 2 3" xfId="814" xr:uid="{00000000-0005-0000-0000-0000A6020000}"/>
    <cellStyle name="Comma 6 3 2 3 2" xfId="815" xr:uid="{00000000-0005-0000-0000-0000A7020000}"/>
    <cellStyle name="Comma 6 3 2 3 3" xfId="816" xr:uid="{00000000-0005-0000-0000-0000A8020000}"/>
    <cellStyle name="Comma 6 3 2 4" xfId="817" xr:uid="{00000000-0005-0000-0000-0000A9020000}"/>
    <cellStyle name="Comma 6 3 2 5" xfId="818" xr:uid="{00000000-0005-0000-0000-0000AA020000}"/>
    <cellStyle name="Comma 6 3 3" xfId="819" xr:uid="{00000000-0005-0000-0000-0000AB020000}"/>
    <cellStyle name="Comma 6 3 3 2" xfId="820" xr:uid="{00000000-0005-0000-0000-0000AC020000}"/>
    <cellStyle name="Comma 6 3 3 3" xfId="821" xr:uid="{00000000-0005-0000-0000-0000AD020000}"/>
    <cellStyle name="Comma 6 3 4" xfId="822" xr:uid="{00000000-0005-0000-0000-0000AE020000}"/>
    <cellStyle name="Comma 6 3 4 2" xfId="823" xr:uid="{00000000-0005-0000-0000-0000AF020000}"/>
    <cellStyle name="Comma 6 3 4 3" xfId="824" xr:uid="{00000000-0005-0000-0000-0000B0020000}"/>
    <cellStyle name="Comma 6 3 5" xfId="825" xr:uid="{00000000-0005-0000-0000-0000B1020000}"/>
    <cellStyle name="Comma 6 3 6" xfId="826" xr:uid="{00000000-0005-0000-0000-0000B2020000}"/>
    <cellStyle name="Comma 6 4" xfId="827" xr:uid="{00000000-0005-0000-0000-0000B3020000}"/>
    <cellStyle name="Comma 6 4 2" xfId="828" xr:uid="{00000000-0005-0000-0000-0000B4020000}"/>
    <cellStyle name="Comma 6 4 2 2" xfId="829" xr:uid="{00000000-0005-0000-0000-0000B5020000}"/>
    <cellStyle name="Comma 6 4 2 2 2" xfId="830" xr:uid="{00000000-0005-0000-0000-0000B6020000}"/>
    <cellStyle name="Comma 6 4 2 2 3" xfId="831" xr:uid="{00000000-0005-0000-0000-0000B7020000}"/>
    <cellStyle name="Comma 6 4 2 3" xfId="832" xr:uid="{00000000-0005-0000-0000-0000B8020000}"/>
    <cellStyle name="Comma 6 4 2 3 2" xfId="833" xr:uid="{00000000-0005-0000-0000-0000B9020000}"/>
    <cellStyle name="Comma 6 4 2 3 3" xfId="834" xr:uid="{00000000-0005-0000-0000-0000BA020000}"/>
    <cellStyle name="Comma 6 4 2 4" xfId="835" xr:uid="{00000000-0005-0000-0000-0000BB020000}"/>
    <cellStyle name="Comma 6 4 2 5" xfId="836" xr:uid="{00000000-0005-0000-0000-0000BC020000}"/>
    <cellStyle name="Comma 6 4 3" xfId="837" xr:uid="{00000000-0005-0000-0000-0000BD020000}"/>
    <cellStyle name="Comma 6 4 3 2" xfId="838" xr:uid="{00000000-0005-0000-0000-0000BE020000}"/>
    <cellStyle name="Comma 6 4 3 3" xfId="839" xr:uid="{00000000-0005-0000-0000-0000BF020000}"/>
    <cellStyle name="Comma 6 4 4" xfId="840" xr:uid="{00000000-0005-0000-0000-0000C0020000}"/>
    <cellStyle name="Comma 6 4 4 2" xfId="841" xr:uid="{00000000-0005-0000-0000-0000C1020000}"/>
    <cellStyle name="Comma 6 4 4 3" xfId="842" xr:uid="{00000000-0005-0000-0000-0000C2020000}"/>
    <cellStyle name="Comma 6 4 5" xfId="843" xr:uid="{00000000-0005-0000-0000-0000C3020000}"/>
    <cellStyle name="Comma 6 4 6" xfId="844" xr:uid="{00000000-0005-0000-0000-0000C4020000}"/>
    <cellStyle name="Comma 6 5" xfId="845" xr:uid="{00000000-0005-0000-0000-0000C5020000}"/>
    <cellStyle name="Comma 6 5 2" xfId="846" xr:uid="{00000000-0005-0000-0000-0000C6020000}"/>
    <cellStyle name="Comma 6 5 2 2" xfId="847" xr:uid="{00000000-0005-0000-0000-0000C7020000}"/>
    <cellStyle name="Comma 6 5 2 3" xfId="848" xr:uid="{00000000-0005-0000-0000-0000C8020000}"/>
    <cellStyle name="Comma 6 5 3" xfId="849" xr:uid="{00000000-0005-0000-0000-0000C9020000}"/>
    <cellStyle name="Comma 6 5 3 2" xfId="850" xr:uid="{00000000-0005-0000-0000-0000CA020000}"/>
    <cellStyle name="Comma 6 5 3 3" xfId="851" xr:uid="{00000000-0005-0000-0000-0000CB020000}"/>
    <cellStyle name="Comma 6 5 4" xfId="852" xr:uid="{00000000-0005-0000-0000-0000CC020000}"/>
    <cellStyle name="Comma 6 5 5" xfId="853" xr:uid="{00000000-0005-0000-0000-0000CD020000}"/>
    <cellStyle name="Comma 6 6" xfId="854" xr:uid="{00000000-0005-0000-0000-0000CE020000}"/>
    <cellStyle name="Comma 6 6 2" xfId="855" xr:uid="{00000000-0005-0000-0000-0000CF020000}"/>
    <cellStyle name="Comma 6 6 2 2" xfId="856" xr:uid="{00000000-0005-0000-0000-0000D0020000}"/>
    <cellStyle name="Comma 6 6 2 3" xfId="857" xr:uid="{00000000-0005-0000-0000-0000D1020000}"/>
    <cellStyle name="Comma 6 6 3" xfId="858" xr:uid="{00000000-0005-0000-0000-0000D2020000}"/>
    <cellStyle name="Comma 6 6 3 2" xfId="859" xr:uid="{00000000-0005-0000-0000-0000D3020000}"/>
    <cellStyle name="Comma 6 6 3 3" xfId="860" xr:uid="{00000000-0005-0000-0000-0000D4020000}"/>
    <cellStyle name="Comma 6 6 4" xfId="861" xr:uid="{00000000-0005-0000-0000-0000D5020000}"/>
    <cellStyle name="Comma 6 6 5" xfId="862" xr:uid="{00000000-0005-0000-0000-0000D6020000}"/>
    <cellStyle name="Comma 6 7" xfId="863" xr:uid="{00000000-0005-0000-0000-0000D7020000}"/>
    <cellStyle name="Comma 6 7 2" xfId="864" xr:uid="{00000000-0005-0000-0000-0000D8020000}"/>
    <cellStyle name="Comma 6 7 3" xfId="865" xr:uid="{00000000-0005-0000-0000-0000D9020000}"/>
    <cellStyle name="Comma 6 8" xfId="866" xr:uid="{00000000-0005-0000-0000-0000DA020000}"/>
    <cellStyle name="Comma 6 8 2" xfId="867" xr:uid="{00000000-0005-0000-0000-0000DB020000}"/>
    <cellStyle name="Comma 6 8 3" xfId="868" xr:uid="{00000000-0005-0000-0000-0000DC020000}"/>
    <cellStyle name="Comma 6 9" xfId="869" xr:uid="{00000000-0005-0000-0000-0000DD020000}"/>
    <cellStyle name="Comma 7" xfId="870" xr:uid="{00000000-0005-0000-0000-0000DE020000}"/>
    <cellStyle name="Comma 8" xfId="871" xr:uid="{00000000-0005-0000-0000-0000DF020000}"/>
    <cellStyle name="Comma 8 2" xfId="872" xr:uid="{00000000-0005-0000-0000-0000E0020000}"/>
    <cellStyle name="Comma 9" xfId="873" xr:uid="{00000000-0005-0000-0000-0000E1020000}"/>
    <cellStyle name="Comma 9 2" xfId="874" xr:uid="{00000000-0005-0000-0000-0000E2020000}"/>
    <cellStyle name="Explanatory Text" xfId="26" builtinId="53" customBuiltin="1"/>
    <cellStyle name="Explanatory Text 2" xfId="74" xr:uid="{00000000-0005-0000-0000-0000E3020000}"/>
    <cellStyle name="Explanatory Text 2 2" xfId="137" xr:uid="{00000000-0005-0000-0000-0000E4020000}"/>
    <cellStyle name="Explanatory Text 3" xfId="875" xr:uid="{00000000-0005-0000-0000-0000E5020000}"/>
    <cellStyle name="Good" xfId="16" builtinId="26" customBuiltin="1"/>
    <cellStyle name="Good 2" xfId="80" xr:uid="{00000000-0005-0000-0000-0000E6020000}"/>
    <cellStyle name="Good 2 2" xfId="138" xr:uid="{00000000-0005-0000-0000-0000E7020000}"/>
    <cellStyle name="Good 3" xfId="876" xr:uid="{00000000-0005-0000-0000-0000E8020000}"/>
    <cellStyle name="Heading 1" xfId="12" builtinId="16" customBuiltin="1"/>
    <cellStyle name="Heading 1 2" xfId="65" xr:uid="{00000000-0005-0000-0000-0000E9020000}"/>
    <cellStyle name="Heading 1 2 2" xfId="139" xr:uid="{00000000-0005-0000-0000-0000EA020000}"/>
    <cellStyle name="Heading 1 3" xfId="877" xr:uid="{00000000-0005-0000-0000-0000EB020000}"/>
    <cellStyle name="Heading 2" xfId="13" builtinId="17" customBuiltin="1"/>
    <cellStyle name="Heading 2 2" xfId="83" xr:uid="{00000000-0005-0000-0000-0000EC020000}"/>
    <cellStyle name="Heading 2 2 2" xfId="140" xr:uid="{00000000-0005-0000-0000-0000ED020000}"/>
    <cellStyle name="Heading 2 3" xfId="878" xr:uid="{00000000-0005-0000-0000-0000EE020000}"/>
    <cellStyle name="Heading 3" xfId="14" builtinId="18" customBuiltin="1"/>
    <cellStyle name="Heading 3 2" xfId="67" xr:uid="{00000000-0005-0000-0000-0000EF020000}"/>
    <cellStyle name="Heading 3 2 2" xfId="141" xr:uid="{00000000-0005-0000-0000-0000F0020000}"/>
    <cellStyle name="Heading 3 3" xfId="879" xr:uid="{00000000-0005-0000-0000-0000F1020000}"/>
    <cellStyle name="Heading 4" xfId="15" builtinId="19" customBuiltin="1"/>
    <cellStyle name="Heading 4 2" xfId="63" xr:uid="{00000000-0005-0000-0000-0000F2020000}"/>
    <cellStyle name="Heading 4 2 2" xfId="142" xr:uid="{00000000-0005-0000-0000-0000F3020000}"/>
    <cellStyle name="Heading 4 3" xfId="880" xr:uid="{00000000-0005-0000-0000-0000F4020000}"/>
    <cellStyle name="Hyperlink" xfId="265" builtinId="8"/>
    <cellStyle name="Input" xfId="19" builtinId="20" customBuiltin="1"/>
    <cellStyle name="Input 2" xfId="82" xr:uid="{00000000-0005-0000-0000-0000F5020000}"/>
    <cellStyle name="Input 2 2" xfId="143" xr:uid="{00000000-0005-0000-0000-0000F6020000}"/>
    <cellStyle name="Input 2 2 2" xfId="881" xr:uid="{00000000-0005-0000-0000-0000F7020000}"/>
    <cellStyle name="Input 2 2 3" xfId="882" xr:uid="{00000000-0005-0000-0000-0000F8020000}"/>
    <cellStyle name="Input 3" xfId="883" xr:uid="{00000000-0005-0000-0000-0000F9020000}"/>
    <cellStyle name="Linked Cell" xfId="22" builtinId="24" customBuiltin="1"/>
    <cellStyle name="Linked Cell 2" xfId="70" xr:uid="{00000000-0005-0000-0000-0000FA020000}"/>
    <cellStyle name="Linked Cell 2 2" xfId="144" xr:uid="{00000000-0005-0000-0000-0000FB020000}"/>
    <cellStyle name="Linked Cell 3" xfId="884" xr:uid="{00000000-0005-0000-0000-0000FC020000}"/>
    <cellStyle name="Neutral" xfId="18" builtinId="28" customBuiltin="1"/>
    <cellStyle name="Neutral 2" xfId="76" xr:uid="{00000000-0005-0000-0000-0000FD020000}"/>
    <cellStyle name="Neutral 2 2" xfId="105" xr:uid="{00000000-0005-0000-0000-0000FE020000}"/>
    <cellStyle name="Neutral 2 3" xfId="885" xr:uid="{00000000-0005-0000-0000-0000FF020000}"/>
    <cellStyle name="Neutral 3" xfId="145" xr:uid="{00000000-0005-0000-0000-000000030000}"/>
    <cellStyle name="Neutral 4" xfId="886" xr:uid="{00000000-0005-0000-0000-000001030000}"/>
    <cellStyle name="Neutral 4 2" xfId="887" xr:uid="{00000000-0005-0000-0000-000002030000}"/>
    <cellStyle name="Normal" xfId="0" builtinId="0"/>
    <cellStyle name="Normal 10" xfId="4" xr:uid="{00000000-0005-0000-0000-000003030000}"/>
    <cellStyle name="Normal 10 2" xfId="185" xr:uid="{00000000-0005-0000-0000-000004030000}"/>
    <cellStyle name="Normal 10 2 2" xfId="888" xr:uid="{00000000-0005-0000-0000-000005030000}"/>
    <cellStyle name="Normal 10 2 2 2" xfId="889" xr:uid="{00000000-0005-0000-0000-000006030000}"/>
    <cellStyle name="Normal 10 2 2 2 2" xfId="890" xr:uid="{00000000-0005-0000-0000-000007030000}"/>
    <cellStyle name="Normal 10 2 2 2 3" xfId="891" xr:uid="{00000000-0005-0000-0000-000008030000}"/>
    <cellStyle name="Normal 10 2 2 3" xfId="892" xr:uid="{00000000-0005-0000-0000-000009030000}"/>
    <cellStyle name="Normal 10 2 2 3 2" xfId="893" xr:uid="{00000000-0005-0000-0000-00000A030000}"/>
    <cellStyle name="Normal 10 2 2 3 3" xfId="894" xr:uid="{00000000-0005-0000-0000-00000B030000}"/>
    <cellStyle name="Normal 10 2 2 4" xfId="895" xr:uid="{00000000-0005-0000-0000-00000C030000}"/>
    <cellStyle name="Normal 10 2 2 5" xfId="896" xr:uid="{00000000-0005-0000-0000-00000D030000}"/>
    <cellStyle name="Normal 10 2 3" xfId="897" xr:uid="{00000000-0005-0000-0000-00000E030000}"/>
    <cellStyle name="Normal 10 2 3 2" xfId="898" xr:uid="{00000000-0005-0000-0000-00000F030000}"/>
    <cellStyle name="Normal 10 2 3 3" xfId="899" xr:uid="{00000000-0005-0000-0000-000010030000}"/>
    <cellStyle name="Normal 10 2 4" xfId="900" xr:uid="{00000000-0005-0000-0000-000011030000}"/>
    <cellStyle name="Normal 10 2 4 2" xfId="901" xr:uid="{00000000-0005-0000-0000-000012030000}"/>
    <cellStyle name="Normal 10 2 4 3" xfId="902" xr:uid="{00000000-0005-0000-0000-000013030000}"/>
    <cellStyle name="Normal 10 2 5" xfId="903" xr:uid="{00000000-0005-0000-0000-000014030000}"/>
    <cellStyle name="Normal 10 2 6" xfId="904" xr:uid="{00000000-0005-0000-0000-000015030000}"/>
    <cellStyle name="Normal 10 3" xfId="208" xr:uid="{00000000-0005-0000-0000-000016030000}"/>
    <cellStyle name="Normal 10 3 2" xfId="905" xr:uid="{00000000-0005-0000-0000-000017030000}"/>
    <cellStyle name="Normal 10 3 2 2" xfId="906" xr:uid="{00000000-0005-0000-0000-000018030000}"/>
    <cellStyle name="Normal 10 3 2 3" xfId="907" xr:uid="{00000000-0005-0000-0000-000019030000}"/>
    <cellStyle name="Normal 10 3 3" xfId="908" xr:uid="{00000000-0005-0000-0000-00001A030000}"/>
    <cellStyle name="Normal 10 3 3 2" xfId="909" xr:uid="{00000000-0005-0000-0000-00001B030000}"/>
    <cellStyle name="Normal 10 3 3 3" xfId="910" xr:uid="{00000000-0005-0000-0000-00001C030000}"/>
    <cellStyle name="Normal 10 3 4" xfId="911" xr:uid="{00000000-0005-0000-0000-00001D030000}"/>
    <cellStyle name="Normal 10 3 5" xfId="912" xr:uid="{00000000-0005-0000-0000-00001E030000}"/>
    <cellStyle name="Normal 10 4" xfId="913" xr:uid="{00000000-0005-0000-0000-00001F030000}"/>
    <cellStyle name="Normal 10 4 2" xfId="914" xr:uid="{00000000-0005-0000-0000-000020030000}"/>
    <cellStyle name="Normal 10 4 2 2" xfId="915" xr:uid="{00000000-0005-0000-0000-000021030000}"/>
    <cellStyle name="Normal 10 4 2 3" xfId="916" xr:uid="{00000000-0005-0000-0000-000022030000}"/>
    <cellStyle name="Normal 10 4 3" xfId="917" xr:uid="{00000000-0005-0000-0000-000023030000}"/>
    <cellStyle name="Normal 10 4 3 2" xfId="918" xr:uid="{00000000-0005-0000-0000-000024030000}"/>
    <cellStyle name="Normal 10 4 3 3" xfId="919" xr:uid="{00000000-0005-0000-0000-000025030000}"/>
    <cellStyle name="Normal 10 4 4" xfId="920" xr:uid="{00000000-0005-0000-0000-000026030000}"/>
    <cellStyle name="Normal 10 4 5" xfId="921" xr:uid="{00000000-0005-0000-0000-000027030000}"/>
    <cellStyle name="Normal 10 5" xfId="922" xr:uid="{00000000-0005-0000-0000-000028030000}"/>
    <cellStyle name="Normal 10 5 2" xfId="923" xr:uid="{00000000-0005-0000-0000-000029030000}"/>
    <cellStyle name="Normal 10 5 3" xfId="924" xr:uid="{00000000-0005-0000-0000-00002A030000}"/>
    <cellStyle name="Normal 10 6" xfId="925" xr:uid="{00000000-0005-0000-0000-00002B030000}"/>
    <cellStyle name="Normal 10 6 2" xfId="926" xr:uid="{00000000-0005-0000-0000-00002C030000}"/>
    <cellStyle name="Normal 10 6 3" xfId="927" xr:uid="{00000000-0005-0000-0000-00002D030000}"/>
    <cellStyle name="Normal 11" xfId="164" xr:uid="{00000000-0005-0000-0000-00002E030000}"/>
    <cellStyle name="Normal 11 2" xfId="186" xr:uid="{00000000-0005-0000-0000-00002F030000}"/>
    <cellStyle name="Normal 11 3" xfId="209" xr:uid="{00000000-0005-0000-0000-000030030000}"/>
    <cellStyle name="Normal 12" xfId="165" xr:uid="{00000000-0005-0000-0000-000031030000}"/>
    <cellStyle name="Normal 12 2" xfId="928" xr:uid="{00000000-0005-0000-0000-000032030000}"/>
    <cellStyle name="Normal 12 3" xfId="929" xr:uid="{00000000-0005-0000-0000-000033030000}"/>
    <cellStyle name="Normal 2" xfId="1" xr:uid="{00000000-0005-0000-0000-000034030000}"/>
    <cellStyle name="Normal 2 2" xfId="146" xr:uid="{00000000-0005-0000-0000-000035030000}"/>
    <cellStyle name="Normal 2 2 2" xfId="163" xr:uid="{00000000-0005-0000-0000-000036030000}"/>
    <cellStyle name="Normal 2 2 3" xfId="930" xr:uid="{00000000-0005-0000-0000-000037030000}"/>
    <cellStyle name="Normal 2 3" xfId="147" xr:uid="{00000000-0005-0000-0000-000038030000}"/>
    <cellStyle name="Normal 2 4" xfId="96" xr:uid="{00000000-0005-0000-0000-000039030000}"/>
    <cellStyle name="Normal 2 5" xfId="219" xr:uid="{00000000-0005-0000-0000-00003A030000}"/>
    <cellStyle name="Normal 2_3.Havelvacner_N1_12 23.01.2018" xfId="931" xr:uid="{00000000-0005-0000-0000-00003B030000}"/>
    <cellStyle name="Normal 3" xfId="3" xr:uid="{00000000-0005-0000-0000-00003C030000}"/>
    <cellStyle name="Normal 3 2" xfId="104" xr:uid="{00000000-0005-0000-0000-00003D030000}"/>
    <cellStyle name="Normal 3 2 2" xfId="148" xr:uid="{00000000-0005-0000-0000-00003E030000}"/>
    <cellStyle name="Normal 3 2 3" xfId="932" xr:uid="{00000000-0005-0000-0000-00003F030000}"/>
    <cellStyle name="Normal 3 3" xfId="98" xr:uid="{00000000-0005-0000-0000-000040030000}"/>
    <cellStyle name="Normal 3_HavelvacN2axjusakN3" xfId="106" xr:uid="{00000000-0005-0000-0000-000041030000}"/>
    <cellStyle name="Normal 4" xfId="5" xr:uid="{00000000-0005-0000-0000-000042030000}"/>
    <cellStyle name="Normal 4 2" xfId="9" xr:uid="{00000000-0005-0000-0000-000043030000}"/>
    <cellStyle name="Normal 4 2 2" xfId="933" xr:uid="{00000000-0005-0000-0000-000044030000}"/>
    <cellStyle name="Normal 4 3" xfId="101" xr:uid="{00000000-0005-0000-0000-000045030000}"/>
    <cellStyle name="Normal 5" xfId="107" xr:uid="{00000000-0005-0000-0000-000046030000}"/>
    <cellStyle name="Normal 5 2" xfId="149" xr:uid="{00000000-0005-0000-0000-000047030000}"/>
    <cellStyle name="Normal 5 2 2" xfId="189" xr:uid="{00000000-0005-0000-0000-000048030000}"/>
    <cellStyle name="Normal 5 2 2 2" xfId="212" xr:uid="{00000000-0005-0000-0000-000049030000}"/>
    <cellStyle name="Normal 5 2 2 3" xfId="934" xr:uid="{00000000-0005-0000-0000-00004A030000}"/>
    <cellStyle name="Normal 5 2 3" xfId="182" xr:uid="{00000000-0005-0000-0000-00004B030000}"/>
    <cellStyle name="Normal 5 2 4" xfId="206" xr:uid="{00000000-0005-0000-0000-00004C030000}"/>
    <cellStyle name="Normal 5 3" xfId="266" xr:uid="{00000000-0005-0000-0000-00004D030000}"/>
    <cellStyle name="Normal 5 3 2" xfId="935" xr:uid="{00000000-0005-0000-0000-00004E030000}"/>
    <cellStyle name="Normal 5 3 2 2" xfId="936" xr:uid="{00000000-0005-0000-0000-00004F030000}"/>
    <cellStyle name="Normal 5 3 2 2 2" xfId="937" xr:uid="{00000000-0005-0000-0000-000050030000}"/>
    <cellStyle name="Normal 5 3 2 2 3" xfId="938" xr:uid="{00000000-0005-0000-0000-000051030000}"/>
    <cellStyle name="Normal 5 3 2 3" xfId="939" xr:uid="{00000000-0005-0000-0000-000052030000}"/>
    <cellStyle name="Normal 5 3 2 3 2" xfId="940" xr:uid="{00000000-0005-0000-0000-000053030000}"/>
    <cellStyle name="Normal 5 3 2 3 3" xfId="941" xr:uid="{00000000-0005-0000-0000-000054030000}"/>
    <cellStyle name="Normal 5 3 2 4" xfId="942" xr:uid="{00000000-0005-0000-0000-000055030000}"/>
    <cellStyle name="Normal 5 3 2 5" xfId="943" xr:uid="{00000000-0005-0000-0000-000056030000}"/>
    <cellStyle name="Normal 5 3 3" xfId="944" xr:uid="{00000000-0005-0000-0000-000057030000}"/>
    <cellStyle name="Normal 5 3 3 2" xfId="945" xr:uid="{00000000-0005-0000-0000-000058030000}"/>
    <cellStyle name="Normal 5 3 3 3" xfId="946" xr:uid="{00000000-0005-0000-0000-000059030000}"/>
    <cellStyle name="Normal 5 3 4" xfId="947" xr:uid="{00000000-0005-0000-0000-00005A030000}"/>
    <cellStyle name="Normal 5 3 4 2" xfId="948" xr:uid="{00000000-0005-0000-0000-00005B030000}"/>
    <cellStyle name="Normal 5 3 4 3" xfId="949" xr:uid="{00000000-0005-0000-0000-00005C030000}"/>
    <cellStyle name="Normal 5 3 5" xfId="950" xr:uid="{00000000-0005-0000-0000-00005D030000}"/>
    <cellStyle name="Normal 5 3 6" xfId="951" xr:uid="{00000000-0005-0000-0000-00005E030000}"/>
    <cellStyle name="Normal 5 3 7" xfId="1040" xr:uid="{5DA99ADC-8EAF-4B0E-BA28-AA2772A9567F}"/>
    <cellStyle name="Normal 5 4" xfId="952" xr:uid="{00000000-0005-0000-0000-00005F030000}"/>
    <cellStyle name="Normal 5 4 2" xfId="953" xr:uid="{00000000-0005-0000-0000-000060030000}"/>
    <cellStyle name="Normal 5 4 2 2" xfId="954" xr:uid="{00000000-0005-0000-0000-000061030000}"/>
    <cellStyle name="Normal 5 4 2 2 2" xfId="955" xr:uid="{00000000-0005-0000-0000-000062030000}"/>
    <cellStyle name="Normal 5 4 2 2 3" xfId="956" xr:uid="{00000000-0005-0000-0000-000063030000}"/>
    <cellStyle name="Normal 5 4 2 3" xfId="957" xr:uid="{00000000-0005-0000-0000-000064030000}"/>
    <cellStyle name="Normal 5 4 2 3 2" xfId="958" xr:uid="{00000000-0005-0000-0000-000065030000}"/>
    <cellStyle name="Normal 5 4 2 3 3" xfId="959" xr:uid="{00000000-0005-0000-0000-000066030000}"/>
    <cellStyle name="Normal 5 4 2 4" xfId="960" xr:uid="{00000000-0005-0000-0000-000067030000}"/>
    <cellStyle name="Normal 5 4 2 5" xfId="961" xr:uid="{00000000-0005-0000-0000-000068030000}"/>
    <cellStyle name="Normal 5 4 3" xfId="962" xr:uid="{00000000-0005-0000-0000-000069030000}"/>
    <cellStyle name="Normal 5 4 3 2" xfId="963" xr:uid="{00000000-0005-0000-0000-00006A030000}"/>
    <cellStyle name="Normal 5 4 3 3" xfId="964" xr:uid="{00000000-0005-0000-0000-00006B030000}"/>
    <cellStyle name="Normal 5 4 4" xfId="965" xr:uid="{00000000-0005-0000-0000-00006C030000}"/>
    <cellStyle name="Normal 5 4 4 2" xfId="966" xr:uid="{00000000-0005-0000-0000-00006D030000}"/>
    <cellStyle name="Normal 5 4 4 3" xfId="967" xr:uid="{00000000-0005-0000-0000-00006E030000}"/>
    <cellStyle name="Normal 5 4 5" xfId="968" xr:uid="{00000000-0005-0000-0000-00006F030000}"/>
    <cellStyle name="Normal 5 4 6" xfId="969" xr:uid="{00000000-0005-0000-0000-000070030000}"/>
    <cellStyle name="Normal 5 5" xfId="970" xr:uid="{00000000-0005-0000-0000-000071030000}"/>
    <cellStyle name="Normal 5 5 2" xfId="971" xr:uid="{00000000-0005-0000-0000-000072030000}"/>
    <cellStyle name="Normal 5 5 2 2" xfId="972" xr:uid="{00000000-0005-0000-0000-000073030000}"/>
    <cellStyle name="Normal 5 5 2 3" xfId="973" xr:uid="{00000000-0005-0000-0000-000074030000}"/>
    <cellStyle name="Normal 5 5 3" xfId="974" xr:uid="{00000000-0005-0000-0000-000075030000}"/>
    <cellStyle name="Normal 5 5 3 2" xfId="975" xr:uid="{00000000-0005-0000-0000-000076030000}"/>
    <cellStyle name="Normal 5 5 3 3" xfId="976" xr:uid="{00000000-0005-0000-0000-000077030000}"/>
    <cellStyle name="Normal 5 5 4" xfId="977" xr:uid="{00000000-0005-0000-0000-000078030000}"/>
    <cellStyle name="Normal 5 5 5" xfId="978" xr:uid="{00000000-0005-0000-0000-000079030000}"/>
    <cellStyle name="Normal 5 6" xfId="979" xr:uid="{00000000-0005-0000-0000-00007A030000}"/>
    <cellStyle name="Normal 5 6 2" xfId="980" xr:uid="{00000000-0005-0000-0000-00007B030000}"/>
    <cellStyle name="Normal 5 6 2 2" xfId="981" xr:uid="{00000000-0005-0000-0000-00007C030000}"/>
    <cellStyle name="Normal 5 6 2 3" xfId="982" xr:uid="{00000000-0005-0000-0000-00007D030000}"/>
    <cellStyle name="Normal 5 6 3" xfId="983" xr:uid="{00000000-0005-0000-0000-00007E030000}"/>
    <cellStyle name="Normal 5 6 3 2" xfId="984" xr:uid="{00000000-0005-0000-0000-00007F030000}"/>
    <cellStyle name="Normal 5 6 3 3" xfId="985" xr:uid="{00000000-0005-0000-0000-000080030000}"/>
    <cellStyle name="Normal 5 6 4" xfId="986" xr:uid="{00000000-0005-0000-0000-000081030000}"/>
    <cellStyle name="Normal 5 6 5" xfId="987" xr:uid="{00000000-0005-0000-0000-000082030000}"/>
    <cellStyle name="Normal 5 7" xfId="988" xr:uid="{00000000-0005-0000-0000-000083030000}"/>
    <cellStyle name="Normal 5 7 2" xfId="989" xr:uid="{00000000-0005-0000-0000-000084030000}"/>
    <cellStyle name="Normal 5 7 3" xfId="990" xr:uid="{00000000-0005-0000-0000-000085030000}"/>
    <cellStyle name="Normal 5 8" xfId="991" xr:uid="{00000000-0005-0000-0000-000086030000}"/>
    <cellStyle name="Normal 5 8 2" xfId="992" xr:uid="{00000000-0005-0000-0000-000087030000}"/>
    <cellStyle name="Normal 5 8 3" xfId="993" xr:uid="{00000000-0005-0000-0000-000088030000}"/>
    <cellStyle name="Normal 5 9" xfId="994" xr:uid="{00000000-0005-0000-0000-000089030000}"/>
    <cellStyle name="Normal 5 9 2" xfId="995" xr:uid="{00000000-0005-0000-0000-00008A030000}"/>
    <cellStyle name="Normal 5 9 3" xfId="996" xr:uid="{00000000-0005-0000-0000-00008B030000}"/>
    <cellStyle name="Normal 6" xfId="150" xr:uid="{00000000-0005-0000-0000-00008C030000}"/>
    <cellStyle name="Normal 6 2" xfId="213" xr:uid="{00000000-0005-0000-0000-00008D030000}"/>
    <cellStyle name="Normal 7" xfId="151" xr:uid="{00000000-0005-0000-0000-00008E030000}"/>
    <cellStyle name="Normal 8" xfId="8" xr:uid="{00000000-0005-0000-0000-00008F030000}"/>
    <cellStyle name="Normal 8 2" xfId="162" xr:uid="{00000000-0005-0000-0000-000090030000}"/>
    <cellStyle name="Normal 8 3" xfId="179" xr:uid="{00000000-0005-0000-0000-000091030000}"/>
    <cellStyle name="Normal 8 4" xfId="203" xr:uid="{00000000-0005-0000-0000-000092030000}"/>
    <cellStyle name="Normal 9" xfId="94" xr:uid="{00000000-0005-0000-0000-000093030000}"/>
    <cellStyle name="Normal 9 2" xfId="184" xr:uid="{00000000-0005-0000-0000-000094030000}"/>
    <cellStyle name="Normal 9 3" xfId="207" xr:uid="{00000000-0005-0000-0000-000095030000}"/>
    <cellStyle name="Note" xfId="25" builtinId="10" customBuiltin="1"/>
    <cellStyle name="Note 2" xfId="54" xr:uid="{00000000-0005-0000-0000-000096030000}"/>
    <cellStyle name="Note 2 2" xfId="152" xr:uid="{00000000-0005-0000-0000-000097030000}"/>
    <cellStyle name="Note 2 2 2" xfId="997" xr:uid="{00000000-0005-0000-0000-000098030000}"/>
    <cellStyle name="Note 2 2 3" xfId="998" xr:uid="{00000000-0005-0000-0000-000099030000}"/>
    <cellStyle name="Note 3" xfId="166" xr:uid="{00000000-0005-0000-0000-00009A030000}"/>
    <cellStyle name="Note 3 2" xfId="999" xr:uid="{00000000-0005-0000-0000-00009B030000}"/>
    <cellStyle name="Note 3 3" xfId="1000" xr:uid="{00000000-0005-0000-0000-00009C030000}"/>
    <cellStyle name="Note 4" xfId="190" xr:uid="{00000000-0005-0000-0000-00009D030000}"/>
    <cellStyle name="Output" xfId="20" builtinId="21" customBuiltin="1"/>
    <cellStyle name="Output 2" xfId="81" xr:uid="{00000000-0005-0000-0000-00009E030000}"/>
    <cellStyle name="Output 2 2" xfId="153" xr:uid="{00000000-0005-0000-0000-00009F030000}"/>
    <cellStyle name="Output 2 2 2" xfId="1001" xr:uid="{00000000-0005-0000-0000-0000A0030000}"/>
    <cellStyle name="Output 2 2 3" xfId="1002" xr:uid="{00000000-0005-0000-0000-0000A1030000}"/>
    <cellStyle name="Output 3" xfId="1003" xr:uid="{00000000-0005-0000-0000-0000A2030000}"/>
    <cellStyle name="Percent 2" xfId="2" xr:uid="{00000000-0005-0000-0000-0000A3030000}"/>
    <cellStyle name="Percent 2 2" xfId="97" xr:uid="{00000000-0005-0000-0000-0000A4030000}"/>
    <cellStyle name="Percent 2 2 2" xfId="1004" xr:uid="{00000000-0005-0000-0000-0000A5030000}"/>
    <cellStyle name="Percent 2 3" xfId="1005" xr:uid="{00000000-0005-0000-0000-0000A6030000}"/>
    <cellStyle name="Percent 3" xfId="1006" xr:uid="{00000000-0005-0000-0000-0000A7030000}"/>
    <cellStyle name="Percent 3 2" xfId="1007" xr:uid="{00000000-0005-0000-0000-0000A8030000}"/>
    <cellStyle name="RowLevel_1_N6+artabyuje" xfId="1008" xr:uid="{00000000-0005-0000-0000-0000A9030000}"/>
    <cellStyle name="SN_241" xfId="6" xr:uid="{00000000-0005-0000-0000-0000AA030000}"/>
    <cellStyle name="Style 1" xfId="154" xr:uid="{00000000-0005-0000-0000-0000AB030000}"/>
    <cellStyle name="Style 1 2" xfId="155" xr:uid="{00000000-0005-0000-0000-0000AC030000}"/>
    <cellStyle name="Style 1 2 2" xfId="183" xr:uid="{00000000-0005-0000-0000-0000AD030000}"/>
    <cellStyle name="Style 1_verchnakan_ax21-25_2018" xfId="156" xr:uid="{00000000-0005-0000-0000-0000AE030000}"/>
    <cellStyle name="Title 2" xfId="52" xr:uid="{00000000-0005-0000-0000-0000AF030000}"/>
    <cellStyle name="Title 2 2" xfId="157" xr:uid="{00000000-0005-0000-0000-0000B0030000}"/>
    <cellStyle name="Title 3" xfId="84" xr:uid="{00000000-0005-0000-0000-0000B1030000}"/>
    <cellStyle name="Total" xfId="27" builtinId="25" customBuiltin="1"/>
    <cellStyle name="Total 2" xfId="89" xr:uid="{00000000-0005-0000-0000-0000B2030000}"/>
    <cellStyle name="Total 2 2" xfId="158" xr:uid="{00000000-0005-0000-0000-0000B3030000}"/>
    <cellStyle name="Total 2 2 2" xfId="1009" xr:uid="{00000000-0005-0000-0000-0000B4030000}"/>
    <cellStyle name="Total 2 2 3" xfId="1010" xr:uid="{00000000-0005-0000-0000-0000B5030000}"/>
    <cellStyle name="Total 3" xfId="1011" xr:uid="{00000000-0005-0000-0000-0000B6030000}"/>
    <cellStyle name="Warning Text" xfId="24" builtinId="11" customBuiltin="1"/>
    <cellStyle name="Warning Text 2" xfId="68" xr:uid="{00000000-0005-0000-0000-0000B7030000}"/>
    <cellStyle name="Warning Text 2 2" xfId="159" xr:uid="{00000000-0005-0000-0000-0000B8030000}"/>
    <cellStyle name="Warning Text 3" xfId="1012" xr:uid="{00000000-0005-0000-0000-0000B9030000}"/>
    <cellStyle name="Акцент1 2" xfId="241" xr:uid="{00000000-0005-0000-0000-0000BB030000}"/>
    <cellStyle name="Акцент1 3" xfId="1013" xr:uid="{00000000-0005-0000-0000-0000BC030000}"/>
    <cellStyle name="Акцент2 2" xfId="242" xr:uid="{00000000-0005-0000-0000-0000BE030000}"/>
    <cellStyle name="Акцент2 3" xfId="1014" xr:uid="{00000000-0005-0000-0000-0000BF030000}"/>
    <cellStyle name="Акцент3 2" xfId="243" xr:uid="{00000000-0005-0000-0000-0000C1030000}"/>
    <cellStyle name="Акцент3 3" xfId="1015" xr:uid="{00000000-0005-0000-0000-0000C2030000}"/>
    <cellStyle name="Акцент4 2" xfId="244" xr:uid="{00000000-0005-0000-0000-0000C4030000}"/>
    <cellStyle name="Акцент4 3" xfId="1016" xr:uid="{00000000-0005-0000-0000-0000C5030000}"/>
    <cellStyle name="Акцент5 2" xfId="245" xr:uid="{00000000-0005-0000-0000-0000C7030000}"/>
    <cellStyle name="Акцент5 3" xfId="1017" xr:uid="{00000000-0005-0000-0000-0000C8030000}"/>
    <cellStyle name="Акцент6 2" xfId="246" xr:uid="{00000000-0005-0000-0000-0000CA030000}"/>
    <cellStyle name="Акцент6 3" xfId="1018" xr:uid="{00000000-0005-0000-0000-0000CB030000}"/>
    <cellStyle name="Ввод  2" xfId="247" xr:uid="{00000000-0005-0000-0000-0000CD030000}"/>
    <cellStyle name="Ввод  3" xfId="1019" xr:uid="{00000000-0005-0000-0000-0000CE030000}"/>
    <cellStyle name="Вывод 2" xfId="248" xr:uid="{00000000-0005-0000-0000-0000D0030000}"/>
    <cellStyle name="Вывод 3" xfId="1020" xr:uid="{00000000-0005-0000-0000-0000D1030000}"/>
    <cellStyle name="Вычисление 2" xfId="249" xr:uid="{00000000-0005-0000-0000-0000D3030000}"/>
    <cellStyle name="Вычисление 3" xfId="1021" xr:uid="{00000000-0005-0000-0000-0000D4030000}"/>
    <cellStyle name="Заголовок 1 2" xfId="250" xr:uid="{00000000-0005-0000-0000-0000D7030000}"/>
    <cellStyle name="Заголовок 1 3" xfId="1022" xr:uid="{00000000-0005-0000-0000-0000D8030000}"/>
    <cellStyle name="Заголовок 2 2" xfId="251" xr:uid="{00000000-0005-0000-0000-0000DA030000}"/>
    <cellStyle name="Заголовок 2 3" xfId="1023" xr:uid="{00000000-0005-0000-0000-0000DB030000}"/>
    <cellStyle name="Заголовок 3 2" xfId="252" xr:uid="{00000000-0005-0000-0000-0000DD030000}"/>
    <cellStyle name="Заголовок 3 3" xfId="1024" xr:uid="{00000000-0005-0000-0000-0000DE030000}"/>
    <cellStyle name="Заголовок 4 2" xfId="253" xr:uid="{00000000-0005-0000-0000-0000E0030000}"/>
    <cellStyle name="Заголовок 4 3" xfId="1025" xr:uid="{00000000-0005-0000-0000-0000E1030000}"/>
    <cellStyle name="Итог 2" xfId="254" xr:uid="{00000000-0005-0000-0000-0000E3030000}"/>
    <cellStyle name="Итог 3" xfId="1026" xr:uid="{00000000-0005-0000-0000-0000E4030000}"/>
    <cellStyle name="Контрольная ячейка 2" xfId="255" xr:uid="{00000000-0005-0000-0000-0000E6030000}"/>
    <cellStyle name="Контрольная ячейка 3" xfId="1027" xr:uid="{00000000-0005-0000-0000-0000E7030000}"/>
    <cellStyle name="Название 2" xfId="221" xr:uid="{00000000-0005-0000-0000-0000E8030000}"/>
    <cellStyle name="Нейтральный 2" xfId="256" xr:uid="{00000000-0005-0000-0000-0000EA030000}"/>
    <cellStyle name="Нейтральный 3" xfId="1028" xr:uid="{00000000-0005-0000-0000-0000EB030000}"/>
    <cellStyle name="Обычный 2" xfId="11" xr:uid="{00000000-0005-0000-0000-0000ED030000}"/>
    <cellStyle name="Обычный 2 2" xfId="161" xr:uid="{00000000-0005-0000-0000-0000EE030000}"/>
    <cellStyle name="Обычный 2 2 4" xfId="264" xr:uid="{00000000-0005-0000-0000-0000EF030000}"/>
    <cellStyle name="Обычный 2 3" xfId="160" xr:uid="{00000000-0005-0000-0000-0000F0030000}"/>
    <cellStyle name="Обычный 3" xfId="217" xr:uid="{00000000-0005-0000-0000-0000F1030000}"/>
    <cellStyle name="Обычный 3 2" xfId="1029" xr:uid="{00000000-0005-0000-0000-0000F2030000}"/>
    <cellStyle name="Обычный 3 3" xfId="1030" xr:uid="{00000000-0005-0000-0000-0000F3030000}"/>
    <cellStyle name="Обычный 4" xfId="220" xr:uid="{00000000-0005-0000-0000-0000F4030000}"/>
    <cellStyle name="Обычный 5" xfId="1031" xr:uid="{00000000-0005-0000-0000-0000F5030000}"/>
    <cellStyle name="Обычный 6" xfId="1032" xr:uid="{00000000-0005-0000-0000-0000F6030000}"/>
    <cellStyle name="Обычный 7" xfId="1033" xr:uid="{00000000-0005-0000-0000-0000F7030000}"/>
    <cellStyle name="Плохой 2" xfId="257" xr:uid="{00000000-0005-0000-0000-0000F9030000}"/>
    <cellStyle name="Плохой 3" xfId="1034" xr:uid="{00000000-0005-0000-0000-0000FA030000}"/>
    <cellStyle name="Пояснение 2" xfId="258" xr:uid="{00000000-0005-0000-0000-0000FC030000}"/>
    <cellStyle name="Пояснение 3" xfId="1035" xr:uid="{00000000-0005-0000-0000-0000FD030000}"/>
    <cellStyle name="Примечание 2" xfId="222" xr:uid="{00000000-0005-0000-0000-0000FF030000}"/>
    <cellStyle name="Связанная ячейка 2" xfId="259" xr:uid="{00000000-0005-0000-0000-000001040000}"/>
    <cellStyle name="Связанная ячейка 3" xfId="1036" xr:uid="{00000000-0005-0000-0000-000002040000}"/>
    <cellStyle name="Стиль 1" xfId="260" xr:uid="{00000000-0005-0000-0000-000003040000}"/>
    <cellStyle name="Текст предупреждения 2" xfId="261" xr:uid="{00000000-0005-0000-0000-000005040000}"/>
    <cellStyle name="Текст предупреждения 3" xfId="1037" xr:uid="{00000000-0005-0000-0000-000006040000}"/>
    <cellStyle name="Финансовый 2" xfId="214" xr:uid="{00000000-0005-0000-0000-000008040000}"/>
    <cellStyle name="Финансовый 2 2" xfId="215" xr:uid="{00000000-0005-0000-0000-000009040000}"/>
    <cellStyle name="Финансовый 3" xfId="216" xr:uid="{00000000-0005-0000-0000-00000A040000}"/>
    <cellStyle name="Финансовый 4" xfId="218" xr:uid="{00000000-0005-0000-0000-00000B040000}"/>
    <cellStyle name="Финансовый 5" xfId="1038" xr:uid="{00000000-0005-0000-0000-00000C040000}"/>
    <cellStyle name="Хороший 2" xfId="262" xr:uid="{00000000-0005-0000-0000-00000E040000}"/>
    <cellStyle name="Хороший 3" xfId="1039" xr:uid="{00000000-0005-0000-0000-00000F04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canap%201.6/chanap%208.9%20varchap/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/tp3/Downloads/&#1053;&#1086;&#1074;&#1072;&#1103;%20&#1087;&#1072;&#1087;&#1082;&#1072;/-4.5%20mlrd/Havelvacne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canap%202.5/Naxagic%202.5%20verj/Havelvats%201.6_27.1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canap%201.6/Naxagic%20%20mij%201.6/Havelvats%201.6%20Kar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3-1"/>
      <sheetName val="Հ5"/>
      <sheetName val="Հ6"/>
      <sheetName val="Հ7"/>
      <sheetName val="Հ8"/>
      <sheetName val="Հ9"/>
      <sheetName val="Պահուս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8">
          <cell r="D18" t="str">
            <v>Միջպետական նշանակության ավտոճանապարհներ, այդ թվում</v>
          </cell>
        </row>
        <row r="37">
          <cell r="D37" t="str">
            <v>Հանրապետական նշանակության ավտոճանապարհներ, այդ թվում</v>
          </cell>
        </row>
        <row r="58">
          <cell r="D58" t="str">
            <v>Մարզային նշանակության ավտոճանապարհներ, այդ թվում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  <cell r="C17" t="str">
            <v>Միջպետական նշանակության ավտոճանապարհներ, այդ թվում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 "/>
      <sheetName val="Հ4"/>
      <sheetName val="Հ5"/>
      <sheetName val="Հ6"/>
      <sheetName val="Հ7 "/>
      <sheetName val="Հ8"/>
    </sheetNames>
    <sheetDataSet>
      <sheetData sheetId="0" refreshError="1"/>
      <sheetData sheetId="1"/>
      <sheetData sheetId="2">
        <row r="63">
          <cell r="F63" t="str">
            <v xml:space="preserve"> Եվրոպական ներդրումային բանկի աջակցությամբ իրականացվող Հյուսիս-հարավ միջանցքի զարգացման վարկային ծրագիր, Տրանշ 3</v>
          </cell>
        </row>
        <row r="71">
          <cell r="G71">
            <v>-400000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 "/>
      <sheetName val="Հ4"/>
      <sheetName val="Հ5"/>
      <sheetName val="Հ6"/>
      <sheetName val="Հ7 "/>
      <sheetName val="Հ8"/>
    </sheetNames>
    <sheetDataSet>
      <sheetData sheetId="0"/>
      <sheetData sheetId="1"/>
      <sheetData sheetId="2">
        <row r="23">
          <cell r="F23" t="str">
            <v xml:space="preserve"> Միջպետական և հանրապետական նշանակության ավտոճանապարհների պահպանման և անվտանգ երթևեկության ծառայություններ</v>
          </cell>
        </row>
        <row r="41">
          <cell r="F41" t="str">
            <v xml:space="preserve"> Պետական նշանակության ավտոճանապարհների հիմնանորոգում</v>
          </cell>
        </row>
        <row r="52">
          <cell r="F52" t="str">
            <v xml:space="preserve"> Տրանսպորտային օբյեկտների հիմնանորոգում</v>
          </cell>
        </row>
        <row r="63">
          <cell r="F63" t="str">
            <v xml:space="preserve"> Միջպետական և հանրապետական նշանակության ավտոճանապարհների միջին նորոգում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B475C-A63A-4E7C-B29B-771EC71FBC81}">
  <dimension ref="A1:I62"/>
  <sheetViews>
    <sheetView topLeftCell="A5" zoomScaleNormal="100" workbookViewId="0">
      <selection activeCell="J16" sqref="J16"/>
    </sheetView>
  </sheetViews>
  <sheetFormatPr defaultRowHeight="17.25"/>
  <cols>
    <col min="1" max="1" width="7.42578125" style="164" customWidth="1"/>
    <col min="2" max="2" width="9.5703125" style="164" customWidth="1"/>
    <col min="3" max="3" width="67.85546875" style="163" customWidth="1"/>
    <col min="4" max="4" width="20.28515625" style="189" bestFit="1" customWidth="1"/>
    <col min="5" max="5" width="18.140625" style="189" customWidth="1"/>
    <col min="6" max="6" width="21.140625" style="189" customWidth="1"/>
    <col min="7" max="7" width="18.140625" style="189" customWidth="1"/>
    <col min="8" max="8" width="16.85546875" style="189" customWidth="1"/>
    <col min="9" max="9" width="15.7109375" style="163" bestFit="1" customWidth="1"/>
    <col min="10" max="10" width="13.140625" style="163" customWidth="1"/>
    <col min="11" max="11" width="11.140625" style="163" customWidth="1"/>
    <col min="12" max="16384" width="9.140625" style="163"/>
  </cols>
  <sheetData>
    <row r="1" spans="1:9" ht="16.5" customHeight="1">
      <c r="B1" s="166"/>
      <c r="C1" s="166"/>
      <c r="D1" s="166"/>
      <c r="E1" s="166"/>
      <c r="F1" s="166"/>
      <c r="G1" s="166"/>
      <c r="H1" s="165" t="s">
        <v>94</v>
      </c>
    </row>
    <row r="2" spans="1:9" ht="16.5" customHeight="1">
      <c r="B2" s="166"/>
      <c r="C2" s="166"/>
      <c r="D2" s="166"/>
      <c r="E2" s="166"/>
      <c r="F2" s="166"/>
      <c r="G2" s="166"/>
      <c r="H2" s="165" t="s">
        <v>83</v>
      </c>
    </row>
    <row r="3" spans="1:9" ht="16.5" customHeight="1">
      <c r="B3" s="166"/>
      <c r="C3" s="166"/>
      <c r="D3" s="166"/>
      <c r="E3" s="166"/>
      <c r="F3" s="166"/>
      <c r="G3" s="166"/>
      <c r="H3" s="165" t="s">
        <v>1</v>
      </c>
    </row>
    <row r="4" spans="1:9" ht="52.5" customHeight="1">
      <c r="A4" s="256" t="s">
        <v>82</v>
      </c>
      <c r="B4" s="256"/>
      <c r="C4" s="256"/>
      <c r="D4" s="256"/>
      <c r="E4" s="256"/>
      <c r="F4" s="256"/>
      <c r="G4" s="256"/>
      <c r="H4" s="256"/>
    </row>
    <row r="5" spans="1:9">
      <c r="A5" s="168"/>
      <c r="B5" s="168"/>
      <c r="C5" s="164"/>
      <c r="D5" s="194"/>
      <c r="E5" s="194"/>
      <c r="F5" s="194"/>
      <c r="G5" s="257" t="s">
        <v>63</v>
      </c>
      <c r="H5" s="257"/>
    </row>
    <row r="6" spans="1:9" s="164" customFormat="1" ht="39" customHeight="1">
      <c r="A6" s="258" t="s">
        <v>64</v>
      </c>
      <c r="B6" s="258"/>
      <c r="C6" s="259" t="s">
        <v>65</v>
      </c>
      <c r="D6" s="262" t="s">
        <v>66</v>
      </c>
      <c r="E6" s="263"/>
      <c r="F6" s="263"/>
      <c r="G6" s="263"/>
      <c r="H6" s="264"/>
    </row>
    <row r="7" spans="1:9" s="164" customFormat="1" ht="19.5" customHeight="1">
      <c r="A7" s="258"/>
      <c r="B7" s="258"/>
      <c r="C7" s="260"/>
      <c r="D7" s="265" t="s">
        <v>67</v>
      </c>
      <c r="E7" s="262" t="s">
        <v>68</v>
      </c>
      <c r="F7" s="263"/>
      <c r="G7" s="263"/>
      <c r="H7" s="264"/>
    </row>
    <row r="8" spans="1:9" s="164" customFormat="1" ht="110.25" customHeight="1">
      <c r="A8" s="196" t="s">
        <v>32</v>
      </c>
      <c r="B8" s="196" t="s">
        <v>33</v>
      </c>
      <c r="C8" s="261"/>
      <c r="D8" s="266"/>
      <c r="E8" s="172" t="s">
        <v>69</v>
      </c>
      <c r="F8" s="172" t="s">
        <v>70</v>
      </c>
      <c r="G8" s="172" t="s">
        <v>71</v>
      </c>
      <c r="H8" s="172" t="s">
        <v>72</v>
      </c>
    </row>
    <row r="9" spans="1:9" s="164" customFormat="1" ht="30.75" customHeight="1">
      <c r="A9" s="196"/>
      <c r="B9" s="196"/>
      <c r="C9" s="171" t="s">
        <v>73</v>
      </c>
      <c r="D9" s="198">
        <f>+E9+F9+G9+H9</f>
        <v>1565826.4000000001</v>
      </c>
      <c r="E9" s="198">
        <f t="shared" ref="E9:F9" si="0">+E11</f>
        <v>0</v>
      </c>
      <c r="F9" s="198">
        <f t="shared" si="0"/>
        <v>1470517.9000000001</v>
      </c>
      <c r="G9" s="198">
        <f>+G11</f>
        <v>95308.5</v>
      </c>
      <c r="H9" s="198">
        <f>+H11</f>
        <v>0</v>
      </c>
    </row>
    <row r="10" spans="1:9">
      <c r="A10" s="196"/>
      <c r="B10" s="196"/>
      <c r="C10" s="171" t="s">
        <v>74</v>
      </c>
      <c r="D10" s="197"/>
      <c r="E10" s="197"/>
      <c r="F10" s="197"/>
      <c r="G10" s="197"/>
      <c r="H10" s="197"/>
    </row>
    <row r="11" spans="1:9" s="164" customFormat="1" ht="34.5">
      <c r="A11" s="171"/>
      <c r="B11" s="199"/>
      <c r="C11" s="199" t="s">
        <v>75</v>
      </c>
      <c r="D11" s="198">
        <f>+E11+F11+G11+H11</f>
        <v>1565826.4000000001</v>
      </c>
      <c r="E11" s="200">
        <f t="shared" ref="E11" si="1">E13+E43+E50</f>
        <v>0</v>
      </c>
      <c r="F11" s="200">
        <f>F13+F43+F50</f>
        <v>1470517.9000000001</v>
      </c>
      <c r="G11" s="200">
        <f>G13+G43+G50</f>
        <v>95308.5</v>
      </c>
      <c r="H11" s="201">
        <f t="shared" ref="H11" si="2">H13+H43+H50</f>
        <v>0</v>
      </c>
      <c r="I11" s="202"/>
    </row>
    <row r="12" spans="1:9" s="164" customFormat="1">
      <c r="A12" s="171"/>
      <c r="B12" s="171"/>
      <c r="C12" s="171" t="s">
        <v>34</v>
      </c>
      <c r="D12" s="172"/>
      <c r="E12" s="172"/>
      <c r="F12" s="172"/>
      <c r="G12" s="172"/>
      <c r="H12" s="172"/>
    </row>
    <row r="13" spans="1:9" s="205" customFormat="1" ht="34.5">
      <c r="A13" s="203">
        <v>1049</v>
      </c>
      <c r="B13" s="204">
        <v>21001</v>
      </c>
      <c r="C13" s="203" t="s">
        <v>142</v>
      </c>
      <c r="D13" s="198">
        <f>+E13+F13+G13+H13</f>
        <v>-967175.3</v>
      </c>
      <c r="E13" s="198">
        <f>E15+E23+E27</f>
        <v>0</v>
      </c>
      <c r="F13" s="198">
        <f>F15+F23+F27</f>
        <v>-1041812.8</v>
      </c>
      <c r="G13" s="198">
        <f>G15+G23+G27</f>
        <v>74637.5</v>
      </c>
      <c r="H13" s="198">
        <v>0</v>
      </c>
    </row>
    <row r="14" spans="1:9" s="207" customFormat="1">
      <c r="A14" s="206"/>
      <c r="B14" s="206"/>
      <c r="C14" s="206" t="s">
        <v>34</v>
      </c>
      <c r="D14" s="146"/>
      <c r="E14" s="146"/>
      <c r="F14" s="146"/>
      <c r="G14" s="146"/>
      <c r="H14" s="146"/>
    </row>
    <row r="15" spans="1:9" s="205" customFormat="1" ht="34.5">
      <c r="A15" s="203"/>
      <c r="B15" s="204" t="s">
        <v>78</v>
      </c>
      <c r="C15" s="203" t="str">
        <f>[1]Հ6!D18</f>
        <v>Միջպետական նշանակության ավտոճանապարհներ, այդ թվում</v>
      </c>
      <c r="D15" s="198">
        <f t="shared" ref="D15:D46" si="3">+E15+F15+G15+H15</f>
        <v>-377164.10000000003</v>
      </c>
      <c r="E15" s="198">
        <f>SUM(E16:E22)</f>
        <v>0</v>
      </c>
      <c r="F15" s="198">
        <f>SUM(F16:F22)</f>
        <v>-377164.10000000003</v>
      </c>
      <c r="G15" s="198">
        <f>SUM(G16:G22)</f>
        <v>0</v>
      </c>
      <c r="H15" s="198">
        <f>SUM(H16:H22)</f>
        <v>0</v>
      </c>
    </row>
    <row r="16" spans="1:9" s="207" customFormat="1" ht="51.75">
      <c r="A16" s="206"/>
      <c r="B16" s="208"/>
      <c r="C16" s="133" t="s">
        <v>176</v>
      </c>
      <c r="D16" s="146">
        <f>+E16+F16+G16+H16</f>
        <v>-99320</v>
      </c>
      <c r="E16" s="146">
        <v>0</v>
      </c>
      <c r="F16" s="209">
        <v>-99320</v>
      </c>
      <c r="G16" s="146">
        <v>0</v>
      </c>
      <c r="H16" s="146">
        <v>0</v>
      </c>
    </row>
    <row r="17" spans="1:8" s="207" customFormat="1" ht="51.75">
      <c r="A17" s="206"/>
      <c r="B17" s="208"/>
      <c r="C17" s="133" t="s">
        <v>177</v>
      </c>
      <c r="D17" s="146">
        <f t="shared" ref="D17:D18" si="4">+E17+F17+G17+H17</f>
        <v>-13595.8</v>
      </c>
      <c r="E17" s="146">
        <v>0</v>
      </c>
      <c r="F17" s="209">
        <v>-13595.8</v>
      </c>
      <c r="G17" s="146">
        <v>0</v>
      </c>
      <c r="H17" s="146">
        <v>0</v>
      </c>
    </row>
    <row r="18" spans="1:8" s="207" customFormat="1" ht="51.75">
      <c r="A18" s="206"/>
      <c r="B18" s="208"/>
      <c r="C18" s="133" t="s">
        <v>178</v>
      </c>
      <c r="D18" s="146">
        <f t="shared" si="4"/>
        <v>-12108.9</v>
      </c>
      <c r="E18" s="146">
        <v>0</v>
      </c>
      <c r="F18" s="209">
        <v>-12108.9</v>
      </c>
      <c r="G18" s="146">
        <v>0</v>
      </c>
      <c r="H18" s="146">
        <v>0</v>
      </c>
    </row>
    <row r="19" spans="1:8" s="207" customFormat="1" ht="51.75">
      <c r="A19" s="206"/>
      <c r="B19" s="208"/>
      <c r="C19" s="133" t="s">
        <v>179</v>
      </c>
      <c r="D19" s="146">
        <f t="shared" si="3"/>
        <v>-3815.3</v>
      </c>
      <c r="E19" s="146">
        <v>0</v>
      </c>
      <c r="F19" s="209">
        <v>-3815.3</v>
      </c>
      <c r="G19" s="146">
        <v>0</v>
      </c>
      <c r="H19" s="146">
        <v>0</v>
      </c>
    </row>
    <row r="20" spans="1:8" s="207" customFormat="1" ht="51.75">
      <c r="A20" s="206"/>
      <c r="B20" s="208"/>
      <c r="C20" s="139" t="s">
        <v>283</v>
      </c>
      <c r="D20" s="146">
        <f t="shared" si="3"/>
        <v>-243969.9</v>
      </c>
      <c r="E20" s="146">
        <v>0</v>
      </c>
      <c r="F20" s="209">
        <v>-243969.9</v>
      </c>
      <c r="G20" s="146">
        <v>0</v>
      </c>
      <c r="H20" s="146">
        <v>0</v>
      </c>
    </row>
    <row r="21" spans="1:8" s="207" customFormat="1" ht="51.75">
      <c r="A21" s="206"/>
      <c r="B21" s="208"/>
      <c r="C21" s="136" t="s">
        <v>180</v>
      </c>
      <c r="D21" s="146">
        <f t="shared" si="3"/>
        <v>-22284.7</v>
      </c>
      <c r="E21" s="146">
        <v>0</v>
      </c>
      <c r="F21" s="209">
        <v>-22284.7</v>
      </c>
      <c r="G21" s="146">
        <v>0</v>
      </c>
      <c r="H21" s="146">
        <v>0</v>
      </c>
    </row>
    <row r="22" spans="1:8" s="207" customFormat="1" ht="51.75">
      <c r="A22" s="206"/>
      <c r="B22" s="208"/>
      <c r="C22" s="136" t="s">
        <v>181</v>
      </c>
      <c r="D22" s="146">
        <f t="shared" si="3"/>
        <v>17930.5</v>
      </c>
      <c r="E22" s="146">
        <v>0</v>
      </c>
      <c r="F22" s="209">
        <v>17930.5</v>
      </c>
      <c r="G22" s="146">
        <v>0</v>
      </c>
      <c r="H22" s="146">
        <v>0</v>
      </c>
    </row>
    <row r="23" spans="1:8" s="205" customFormat="1" ht="34.5">
      <c r="A23" s="203"/>
      <c r="B23" s="204" t="s">
        <v>80</v>
      </c>
      <c r="C23" s="203" t="str">
        <f>[1]Հ6!D37</f>
        <v>Հանրապետական նշանակության ավտոճանապարհներ, այդ թվում</v>
      </c>
      <c r="D23" s="198">
        <f t="shared" si="3"/>
        <v>-427009.4</v>
      </c>
      <c r="E23" s="198">
        <f>SUM(E24:E26)</f>
        <v>0</v>
      </c>
      <c r="F23" s="198">
        <f>SUM(F24:F26)</f>
        <v>-428999.4</v>
      </c>
      <c r="G23" s="198">
        <f>SUM(G24:G26)</f>
        <v>1990</v>
      </c>
      <c r="H23" s="198">
        <f>SUM(H24:H26)</f>
        <v>0</v>
      </c>
    </row>
    <row r="24" spans="1:8" s="207" customFormat="1" ht="69">
      <c r="A24" s="206"/>
      <c r="B24" s="208"/>
      <c r="C24" s="136" t="s">
        <v>182</v>
      </c>
      <c r="D24" s="146">
        <f t="shared" si="3"/>
        <v>1990</v>
      </c>
      <c r="E24" s="146">
        <v>0</v>
      </c>
      <c r="F24" s="146"/>
      <c r="G24" s="146">
        <v>1990</v>
      </c>
      <c r="H24" s="146">
        <v>0</v>
      </c>
    </row>
    <row r="25" spans="1:8" s="207" customFormat="1" ht="69">
      <c r="A25" s="206"/>
      <c r="B25" s="208"/>
      <c r="C25" s="137" t="s">
        <v>183</v>
      </c>
      <c r="D25" s="146">
        <f t="shared" si="3"/>
        <v>217735.1</v>
      </c>
      <c r="E25" s="146">
        <v>0</v>
      </c>
      <c r="F25" s="146">
        <v>217735.1</v>
      </c>
      <c r="G25" s="146">
        <v>0</v>
      </c>
      <c r="H25" s="146">
        <v>0</v>
      </c>
    </row>
    <row r="26" spans="1:8" s="207" customFormat="1" ht="51.75">
      <c r="A26" s="206"/>
      <c r="B26" s="208"/>
      <c r="C26" s="138" t="s">
        <v>184</v>
      </c>
      <c r="D26" s="146">
        <f t="shared" si="3"/>
        <v>-646734.5</v>
      </c>
      <c r="E26" s="146">
        <v>0</v>
      </c>
      <c r="F26" s="146">
        <v>-646734.5</v>
      </c>
      <c r="G26" s="146"/>
      <c r="H26" s="146">
        <v>0</v>
      </c>
    </row>
    <row r="27" spans="1:8" s="205" customFormat="1" ht="34.5">
      <c r="A27" s="203"/>
      <c r="B27" s="204" t="s">
        <v>144</v>
      </c>
      <c r="C27" s="203" t="str">
        <f>[1]Հ6!D58</f>
        <v>Մարզային նշանակության ավտոճանապարհներ, այդ թվում</v>
      </c>
      <c r="D27" s="198">
        <f t="shared" si="3"/>
        <v>-163001.8000000001</v>
      </c>
      <c r="E27" s="198">
        <f>SUM(E28:E42)</f>
        <v>0</v>
      </c>
      <c r="F27" s="198">
        <f>SUM(F28:F42)</f>
        <v>-235649.3000000001</v>
      </c>
      <c r="G27" s="198">
        <f>SUM(G28:G42)</f>
        <v>72647.5</v>
      </c>
      <c r="H27" s="198">
        <f t="shared" ref="H27" si="5">SUM(H28:H42)</f>
        <v>0</v>
      </c>
    </row>
    <row r="28" spans="1:8" s="207" customFormat="1" ht="34.5">
      <c r="A28" s="206"/>
      <c r="B28" s="208"/>
      <c r="C28" s="137" t="s">
        <v>185</v>
      </c>
      <c r="D28" s="146">
        <f t="shared" si="3"/>
        <v>-4591.5</v>
      </c>
      <c r="E28" s="146">
        <v>0</v>
      </c>
      <c r="F28" s="149">
        <v>-4591.5</v>
      </c>
      <c r="G28" s="146"/>
      <c r="H28" s="146">
        <v>0</v>
      </c>
    </row>
    <row r="29" spans="1:8" s="207" customFormat="1" ht="34.5">
      <c r="A29" s="206"/>
      <c r="B29" s="208"/>
      <c r="C29" s="137" t="s">
        <v>186</v>
      </c>
      <c r="D29" s="146">
        <f t="shared" si="3"/>
        <v>-1660.9</v>
      </c>
      <c r="E29" s="146">
        <v>0</v>
      </c>
      <c r="F29" s="149">
        <v>-1660.9</v>
      </c>
      <c r="G29" s="146"/>
      <c r="H29" s="146">
        <v>0</v>
      </c>
    </row>
    <row r="30" spans="1:8" s="207" customFormat="1" ht="34.5">
      <c r="A30" s="206"/>
      <c r="B30" s="208"/>
      <c r="C30" s="136" t="s">
        <v>187</v>
      </c>
      <c r="D30" s="146">
        <f t="shared" si="3"/>
        <v>3349.5</v>
      </c>
      <c r="E30" s="146">
        <v>0</v>
      </c>
      <c r="F30" s="146"/>
      <c r="G30" s="146">
        <v>3349.5</v>
      </c>
      <c r="H30" s="146">
        <v>0</v>
      </c>
    </row>
    <row r="31" spans="1:8" s="207" customFormat="1" ht="51.75">
      <c r="A31" s="206"/>
      <c r="B31" s="208"/>
      <c r="C31" s="136" t="s">
        <v>188</v>
      </c>
      <c r="D31" s="146">
        <f t="shared" si="3"/>
        <v>598930.30000000005</v>
      </c>
      <c r="E31" s="146">
        <v>0</v>
      </c>
      <c r="F31" s="149">
        <v>598930.30000000005</v>
      </c>
      <c r="G31" s="146"/>
      <c r="H31" s="146">
        <v>0</v>
      </c>
    </row>
    <row r="32" spans="1:8" s="207" customFormat="1" ht="51.75">
      <c r="A32" s="206"/>
      <c r="B32" s="208"/>
      <c r="C32" s="137" t="s">
        <v>189</v>
      </c>
      <c r="D32" s="146">
        <f t="shared" si="3"/>
        <v>-897.5</v>
      </c>
      <c r="E32" s="146">
        <v>0</v>
      </c>
      <c r="F32" s="209">
        <v>-897.5</v>
      </c>
      <c r="G32" s="146"/>
      <c r="H32" s="146">
        <v>0</v>
      </c>
    </row>
    <row r="33" spans="1:8" s="207" customFormat="1" ht="51.75">
      <c r="A33" s="206"/>
      <c r="B33" s="208"/>
      <c r="C33" s="138" t="s">
        <v>190</v>
      </c>
      <c r="D33" s="146">
        <f t="shared" si="3"/>
        <v>-380.3</v>
      </c>
      <c r="E33" s="146">
        <v>0</v>
      </c>
      <c r="F33" s="209">
        <v>-380.3</v>
      </c>
      <c r="G33" s="146"/>
      <c r="H33" s="146">
        <v>0</v>
      </c>
    </row>
    <row r="34" spans="1:8" s="207" customFormat="1" ht="51.75">
      <c r="A34" s="210"/>
      <c r="B34" s="208"/>
      <c r="C34" s="138" t="s">
        <v>191</v>
      </c>
      <c r="D34" s="146">
        <f t="shared" si="3"/>
        <v>-3607.8</v>
      </c>
      <c r="E34" s="209"/>
      <c r="F34" s="209">
        <v>-3607.8</v>
      </c>
      <c r="G34" s="209"/>
      <c r="H34" s="209"/>
    </row>
    <row r="35" spans="1:8" s="207" customFormat="1" ht="34.5">
      <c r="A35" s="206"/>
      <c r="B35" s="208"/>
      <c r="C35" s="139" t="s">
        <v>192</v>
      </c>
      <c r="D35" s="146">
        <f t="shared" si="3"/>
        <v>15719.2</v>
      </c>
      <c r="E35" s="146">
        <v>0</v>
      </c>
      <c r="F35" s="209">
        <v>15719.2</v>
      </c>
      <c r="G35" s="146"/>
      <c r="H35" s="146">
        <v>0</v>
      </c>
    </row>
    <row r="36" spans="1:8" s="207" customFormat="1" ht="51.75">
      <c r="A36" s="206"/>
      <c r="B36" s="208"/>
      <c r="C36" s="136" t="s">
        <v>193</v>
      </c>
      <c r="D36" s="146">
        <f t="shared" si="3"/>
        <v>-6803.2</v>
      </c>
      <c r="E36" s="146">
        <v>0</v>
      </c>
      <c r="F36" s="209">
        <v>-6803.2</v>
      </c>
      <c r="G36" s="146"/>
      <c r="H36" s="146">
        <v>0</v>
      </c>
    </row>
    <row r="37" spans="1:8" s="207" customFormat="1" ht="86.25">
      <c r="A37" s="206"/>
      <c r="B37" s="208"/>
      <c r="C37" s="138" t="s">
        <v>194</v>
      </c>
      <c r="D37" s="146">
        <f t="shared" si="3"/>
        <v>-5643.8</v>
      </c>
      <c r="E37" s="146">
        <v>0</v>
      </c>
      <c r="F37" s="209">
        <v>-5643.8</v>
      </c>
      <c r="G37" s="146"/>
      <c r="H37" s="146">
        <v>0</v>
      </c>
    </row>
    <row r="38" spans="1:8" s="207" customFormat="1" ht="29.25" customHeight="1">
      <c r="A38" s="206"/>
      <c r="B38" s="208"/>
      <c r="C38" s="138" t="s">
        <v>195</v>
      </c>
      <c r="D38" s="146">
        <f t="shared" si="3"/>
        <v>-139877.20000000001</v>
      </c>
      <c r="E38" s="146">
        <v>0</v>
      </c>
      <c r="F38" s="209">
        <v>-139877.20000000001</v>
      </c>
      <c r="G38" s="146"/>
      <c r="H38" s="146">
        <v>0</v>
      </c>
    </row>
    <row r="39" spans="1:8" s="207" customFormat="1" ht="30.75" customHeight="1">
      <c r="A39" s="206"/>
      <c r="B39" s="208"/>
      <c r="C39" s="138" t="s">
        <v>196</v>
      </c>
      <c r="D39" s="146">
        <f t="shared" si="3"/>
        <v>-40982.6</v>
      </c>
      <c r="E39" s="146">
        <v>0</v>
      </c>
      <c r="F39" s="149">
        <v>-40982.6</v>
      </c>
      <c r="G39" s="146"/>
      <c r="H39" s="146">
        <v>0</v>
      </c>
    </row>
    <row r="40" spans="1:8" s="207" customFormat="1" ht="34.5">
      <c r="A40" s="206"/>
      <c r="B40" s="208"/>
      <c r="C40" s="140" t="s">
        <v>197</v>
      </c>
      <c r="D40" s="146">
        <f t="shared" si="3"/>
        <v>50899</v>
      </c>
      <c r="E40" s="146">
        <v>0</v>
      </c>
      <c r="F40" s="146"/>
      <c r="G40" s="209">
        <v>50899</v>
      </c>
      <c r="H40" s="146">
        <v>0</v>
      </c>
    </row>
    <row r="41" spans="1:8" s="207" customFormat="1" ht="34.5">
      <c r="A41" s="206"/>
      <c r="B41" s="208"/>
      <c r="C41" s="140" t="s">
        <v>198</v>
      </c>
      <c r="D41" s="146">
        <f t="shared" si="3"/>
        <v>18399</v>
      </c>
      <c r="E41" s="146">
        <v>0</v>
      </c>
      <c r="F41" s="146"/>
      <c r="G41" s="209">
        <v>18399</v>
      </c>
      <c r="H41" s="146">
        <v>0</v>
      </c>
    </row>
    <row r="42" spans="1:8" s="207" customFormat="1" ht="34.5">
      <c r="A42" s="206"/>
      <c r="B42" s="208"/>
      <c r="C42" s="138" t="s">
        <v>199</v>
      </c>
      <c r="D42" s="146">
        <f t="shared" si="3"/>
        <v>-645854</v>
      </c>
      <c r="E42" s="146">
        <v>0</v>
      </c>
      <c r="F42" s="149">
        <v>-645854</v>
      </c>
      <c r="G42" s="146">
        <v>0</v>
      </c>
      <c r="H42" s="146">
        <v>0</v>
      </c>
    </row>
    <row r="43" spans="1:8" s="205" customFormat="1" ht="25.5" customHeight="1">
      <c r="A43" s="203">
        <v>1049</v>
      </c>
      <c r="B43" s="204">
        <v>21002</v>
      </c>
      <c r="C43" s="203" t="s">
        <v>143</v>
      </c>
      <c r="D43" s="198">
        <f>+E43+F43+G43+H43</f>
        <v>14218</v>
      </c>
      <c r="E43" s="198">
        <f t="shared" ref="E43" si="6">SUM(E44:E49)</f>
        <v>0</v>
      </c>
      <c r="F43" s="198">
        <f>SUM(F44:F49)</f>
        <v>-6453</v>
      </c>
      <c r="G43" s="198">
        <f t="shared" ref="G43:H43" si="7">SUM(G44:G49)</f>
        <v>20671</v>
      </c>
      <c r="H43" s="198">
        <f t="shared" si="7"/>
        <v>0</v>
      </c>
    </row>
    <row r="44" spans="1:8" s="207" customFormat="1" ht="48" customHeight="1">
      <c r="A44" s="206"/>
      <c r="B44" s="206"/>
      <c r="C44" s="141" t="s">
        <v>200</v>
      </c>
      <c r="D44" s="146">
        <f t="shared" si="3"/>
        <v>1375</v>
      </c>
      <c r="E44" s="146">
        <v>0</v>
      </c>
      <c r="F44" s="146">
        <v>0</v>
      </c>
      <c r="G44" s="146">
        <v>1375</v>
      </c>
      <c r="H44" s="146">
        <v>0</v>
      </c>
    </row>
    <row r="45" spans="1:8" s="207" customFormat="1" ht="48" customHeight="1">
      <c r="A45" s="206"/>
      <c r="B45" s="206"/>
      <c r="C45" s="138" t="s">
        <v>201</v>
      </c>
      <c r="D45" s="146">
        <f t="shared" si="3"/>
        <v>4140</v>
      </c>
      <c r="E45" s="146">
        <v>0</v>
      </c>
      <c r="F45" s="146">
        <v>0</v>
      </c>
      <c r="G45" s="146">
        <v>4140</v>
      </c>
      <c r="H45" s="146">
        <v>0</v>
      </c>
    </row>
    <row r="46" spans="1:8" s="207" customFormat="1" ht="48" customHeight="1">
      <c r="A46" s="206"/>
      <c r="B46" s="206"/>
      <c r="C46" s="138" t="s">
        <v>202</v>
      </c>
      <c r="D46" s="146">
        <f t="shared" si="3"/>
        <v>2736</v>
      </c>
      <c r="E46" s="146">
        <v>0</v>
      </c>
      <c r="F46" s="146">
        <v>0</v>
      </c>
      <c r="G46" s="146">
        <v>2736</v>
      </c>
      <c r="H46" s="146">
        <v>0</v>
      </c>
    </row>
    <row r="47" spans="1:8" s="207" customFormat="1" ht="48" customHeight="1">
      <c r="A47" s="206"/>
      <c r="B47" s="206"/>
      <c r="C47" s="138" t="s">
        <v>203</v>
      </c>
      <c r="D47" s="146">
        <f t="shared" ref="D47:D49" si="8">+E47+F47+G47+H47</f>
        <v>-6453</v>
      </c>
      <c r="E47" s="146">
        <v>0</v>
      </c>
      <c r="F47" s="211">
        <v>-6453</v>
      </c>
      <c r="G47" s="146"/>
      <c r="H47" s="146">
        <v>0</v>
      </c>
    </row>
    <row r="48" spans="1:8" s="207" customFormat="1" ht="36" customHeight="1">
      <c r="A48" s="206"/>
      <c r="B48" s="206"/>
      <c r="C48" s="138" t="s">
        <v>204</v>
      </c>
      <c r="D48" s="146">
        <f t="shared" si="8"/>
        <v>420</v>
      </c>
      <c r="E48" s="146">
        <v>0</v>
      </c>
      <c r="F48" s="146">
        <v>0</v>
      </c>
      <c r="G48" s="209">
        <v>420</v>
      </c>
      <c r="H48" s="146">
        <v>0</v>
      </c>
    </row>
    <row r="49" spans="1:8" s="207" customFormat="1" ht="48" customHeight="1">
      <c r="A49" s="206"/>
      <c r="B49" s="206"/>
      <c r="C49" s="142" t="s">
        <v>205</v>
      </c>
      <c r="D49" s="146">
        <f t="shared" si="8"/>
        <v>12000</v>
      </c>
      <c r="E49" s="146">
        <v>0</v>
      </c>
      <c r="F49" s="146">
        <v>0</v>
      </c>
      <c r="G49" s="209">
        <v>12000</v>
      </c>
      <c r="H49" s="146">
        <v>0</v>
      </c>
    </row>
    <row r="50" spans="1:8" s="214" customFormat="1" ht="34.5">
      <c r="A50" s="212">
        <v>1049</v>
      </c>
      <c r="B50" s="213">
        <v>21020</v>
      </c>
      <c r="C50" s="212" t="s">
        <v>95</v>
      </c>
      <c r="D50" s="198">
        <f>+E50+F50+G50+H50</f>
        <v>2518783.7000000002</v>
      </c>
      <c r="E50" s="198">
        <f>E52</f>
        <v>0</v>
      </c>
      <c r="F50" s="198">
        <f>F52+F56</f>
        <v>2518783.7000000002</v>
      </c>
      <c r="G50" s="198">
        <f>G52</f>
        <v>0</v>
      </c>
      <c r="H50" s="198">
        <f>H52</f>
        <v>0</v>
      </c>
    </row>
    <row r="51" spans="1:8">
      <c r="A51" s="171"/>
      <c r="B51" s="171"/>
      <c r="C51" s="171" t="s">
        <v>34</v>
      </c>
      <c r="D51" s="146"/>
      <c r="E51" s="146"/>
      <c r="F51" s="146"/>
      <c r="G51" s="146"/>
      <c r="H51" s="146"/>
    </row>
    <row r="52" spans="1:8" s="214" customFormat="1" ht="34.5">
      <c r="A52" s="212"/>
      <c r="B52" s="213" t="str">
        <f>+'[2]3'!B17</f>
        <v>1</v>
      </c>
      <c r="C52" s="212" t="str">
        <f>+'[2]3'!C17</f>
        <v>Միջպետական նշանակության ավտոճանապարհներ, այդ թվում</v>
      </c>
      <c r="D52" s="198">
        <f>+E52+F52+G52+H52</f>
        <v>1893780.5</v>
      </c>
      <c r="E52" s="198">
        <f>SUM(E53:E53)</f>
        <v>0</v>
      </c>
      <c r="F52" s="198">
        <f>SUM(F53:F55)</f>
        <v>1893780.5</v>
      </c>
      <c r="G52" s="198">
        <f>SUM(G53:G53)</f>
        <v>0</v>
      </c>
      <c r="H52" s="198">
        <f>SUM(H53:H53)</f>
        <v>0</v>
      </c>
    </row>
    <row r="53" spans="1:8" ht="72" customHeight="1">
      <c r="A53" s="171"/>
      <c r="B53" s="195"/>
      <c r="C53" s="144" t="s">
        <v>247</v>
      </c>
      <c r="D53" s="146">
        <f t="shared" ref="D53:D57" si="9">+E53+F53+G53+H53</f>
        <v>612000</v>
      </c>
      <c r="E53" s="146">
        <v>0</v>
      </c>
      <c r="F53" s="146">
        <v>612000</v>
      </c>
      <c r="G53" s="146">
        <v>0</v>
      </c>
      <c r="H53" s="146">
        <v>0</v>
      </c>
    </row>
    <row r="54" spans="1:8" s="207" customFormat="1" ht="51.75">
      <c r="A54" s="206"/>
      <c r="B54" s="208"/>
      <c r="C54" s="133" t="s">
        <v>313</v>
      </c>
      <c r="D54" s="146">
        <f>+E54+F54+G54+H54</f>
        <v>235680</v>
      </c>
      <c r="E54" s="146">
        <v>0</v>
      </c>
      <c r="F54" s="146">
        <v>235680</v>
      </c>
      <c r="G54" s="146">
        <v>0</v>
      </c>
      <c r="H54" s="146">
        <v>0</v>
      </c>
    </row>
    <row r="55" spans="1:8" ht="72" customHeight="1">
      <c r="A55" s="171"/>
      <c r="B55" s="195"/>
      <c r="C55" s="145" t="s">
        <v>248</v>
      </c>
      <c r="D55" s="146">
        <f t="shared" si="9"/>
        <v>1046100.5</v>
      </c>
      <c r="E55" s="147"/>
      <c r="F55" s="147">
        <v>1046100.5</v>
      </c>
      <c r="G55" s="146"/>
      <c r="H55" s="146"/>
    </row>
    <row r="56" spans="1:8" s="205" customFormat="1" ht="34.5">
      <c r="A56" s="203"/>
      <c r="B56" s="204" t="s">
        <v>80</v>
      </c>
      <c r="C56" s="127" t="str">
        <f>Հ5!D63</f>
        <v>Հանրապետական նշանակության ավտոճանապարհներ, այդ թվում</v>
      </c>
      <c r="D56" s="198">
        <f t="shared" si="9"/>
        <v>625003.19999999995</v>
      </c>
      <c r="E56" s="198">
        <f>SUM(E57:E57)</f>
        <v>0</v>
      </c>
      <c r="F56" s="198">
        <f>SUM(F57:F57)</f>
        <v>625003.19999999995</v>
      </c>
      <c r="G56" s="198">
        <f>SUM(G57:G57)</f>
        <v>0</v>
      </c>
      <c r="H56" s="198">
        <f>SUM(H57:H57)</f>
        <v>0</v>
      </c>
    </row>
    <row r="57" spans="1:8" s="207" customFormat="1" ht="103.5">
      <c r="A57" s="206"/>
      <c r="B57" s="208"/>
      <c r="C57" s="133" t="s">
        <v>314</v>
      </c>
      <c r="D57" s="146">
        <f t="shared" si="9"/>
        <v>625003.19999999995</v>
      </c>
      <c r="E57" s="146">
        <v>0</v>
      </c>
      <c r="F57" s="146">
        <v>625003.19999999995</v>
      </c>
      <c r="G57" s="146"/>
      <c r="H57" s="146">
        <v>0</v>
      </c>
    </row>
    <row r="58" spans="1:8" ht="29.25" customHeight="1">
      <c r="A58" s="163"/>
      <c r="B58" s="163"/>
      <c r="D58" s="163"/>
      <c r="E58" s="163"/>
      <c r="F58" s="163"/>
      <c r="G58" s="163"/>
      <c r="H58" s="163"/>
    </row>
    <row r="59" spans="1:8" ht="15.75" customHeight="1">
      <c r="A59" s="163"/>
      <c r="B59" s="163"/>
      <c r="C59" s="163" t="s">
        <v>324</v>
      </c>
      <c r="D59" s="163"/>
      <c r="E59" s="163"/>
      <c r="F59" s="163"/>
      <c r="G59" s="163"/>
      <c r="H59" s="163"/>
    </row>
    <row r="60" spans="1:8" ht="21.75" customHeight="1">
      <c r="A60" s="163"/>
      <c r="B60" s="163"/>
      <c r="C60" s="163" t="s">
        <v>325</v>
      </c>
      <c r="D60" s="163"/>
      <c r="E60" s="163"/>
      <c r="F60" s="163"/>
      <c r="G60" s="163"/>
      <c r="H60" s="163"/>
    </row>
    <row r="61" spans="1:8" ht="15" customHeight="1">
      <c r="A61" s="163"/>
      <c r="B61" s="163"/>
      <c r="C61" s="163" t="s">
        <v>323</v>
      </c>
      <c r="D61" s="256" t="s">
        <v>326</v>
      </c>
      <c r="E61" s="256"/>
      <c r="F61" s="163"/>
      <c r="G61" s="163"/>
      <c r="H61" s="163"/>
    </row>
    <row r="62" spans="1:8" ht="57" customHeight="1">
      <c r="A62" s="163"/>
      <c r="B62" s="163"/>
      <c r="D62" s="163"/>
      <c r="E62" s="163"/>
      <c r="F62" s="163"/>
      <c r="G62" s="163"/>
      <c r="H62" s="163"/>
    </row>
  </sheetData>
  <mergeCells count="8">
    <mergeCell ref="D61:E61"/>
    <mergeCell ref="A4:H4"/>
    <mergeCell ref="G5:H5"/>
    <mergeCell ref="A6:B7"/>
    <mergeCell ref="C6:C8"/>
    <mergeCell ref="D6:H6"/>
    <mergeCell ref="D7:D8"/>
    <mergeCell ref="E7:H7"/>
  </mergeCells>
  <phoneticPr fontId="81" type="noConversion"/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69"/>
  <sheetViews>
    <sheetView topLeftCell="A55" zoomScaleNormal="100" workbookViewId="0">
      <selection activeCell="D14" sqref="D14"/>
    </sheetView>
  </sheetViews>
  <sheetFormatPr defaultColWidth="9.140625" defaultRowHeight="17.25"/>
  <cols>
    <col min="1" max="1" width="10.42578125" style="14" customWidth="1"/>
    <col min="2" max="2" width="15.5703125" style="15" customWidth="1"/>
    <col min="3" max="3" width="67.85546875" style="14" customWidth="1"/>
    <col min="4" max="4" width="26.5703125" style="14" customWidth="1"/>
    <col min="5" max="6" width="11.140625" style="14" customWidth="1"/>
    <col min="7" max="16384" width="9.140625" style="14"/>
  </cols>
  <sheetData>
    <row r="2" spans="1:4" ht="16.5" customHeight="1">
      <c r="D2" s="62" t="s">
        <v>11</v>
      </c>
    </row>
    <row r="3" spans="1:4" ht="16.5" customHeight="1">
      <c r="D3" s="62" t="s">
        <v>133</v>
      </c>
    </row>
    <row r="4" spans="1:4" ht="16.5" customHeight="1">
      <c r="D4" s="62" t="s">
        <v>1</v>
      </c>
    </row>
    <row r="6" spans="1:4" ht="80.25" customHeight="1">
      <c r="A6" s="267" t="s">
        <v>132</v>
      </c>
      <c r="B6" s="267"/>
      <c r="C6" s="267"/>
      <c r="D6" s="267"/>
    </row>
    <row r="8" spans="1:4">
      <c r="D8" s="14" t="s">
        <v>109</v>
      </c>
    </row>
    <row r="9" spans="1:4" s="23" customFormat="1" ht="107.25" customHeight="1">
      <c r="A9" s="268" t="s">
        <v>2</v>
      </c>
      <c r="B9" s="269"/>
      <c r="C9" s="270" t="s">
        <v>115</v>
      </c>
      <c r="D9" s="18" t="s">
        <v>36</v>
      </c>
    </row>
    <row r="10" spans="1:4" s="23" customFormat="1" ht="19.5" customHeight="1">
      <c r="A10" s="60" t="s">
        <v>32</v>
      </c>
      <c r="B10" s="60" t="s">
        <v>33</v>
      </c>
      <c r="C10" s="270"/>
      <c r="D10" s="60" t="s">
        <v>31</v>
      </c>
    </row>
    <row r="11" spans="1:4" s="23" customFormat="1" ht="22.5" customHeight="1">
      <c r="A11" s="97"/>
      <c r="B11" s="271" t="s">
        <v>116</v>
      </c>
      <c r="C11" s="271"/>
      <c r="D11" s="22">
        <f>D12</f>
        <v>0</v>
      </c>
    </row>
    <row r="12" spans="1:4" s="23" customFormat="1" ht="34.5">
      <c r="A12" s="2"/>
      <c r="B12" s="60"/>
      <c r="C12" s="98" t="s">
        <v>35</v>
      </c>
      <c r="D12" s="22">
        <f>D14</f>
        <v>0</v>
      </c>
    </row>
    <row r="13" spans="1:4">
      <c r="A13" s="216">
        <v>1049</v>
      </c>
      <c r="B13" s="161"/>
      <c r="C13" s="34" t="s">
        <v>117</v>
      </c>
      <c r="D13" s="22"/>
    </row>
    <row r="14" spans="1:4">
      <c r="A14" s="34"/>
      <c r="B14" s="161"/>
      <c r="C14" s="215" t="s">
        <v>58</v>
      </c>
      <c r="D14" s="58">
        <f>D20+D27+D34+D40+D59+D53+D47</f>
        <v>0</v>
      </c>
    </row>
    <row r="15" spans="1:4">
      <c r="A15" s="34"/>
      <c r="B15" s="161"/>
      <c r="C15" s="34" t="s">
        <v>118</v>
      </c>
      <c r="D15" s="22"/>
    </row>
    <row r="16" spans="1:4" ht="34.5">
      <c r="A16" s="34"/>
      <c r="B16" s="161"/>
      <c r="C16" s="2" t="s">
        <v>119</v>
      </c>
      <c r="D16" s="22"/>
    </row>
    <row r="17" spans="1:6">
      <c r="A17" s="34"/>
      <c r="B17" s="161"/>
      <c r="C17" s="34" t="s">
        <v>120</v>
      </c>
      <c r="D17" s="22"/>
      <c r="F17" s="99"/>
    </row>
    <row r="18" spans="1:6" ht="51.75">
      <c r="A18" s="34"/>
      <c r="B18" s="161"/>
      <c r="C18" s="2" t="s">
        <v>121</v>
      </c>
      <c r="D18" s="22"/>
    </row>
    <row r="19" spans="1:6">
      <c r="B19" s="60"/>
      <c r="C19" s="100" t="s">
        <v>122</v>
      </c>
      <c r="D19" s="22"/>
    </row>
    <row r="20" spans="1:6" s="103" customFormat="1">
      <c r="A20" s="97"/>
      <c r="B20" s="193" t="s">
        <v>102</v>
      </c>
      <c r="C20" s="101" t="s">
        <v>123</v>
      </c>
      <c r="D20" s="96">
        <f>'Հ3 '!G23</f>
        <v>-558156.20000000007</v>
      </c>
      <c r="E20" s="14"/>
    </row>
    <row r="21" spans="1:6" s="103" customFormat="1" ht="53.25" customHeight="1">
      <c r="A21" s="97"/>
      <c r="B21" s="193"/>
      <c r="C21" s="104" t="s">
        <v>103</v>
      </c>
      <c r="D21" s="105"/>
      <c r="E21" s="14"/>
    </row>
    <row r="22" spans="1:6" s="103" customFormat="1">
      <c r="A22" s="97"/>
      <c r="B22" s="193"/>
      <c r="C22" s="101" t="s">
        <v>124</v>
      </c>
      <c r="D22" s="102"/>
      <c r="E22" s="14"/>
    </row>
    <row r="23" spans="1:6" s="103" customFormat="1" ht="54" customHeight="1">
      <c r="A23" s="97"/>
      <c r="B23" s="193"/>
      <c r="C23" s="104" t="s">
        <v>125</v>
      </c>
      <c r="D23" s="102"/>
      <c r="E23" s="14"/>
    </row>
    <row r="24" spans="1:6" s="103" customFormat="1" ht="19.5" customHeight="1">
      <c r="A24" s="97"/>
      <c r="B24" s="193"/>
      <c r="C24" s="101" t="s">
        <v>126</v>
      </c>
      <c r="D24" s="102"/>
      <c r="E24" s="14"/>
    </row>
    <row r="25" spans="1:6" s="103" customFormat="1" ht="19.5" customHeight="1">
      <c r="A25" s="97"/>
      <c r="B25" s="193"/>
      <c r="C25" s="104" t="s">
        <v>127</v>
      </c>
      <c r="D25" s="106"/>
      <c r="E25" s="14"/>
    </row>
    <row r="26" spans="1:6">
      <c r="B26" s="60"/>
      <c r="C26" s="100" t="s">
        <v>122</v>
      </c>
      <c r="D26" s="22"/>
    </row>
    <row r="27" spans="1:6" s="103" customFormat="1">
      <c r="A27" s="97"/>
      <c r="B27" s="193">
        <v>11016</v>
      </c>
      <c r="C27" s="101" t="s">
        <v>123</v>
      </c>
      <c r="D27" s="96">
        <f>'Հ3 '!G32</f>
        <v>-201957.5</v>
      </c>
      <c r="E27" s="14"/>
    </row>
    <row r="28" spans="1:6" s="103" customFormat="1" ht="53.25" customHeight="1">
      <c r="A28" s="97"/>
      <c r="B28" s="193"/>
      <c r="C28" s="151" t="s">
        <v>260</v>
      </c>
      <c r="D28" s="105"/>
      <c r="E28" s="14"/>
    </row>
    <row r="29" spans="1:6" s="103" customFormat="1">
      <c r="A29" s="97"/>
      <c r="B29" s="193"/>
      <c r="C29" s="118" t="s">
        <v>124</v>
      </c>
      <c r="D29" s="102"/>
      <c r="E29" s="14"/>
    </row>
    <row r="30" spans="1:6" s="103" customFormat="1" ht="54" customHeight="1">
      <c r="A30" s="97"/>
      <c r="B30" s="193"/>
      <c r="C30" s="110" t="s">
        <v>277</v>
      </c>
      <c r="D30" s="102"/>
      <c r="E30" s="14"/>
    </row>
    <row r="31" spans="1:6" s="103" customFormat="1" ht="19.5" customHeight="1">
      <c r="A31" s="97"/>
      <c r="B31" s="193"/>
      <c r="C31" s="118" t="s">
        <v>126</v>
      </c>
      <c r="D31" s="102"/>
      <c r="E31" s="14"/>
    </row>
    <row r="32" spans="1:6" s="103" customFormat="1" ht="19.5" customHeight="1">
      <c r="A32" s="97"/>
      <c r="B32" s="193"/>
      <c r="C32" s="110" t="s">
        <v>127</v>
      </c>
      <c r="D32" s="106"/>
      <c r="E32" s="14"/>
    </row>
    <row r="33" spans="1:6" s="116" customFormat="1">
      <c r="A33" s="273" t="s">
        <v>145</v>
      </c>
      <c r="B33" s="273"/>
      <c r="C33" s="273"/>
      <c r="D33" s="273"/>
    </row>
    <row r="34" spans="1:6" s="117" customFormat="1">
      <c r="A34" s="110"/>
      <c r="B34" s="60" t="s">
        <v>146</v>
      </c>
      <c r="C34" s="118" t="s">
        <v>123</v>
      </c>
      <c r="D34" s="156">
        <f>'Հ3 '!G41</f>
        <v>-967175.3</v>
      </c>
      <c r="E34" s="116"/>
      <c r="F34" s="116"/>
    </row>
    <row r="35" spans="1:6" s="117" customFormat="1" ht="34.5">
      <c r="A35" s="110"/>
      <c r="B35" s="60"/>
      <c r="C35" s="110" t="s">
        <v>147</v>
      </c>
      <c r="D35" s="119"/>
      <c r="E35" s="116"/>
      <c r="F35" s="116"/>
    </row>
    <row r="36" spans="1:6" s="117" customFormat="1">
      <c r="A36" s="110"/>
      <c r="B36" s="60"/>
      <c r="C36" s="118" t="s">
        <v>124</v>
      </c>
      <c r="D36" s="119"/>
      <c r="E36" s="116"/>
      <c r="F36" s="116"/>
    </row>
    <row r="37" spans="1:6" s="117" customFormat="1" ht="51.75">
      <c r="A37" s="110"/>
      <c r="B37" s="60"/>
      <c r="C37" s="110" t="s">
        <v>148</v>
      </c>
      <c r="D37" s="119"/>
      <c r="E37" s="116"/>
      <c r="F37" s="116"/>
    </row>
    <row r="38" spans="1:6" s="117" customFormat="1">
      <c r="A38" s="110"/>
      <c r="B38" s="60"/>
      <c r="C38" s="118" t="s">
        <v>126</v>
      </c>
      <c r="D38" s="119"/>
      <c r="E38" s="116"/>
      <c r="F38" s="116"/>
    </row>
    <row r="39" spans="1:6" s="117" customFormat="1" ht="34.5">
      <c r="A39" s="110"/>
      <c r="B39" s="60"/>
      <c r="C39" s="110" t="s">
        <v>131</v>
      </c>
      <c r="D39" s="119"/>
      <c r="E39" s="116"/>
      <c r="F39" s="116"/>
    </row>
    <row r="40" spans="1:6" s="117" customFormat="1">
      <c r="A40" s="110"/>
      <c r="B40" s="60" t="s">
        <v>149</v>
      </c>
      <c r="C40" s="118" t="s">
        <v>123</v>
      </c>
      <c r="D40" s="156">
        <f>'Հ3 '!G52</f>
        <v>14218</v>
      </c>
      <c r="E40" s="116"/>
      <c r="F40" s="116"/>
    </row>
    <row r="41" spans="1:6" s="117" customFormat="1">
      <c r="A41" s="110"/>
      <c r="B41" s="60"/>
      <c r="C41" s="110" t="s">
        <v>150</v>
      </c>
      <c r="D41" s="119"/>
      <c r="E41" s="116"/>
      <c r="F41" s="116"/>
    </row>
    <row r="42" spans="1:6" s="117" customFormat="1">
      <c r="A42" s="110"/>
      <c r="B42" s="60"/>
      <c r="C42" s="118" t="s">
        <v>124</v>
      </c>
      <c r="D42" s="119"/>
      <c r="E42" s="116"/>
      <c r="F42" s="116"/>
    </row>
    <row r="43" spans="1:6" s="117" customFormat="1" ht="34.5">
      <c r="A43" s="110"/>
      <c r="B43" s="60"/>
      <c r="C43" s="110" t="s">
        <v>151</v>
      </c>
      <c r="D43" s="119"/>
      <c r="E43" s="116"/>
      <c r="F43" s="116"/>
    </row>
    <row r="44" spans="1:6" s="117" customFormat="1">
      <c r="A44" s="110"/>
      <c r="B44" s="60"/>
      <c r="C44" s="118" t="s">
        <v>126</v>
      </c>
      <c r="D44" s="119"/>
      <c r="E44" s="116"/>
      <c r="F44" s="116"/>
    </row>
    <row r="45" spans="1:6" s="117" customFormat="1" ht="34.5">
      <c r="A45" s="110"/>
      <c r="B45" s="60"/>
      <c r="C45" s="110" t="s">
        <v>131</v>
      </c>
      <c r="D45" s="119"/>
      <c r="E45" s="116"/>
      <c r="F45" s="116"/>
    </row>
    <row r="46" spans="1:6">
      <c r="B46" s="60"/>
      <c r="C46" s="100" t="s">
        <v>122</v>
      </c>
      <c r="D46" s="22"/>
    </row>
    <row r="47" spans="1:6">
      <c r="A47" s="34"/>
      <c r="B47" s="60">
        <v>21009</v>
      </c>
      <c r="C47" s="118" t="s">
        <v>123</v>
      </c>
      <c r="D47" s="156">
        <f>'Հ3 '!G63</f>
        <v>-400000</v>
      </c>
    </row>
    <row r="48" spans="1:6" ht="51.75">
      <c r="A48" s="34"/>
      <c r="B48" s="60"/>
      <c r="C48" s="151" t="s">
        <v>328</v>
      </c>
      <c r="D48" s="119"/>
    </row>
    <row r="49" spans="1:6">
      <c r="A49" s="34"/>
      <c r="B49" s="60"/>
      <c r="C49" s="118" t="s">
        <v>124</v>
      </c>
      <c r="D49" s="119"/>
    </row>
    <row r="50" spans="1:6" ht="34.5">
      <c r="A50" s="34"/>
      <c r="B50" s="60"/>
      <c r="C50" s="110" t="s">
        <v>329</v>
      </c>
      <c r="D50" s="119"/>
    </row>
    <row r="51" spans="1:6">
      <c r="A51" s="34"/>
      <c r="B51" s="60"/>
      <c r="C51" s="118" t="s">
        <v>126</v>
      </c>
      <c r="D51" s="119"/>
    </row>
    <row r="52" spans="1:6" ht="34.5">
      <c r="A52" s="34"/>
      <c r="B52" s="60"/>
      <c r="C52" s="110" t="s">
        <v>85</v>
      </c>
      <c r="D52" s="119"/>
    </row>
    <row r="53" spans="1:6" s="117" customFormat="1">
      <c r="A53" s="110"/>
      <c r="B53" s="60">
        <v>21012</v>
      </c>
      <c r="C53" s="118" t="s">
        <v>123</v>
      </c>
      <c r="D53" s="156">
        <f>'Հ3 '!G72</f>
        <v>-405712.7</v>
      </c>
      <c r="E53" s="116"/>
      <c r="F53" s="116"/>
    </row>
    <row r="54" spans="1:6" s="117" customFormat="1" ht="51.75">
      <c r="A54" s="110"/>
      <c r="B54" s="60"/>
      <c r="C54" s="151" t="s">
        <v>315</v>
      </c>
      <c r="D54" s="119"/>
      <c r="E54" s="116"/>
      <c r="F54" s="116"/>
    </row>
    <row r="55" spans="1:6" s="117" customFormat="1">
      <c r="A55" s="110"/>
      <c r="B55" s="60"/>
      <c r="C55" s="118" t="s">
        <v>124</v>
      </c>
      <c r="D55" s="119"/>
      <c r="E55" s="116"/>
      <c r="F55" s="116"/>
    </row>
    <row r="56" spans="1:6" s="117" customFormat="1">
      <c r="A56" s="110"/>
      <c r="B56" s="60"/>
      <c r="C56" s="110" t="s">
        <v>316</v>
      </c>
      <c r="D56" s="119"/>
      <c r="E56" s="116"/>
      <c r="F56" s="116"/>
    </row>
    <row r="57" spans="1:6" s="117" customFormat="1">
      <c r="A57" s="110"/>
      <c r="B57" s="60"/>
      <c r="C57" s="118" t="s">
        <v>126</v>
      </c>
      <c r="D57" s="119"/>
      <c r="E57" s="116"/>
      <c r="F57" s="116"/>
    </row>
    <row r="58" spans="1:6" s="117" customFormat="1" ht="34.5">
      <c r="A58" s="110"/>
      <c r="B58" s="60"/>
      <c r="C58" s="110" t="s">
        <v>131</v>
      </c>
      <c r="D58" s="119"/>
      <c r="E58" s="116"/>
      <c r="F58" s="116"/>
    </row>
    <row r="59" spans="1:6">
      <c r="A59" s="34"/>
      <c r="B59" s="161">
        <v>21020</v>
      </c>
      <c r="C59" s="34" t="s">
        <v>123</v>
      </c>
      <c r="D59" s="96">
        <f>'Հ3 '!G81</f>
        <v>2518783.7000000002</v>
      </c>
    </row>
    <row r="60" spans="1:6" ht="34.5">
      <c r="A60" s="34"/>
      <c r="B60" s="161"/>
      <c r="C60" s="110" t="s">
        <v>96</v>
      </c>
      <c r="D60" s="22"/>
    </row>
    <row r="61" spans="1:6">
      <c r="A61" s="34"/>
      <c r="B61" s="161"/>
      <c r="C61" s="34" t="s">
        <v>124</v>
      </c>
      <c r="D61" s="22"/>
    </row>
    <row r="62" spans="1:6" ht="69">
      <c r="A62" s="34"/>
      <c r="B62" s="161"/>
      <c r="C62" s="110" t="s">
        <v>130</v>
      </c>
      <c r="D62" s="22"/>
    </row>
    <row r="63" spans="1:6">
      <c r="A63" s="34"/>
      <c r="B63" s="161"/>
      <c r="C63" s="34" t="s">
        <v>126</v>
      </c>
      <c r="D63" s="22"/>
    </row>
    <row r="64" spans="1:6" ht="34.5">
      <c r="A64" s="34"/>
      <c r="B64" s="161"/>
      <c r="C64" s="110" t="s">
        <v>131</v>
      </c>
      <c r="D64" s="22"/>
    </row>
    <row r="65" spans="1:4">
      <c r="A65" s="107"/>
      <c r="C65" s="23"/>
      <c r="D65" s="108"/>
    </row>
    <row r="67" spans="1:4" s="109" customFormat="1" ht="22.5" customHeight="1">
      <c r="A67" s="109" t="s">
        <v>322</v>
      </c>
      <c r="B67" s="15"/>
    </row>
    <row r="68" spans="1:4" s="109" customFormat="1" ht="15" customHeight="1">
      <c r="A68" s="109" t="s">
        <v>128</v>
      </c>
      <c r="B68" s="15"/>
    </row>
    <row r="69" spans="1:4">
      <c r="B69" s="272" t="s">
        <v>129</v>
      </c>
      <c r="C69" s="272"/>
      <c r="D69" s="272"/>
    </row>
  </sheetData>
  <mergeCells count="6">
    <mergeCell ref="A6:D6"/>
    <mergeCell ref="A9:B9"/>
    <mergeCell ref="C9:C10"/>
    <mergeCell ref="B11:C11"/>
    <mergeCell ref="B69:D69"/>
    <mergeCell ref="A33:D33"/>
  </mergeCells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DE229-CA05-45E7-8E0B-8543B3605F22}">
  <dimension ref="A1:J93"/>
  <sheetViews>
    <sheetView tabSelected="1" topLeftCell="B79" zoomScaleNormal="100" zoomScaleSheetLayoutView="100" workbookViewId="0">
      <selection activeCell="G96" sqref="G96"/>
    </sheetView>
  </sheetViews>
  <sheetFormatPr defaultRowHeight="17.25"/>
  <cols>
    <col min="1" max="1" width="8.5703125" style="4" bestFit="1" customWidth="1"/>
    <col min="2" max="2" width="7.85546875" style="4" customWidth="1"/>
    <col min="3" max="3" width="7.140625" style="4" customWidth="1"/>
    <col min="4" max="4" width="10.140625" style="4" bestFit="1" customWidth="1"/>
    <col min="5" max="5" width="14.7109375" style="160" bestFit="1" customWidth="1"/>
    <col min="6" max="6" width="60.7109375" style="4" customWidth="1"/>
    <col min="7" max="7" width="28.140625" style="4" customWidth="1"/>
    <col min="8" max="8" width="13.85546875" style="4" customWidth="1"/>
    <col min="9" max="9" width="11" style="4" customWidth="1"/>
    <col min="10" max="10" width="11.5703125" style="4" customWidth="1"/>
    <col min="11" max="16384" width="9.140625" style="4"/>
  </cols>
  <sheetData>
    <row r="1" spans="1:7">
      <c r="G1" s="6" t="s">
        <v>93</v>
      </c>
    </row>
    <row r="2" spans="1:7">
      <c r="G2" s="6" t="s">
        <v>38</v>
      </c>
    </row>
    <row r="3" spans="1:7">
      <c r="G3" s="6" t="s">
        <v>1</v>
      </c>
    </row>
    <row r="5" spans="1:7" ht="39" customHeight="1">
      <c r="A5" s="274" t="s">
        <v>37</v>
      </c>
      <c r="B5" s="274"/>
      <c r="C5" s="274"/>
      <c r="D5" s="274"/>
      <c r="E5" s="274"/>
      <c r="F5" s="274"/>
      <c r="G5" s="274"/>
    </row>
    <row r="7" spans="1:7">
      <c r="G7" s="6" t="s">
        <v>25</v>
      </c>
    </row>
    <row r="8" spans="1:7" s="5" customFormat="1" ht="114" customHeight="1">
      <c r="A8" s="275" t="s">
        <v>7</v>
      </c>
      <c r="B8" s="275"/>
      <c r="C8" s="275"/>
      <c r="D8" s="275" t="s">
        <v>2</v>
      </c>
      <c r="E8" s="275"/>
      <c r="F8" s="275" t="s">
        <v>3</v>
      </c>
      <c r="G8" s="18" t="s">
        <v>36</v>
      </c>
    </row>
    <row r="9" spans="1:7" s="5" customFormat="1" ht="42" customHeight="1">
      <c r="A9" s="7" t="s">
        <v>42</v>
      </c>
      <c r="B9" s="7" t="s">
        <v>41</v>
      </c>
      <c r="C9" s="7" t="s">
        <v>40</v>
      </c>
      <c r="D9" s="7" t="s">
        <v>32</v>
      </c>
      <c r="E9" s="1" t="s">
        <v>33</v>
      </c>
      <c r="F9" s="275"/>
      <c r="G9" s="1" t="s">
        <v>31</v>
      </c>
    </row>
    <row r="10" spans="1:7" s="5" customFormat="1">
      <c r="A10" s="40"/>
      <c r="B10" s="40"/>
      <c r="C10" s="40"/>
      <c r="D10" s="41"/>
      <c r="E10" s="41"/>
      <c r="F10" s="2" t="s">
        <v>6</v>
      </c>
      <c r="G10" s="10">
        <f>G12</f>
        <v>0</v>
      </c>
    </row>
    <row r="11" spans="1:7" s="5" customFormat="1">
      <c r="A11" s="40"/>
      <c r="B11" s="40"/>
      <c r="C11" s="40"/>
      <c r="D11" s="41"/>
      <c r="E11" s="41"/>
      <c r="F11" s="2" t="s">
        <v>8</v>
      </c>
      <c r="G11" s="10"/>
    </row>
    <row r="12" spans="1:7" s="5" customFormat="1" ht="34.5">
      <c r="A12" s="40"/>
      <c r="B12" s="40"/>
      <c r="C12" s="40"/>
      <c r="D12" s="41"/>
      <c r="E12" s="41"/>
      <c r="F12" s="2" t="s">
        <v>14</v>
      </c>
      <c r="G12" s="10">
        <v>0</v>
      </c>
    </row>
    <row r="13" spans="1:7" s="5" customFormat="1">
      <c r="A13" s="42" t="s">
        <v>52</v>
      </c>
      <c r="B13" s="43"/>
      <c r="C13" s="43"/>
      <c r="D13" s="44"/>
      <c r="E13" s="41"/>
      <c r="F13" s="13" t="s">
        <v>53</v>
      </c>
      <c r="G13" s="10">
        <v>0</v>
      </c>
    </row>
    <row r="14" spans="1:7" s="5" customFormat="1">
      <c r="A14" s="42"/>
      <c r="B14" s="43"/>
      <c r="C14" s="43"/>
      <c r="D14" s="44"/>
      <c r="E14" s="41"/>
      <c r="F14" s="2" t="s">
        <v>4</v>
      </c>
      <c r="G14" s="10"/>
    </row>
    <row r="15" spans="1:7" s="5" customFormat="1">
      <c r="A15" s="42"/>
      <c r="B15" s="42" t="s">
        <v>54</v>
      </c>
      <c r="C15" s="43"/>
      <c r="D15" s="44"/>
      <c r="E15" s="41"/>
      <c r="F15" s="13" t="s">
        <v>55</v>
      </c>
      <c r="G15" s="10">
        <v>0</v>
      </c>
    </row>
    <row r="16" spans="1:7" s="5" customFormat="1">
      <c r="A16" s="42"/>
      <c r="B16" s="42"/>
      <c r="C16" s="43"/>
      <c r="D16" s="44"/>
      <c r="E16" s="41"/>
      <c r="F16" s="2" t="s">
        <v>4</v>
      </c>
      <c r="G16" s="10"/>
    </row>
    <row r="17" spans="1:10" s="5" customFormat="1">
      <c r="A17" s="42"/>
      <c r="B17" s="42"/>
      <c r="C17" s="42" t="s">
        <v>26</v>
      </c>
      <c r="D17" s="46"/>
      <c r="E17" s="41"/>
      <c r="F17" s="2" t="s">
        <v>56</v>
      </c>
      <c r="G17" s="10">
        <v>0</v>
      </c>
    </row>
    <row r="18" spans="1:10" s="5" customFormat="1">
      <c r="A18" s="42"/>
      <c r="B18" s="42"/>
      <c r="C18" s="42"/>
      <c r="D18" s="46"/>
      <c r="E18" s="41"/>
      <c r="F18" s="2" t="s">
        <v>4</v>
      </c>
      <c r="G18" s="10"/>
    </row>
    <row r="19" spans="1:10" s="5" customFormat="1" ht="34.5">
      <c r="A19" s="42"/>
      <c r="B19" s="42"/>
      <c r="C19" s="42"/>
      <c r="D19" s="46"/>
      <c r="E19" s="41"/>
      <c r="F19" s="2" t="s">
        <v>13</v>
      </c>
      <c r="G19" s="10">
        <v>0</v>
      </c>
    </row>
    <row r="20" spans="1:10" s="5" customFormat="1">
      <c r="A20" s="42"/>
      <c r="B20" s="42"/>
      <c r="C20" s="42"/>
      <c r="D20" s="46"/>
      <c r="E20" s="41"/>
      <c r="F20" s="2" t="s">
        <v>4</v>
      </c>
      <c r="G20" s="10"/>
    </row>
    <row r="21" spans="1:10" s="5" customFormat="1" ht="17.25" customHeight="1">
      <c r="A21" s="42"/>
      <c r="B21" s="42"/>
      <c r="C21" s="42"/>
      <c r="D21" s="152" t="s">
        <v>57</v>
      </c>
      <c r="E21" s="83"/>
      <c r="F21" s="153" t="s">
        <v>58</v>
      </c>
      <c r="G21" s="10">
        <f>G23+G32+G41+G52+G72+G81+G63</f>
        <v>0</v>
      </c>
    </row>
    <row r="22" spans="1:10" s="5" customFormat="1">
      <c r="A22" s="42"/>
      <c r="B22" s="42"/>
      <c r="C22" s="42"/>
      <c r="D22" s="45"/>
      <c r="E22" s="161"/>
      <c r="F22" s="2" t="s">
        <v>4</v>
      </c>
      <c r="G22" s="8"/>
    </row>
    <row r="23" spans="1:10" ht="51.75">
      <c r="A23" s="46"/>
      <c r="B23" s="46"/>
      <c r="C23" s="46"/>
      <c r="D23" s="74"/>
      <c r="E23" s="159" t="s">
        <v>102</v>
      </c>
      <c r="F23" s="154" t="s">
        <v>103</v>
      </c>
      <c r="G23" s="95">
        <f>+G25</f>
        <v>-558156.20000000007</v>
      </c>
      <c r="J23" s="88"/>
    </row>
    <row r="24" spans="1:10">
      <c r="A24" s="46"/>
      <c r="B24" s="46"/>
      <c r="C24" s="46"/>
      <c r="D24" s="74"/>
      <c r="E24" s="162"/>
      <c r="F24" s="75" t="s">
        <v>10</v>
      </c>
      <c r="G24" s="41"/>
    </row>
    <row r="25" spans="1:10" ht="34.5">
      <c r="A25" s="46"/>
      <c r="B25" s="46"/>
      <c r="C25" s="46"/>
      <c r="D25" s="74"/>
      <c r="E25" s="162"/>
      <c r="F25" s="76" t="s">
        <v>13</v>
      </c>
      <c r="G25" s="94">
        <f>+G27</f>
        <v>-558156.20000000007</v>
      </c>
    </row>
    <row r="26" spans="1:10" ht="34.5">
      <c r="A26" s="46"/>
      <c r="B26" s="46"/>
      <c r="C26" s="46"/>
      <c r="D26" s="74"/>
      <c r="E26" s="162"/>
      <c r="F26" s="75" t="s">
        <v>12</v>
      </c>
      <c r="G26" s="41"/>
    </row>
    <row r="27" spans="1:10">
      <c r="A27" s="46"/>
      <c r="B27" s="46"/>
      <c r="C27" s="46"/>
      <c r="D27" s="74"/>
      <c r="E27" s="162"/>
      <c r="F27" s="77" t="s">
        <v>5</v>
      </c>
      <c r="G27" s="94">
        <f t="shared" ref="G27:G30" si="0">+G28</f>
        <v>-558156.20000000007</v>
      </c>
    </row>
    <row r="28" spans="1:10">
      <c r="A28" s="46"/>
      <c r="B28" s="46"/>
      <c r="C28" s="46"/>
      <c r="D28" s="74"/>
      <c r="E28" s="162"/>
      <c r="F28" s="77" t="s">
        <v>104</v>
      </c>
      <c r="G28" s="94">
        <f t="shared" si="0"/>
        <v>-558156.20000000007</v>
      </c>
    </row>
    <row r="29" spans="1:10" ht="34.5">
      <c r="A29" s="46"/>
      <c r="B29" s="46"/>
      <c r="C29" s="46"/>
      <c r="D29" s="74"/>
      <c r="E29" s="162"/>
      <c r="F29" s="77" t="s">
        <v>105</v>
      </c>
      <c r="G29" s="94">
        <f t="shared" si="0"/>
        <v>-558156.20000000007</v>
      </c>
    </row>
    <row r="30" spans="1:10" ht="34.5">
      <c r="A30" s="46"/>
      <c r="B30" s="46"/>
      <c r="C30" s="46"/>
      <c r="D30" s="74"/>
      <c r="E30" s="162"/>
      <c r="F30" s="77" t="s">
        <v>106</v>
      </c>
      <c r="G30" s="94">
        <f t="shared" si="0"/>
        <v>-558156.20000000007</v>
      </c>
    </row>
    <row r="31" spans="1:10" ht="34.5">
      <c r="A31" s="46"/>
      <c r="B31" s="46"/>
      <c r="C31" s="46"/>
      <c r="D31" s="74"/>
      <c r="E31" s="162"/>
      <c r="F31" s="77" t="s">
        <v>107</v>
      </c>
      <c r="G31" s="93">
        <f>Հ6!D12</f>
        <v>-558156.20000000007</v>
      </c>
    </row>
    <row r="32" spans="1:10" ht="51.75">
      <c r="A32" s="46"/>
      <c r="B32" s="46"/>
      <c r="C32" s="46"/>
      <c r="D32" s="74"/>
      <c r="E32" s="159">
        <v>11016</v>
      </c>
      <c r="F32" s="155" t="s">
        <v>260</v>
      </c>
      <c r="G32" s="95">
        <f>+G34</f>
        <v>-201957.5</v>
      </c>
    </row>
    <row r="33" spans="1:9">
      <c r="A33" s="46"/>
      <c r="B33" s="46"/>
      <c r="C33" s="46"/>
      <c r="D33" s="74"/>
      <c r="E33" s="162"/>
      <c r="F33" s="75" t="s">
        <v>10</v>
      </c>
      <c r="G33" s="41"/>
    </row>
    <row r="34" spans="1:9" ht="34.5">
      <c r="A34" s="46"/>
      <c r="B34" s="46"/>
      <c r="C34" s="46"/>
      <c r="D34" s="74"/>
      <c r="E34" s="162"/>
      <c r="F34" s="76" t="s">
        <v>13</v>
      </c>
      <c r="G34" s="94">
        <f>+G36</f>
        <v>-201957.5</v>
      </c>
    </row>
    <row r="35" spans="1:9" ht="34.5">
      <c r="A35" s="46"/>
      <c r="B35" s="46"/>
      <c r="C35" s="46"/>
      <c r="D35" s="74"/>
      <c r="E35" s="162"/>
      <c r="F35" s="75" t="s">
        <v>12</v>
      </c>
      <c r="G35" s="41"/>
    </row>
    <row r="36" spans="1:9">
      <c r="A36" s="46"/>
      <c r="B36" s="46"/>
      <c r="C36" s="46"/>
      <c r="D36" s="74"/>
      <c r="E36" s="162"/>
      <c r="F36" s="77" t="s">
        <v>5</v>
      </c>
      <c r="G36" s="94">
        <f t="shared" ref="G36:G39" si="1">+G37</f>
        <v>-201957.5</v>
      </c>
    </row>
    <row r="37" spans="1:9">
      <c r="A37" s="46"/>
      <c r="B37" s="46"/>
      <c r="C37" s="46"/>
      <c r="D37" s="74"/>
      <c r="E37" s="162"/>
      <c r="F37" s="77" t="s">
        <v>104</v>
      </c>
      <c r="G37" s="94">
        <f t="shared" si="1"/>
        <v>-201957.5</v>
      </c>
    </row>
    <row r="38" spans="1:9">
      <c r="A38" s="46"/>
      <c r="B38" s="46"/>
      <c r="C38" s="46"/>
      <c r="D38" s="74"/>
      <c r="E38" s="162"/>
      <c r="F38" s="75" t="s">
        <v>257</v>
      </c>
      <c r="G38" s="94">
        <f t="shared" si="1"/>
        <v>-201957.5</v>
      </c>
    </row>
    <row r="39" spans="1:9" ht="34.5">
      <c r="A39" s="46"/>
      <c r="B39" s="46"/>
      <c r="C39" s="46"/>
      <c r="D39" s="74"/>
      <c r="E39" s="162"/>
      <c r="F39" s="75" t="s">
        <v>258</v>
      </c>
      <c r="G39" s="94">
        <f t="shared" si="1"/>
        <v>-201957.5</v>
      </c>
    </row>
    <row r="40" spans="1:9">
      <c r="A40" s="46"/>
      <c r="B40" s="46"/>
      <c r="C40" s="46"/>
      <c r="D40" s="74"/>
      <c r="E40" s="162"/>
      <c r="F40" s="75" t="s">
        <v>259</v>
      </c>
      <c r="G40" s="93">
        <f>-201957.5</f>
        <v>-201957.5</v>
      </c>
    </row>
    <row r="41" spans="1:9" s="5" customFormat="1" ht="34.5">
      <c r="A41" s="120"/>
      <c r="B41" s="120"/>
      <c r="C41" s="120"/>
      <c r="D41" s="45"/>
      <c r="E41" s="159" t="s">
        <v>146</v>
      </c>
      <c r="F41" s="155" t="s">
        <v>147</v>
      </c>
      <c r="G41" s="156">
        <f>G43</f>
        <v>-967175.3</v>
      </c>
    </row>
    <row r="42" spans="1:9">
      <c r="A42" s="120"/>
      <c r="B42" s="120"/>
      <c r="C42" s="120"/>
      <c r="D42" s="45"/>
      <c r="E42" s="41"/>
      <c r="F42" s="8" t="s">
        <v>152</v>
      </c>
      <c r="G42" s="12"/>
    </row>
    <row r="43" spans="1:9" s="9" customFormat="1" ht="34.5">
      <c r="A43" s="120"/>
      <c r="B43" s="120"/>
      <c r="C43" s="120"/>
      <c r="D43" s="45"/>
      <c r="E43" s="41"/>
      <c r="F43" s="3" t="s">
        <v>14</v>
      </c>
      <c r="G43" s="12">
        <f>G45</f>
        <v>-967175.3</v>
      </c>
    </row>
    <row r="44" spans="1:9" ht="34.5">
      <c r="A44" s="120"/>
      <c r="B44" s="120"/>
      <c r="C44" s="120"/>
      <c r="D44" s="45"/>
      <c r="E44" s="41"/>
      <c r="F44" s="8" t="s">
        <v>9</v>
      </c>
      <c r="G44" s="12"/>
    </row>
    <row r="45" spans="1:9" ht="21.75" customHeight="1">
      <c r="A45" s="120"/>
      <c r="B45" s="120"/>
      <c r="C45" s="120"/>
      <c r="D45" s="45"/>
      <c r="E45" s="41"/>
      <c r="F45" s="2" t="s">
        <v>5</v>
      </c>
      <c r="G45" s="12">
        <f>+G46</f>
        <v>-967175.3</v>
      </c>
    </row>
    <row r="46" spans="1:9" ht="21.75" customHeight="1">
      <c r="A46" s="120"/>
      <c r="B46" s="120"/>
      <c r="C46" s="120"/>
      <c r="D46" s="45"/>
      <c r="E46" s="41"/>
      <c r="F46" s="2" t="s">
        <v>59</v>
      </c>
      <c r="G46" s="12">
        <f t="shared" ref="G46" si="2">G47</f>
        <v>-967175.3</v>
      </c>
    </row>
    <row r="47" spans="1:9" ht="21.75" customHeight="1">
      <c r="A47" s="120"/>
      <c r="B47" s="120"/>
      <c r="C47" s="120"/>
      <c r="D47" s="45"/>
      <c r="E47" s="41"/>
      <c r="F47" s="2" t="s">
        <v>60</v>
      </c>
      <c r="G47" s="12">
        <f>+G48+G50</f>
        <v>-967175.3</v>
      </c>
      <c r="H47" s="121"/>
      <c r="I47" s="121"/>
    </row>
    <row r="48" spans="1:9" ht="21.75" customHeight="1">
      <c r="A48" s="120"/>
      <c r="B48" s="120"/>
      <c r="C48" s="120"/>
      <c r="D48" s="45"/>
      <c r="E48" s="41"/>
      <c r="F48" s="2" t="s">
        <v>61</v>
      </c>
      <c r="G48" s="12">
        <f>+G49</f>
        <v>-1041812.8</v>
      </c>
      <c r="H48" s="121"/>
      <c r="I48" s="121"/>
    </row>
    <row r="49" spans="1:9" ht="21.75" customHeight="1">
      <c r="A49" s="120"/>
      <c r="B49" s="120"/>
      <c r="C49" s="120"/>
      <c r="D49" s="45"/>
      <c r="E49" s="41"/>
      <c r="F49" s="11" t="s">
        <v>62</v>
      </c>
      <c r="G49" s="12">
        <f>Հ1!F13</f>
        <v>-1041812.8</v>
      </c>
    </row>
    <row r="50" spans="1:9" ht="21.75" customHeight="1">
      <c r="A50" s="120"/>
      <c r="B50" s="120"/>
      <c r="C50" s="120"/>
      <c r="D50" s="45"/>
      <c r="E50" s="41"/>
      <c r="F50" s="11" t="s">
        <v>153</v>
      </c>
      <c r="G50" s="12">
        <f>+G51</f>
        <v>74637.5</v>
      </c>
    </row>
    <row r="51" spans="1:9" ht="21.75" customHeight="1">
      <c r="A51" s="120"/>
      <c r="B51" s="120"/>
      <c r="C51" s="120"/>
      <c r="D51" s="45"/>
      <c r="E51" s="41"/>
      <c r="F51" s="11" t="s">
        <v>154</v>
      </c>
      <c r="G51" s="12">
        <f>Հ1!G13</f>
        <v>74637.5</v>
      </c>
    </row>
    <row r="52" spans="1:9" s="5" customFormat="1" ht="21.75" customHeight="1">
      <c r="A52" s="120"/>
      <c r="B52" s="120"/>
      <c r="C52" s="120"/>
      <c r="D52" s="45"/>
      <c r="E52" s="159" t="s">
        <v>149</v>
      </c>
      <c r="F52" s="157" t="s">
        <v>150</v>
      </c>
      <c r="G52" s="156">
        <f>+G54</f>
        <v>14218</v>
      </c>
    </row>
    <row r="53" spans="1:9">
      <c r="A53" s="120"/>
      <c r="B53" s="120"/>
      <c r="C53" s="120"/>
      <c r="D53" s="45"/>
      <c r="E53" s="41"/>
      <c r="F53" s="8" t="s">
        <v>10</v>
      </c>
      <c r="G53" s="12"/>
    </row>
    <row r="54" spans="1:9" s="9" customFormat="1" ht="34.5">
      <c r="A54" s="120"/>
      <c r="B54" s="120"/>
      <c r="C54" s="120"/>
      <c r="D54" s="45"/>
      <c r="E54" s="41"/>
      <c r="F54" s="3" t="s">
        <v>14</v>
      </c>
      <c r="G54" s="12">
        <f t="shared" ref="G54" si="3">G56</f>
        <v>14218</v>
      </c>
    </row>
    <row r="55" spans="1:9" ht="34.5">
      <c r="A55" s="120"/>
      <c r="B55" s="120"/>
      <c r="C55" s="120"/>
      <c r="D55" s="45"/>
      <c r="E55" s="41"/>
      <c r="F55" s="8" t="s">
        <v>9</v>
      </c>
      <c r="G55" s="12"/>
    </row>
    <row r="56" spans="1:9" ht="20.25" customHeight="1">
      <c r="A56" s="120"/>
      <c r="B56" s="120"/>
      <c r="C56" s="120"/>
      <c r="D56" s="45"/>
      <c r="E56" s="41"/>
      <c r="F56" s="2" t="s">
        <v>5</v>
      </c>
      <c r="G56" s="12">
        <f>+G57</f>
        <v>14218</v>
      </c>
    </row>
    <row r="57" spans="1:9" ht="20.25" customHeight="1">
      <c r="A57" s="120"/>
      <c r="B57" s="120"/>
      <c r="C57" s="120"/>
      <c r="D57" s="45"/>
      <c r="E57" s="41"/>
      <c r="F57" s="2" t="s">
        <v>59</v>
      </c>
      <c r="G57" s="12">
        <f t="shared" ref="G57" si="4">G58</f>
        <v>14218</v>
      </c>
    </row>
    <row r="58" spans="1:9" ht="20.25" customHeight="1">
      <c r="A58" s="120"/>
      <c r="B58" s="120"/>
      <c r="C58" s="120"/>
      <c r="D58" s="45"/>
      <c r="E58" s="41"/>
      <c r="F58" s="2" t="s">
        <v>60</v>
      </c>
      <c r="G58" s="12">
        <f>G59+G61</f>
        <v>14218</v>
      </c>
    </row>
    <row r="59" spans="1:9" ht="21.75" customHeight="1">
      <c r="A59" s="120"/>
      <c r="B59" s="120"/>
      <c r="C59" s="120"/>
      <c r="D59" s="45"/>
      <c r="E59" s="41"/>
      <c r="F59" s="2" t="s">
        <v>61</v>
      </c>
      <c r="G59" s="12">
        <f>+G60</f>
        <v>-6453</v>
      </c>
      <c r="H59" s="121"/>
      <c r="I59" s="121"/>
    </row>
    <row r="60" spans="1:9" ht="21.75" customHeight="1">
      <c r="A60" s="120"/>
      <c r="B60" s="120"/>
      <c r="C60" s="120"/>
      <c r="D60" s="45"/>
      <c r="E60" s="41"/>
      <c r="F60" s="11" t="s">
        <v>62</v>
      </c>
      <c r="G60" s="12">
        <f>Հ1!F43</f>
        <v>-6453</v>
      </c>
    </row>
    <row r="61" spans="1:9" ht="20.25" customHeight="1">
      <c r="A61" s="120"/>
      <c r="B61" s="120"/>
      <c r="C61" s="120"/>
      <c r="D61" s="45"/>
      <c r="E61" s="41"/>
      <c r="F61" s="2" t="s">
        <v>153</v>
      </c>
      <c r="G61" s="12">
        <f t="shared" ref="G61" si="5">+G62</f>
        <v>20671</v>
      </c>
    </row>
    <row r="62" spans="1:9" ht="20.25" customHeight="1">
      <c r="A62" s="120"/>
      <c r="B62" s="120"/>
      <c r="C62" s="120"/>
      <c r="D62" s="45"/>
      <c r="E62" s="41"/>
      <c r="F62" s="11" t="s">
        <v>154</v>
      </c>
      <c r="G62" s="12">
        <f>Հ1!G43</f>
        <v>20671</v>
      </c>
    </row>
    <row r="63" spans="1:9" ht="57" customHeight="1">
      <c r="A63" s="120"/>
      <c r="B63" s="120"/>
      <c r="C63" s="120"/>
      <c r="D63" s="45"/>
      <c r="E63" s="159">
        <v>21009</v>
      </c>
      <c r="F63" s="155" t="s">
        <v>328</v>
      </c>
      <c r="G63" s="156">
        <f>G65</f>
        <v>-400000</v>
      </c>
    </row>
    <row r="64" spans="1:9" ht="20.25" customHeight="1">
      <c r="A64" s="120"/>
      <c r="B64" s="120"/>
      <c r="C64" s="120"/>
      <c r="D64" s="45"/>
      <c r="E64" s="41"/>
      <c r="F64" s="8" t="s">
        <v>152</v>
      </c>
      <c r="G64" s="12"/>
    </row>
    <row r="65" spans="1:9" ht="20.25" customHeight="1">
      <c r="A65" s="120"/>
      <c r="B65" s="120"/>
      <c r="C65" s="120"/>
      <c r="D65" s="45"/>
      <c r="E65" s="41"/>
      <c r="F65" s="3" t="s">
        <v>14</v>
      </c>
      <c r="G65" s="12">
        <f>G67</f>
        <v>-400000</v>
      </c>
    </row>
    <row r="66" spans="1:9" ht="20.25" customHeight="1">
      <c r="A66" s="120"/>
      <c r="B66" s="120"/>
      <c r="C66" s="120"/>
      <c r="D66" s="45"/>
      <c r="E66" s="41"/>
      <c r="F66" s="8" t="s">
        <v>9</v>
      </c>
      <c r="G66" s="12"/>
    </row>
    <row r="67" spans="1:9" ht="20.25" customHeight="1">
      <c r="A67" s="120"/>
      <c r="B67" s="120"/>
      <c r="C67" s="120"/>
      <c r="D67" s="45"/>
      <c r="E67" s="41"/>
      <c r="F67" s="2" t="s">
        <v>5</v>
      </c>
      <c r="G67" s="12">
        <f>+G68</f>
        <v>-400000</v>
      </c>
    </row>
    <row r="68" spans="1:9" ht="20.25" customHeight="1">
      <c r="A68" s="120"/>
      <c r="B68" s="120"/>
      <c r="C68" s="120"/>
      <c r="D68" s="45"/>
      <c r="E68" s="41"/>
      <c r="F68" s="2" t="s">
        <v>59</v>
      </c>
      <c r="G68" s="12">
        <f t="shared" ref="G68" si="6">G69</f>
        <v>-400000</v>
      </c>
    </row>
    <row r="69" spans="1:9" ht="20.25" customHeight="1">
      <c r="A69" s="120"/>
      <c r="B69" s="120"/>
      <c r="C69" s="120"/>
      <c r="D69" s="45"/>
      <c r="E69" s="41"/>
      <c r="F69" s="2" t="s">
        <v>60</v>
      </c>
      <c r="G69" s="12">
        <f>+G70</f>
        <v>-400000</v>
      </c>
    </row>
    <row r="70" spans="1:9" ht="20.25" customHeight="1">
      <c r="A70" s="120"/>
      <c r="B70" s="120"/>
      <c r="C70" s="120"/>
      <c r="D70" s="45"/>
      <c r="E70" s="41"/>
      <c r="F70" s="2" t="s">
        <v>61</v>
      </c>
      <c r="G70" s="12">
        <f>G71</f>
        <v>-400000</v>
      </c>
    </row>
    <row r="71" spans="1:9" ht="20.25" customHeight="1">
      <c r="A71" s="120"/>
      <c r="B71" s="120"/>
      <c r="C71" s="120"/>
      <c r="D71" s="45"/>
      <c r="E71" s="41"/>
      <c r="F71" s="11" t="s">
        <v>331</v>
      </c>
      <c r="G71" s="12">
        <v>-400000</v>
      </c>
    </row>
    <row r="72" spans="1:9" s="5" customFormat="1" ht="51.75">
      <c r="A72" s="120"/>
      <c r="B72" s="120"/>
      <c r="C72" s="120"/>
      <c r="D72" s="45"/>
      <c r="E72" s="159">
        <v>21012</v>
      </c>
      <c r="F72" s="155" t="s">
        <v>315</v>
      </c>
      <c r="G72" s="156">
        <f>G74</f>
        <v>-405712.7</v>
      </c>
    </row>
    <row r="73" spans="1:9">
      <c r="A73" s="120"/>
      <c r="B73" s="120"/>
      <c r="C73" s="120"/>
      <c r="D73" s="45"/>
      <c r="E73" s="41"/>
      <c r="F73" s="8" t="s">
        <v>152</v>
      </c>
      <c r="G73" s="12"/>
    </row>
    <row r="74" spans="1:9" s="9" customFormat="1" ht="34.5">
      <c r="A74" s="120"/>
      <c r="B74" s="120"/>
      <c r="C74" s="120"/>
      <c r="D74" s="45"/>
      <c r="E74" s="41"/>
      <c r="F74" s="3" t="s">
        <v>14</v>
      </c>
      <c r="G74" s="12">
        <f>G76</f>
        <v>-405712.7</v>
      </c>
    </row>
    <row r="75" spans="1:9" ht="34.5">
      <c r="A75" s="120"/>
      <c r="B75" s="120"/>
      <c r="C75" s="120"/>
      <c r="D75" s="45"/>
      <c r="E75" s="41"/>
      <c r="F75" s="8" t="s">
        <v>9</v>
      </c>
      <c r="G75" s="12"/>
    </row>
    <row r="76" spans="1:9" ht="21.75" customHeight="1">
      <c r="A76" s="120"/>
      <c r="B76" s="120"/>
      <c r="C76" s="120"/>
      <c r="D76" s="45"/>
      <c r="E76" s="41"/>
      <c r="F76" s="2" t="s">
        <v>5</v>
      </c>
      <c r="G76" s="12">
        <f>+G77</f>
        <v>-405712.7</v>
      </c>
    </row>
    <row r="77" spans="1:9" ht="21.75" customHeight="1">
      <c r="A77" s="120"/>
      <c r="B77" s="120"/>
      <c r="C77" s="120"/>
      <c r="D77" s="45"/>
      <c r="E77" s="41"/>
      <c r="F77" s="2" t="s">
        <v>59</v>
      </c>
      <c r="G77" s="12">
        <f t="shared" ref="G77" si="7">G78</f>
        <v>-405712.7</v>
      </c>
    </row>
    <row r="78" spans="1:9" ht="21.75" customHeight="1">
      <c r="A78" s="120"/>
      <c r="B78" s="120"/>
      <c r="C78" s="120"/>
      <c r="D78" s="45"/>
      <c r="E78" s="41"/>
      <c r="F78" s="2" t="s">
        <v>60</v>
      </c>
      <c r="G78" s="12">
        <f>+G79</f>
        <v>-405712.7</v>
      </c>
      <c r="H78" s="121"/>
      <c r="I78" s="121"/>
    </row>
    <row r="79" spans="1:9" ht="21.75" customHeight="1">
      <c r="A79" s="120"/>
      <c r="B79" s="120"/>
      <c r="C79" s="120"/>
      <c r="D79" s="45"/>
      <c r="E79" s="41"/>
      <c r="F79" s="2" t="s">
        <v>61</v>
      </c>
      <c r="G79" s="12">
        <f>+G80</f>
        <v>-405712.7</v>
      </c>
      <c r="H79" s="121"/>
      <c r="I79" s="121"/>
    </row>
    <row r="80" spans="1:9" ht="21.75" customHeight="1">
      <c r="A80" s="120"/>
      <c r="B80" s="120"/>
      <c r="C80" s="120"/>
      <c r="D80" s="45"/>
      <c r="E80" s="41"/>
      <c r="F80" s="11" t="s">
        <v>331</v>
      </c>
      <c r="G80" s="12">
        <v>-405712.7</v>
      </c>
    </row>
    <row r="81" spans="1:8" s="5" customFormat="1" ht="34.5">
      <c r="A81" s="42"/>
      <c r="B81" s="42"/>
      <c r="C81" s="42"/>
      <c r="D81" s="45"/>
      <c r="E81" s="159">
        <v>21020</v>
      </c>
      <c r="F81" s="158" t="s">
        <v>96</v>
      </c>
      <c r="G81" s="96">
        <f>G83</f>
        <v>2518783.7000000002</v>
      </c>
    </row>
    <row r="82" spans="1:8">
      <c r="A82" s="42"/>
      <c r="B82" s="42"/>
      <c r="C82" s="42"/>
      <c r="D82" s="45"/>
      <c r="E82" s="41"/>
      <c r="F82" s="8" t="s">
        <v>10</v>
      </c>
      <c r="G82" s="10"/>
    </row>
    <row r="83" spans="1:8" s="9" customFormat="1" ht="34.5">
      <c r="A83" s="42"/>
      <c r="B83" s="42"/>
      <c r="C83" s="42"/>
      <c r="D83" s="45"/>
      <c r="E83" s="41"/>
      <c r="F83" s="3" t="s">
        <v>14</v>
      </c>
      <c r="G83" s="10">
        <f t="shared" ref="G83" si="8">G85</f>
        <v>2518783.7000000002</v>
      </c>
    </row>
    <row r="84" spans="1:8" ht="34.5">
      <c r="A84" s="42"/>
      <c r="B84" s="42"/>
      <c r="C84" s="42"/>
      <c r="D84" s="45"/>
      <c r="E84" s="41"/>
      <c r="F84" s="8" t="s">
        <v>9</v>
      </c>
      <c r="G84" s="10"/>
    </row>
    <row r="85" spans="1:8" ht="21.75" customHeight="1">
      <c r="A85" s="42"/>
      <c r="B85" s="42"/>
      <c r="C85" s="42"/>
      <c r="D85" s="45"/>
      <c r="E85" s="41"/>
      <c r="F85" s="2" t="s">
        <v>5</v>
      </c>
      <c r="G85" s="10">
        <f>+G86</f>
        <v>2518783.7000000002</v>
      </c>
    </row>
    <row r="86" spans="1:8" ht="21.75" customHeight="1">
      <c r="A86" s="42"/>
      <c r="B86" s="42"/>
      <c r="C86" s="42"/>
      <c r="D86" s="45"/>
      <c r="E86" s="41"/>
      <c r="F86" s="2" t="s">
        <v>59</v>
      </c>
      <c r="G86" s="10">
        <f t="shared" ref="G86" si="9">G87</f>
        <v>2518783.7000000002</v>
      </c>
    </row>
    <row r="87" spans="1:8" ht="21.75" customHeight="1">
      <c r="A87" s="42"/>
      <c r="B87" s="42"/>
      <c r="C87" s="42"/>
      <c r="D87" s="45"/>
      <c r="E87" s="41"/>
      <c r="F87" s="2" t="s">
        <v>60</v>
      </c>
      <c r="G87" s="10">
        <f t="shared" ref="G87" si="10">+G88</f>
        <v>2518783.7000000002</v>
      </c>
      <c r="H87" s="61"/>
    </row>
    <row r="88" spans="1:8" ht="21.75" customHeight="1">
      <c r="A88" s="42"/>
      <c r="B88" s="42"/>
      <c r="C88" s="42"/>
      <c r="D88" s="45"/>
      <c r="E88" s="41"/>
      <c r="F88" s="2" t="s">
        <v>61</v>
      </c>
      <c r="G88" s="10">
        <f>+G89</f>
        <v>2518783.7000000002</v>
      </c>
    </row>
    <row r="89" spans="1:8" ht="21.75" customHeight="1">
      <c r="A89" s="42"/>
      <c r="B89" s="42"/>
      <c r="C89" s="42"/>
      <c r="D89" s="45"/>
      <c r="E89" s="41"/>
      <c r="F89" s="11" t="s">
        <v>62</v>
      </c>
      <c r="G89" s="10">
        <f>Հ1!D50</f>
        <v>2518783.7000000002</v>
      </c>
    </row>
    <row r="91" spans="1:8" s="109" customFormat="1" ht="22.5" customHeight="1">
      <c r="A91" s="109" t="s">
        <v>322</v>
      </c>
      <c r="B91" s="248"/>
      <c r="C91" s="247"/>
      <c r="D91" s="247"/>
    </row>
    <row r="92" spans="1:8" s="109" customFormat="1" ht="15" customHeight="1">
      <c r="A92" s="109" t="s">
        <v>128</v>
      </c>
      <c r="B92" s="248"/>
      <c r="C92" s="247"/>
      <c r="D92" s="247"/>
    </row>
    <row r="93" spans="1:8" s="14" customFormat="1">
      <c r="B93" s="14" t="s">
        <v>129</v>
      </c>
    </row>
  </sheetData>
  <mergeCells count="4">
    <mergeCell ref="A5:G5"/>
    <mergeCell ref="A8:C8"/>
    <mergeCell ref="D8:E8"/>
    <mergeCell ref="F8:F9"/>
  </mergeCells>
  <pageMargins left="0.11811023622047245" right="0.11811023622047245" top="0.28000000000000003" bottom="0" header="0.24" footer="0.31496062992125984"/>
  <pageSetup paperSize="9" scale="75" orientation="landscape" r:id="rId1"/>
  <rowBreaks count="1" manualBreakCount="1">
    <brk id="5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5"/>
  <sheetViews>
    <sheetView topLeftCell="A22" zoomScaleNormal="100" zoomScaleSheetLayoutView="100" workbookViewId="0">
      <selection activeCell="J37" sqref="J37"/>
    </sheetView>
  </sheetViews>
  <sheetFormatPr defaultRowHeight="17.25"/>
  <cols>
    <col min="1" max="1" width="3.28515625" style="163" customWidth="1"/>
    <col min="2" max="2" width="10.140625" style="164" customWidth="1"/>
    <col min="3" max="3" width="8.85546875" style="164" bestFit="1" customWidth="1"/>
    <col min="4" max="4" width="72.140625" style="163" customWidth="1"/>
    <col min="5" max="5" width="17.140625" style="163" customWidth="1"/>
    <col min="6" max="10" width="19.7109375" style="163" customWidth="1"/>
    <col min="11" max="16384" width="9.140625" style="163"/>
  </cols>
  <sheetData>
    <row r="1" spans="2:9" ht="17.25" customHeight="1">
      <c r="G1" s="165" t="s">
        <v>134</v>
      </c>
      <c r="H1" s="166"/>
      <c r="I1" s="166"/>
    </row>
    <row r="2" spans="2:9" ht="17.25" customHeight="1">
      <c r="D2" s="167"/>
      <c r="G2" s="165" t="s">
        <v>83</v>
      </c>
      <c r="H2" s="166"/>
      <c r="I2" s="166"/>
    </row>
    <row r="3" spans="2:9" ht="17.25" customHeight="1">
      <c r="G3" s="165" t="s">
        <v>1</v>
      </c>
      <c r="H3" s="166"/>
      <c r="I3" s="166"/>
    </row>
    <row r="4" spans="2:9">
      <c r="B4" s="278"/>
      <c r="C4" s="278"/>
      <c r="D4" s="278"/>
    </row>
    <row r="5" spans="2:9" ht="66.75" customHeight="1">
      <c r="B5" s="279" t="s">
        <v>261</v>
      </c>
      <c r="C5" s="279"/>
      <c r="D5" s="279"/>
      <c r="E5" s="279"/>
      <c r="F5" s="279"/>
      <c r="G5" s="279"/>
    </row>
    <row r="6" spans="2:9" ht="17.25" customHeight="1">
      <c r="B6" s="168"/>
      <c r="C6" s="168"/>
      <c r="D6" s="164"/>
      <c r="G6" s="169" t="s">
        <v>63</v>
      </c>
    </row>
    <row r="7" spans="2:9" s="164" customFormat="1" ht="64.5" customHeight="1">
      <c r="B7" s="280" t="s">
        <v>2</v>
      </c>
      <c r="C7" s="280"/>
      <c r="D7" s="281" t="s">
        <v>262</v>
      </c>
      <c r="E7" s="262" t="s">
        <v>263</v>
      </c>
      <c r="F7" s="263"/>
      <c r="G7" s="264"/>
    </row>
    <row r="8" spans="2:9" s="164" customFormat="1" ht="23.25" customHeight="1">
      <c r="B8" s="280"/>
      <c r="C8" s="280"/>
      <c r="D8" s="281"/>
      <c r="E8" s="282" t="s">
        <v>31</v>
      </c>
      <c r="F8" s="282"/>
      <c r="G8" s="282"/>
    </row>
    <row r="9" spans="2:9" ht="17.25" customHeight="1">
      <c r="B9" s="280"/>
      <c r="C9" s="280"/>
      <c r="D9" s="281"/>
      <c r="E9" s="280" t="s">
        <v>264</v>
      </c>
      <c r="F9" s="280" t="s">
        <v>4</v>
      </c>
      <c r="G9" s="280"/>
    </row>
    <row r="10" spans="2:9" s="173" customFormat="1" ht="34.5" customHeight="1">
      <c r="B10" s="170" t="s">
        <v>265</v>
      </c>
      <c r="C10" s="170" t="s">
        <v>266</v>
      </c>
      <c r="D10" s="281"/>
      <c r="E10" s="280"/>
      <c r="F10" s="170" t="s">
        <v>267</v>
      </c>
      <c r="G10" s="134" t="s">
        <v>268</v>
      </c>
    </row>
    <row r="11" spans="2:9" s="173" customFormat="1" ht="34.5">
      <c r="B11" s="277"/>
      <c r="C11" s="277"/>
      <c r="D11" s="177" t="s">
        <v>269</v>
      </c>
      <c r="E11" s="191">
        <f t="shared" ref="E11:F11" si="0">E12+E13</f>
        <v>-1007670.2</v>
      </c>
      <c r="F11" s="191">
        <f t="shared" si="0"/>
        <v>0</v>
      </c>
      <c r="G11" s="191">
        <f t="shared" ref="G11" si="1">G12+G13</f>
        <v>-1007670.2</v>
      </c>
    </row>
    <row r="12" spans="2:9" s="175" customFormat="1">
      <c r="B12" s="277"/>
      <c r="C12" s="277"/>
      <c r="D12" s="176" t="s">
        <v>270</v>
      </c>
      <c r="E12" s="191">
        <f t="shared" ref="E12:F12" si="2">E14</f>
        <v>-1007670.2</v>
      </c>
      <c r="F12" s="191">
        <f t="shared" si="2"/>
        <v>0</v>
      </c>
      <c r="G12" s="191">
        <f t="shared" ref="G12" si="3">G14</f>
        <v>-1007670.2</v>
      </c>
    </row>
    <row r="13" spans="2:9" s="175" customFormat="1">
      <c r="B13" s="277"/>
      <c r="C13" s="277"/>
      <c r="D13" s="176" t="s">
        <v>271</v>
      </c>
      <c r="E13" s="191"/>
      <c r="F13" s="191"/>
      <c r="G13" s="191"/>
    </row>
    <row r="14" spans="2:9" s="175" customFormat="1" ht="51.75">
      <c r="B14" s="177"/>
      <c r="C14" s="174"/>
      <c r="D14" s="177" t="s">
        <v>272</v>
      </c>
      <c r="E14" s="192">
        <f t="shared" ref="E14:G14" si="4">E15</f>
        <v>-1007670.2</v>
      </c>
      <c r="F14" s="192">
        <f t="shared" si="4"/>
        <v>0</v>
      </c>
      <c r="G14" s="192">
        <f t="shared" si="4"/>
        <v>-1007670.2</v>
      </c>
    </row>
    <row r="15" spans="2:9">
      <c r="B15" s="246" t="s">
        <v>274</v>
      </c>
      <c r="C15" s="174"/>
      <c r="D15" s="186" t="str">
        <f>'Հ3 '!F21</f>
        <v xml:space="preserve"> Ճանապարհային ցանցի բարելավում</v>
      </c>
      <c r="E15" s="190">
        <f t="shared" ref="E15:F15" si="5">E17+E35+E26</f>
        <v>-1007670.2</v>
      </c>
      <c r="F15" s="190">
        <f t="shared" si="5"/>
        <v>0</v>
      </c>
      <c r="G15" s="190">
        <f>G17+G35+G26</f>
        <v>-1007670.2</v>
      </c>
    </row>
    <row r="16" spans="2:9">
      <c r="B16" s="180"/>
      <c r="C16" s="174"/>
      <c r="D16" s="181" t="s">
        <v>34</v>
      </c>
      <c r="E16" s="179"/>
      <c r="F16" s="179"/>
      <c r="G16" s="179"/>
    </row>
    <row r="17" spans="2:7" ht="49.5" customHeight="1">
      <c r="B17" s="177"/>
      <c r="C17" s="182" t="s">
        <v>275</v>
      </c>
      <c r="D17" s="245" t="str">
        <f>'Հ3 '!F32</f>
        <v xml:space="preserve"> Հյուսիս-հարավ ճանապարհային միջանցքի զարգացման ծրագրի Սիսիան-Քաջարան 60կմ-ի համակարգում և կառավարում</v>
      </c>
      <c r="E17" s="192">
        <f>F17+G17</f>
        <v>-201957.5</v>
      </c>
      <c r="F17" s="192">
        <f t="shared" ref="F17:G17" si="6">F19</f>
        <v>0</v>
      </c>
      <c r="G17" s="192">
        <f t="shared" si="6"/>
        <v>-201957.5</v>
      </c>
    </row>
    <row r="18" spans="2:7">
      <c r="B18" s="177"/>
      <c r="C18" s="174"/>
      <c r="D18" s="177" t="s">
        <v>10</v>
      </c>
      <c r="E18" s="183"/>
      <c r="F18" s="183"/>
      <c r="G18" s="183"/>
    </row>
    <row r="19" spans="2:7" ht="34.5">
      <c r="B19" s="177"/>
      <c r="C19" s="174"/>
      <c r="D19" s="185" t="s">
        <v>13</v>
      </c>
      <c r="E19" s="178">
        <f t="shared" ref="E19:E24" si="7">F19+G19</f>
        <v>-201957.5</v>
      </c>
      <c r="F19" s="184">
        <f t="shared" ref="F19:G19" si="8">F24</f>
        <v>0</v>
      </c>
      <c r="G19" s="184">
        <f t="shared" si="8"/>
        <v>-201957.5</v>
      </c>
    </row>
    <row r="20" spans="2:7" ht="34.5">
      <c r="B20" s="177"/>
      <c r="C20" s="174"/>
      <c r="D20" s="177" t="s">
        <v>12</v>
      </c>
      <c r="E20" s="178">
        <f t="shared" si="7"/>
        <v>0</v>
      </c>
      <c r="F20" s="183"/>
      <c r="G20" s="183"/>
    </row>
    <row r="21" spans="2:7">
      <c r="B21" s="177"/>
      <c r="C21" s="174"/>
      <c r="D21" s="77" t="s">
        <v>5</v>
      </c>
      <c r="E21" s="178">
        <f t="shared" si="7"/>
        <v>-201957.5</v>
      </c>
      <c r="F21" s="178">
        <f t="shared" ref="F21:G24" si="9">F22</f>
        <v>0</v>
      </c>
      <c r="G21" s="178">
        <f t="shared" si="9"/>
        <v>-201957.5</v>
      </c>
    </row>
    <row r="22" spans="2:7">
      <c r="B22" s="177"/>
      <c r="C22" s="174"/>
      <c r="D22" s="77" t="s">
        <v>104</v>
      </c>
      <c r="E22" s="178">
        <f t="shared" si="7"/>
        <v>-201957.5</v>
      </c>
      <c r="F22" s="178">
        <f t="shared" si="9"/>
        <v>0</v>
      </c>
      <c r="G22" s="178">
        <f t="shared" si="9"/>
        <v>-201957.5</v>
      </c>
    </row>
    <row r="23" spans="2:7">
      <c r="B23" s="177"/>
      <c r="C23" s="174"/>
      <c r="D23" s="75" t="s">
        <v>257</v>
      </c>
      <c r="E23" s="178">
        <f t="shared" si="7"/>
        <v>-201957.5</v>
      </c>
      <c r="F23" s="178">
        <f t="shared" si="9"/>
        <v>0</v>
      </c>
      <c r="G23" s="178">
        <f t="shared" si="9"/>
        <v>-201957.5</v>
      </c>
    </row>
    <row r="24" spans="2:7" ht="34.5">
      <c r="B24" s="177"/>
      <c r="C24" s="174"/>
      <c r="D24" s="75" t="s">
        <v>258</v>
      </c>
      <c r="E24" s="178">
        <f t="shared" si="7"/>
        <v>-201957.5</v>
      </c>
      <c r="F24" s="178">
        <f t="shared" si="9"/>
        <v>0</v>
      </c>
      <c r="G24" s="178">
        <f t="shared" si="9"/>
        <v>-201957.5</v>
      </c>
    </row>
    <row r="25" spans="2:7">
      <c r="B25" s="177"/>
      <c r="C25" s="174"/>
      <c r="D25" s="75" t="s">
        <v>259</v>
      </c>
      <c r="E25" s="178">
        <f>F25+G25</f>
        <v>-201957.5</v>
      </c>
      <c r="F25" s="178">
        <v>0</v>
      </c>
      <c r="G25" s="179">
        <f>'Հ3 '!G40</f>
        <v>-201957.5</v>
      </c>
    </row>
    <row r="26" spans="2:7" ht="49.5" customHeight="1">
      <c r="B26" s="177"/>
      <c r="C26" s="182" t="s">
        <v>330</v>
      </c>
      <c r="D26" s="245" t="str">
        <f>+'[3]Հ3 '!F63</f>
        <v xml:space="preserve"> Եվրոպական ներդրումային բանկի աջակցությամբ իրականացվող Հյուսիս-հարավ միջանցքի զարգացման վարկային ծրագիր, Տրանշ 3</v>
      </c>
      <c r="E26" s="192">
        <f>F26+G26</f>
        <v>-400000</v>
      </c>
      <c r="F26" s="192">
        <f t="shared" ref="F26:G26" si="10">F28</f>
        <v>0</v>
      </c>
      <c r="G26" s="192">
        <f t="shared" si="10"/>
        <v>-400000</v>
      </c>
    </row>
    <row r="27" spans="2:7">
      <c r="B27" s="177"/>
      <c r="C27" s="174"/>
      <c r="D27" s="177" t="s">
        <v>10</v>
      </c>
      <c r="E27" s="178">
        <f t="shared" ref="E27:E34" si="11">F27+G27</f>
        <v>0</v>
      </c>
      <c r="F27" s="183"/>
      <c r="G27" s="183"/>
    </row>
    <row r="28" spans="2:7" ht="34.5">
      <c r="B28" s="177"/>
      <c r="C28" s="174"/>
      <c r="D28" s="185" t="s">
        <v>13</v>
      </c>
      <c r="E28" s="178">
        <f t="shared" si="11"/>
        <v>-400000</v>
      </c>
      <c r="F28" s="184">
        <f t="shared" ref="F28" si="12">F33</f>
        <v>0</v>
      </c>
      <c r="G28" s="184">
        <f>G30</f>
        <v>-400000</v>
      </c>
    </row>
    <row r="29" spans="2:7" ht="34.5">
      <c r="B29" s="177"/>
      <c r="C29" s="174"/>
      <c r="D29" s="177" t="s">
        <v>12</v>
      </c>
      <c r="E29" s="178">
        <f t="shared" si="11"/>
        <v>0</v>
      </c>
      <c r="F29" s="183"/>
      <c r="G29" s="183"/>
    </row>
    <row r="30" spans="2:7">
      <c r="B30" s="177"/>
      <c r="C30" s="174"/>
      <c r="D30" s="177" t="s">
        <v>5</v>
      </c>
      <c r="E30" s="178">
        <f t="shared" si="11"/>
        <v>-400000</v>
      </c>
      <c r="F30" s="178">
        <f t="shared" ref="F30:G33" si="13">F31</f>
        <v>0</v>
      </c>
      <c r="G30" s="178">
        <f t="shared" si="13"/>
        <v>-400000</v>
      </c>
    </row>
    <row r="31" spans="2:7">
      <c r="B31" s="177"/>
      <c r="C31" s="174"/>
      <c r="D31" s="177" t="s">
        <v>59</v>
      </c>
      <c r="E31" s="178">
        <f t="shared" si="11"/>
        <v>-400000</v>
      </c>
      <c r="F31" s="178">
        <f t="shared" si="13"/>
        <v>0</v>
      </c>
      <c r="G31" s="178">
        <f t="shared" si="13"/>
        <v>-400000</v>
      </c>
    </row>
    <row r="32" spans="2:7">
      <c r="B32" s="177"/>
      <c r="C32" s="174"/>
      <c r="D32" s="177" t="s">
        <v>60</v>
      </c>
      <c r="E32" s="178">
        <f t="shared" si="11"/>
        <v>-400000</v>
      </c>
      <c r="F32" s="178">
        <f t="shared" si="13"/>
        <v>0</v>
      </c>
      <c r="G32" s="178">
        <f>+G33</f>
        <v>-400000</v>
      </c>
    </row>
    <row r="33" spans="2:7">
      <c r="B33" s="177"/>
      <c r="C33" s="174"/>
      <c r="D33" s="177" t="s">
        <v>61</v>
      </c>
      <c r="E33" s="178">
        <f t="shared" si="11"/>
        <v>-400000</v>
      </c>
      <c r="F33" s="178">
        <f t="shared" si="13"/>
        <v>0</v>
      </c>
      <c r="G33" s="178">
        <f t="shared" si="13"/>
        <v>-400000</v>
      </c>
    </row>
    <row r="34" spans="2:7">
      <c r="B34" s="177"/>
      <c r="C34" s="174"/>
      <c r="D34" s="177" t="s">
        <v>320</v>
      </c>
      <c r="E34" s="178">
        <f t="shared" si="11"/>
        <v>-400000</v>
      </c>
      <c r="F34" s="178">
        <v>0</v>
      </c>
      <c r="G34" s="179">
        <f>+'[3]Հ3 '!G71</f>
        <v>-400000</v>
      </c>
    </row>
    <row r="35" spans="2:7" ht="49.5" customHeight="1">
      <c r="B35" s="177"/>
      <c r="C35" s="182" t="s">
        <v>319</v>
      </c>
      <c r="D35" s="245" t="str">
        <f>'Հ3 '!F72</f>
        <v xml:space="preserve"> Եվրասիական զարգացման բանկի աջակցությամբ իրականացվող Հյուսիս-հարավ միջանցքի զարգացման ծրագիր</v>
      </c>
      <c r="E35" s="192">
        <f t="shared" ref="E35:E43" si="14">F35+G35</f>
        <v>-405712.7</v>
      </c>
      <c r="F35" s="192">
        <f t="shared" ref="F35:G35" si="15">F37</f>
        <v>0</v>
      </c>
      <c r="G35" s="192">
        <f t="shared" si="15"/>
        <v>-405712.7</v>
      </c>
    </row>
    <row r="36" spans="2:7">
      <c r="B36" s="177"/>
      <c r="C36" s="174"/>
      <c r="D36" s="177" t="s">
        <v>10</v>
      </c>
      <c r="E36" s="178">
        <f t="shared" si="14"/>
        <v>0</v>
      </c>
      <c r="F36" s="183"/>
      <c r="G36" s="183"/>
    </row>
    <row r="37" spans="2:7" ht="34.5">
      <c r="B37" s="177"/>
      <c r="C37" s="174"/>
      <c r="D37" s="185" t="s">
        <v>13</v>
      </c>
      <c r="E37" s="178">
        <f t="shared" si="14"/>
        <v>-405712.7</v>
      </c>
      <c r="F37" s="184">
        <f t="shared" ref="F37" si="16">F42</f>
        <v>0</v>
      </c>
      <c r="G37" s="184">
        <f>G39</f>
        <v>-405712.7</v>
      </c>
    </row>
    <row r="38" spans="2:7" ht="34.5">
      <c r="B38" s="177"/>
      <c r="C38" s="174"/>
      <c r="D38" s="177" t="s">
        <v>12</v>
      </c>
      <c r="E38" s="178">
        <f t="shared" si="14"/>
        <v>0</v>
      </c>
      <c r="F38" s="183"/>
      <c r="G38" s="183"/>
    </row>
    <row r="39" spans="2:7">
      <c r="B39" s="177"/>
      <c r="C39" s="174"/>
      <c r="D39" s="177" t="s">
        <v>5</v>
      </c>
      <c r="E39" s="178">
        <f t="shared" si="14"/>
        <v>-405712.7</v>
      </c>
      <c r="F39" s="178">
        <f t="shared" ref="F39:G42" si="17">F40</f>
        <v>0</v>
      </c>
      <c r="G39" s="178">
        <f t="shared" si="17"/>
        <v>-405712.7</v>
      </c>
    </row>
    <row r="40" spans="2:7">
      <c r="B40" s="177"/>
      <c r="C40" s="174"/>
      <c r="D40" s="177" t="s">
        <v>59</v>
      </c>
      <c r="E40" s="178">
        <f t="shared" si="14"/>
        <v>-405712.7</v>
      </c>
      <c r="F40" s="178">
        <f t="shared" si="17"/>
        <v>0</v>
      </c>
      <c r="G40" s="178">
        <f t="shared" si="17"/>
        <v>-405712.7</v>
      </c>
    </row>
    <row r="41" spans="2:7">
      <c r="B41" s="177"/>
      <c r="C41" s="174"/>
      <c r="D41" s="177" t="s">
        <v>60</v>
      </c>
      <c r="E41" s="178">
        <f t="shared" si="14"/>
        <v>-405712.7</v>
      </c>
      <c r="F41" s="178">
        <f t="shared" si="17"/>
        <v>0</v>
      </c>
      <c r="G41" s="178">
        <f>G42</f>
        <v>-405712.7</v>
      </c>
    </row>
    <row r="42" spans="2:7">
      <c r="B42" s="177"/>
      <c r="C42" s="174"/>
      <c r="D42" s="177" t="s">
        <v>61</v>
      </c>
      <c r="E42" s="178">
        <f t="shared" si="14"/>
        <v>-405712.7</v>
      </c>
      <c r="F42" s="178">
        <f t="shared" si="17"/>
        <v>0</v>
      </c>
      <c r="G42" s="178">
        <f t="shared" si="17"/>
        <v>-405712.7</v>
      </c>
    </row>
    <row r="43" spans="2:7">
      <c r="B43" s="177"/>
      <c r="C43" s="174"/>
      <c r="D43" s="177" t="s">
        <v>320</v>
      </c>
      <c r="E43" s="178">
        <f t="shared" si="14"/>
        <v>-405712.7</v>
      </c>
      <c r="F43" s="178">
        <v>0</v>
      </c>
      <c r="G43" s="179">
        <f>'Հ3 '!G80</f>
        <v>-405712.7</v>
      </c>
    </row>
    <row r="44" spans="2:7">
      <c r="B44" s="249"/>
      <c r="C44" s="250"/>
      <c r="D44" s="251"/>
      <c r="E44" s="252"/>
      <c r="F44" s="252"/>
      <c r="G44" s="253"/>
    </row>
    <row r="45" spans="2:7" s="187" customFormat="1" ht="51.75">
      <c r="D45" s="188" t="s">
        <v>273</v>
      </c>
      <c r="E45" s="276" t="s">
        <v>327</v>
      </c>
      <c r="F45" s="276"/>
      <c r="G45" s="276"/>
    </row>
  </sheetData>
  <mergeCells count="11">
    <mergeCell ref="E45:G45"/>
    <mergeCell ref="B11:B13"/>
    <mergeCell ref="C11:C13"/>
    <mergeCell ref="E7:G7"/>
    <mergeCell ref="B4:D4"/>
    <mergeCell ref="B5:G5"/>
    <mergeCell ref="B7:C9"/>
    <mergeCell ref="D7:D10"/>
    <mergeCell ref="E8:G8"/>
    <mergeCell ref="E9:E10"/>
    <mergeCell ref="F9:G9"/>
  </mergeCells>
  <pageMargins left="0.11811023622047245" right="0.11811023622047245" top="0.28000000000000003" bottom="0" header="0.2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9"/>
  <sheetViews>
    <sheetView topLeftCell="B6" zoomScaleNormal="100" workbookViewId="0">
      <selection activeCell="E56" sqref="E56"/>
    </sheetView>
  </sheetViews>
  <sheetFormatPr defaultRowHeight="17.25"/>
  <cols>
    <col min="1" max="1" width="7.28515625" style="14" customWidth="1"/>
    <col min="2" max="2" width="10" style="14" customWidth="1"/>
    <col min="3" max="3" width="14.85546875" style="14" customWidth="1"/>
    <col min="4" max="4" width="70.42578125" style="14" customWidth="1"/>
    <col min="5" max="5" width="25.28515625" style="14" customWidth="1"/>
    <col min="6" max="6" width="17.7109375" style="14" customWidth="1"/>
    <col min="7" max="7" width="12.85546875" style="14" customWidth="1"/>
    <col min="8" max="8" width="14.140625" style="14" customWidth="1"/>
    <col min="9" max="9" width="15.140625" style="14" customWidth="1"/>
    <col min="10" max="10" width="13.42578125" style="14" customWidth="1"/>
    <col min="11" max="11" width="17.42578125" style="14" customWidth="1"/>
    <col min="12" max="256" width="9.140625" style="14"/>
    <col min="257" max="257" width="7.28515625" style="14" customWidth="1"/>
    <col min="258" max="258" width="12" style="14" customWidth="1"/>
    <col min="259" max="259" width="11.85546875" style="14" customWidth="1"/>
    <col min="260" max="260" width="64.28515625" style="14" customWidth="1"/>
    <col min="261" max="261" width="16.85546875" style="14" customWidth="1"/>
    <col min="262" max="262" width="17.7109375" style="14" customWidth="1"/>
    <col min="263" max="263" width="12.85546875" style="14" customWidth="1"/>
    <col min="264" max="264" width="14.140625" style="14" customWidth="1"/>
    <col min="265" max="265" width="10.7109375" style="14" customWidth="1"/>
    <col min="266" max="512" width="9.140625" style="14"/>
    <col min="513" max="513" width="7.28515625" style="14" customWidth="1"/>
    <col min="514" max="514" width="12" style="14" customWidth="1"/>
    <col min="515" max="515" width="11.85546875" style="14" customWidth="1"/>
    <col min="516" max="516" width="64.28515625" style="14" customWidth="1"/>
    <col min="517" max="517" width="16.85546875" style="14" customWidth="1"/>
    <col min="518" max="518" width="17.7109375" style="14" customWidth="1"/>
    <col min="519" max="519" width="12.85546875" style="14" customWidth="1"/>
    <col min="520" max="520" width="14.140625" style="14" customWidth="1"/>
    <col min="521" max="521" width="10.7109375" style="14" customWidth="1"/>
    <col min="522" max="768" width="9.140625" style="14"/>
    <col min="769" max="769" width="7.28515625" style="14" customWidth="1"/>
    <col min="770" max="770" width="12" style="14" customWidth="1"/>
    <col min="771" max="771" width="11.85546875" style="14" customWidth="1"/>
    <col min="772" max="772" width="64.28515625" style="14" customWidth="1"/>
    <col min="773" max="773" width="16.85546875" style="14" customWidth="1"/>
    <col min="774" max="774" width="17.7109375" style="14" customWidth="1"/>
    <col min="775" max="775" width="12.85546875" style="14" customWidth="1"/>
    <col min="776" max="776" width="14.140625" style="14" customWidth="1"/>
    <col min="777" max="777" width="10.7109375" style="14" customWidth="1"/>
    <col min="778" max="1024" width="9.140625" style="14"/>
    <col min="1025" max="1025" width="7.28515625" style="14" customWidth="1"/>
    <col min="1026" max="1026" width="12" style="14" customWidth="1"/>
    <col min="1027" max="1027" width="11.85546875" style="14" customWidth="1"/>
    <col min="1028" max="1028" width="64.28515625" style="14" customWidth="1"/>
    <col min="1029" max="1029" width="16.85546875" style="14" customWidth="1"/>
    <col min="1030" max="1030" width="17.7109375" style="14" customWidth="1"/>
    <col min="1031" max="1031" width="12.85546875" style="14" customWidth="1"/>
    <col min="1032" max="1032" width="14.140625" style="14" customWidth="1"/>
    <col min="1033" max="1033" width="10.7109375" style="14" customWidth="1"/>
    <col min="1034" max="1280" width="9.140625" style="14"/>
    <col min="1281" max="1281" width="7.28515625" style="14" customWidth="1"/>
    <col min="1282" max="1282" width="12" style="14" customWidth="1"/>
    <col min="1283" max="1283" width="11.85546875" style="14" customWidth="1"/>
    <col min="1284" max="1284" width="64.28515625" style="14" customWidth="1"/>
    <col min="1285" max="1285" width="16.85546875" style="14" customWidth="1"/>
    <col min="1286" max="1286" width="17.7109375" style="14" customWidth="1"/>
    <col min="1287" max="1287" width="12.85546875" style="14" customWidth="1"/>
    <col min="1288" max="1288" width="14.140625" style="14" customWidth="1"/>
    <col min="1289" max="1289" width="10.7109375" style="14" customWidth="1"/>
    <col min="1290" max="1536" width="9.140625" style="14"/>
    <col min="1537" max="1537" width="7.28515625" style="14" customWidth="1"/>
    <col min="1538" max="1538" width="12" style="14" customWidth="1"/>
    <col min="1539" max="1539" width="11.85546875" style="14" customWidth="1"/>
    <col min="1540" max="1540" width="64.28515625" style="14" customWidth="1"/>
    <col min="1541" max="1541" width="16.85546875" style="14" customWidth="1"/>
    <col min="1542" max="1542" width="17.7109375" style="14" customWidth="1"/>
    <col min="1543" max="1543" width="12.85546875" style="14" customWidth="1"/>
    <col min="1544" max="1544" width="14.140625" style="14" customWidth="1"/>
    <col min="1545" max="1545" width="10.7109375" style="14" customWidth="1"/>
    <col min="1546" max="1792" width="9.140625" style="14"/>
    <col min="1793" max="1793" width="7.28515625" style="14" customWidth="1"/>
    <col min="1794" max="1794" width="12" style="14" customWidth="1"/>
    <col min="1795" max="1795" width="11.85546875" style="14" customWidth="1"/>
    <col min="1796" max="1796" width="64.28515625" style="14" customWidth="1"/>
    <col min="1797" max="1797" width="16.85546875" style="14" customWidth="1"/>
    <col min="1798" max="1798" width="17.7109375" style="14" customWidth="1"/>
    <col min="1799" max="1799" width="12.85546875" style="14" customWidth="1"/>
    <col min="1800" max="1800" width="14.140625" style="14" customWidth="1"/>
    <col min="1801" max="1801" width="10.7109375" style="14" customWidth="1"/>
    <col min="1802" max="2048" width="9.140625" style="14"/>
    <col min="2049" max="2049" width="7.28515625" style="14" customWidth="1"/>
    <col min="2050" max="2050" width="12" style="14" customWidth="1"/>
    <col min="2051" max="2051" width="11.85546875" style="14" customWidth="1"/>
    <col min="2052" max="2052" width="64.28515625" style="14" customWidth="1"/>
    <col min="2053" max="2053" width="16.85546875" style="14" customWidth="1"/>
    <col min="2054" max="2054" width="17.7109375" style="14" customWidth="1"/>
    <col min="2055" max="2055" width="12.85546875" style="14" customWidth="1"/>
    <col min="2056" max="2056" width="14.140625" style="14" customWidth="1"/>
    <col min="2057" max="2057" width="10.7109375" style="14" customWidth="1"/>
    <col min="2058" max="2304" width="9.140625" style="14"/>
    <col min="2305" max="2305" width="7.28515625" style="14" customWidth="1"/>
    <col min="2306" max="2306" width="12" style="14" customWidth="1"/>
    <col min="2307" max="2307" width="11.85546875" style="14" customWidth="1"/>
    <col min="2308" max="2308" width="64.28515625" style="14" customWidth="1"/>
    <col min="2309" max="2309" width="16.85546875" style="14" customWidth="1"/>
    <col min="2310" max="2310" width="17.7109375" style="14" customWidth="1"/>
    <col min="2311" max="2311" width="12.85546875" style="14" customWidth="1"/>
    <col min="2312" max="2312" width="14.140625" style="14" customWidth="1"/>
    <col min="2313" max="2313" width="10.7109375" style="14" customWidth="1"/>
    <col min="2314" max="2560" width="9.140625" style="14"/>
    <col min="2561" max="2561" width="7.28515625" style="14" customWidth="1"/>
    <col min="2562" max="2562" width="12" style="14" customWidth="1"/>
    <col min="2563" max="2563" width="11.85546875" style="14" customWidth="1"/>
    <col min="2564" max="2564" width="64.28515625" style="14" customWidth="1"/>
    <col min="2565" max="2565" width="16.85546875" style="14" customWidth="1"/>
    <col min="2566" max="2566" width="17.7109375" style="14" customWidth="1"/>
    <col min="2567" max="2567" width="12.85546875" style="14" customWidth="1"/>
    <col min="2568" max="2568" width="14.140625" style="14" customWidth="1"/>
    <col min="2569" max="2569" width="10.7109375" style="14" customWidth="1"/>
    <col min="2570" max="2816" width="9.140625" style="14"/>
    <col min="2817" max="2817" width="7.28515625" style="14" customWidth="1"/>
    <col min="2818" max="2818" width="12" style="14" customWidth="1"/>
    <col min="2819" max="2819" width="11.85546875" style="14" customWidth="1"/>
    <col min="2820" max="2820" width="64.28515625" style="14" customWidth="1"/>
    <col min="2821" max="2821" width="16.85546875" style="14" customWidth="1"/>
    <col min="2822" max="2822" width="17.7109375" style="14" customWidth="1"/>
    <col min="2823" max="2823" width="12.85546875" style="14" customWidth="1"/>
    <col min="2824" max="2824" width="14.140625" style="14" customWidth="1"/>
    <col min="2825" max="2825" width="10.7109375" style="14" customWidth="1"/>
    <col min="2826" max="3072" width="9.140625" style="14"/>
    <col min="3073" max="3073" width="7.28515625" style="14" customWidth="1"/>
    <col min="3074" max="3074" width="12" style="14" customWidth="1"/>
    <col min="3075" max="3075" width="11.85546875" style="14" customWidth="1"/>
    <col min="3076" max="3076" width="64.28515625" style="14" customWidth="1"/>
    <col min="3077" max="3077" width="16.85546875" style="14" customWidth="1"/>
    <col min="3078" max="3078" width="17.7109375" style="14" customWidth="1"/>
    <col min="3079" max="3079" width="12.85546875" style="14" customWidth="1"/>
    <col min="3080" max="3080" width="14.140625" style="14" customWidth="1"/>
    <col min="3081" max="3081" width="10.7109375" style="14" customWidth="1"/>
    <col min="3082" max="3328" width="9.140625" style="14"/>
    <col min="3329" max="3329" width="7.28515625" style="14" customWidth="1"/>
    <col min="3330" max="3330" width="12" style="14" customWidth="1"/>
    <col min="3331" max="3331" width="11.85546875" style="14" customWidth="1"/>
    <col min="3332" max="3332" width="64.28515625" style="14" customWidth="1"/>
    <col min="3333" max="3333" width="16.85546875" style="14" customWidth="1"/>
    <col min="3334" max="3334" width="17.7109375" style="14" customWidth="1"/>
    <col min="3335" max="3335" width="12.85546875" style="14" customWidth="1"/>
    <col min="3336" max="3336" width="14.140625" style="14" customWidth="1"/>
    <col min="3337" max="3337" width="10.7109375" style="14" customWidth="1"/>
    <col min="3338" max="3584" width="9.140625" style="14"/>
    <col min="3585" max="3585" width="7.28515625" style="14" customWidth="1"/>
    <col min="3586" max="3586" width="12" style="14" customWidth="1"/>
    <col min="3587" max="3587" width="11.85546875" style="14" customWidth="1"/>
    <col min="3588" max="3588" width="64.28515625" style="14" customWidth="1"/>
    <col min="3589" max="3589" width="16.85546875" style="14" customWidth="1"/>
    <col min="3590" max="3590" width="17.7109375" style="14" customWidth="1"/>
    <col min="3591" max="3591" width="12.85546875" style="14" customWidth="1"/>
    <col min="3592" max="3592" width="14.140625" style="14" customWidth="1"/>
    <col min="3593" max="3593" width="10.7109375" style="14" customWidth="1"/>
    <col min="3594" max="3840" width="9.140625" style="14"/>
    <col min="3841" max="3841" width="7.28515625" style="14" customWidth="1"/>
    <col min="3842" max="3842" width="12" style="14" customWidth="1"/>
    <col min="3843" max="3843" width="11.85546875" style="14" customWidth="1"/>
    <col min="3844" max="3844" width="64.28515625" style="14" customWidth="1"/>
    <col min="3845" max="3845" width="16.85546875" style="14" customWidth="1"/>
    <col min="3846" max="3846" width="17.7109375" style="14" customWidth="1"/>
    <col min="3847" max="3847" width="12.85546875" style="14" customWidth="1"/>
    <col min="3848" max="3848" width="14.140625" style="14" customWidth="1"/>
    <col min="3849" max="3849" width="10.7109375" style="14" customWidth="1"/>
    <col min="3850" max="4096" width="9.140625" style="14"/>
    <col min="4097" max="4097" width="7.28515625" style="14" customWidth="1"/>
    <col min="4098" max="4098" width="12" style="14" customWidth="1"/>
    <col min="4099" max="4099" width="11.85546875" style="14" customWidth="1"/>
    <col min="4100" max="4100" width="64.28515625" style="14" customWidth="1"/>
    <col min="4101" max="4101" width="16.85546875" style="14" customWidth="1"/>
    <col min="4102" max="4102" width="17.7109375" style="14" customWidth="1"/>
    <col min="4103" max="4103" width="12.85546875" style="14" customWidth="1"/>
    <col min="4104" max="4104" width="14.140625" style="14" customWidth="1"/>
    <col min="4105" max="4105" width="10.7109375" style="14" customWidth="1"/>
    <col min="4106" max="4352" width="9.140625" style="14"/>
    <col min="4353" max="4353" width="7.28515625" style="14" customWidth="1"/>
    <col min="4354" max="4354" width="12" style="14" customWidth="1"/>
    <col min="4355" max="4355" width="11.85546875" style="14" customWidth="1"/>
    <col min="4356" max="4356" width="64.28515625" style="14" customWidth="1"/>
    <col min="4357" max="4357" width="16.85546875" style="14" customWidth="1"/>
    <col min="4358" max="4358" width="17.7109375" style="14" customWidth="1"/>
    <col min="4359" max="4359" width="12.85546875" style="14" customWidth="1"/>
    <col min="4360" max="4360" width="14.140625" style="14" customWidth="1"/>
    <col min="4361" max="4361" width="10.7109375" style="14" customWidth="1"/>
    <col min="4362" max="4608" width="9.140625" style="14"/>
    <col min="4609" max="4609" width="7.28515625" style="14" customWidth="1"/>
    <col min="4610" max="4610" width="12" style="14" customWidth="1"/>
    <col min="4611" max="4611" width="11.85546875" style="14" customWidth="1"/>
    <col min="4612" max="4612" width="64.28515625" style="14" customWidth="1"/>
    <col min="4613" max="4613" width="16.85546875" style="14" customWidth="1"/>
    <col min="4614" max="4614" width="17.7109375" style="14" customWidth="1"/>
    <col min="4615" max="4615" width="12.85546875" style="14" customWidth="1"/>
    <col min="4616" max="4616" width="14.140625" style="14" customWidth="1"/>
    <col min="4617" max="4617" width="10.7109375" style="14" customWidth="1"/>
    <col min="4618" max="4864" width="9.140625" style="14"/>
    <col min="4865" max="4865" width="7.28515625" style="14" customWidth="1"/>
    <col min="4866" max="4866" width="12" style="14" customWidth="1"/>
    <col min="4867" max="4867" width="11.85546875" style="14" customWidth="1"/>
    <col min="4868" max="4868" width="64.28515625" style="14" customWidth="1"/>
    <col min="4869" max="4869" width="16.85546875" style="14" customWidth="1"/>
    <col min="4870" max="4870" width="17.7109375" style="14" customWidth="1"/>
    <col min="4871" max="4871" width="12.85546875" style="14" customWidth="1"/>
    <col min="4872" max="4872" width="14.140625" style="14" customWidth="1"/>
    <col min="4873" max="4873" width="10.7109375" style="14" customWidth="1"/>
    <col min="4874" max="5120" width="9.140625" style="14"/>
    <col min="5121" max="5121" width="7.28515625" style="14" customWidth="1"/>
    <col min="5122" max="5122" width="12" style="14" customWidth="1"/>
    <col min="5123" max="5123" width="11.85546875" style="14" customWidth="1"/>
    <col min="5124" max="5124" width="64.28515625" style="14" customWidth="1"/>
    <col min="5125" max="5125" width="16.85546875" style="14" customWidth="1"/>
    <col min="5126" max="5126" width="17.7109375" style="14" customWidth="1"/>
    <col min="5127" max="5127" width="12.85546875" style="14" customWidth="1"/>
    <col min="5128" max="5128" width="14.140625" style="14" customWidth="1"/>
    <col min="5129" max="5129" width="10.7109375" style="14" customWidth="1"/>
    <col min="5130" max="5376" width="9.140625" style="14"/>
    <col min="5377" max="5377" width="7.28515625" style="14" customWidth="1"/>
    <col min="5378" max="5378" width="12" style="14" customWidth="1"/>
    <col min="5379" max="5379" width="11.85546875" style="14" customWidth="1"/>
    <col min="5380" max="5380" width="64.28515625" style="14" customWidth="1"/>
    <col min="5381" max="5381" width="16.85546875" style="14" customWidth="1"/>
    <col min="5382" max="5382" width="17.7109375" style="14" customWidth="1"/>
    <col min="5383" max="5383" width="12.85546875" style="14" customWidth="1"/>
    <col min="5384" max="5384" width="14.140625" style="14" customWidth="1"/>
    <col min="5385" max="5385" width="10.7109375" style="14" customWidth="1"/>
    <col min="5386" max="5632" width="9.140625" style="14"/>
    <col min="5633" max="5633" width="7.28515625" style="14" customWidth="1"/>
    <col min="5634" max="5634" width="12" style="14" customWidth="1"/>
    <col min="5635" max="5635" width="11.85546875" style="14" customWidth="1"/>
    <col min="5636" max="5636" width="64.28515625" style="14" customWidth="1"/>
    <col min="5637" max="5637" width="16.85546875" style="14" customWidth="1"/>
    <col min="5638" max="5638" width="17.7109375" style="14" customWidth="1"/>
    <col min="5639" max="5639" width="12.85546875" style="14" customWidth="1"/>
    <col min="5640" max="5640" width="14.140625" style="14" customWidth="1"/>
    <col min="5641" max="5641" width="10.7109375" style="14" customWidth="1"/>
    <col min="5642" max="5888" width="9.140625" style="14"/>
    <col min="5889" max="5889" width="7.28515625" style="14" customWidth="1"/>
    <col min="5890" max="5890" width="12" style="14" customWidth="1"/>
    <col min="5891" max="5891" width="11.85546875" style="14" customWidth="1"/>
    <col min="5892" max="5892" width="64.28515625" style="14" customWidth="1"/>
    <col min="5893" max="5893" width="16.85546875" style="14" customWidth="1"/>
    <col min="5894" max="5894" width="17.7109375" style="14" customWidth="1"/>
    <col min="5895" max="5895" width="12.85546875" style="14" customWidth="1"/>
    <col min="5896" max="5896" width="14.140625" style="14" customWidth="1"/>
    <col min="5897" max="5897" width="10.7109375" style="14" customWidth="1"/>
    <col min="5898" max="6144" width="9.140625" style="14"/>
    <col min="6145" max="6145" width="7.28515625" style="14" customWidth="1"/>
    <col min="6146" max="6146" width="12" style="14" customWidth="1"/>
    <col min="6147" max="6147" width="11.85546875" style="14" customWidth="1"/>
    <col min="6148" max="6148" width="64.28515625" style="14" customWidth="1"/>
    <col min="6149" max="6149" width="16.85546875" style="14" customWidth="1"/>
    <col min="6150" max="6150" width="17.7109375" style="14" customWidth="1"/>
    <col min="6151" max="6151" width="12.85546875" style="14" customWidth="1"/>
    <col min="6152" max="6152" width="14.140625" style="14" customWidth="1"/>
    <col min="6153" max="6153" width="10.7109375" style="14" customWidth="1"/>
    <col min="6154" max="6400" width="9.140625" style="14"/>
    <col min="6401" max="6401" width="7.28515625" style="14" customWidth="1"/>
    <col min="6402" max="6402" width="12" style="14" customWidth="1"/>
    <col min="6403" max="6403" width="11.85546875" style="14" customWidth="1"/>
    <col min="6404" max="6404" width="64.28515625" style="14" customWidth="1"/>
    <col min="6405" max="6405" width="16.85546875" style="14" customWidth="1"/>
    <col min="6406" max="6406" width="17.7109375" style="14" customWidth="1"/>
    <col min="6407" max="6407" width="12.85546875" style="14" customWidth="1"/>
    <col min="6408" max="6408" width="14.140625" style="14" customWidth="1"/>
    <col min="6409" max="6409" width="10.7109375" style="14" customWidth="1"/>
    <col min="6410" max="6656" width="9.140625" style="14"/>
    <col min="6657" max="6657" width="7.28515625" style="14" customWidth="1"/>
    <col min="6658" max="6658" width="12" style="14" customWidth="1"/>
    <col min="6659" max="6659" width="11.85546875" style="14" customWidth="1"/>
    <col min="6660" max="6660" width="64.28515625" style="14" customWidth="1"/>
    <col min="6661" max="6661" width="16.85546875" style="14" customWidth="1"/>
    <col min="6662" max="6662" width="17.7109375" style="14" customWidth="1"/>
    <col min="6663" max="6663" width="12.85546875" style="14" customWidth="1"/>
    <col min="6664" max="6664" width="14.140625" style="14" customWidth="1"/>
    <col min="6665" max="6665" width="10.7109375" style="14" customWidth="1"/>
    <col min="6666" max="6912" width="9.140625" style="14"/>
    <col min="6913" max="6913" width="7.28515625" style="14" customWidth="1"/>
    <col min="6914" max="6914" width="12" style="14" customWidth="1"/>
    <col min="6915" max="6915" width="11.85546875" style="14" customWidth="1"/>
    <col min="6916" max="6916" width="64.28515625" style="14" customWidth="1"/>
    <col min="6917" max="6917" width="16.85546875" style="14" customWidth="1"/>
    <col min="6918" max="6918" width="17.7109375" style="14" customWidth="1"/>
    <col min="6919" max="6919" width="12.85546875" style="14" customWidth="1"/>
    <col min="6920" max="6920" width="14.140625" style="14" customWidth="1"/>
    <col min="6921" max="6921" width="10.7109375" style="14" customWidth="1"/>
    <col min="6922" max="7168" width="9.140625" style="14"/>
    <col min="7169" max="7169" width="7.28515625" style="14" customWidth="1"/>
    <col min="7170" max="7170" width="12" style="14" customWidth="1"/>
    <col min="7171" max="7171" width="11.85546875" style="14" customWidth="1"/>
    <col min="7172" max="7172" width="64.28515625" style="14" customWidth="1"/>
    <col min="7173" max="7173" width="16.85546875" style="14" customWidth="1"/>
    <col min="7174" max="7174" width="17.7109375" style="14" customWidth="1"/>
    <col min="7175" max="7175" width="12.85546875" style="14" customWidth="1"/>
    <col min="7176" max="7176" width="14.140625" style="14" customWidth="1"/>
    <col min="7177" max="7177" width="10.7109375" style="14" customWidth="1"/>
    <col min="7178" max="7424" width="9.140625" style="14"/>
    <col min="7425" max="7425" width="7.28515625" style="14" customWidth="1"/>
    <col min="7426" max="7426" width="12" style="14" customWidth="1"/>
    <col min="7427" max="7427" width="11.85546875" style="14" customWidth="1"/>
    <col min="7428" max="7428" width="64.28515625" style="14" customWidth="1"/>
    <col min="7429" max="7429" width="16.85546875" style="14" customWidth="1"/>
    <col min="7430" max="7430" width="17.7109375" style="14" customWidth="1"/>
    <col min="7431" max="7431" width="12.85546875" style="14" customWidth="1"/>
    <col min="7432" max="7432" width="14.140625" style="14" customWidth="1"/>
    <col min="7433" max="7433" width="10.7109375" style="14" customWidth="1"/>
    <col min="7434" max="7680" width="9.140625" style="14"/>
    <col min="7681" max="7681" width="7.28515625" style="14" customWidth="1"/>
    <col min="7682" max="7682" width="12" style="14" customWidth="1"/>
    <col min="7683" max="7683" width="11.85546875" style="14" customWidth="1"/>
    <col min="7684" max="7684" width="64.28515625" style="14" customWidth="1"/>
    <col min="7685" max="7685" width="16.85546875" style="14" customWidth="1"/>
    <col min="7686" max="7686" width="17.7109375" style="14" customWidth="1"/>
    <col min="7687" max="7687" width="12.85546875" style="14" customWidth="1"/>
    <col min="7688" max="7688" width="14.140625" style="14" customWidth="1"/>
    <col min="7689" max="7689" width="10.7109375" style="14" customWidth="1"/>
    <col min="7690" max="7936" width="9.140625" style="14"/>
    <col min="7937" max="7937" width="7.28515625" style="14" customWidth="1"/>
    <col min="7938" max="7938" width="12" style="14" customWidth="1"/>
    <col min="7939" max="7939" width="11.85546875" style="14" customWidth="1"/>
    <col min="7940" max="7940" width="64.28515625" style="14" customWidth="1"/>
    <col min="7941" max="7941" width="16.85546875" style="14" customWidth="1"/>
    <col min="7942" max="7942" width="17.7109375" style="14" customWidth="1"/>
    <col min="7943" max="7943" width="12.85546875" style="14" customWidth="1"/>
    <col min="7944" max="7944" width="14.140625" style="14" customWidth="1"/>
    <col min="7945" max="7945" width="10.7109375" style="14" customWidth="1"/>
    <col min="7946" max="8192" width="9.140625" style="14"/>
    <col min="8193" max="8193" width="7.28515625" style="14" customWidth="1"/>
    <col min="8194" max="8194" width="12" style="14" customWidth="1"/>
    <col min="8195" max="8195" width="11.85546875" style="14" customWidth="1"/>
    <col min="8196" max="8196" width="64.28515625" style="14" customWidth="1"/>
    <col min="8197" max="8197" width="16.85546875" style="14" customWidth="1"/>
    <col min="8198" max="8198" width="17.7109375" style="14" customWidth="1"/>
    <col min="8199" max="8199" width="12.85546875" style="14" customWidth="1"/>
    <col min="8200" max="8200" width="14.140625" style="14" customWidth="1"/>
    <col min="8201" max="8201" width="10.7109375" style="14" customWidth="1"/>
    <col min="8202" max="8448" width="9.140625" style="14"/>
    <col min="8449" max="8449" width="7.28515625" style="14" customWidth="1"/>
    <col min="8450" max="8450" width="12" style="14" customWidth="1"/>
    <col min="8451" max="8451" width="11.85546875" style="14" customWidth="1"/>
    <col min="8452" max="8452" width="64.28515625" style="14" customWidth="1"/>
    <col min="8453" max="8453" width="16.85546875" style="14" customWidth="1"/>
    <col min="8454" max="8454" width="17.7109375" style="14" customWidth="1"/>
    <col min="8455" max="8455" width="12.85546875" style="14" customWidth="1"/>
    <col min="8456" max="8456" width="14.140625" style="14" customWidth="1"/>
    <col min="8457" max="8457" width="10.7109375" style="14" customWidth="1"/>
    <col min="8458" max="8704" width="9.140625" style="14"/>
    <col min="8705" max="8705" width="7.28515625" style="14" customWidth="1"/>
    <col min="8706" max="8706" width="12" style="14" customWidth="1"/>
    <col min="8707" max="8707" width="11.85546875" style="14" customWidth="1"/>
    <col min="8708" max="8708" width="64.28515625" style="14" customWidth="1"/>
    <col min="8709" max="8709" width="16.85546875" style="14" customWidth="1"/>
    <col min="8710" max="8710" width="17.7109375" style="14" customWidth="1"/>
    <col min="8711" max="8711" width="12.85546875" style="14" customWidth="1"/>
    <col min="8712" max="8712" width="14.140625" style="14" customWidth="1"/>
    <col min="8713" max="8713" width="10.7109375" style="14" customWidth="1"/>
    <col min="8714" max="8960" width="9.140625" style="14"/>
    <col min="8961" max="8961" width="7.28515625" style="14" customWidth="1"/>
    <col min="8962" max="8962" width="12" style="14" customWidth="1"/>
    <col min="8963" max="8963" width="11.85546875" style="14" customWidth="1"/>
    <col min="8964" max="8964" width="64.28515625" style="14" customWidth="1"/>
    <col min="8965" max="8965" width="16.85546875" style="14" customWidth="1"/>
    <col min="8966" max="8966" width="17.7109375" style="14" customWidth="1"/>
    <col min="8967" max="8967" width="12.85546875" style="14" customWidth="1"/>
    <col min="8968" max="8968" width="14.140625" style="14" customWidth="1"/>
    <col min="8969" max="8969" width="10.7109375" style="14" customWidth="1"/>
    <col min="8970" max="9216" width="9.140625" style="14"/>
    <col min="9217" max="9217" width="7.28515625" style="14" customWidth="1"/>
    <col min="9218" max="9218" width="12" style="14" customWidth="1"/>
    <col min="9219" max="9219" width="11.85546875" style="14" customWidth="1"/>
    <col min="9220" max="9220" width="64.28515625" style="14" customWidth="1"/>
    <col min="9221" max="9221" width="16.85546875" style="14" customWidth="1"/>
    <col min="9222" max="9222" width="17.7109375" style="14" customWidth="1"/>
    <col min="9223" max="9223" width="12.85546875" style="14" customWidth="1"/>
    <col min="9224" max="9224" width="14.140625" style="14" customWidth="1"/>
    <col min="9225" max="9225" width="10.7109375" style="14" customWidth="1"/>
    <col min="9226" max="9472" width="9.140625" style="14"/>
    <col min="9473" max="9473" width="7.28515625" style="14" customWidth="1"/>
    <col min="9474" max="9474" width="12" style="14" customWidth="1"/>
    <col min="9475" max="9475" width="11.85546875" style="14" customWidth="1"/>
    <col min="9476" max="9476" width="64.28515625" style="14" customWidth="1"/>
    <col min="9477" max="9477" width="16.85546875" style="14" customWidth="1"/>
    <col min="9478" max="9478" width="17.7109375" style="14" customWidth="1"/>
    <col min="9479" max="9479" width="12.85546875" style="14" customWidth="1"/>
    <col min="9480" max="9480" width="14.140625" style="14" customWidth="1"/>
    <col min="9481" max="9481" width="10.7109375" style="14" customWidth="1"/>
    <col min="9482" max="9728" width="9.140625" style="14"/>
    <col min="9729" max="9729" width="7.28515625" style="14" customWidth="1"/>
    <col min="9730" max="9730" width="12" style="14" customWidth="1"/>
    <col min="9731" max="9731" width="11.85546875" style="14" customWidth="1"/>
    <col min="9732" max="9732" width="64.28515625" style="14" customWidth="1"/>
    <col min="9733" max="9733" width="16.85546875" style="14" customWidth="1"/>
    <col min="9734" max="9734" width="17.7109375" style="14" customWidth="1"/>
    <col min="9735" max="9735" width="12.85546875" style="14" customWidth="1"/>
    <col min="9736" max="9736" width="14.140625" style="14" customWidth="1"/>
    <col min="9737" max="9737" width="10.7109375" style="14" customWidth="1"/>
    <col min="9738" max="9984" width="9.140625" style="14"/>
    <col min="9985" max="9985" width="7.28515625" style="14" customWidth="1"/>
    <col min="9986" max="9986" width="12" style="14" customWidth="1"/>
    <col min="9987" max="9987" width="11.85546875" style="14" customWidth="1"/>
    <col min="9988" max="9988" width="64.28515625" style="14" customWidth="1"/>
    <col min="9989" max="9989" width="16.85546875" style="14" customWidth="1"/>
    <col min="9990" max="9990" width="17.7109375" style="14" customWidth="1"/>
    <col min="9991" max="9991" width="12.85546875" style="14" customWidth="1"/>
    <col min="9992" max="9992" width="14.140625" style="14" customWidth="1"/>
    <col min="9993" max="9993" width="10.7109375" style="14" customWidth="1"/>
    <col min="9994" max="10240" width="9.140625" style="14"/>
    <col min="10241" max="10241" width="7.28515625" style="14" customWidth="1"/>
    <col min="10242" max="10242" width="12" style="14" customWidth="1"/>
    <col min="10243" max="10243" width="11.85546875" style="14" customWidth="1"/>
    <col min="10244" max="10244" width="64.28515625" style="14" customWidth="1"/>
    <col min="10245" max="10245" width="16.85546875" style="14" customWidth="1"/>
    <col min="10246" max="10246" width="17.7109375" style="14" customWidth="1"/>
    <col min="10247" max="10247" width="12.85546875" style="14" customWidth="1"/>
    <col min="10248" max="10248" width="14.140625" style="14" customWidth="1"/>
    <col min="10249" max="10249" width="10.7109375" style="14" customWidth="1"/>
    <col min="10250" max="10496" width="9.140625" style="14"/>
    <col min="10497" max="10497" width="7.28515625" style="14" customWidth="1"/>
    <col min="10498" max="10498" width="12" style="14" customWidth="1"/>
    <col min="10499" max="10499" width="11.85546875" style="14" customWidth="1"/>
    <col min="10500" max="10500" width="64.28515625" style="14" customWidth="1"/>
    <col min="10501" max="10501" width="16.85546875" style="14" customWidth="1"/>
    <col min="10502" max="10502" width="17.7109375" style="14" customWidth="1"/>
    <col min="10503" max="10503" width="12.85546875" style="14" customWidth="1"/>
    <col min="10504" max="10504" width="14.140625" style="14" customWidth="1"/>
    <col min="10505" max="10505" width="10.7109375" style="14" customWidth="1"/>
    <col min="10506" max="10752" width="9.140625" style="14"/>
    <col min="10753" max="10753" width="7.28515625" style="14" customWidth="1"/>
    <col min="10754" max="10754" width="12" style="14" customWidth="1"/>
    <col min="10755" max="10755" width="11.85546875" style="14" customWidth="1"/>
    <col min="10756" max="10756" width="64.28515625" style="14" customWidth="1"/>
    <col min="10757" max="10757" width="16.85546875" style="14" customWidth="1"/>
    <col min="10758" max="10758" width="17.7109375" style="14" customWidth="1"/>
    <col min="10759" max="10759" width="12.85546875" style="14" customWidth="1"/>
    <col min="10760" max="10760" width="14.140625" style="14" customWidth="1"/>
    <col min="10761" max="10761" width="10.7109375" style="14" customWidth="1"/>
    <col min="10762" max="11008" width="9.140625" style="14"/>
    <col min="11009" max="11009" width="7.28515625" style="14" customWidth="1"/>
    <col min="11010" max="11010" width="12" style="14" customWidth="1"/>
    <col min="11011" max="11011" width="11.85546875" style="14" customWidth="1"/>
    <col min="11012" max="11012" width="64.28515625" style="14" customWidth="1"/>
    <col min="11013" max="11013" width="16.85546875" style="14" customWidth="1"/>
    <col min="11014" max="11014" width="17.7109375" style="14" customWidth="1"/>
    <col min="11015" max="11015" width="12.85546875" style="14" customWidth="1"/>
    <col min="11016" max="11016" width="14.140625" style="14" customWidth="1"/>
    <col min="11017" max="11017" width="10.7109375" style="14" customWidth="1"/>
    <col min="11018" max="11264" width="9.140625" style="14"/>
    <col min="11265" max="11265" width="7.28515625" style="14" customWidth="1"/>
    <col min="11266" max="11266" width="12" style="14" customWidth="1"/>
    <col min="11267" max="11267" width="11.85546875" style="14" customWidth="1"/>
    <col min="11268" max="11268" width="64.28515625" style="14" customWidth="1"/>
    <col min="11269" max="11269" width="16.85546875" style="14" customWidth="1"/>
    <col min="11270" max="11270" width="17.7109375" style="14" customWidth="1"/>
    <col min="11271" max="11271" width="12.85546875" style="14" customWidth="1"/>
    <col min="11272" max="11272" width="14.140625" style="14" customWidth="1"/>
    <col min="11273" max="11273" width="10.7109375" style="14" customWidth="1"/>
    <col min="11274" max="11520" width="9.140625" style="14"/>
    <col min="11521" max="11521" width="7.28515625" style="14" customWidth="1"/>
    <col min="11522" max="11522" width="12" style="14" customWidth="1"/>
    <col min="11523" max="11523" width="11.85546875" style="14" customWidth="1"/>
    <col min="11524" max="11524" width="64.28515625" style="14" customWidth="1"/>
    <col min="11525" max="11525" width="16.85546875" style="14" customWidth="1"/>
    <col min="11526" max="11526" width="17.7109375" style="14" customWidth="1"/>
    <col min="11527" max="11527" width="12.85546875" style="14" customWidth="1"/>
    <col min="11528" max="11528" width="14.140625" style="14" customWidth="1"/>
    <col min="11529" max="11529" width="10.7109375" style="14" customWidth="1"/>
    <col min="11530" max="11776" width="9.140625" style="14"/>
    <col min="11777" max="11777" width="7.28515625" style="14" customWidth="1"/>
    <col min="11778" max="11778" width="12" style="14" customWidth="1"/>
    <col min="11779" max="11779" width="11.85546875" style="14" customWidth="1"/>
    <col min="11780" max="11780" width="64.28515625" style="14" customWidth="1"/>
    <col min="11781" max="11781" width="16.85546875" style="14" customWidth="1"/>
    <col min="11782" max="11782" width="17.7109375" style="14" customWidth="1"/>
    <col min="11783" max="11783" width="12.85546875" style="14" customWidth="1"/>
    <col min="11784" max="11784" width="14.140625" style="14" customWidth="1"/>
    <col min="11785" max="11785" width="10.7109375" style="14" customWidth="1"/>
    <col min="11786" max="12032" width="9.140625" style="14"/>
    <col min="12033" max="12033" width="7.28515625" style="14" customWidth="1"/>
    <col min="12034" max="12034" width="12" style="14" customWidth="1"/>
    <col min="12035" max="12035" width="11.85546875" style="14" customWidth="1"/>
    <col min="12036" max="12036" width="64.28515625" style="14" customWidth="1"/>
    <col min="12037" max="12037" width="16.85546875" style="14" customWidth="1"/>
    <col min="12038" max="12038" width="17.7109375" style="14" customWidth="1"/>
    <col min="12039" max="12039" width="12.85546875" style="14" customWidth="1"/>
    <col min="12040" max="12040" width="14.140625" style="14" customWidth="1"/>
    <col min="12041" max="12041" width="10.7109375" style="14" customWidth="1"/>
    <col min="12042" max="12288" width="9.140625" style="14"/>
    <col min="12289" max="12289" width="7.28515625" style="14" customWidth="1"/>
    <col min="12290" max="12290" width="12" style="14" customWidth="1"/>
    <col min="12291" max="12291" width="11.85546875" style="14" customWidth="1"/>
    <col min="12292" max="12292" width="64.28515625" style="14" customWidth="1"/>
    <col min="12293" max="12293" width="16.85546875" style="14" customWidth="1"/>
    <col min="12294" max="12294" width="17.7109375" style="14" customWidth="1"/>
    <col min="12295" max="12295" width="12.85546875" style="14" customWidth="1"/>
    <col min="12296" max="12296" width="14.140625" style="14" customWidth="1"/>
    <col min="12297" max="12297" width="10.7109375" style="14" customWidth="1"/>
    <col min="12298" max="12544" width="9.140625" style="14"/>
    <col min="12545" max="12545" width="7.28515625" style="14" customWidth="1"/>
    <col min="12546" max="12546" width="12" style="14" customWidth="1"/>
    <col min="12547" max="12547" width="11.85546875" style="14" customWidth="1"/>
    <col min="12548" max="12548" width="64.28515625" style="14" customWidth="1"/>
    <col min="12549" max="12549" width="16.85546875" style="14" customWidth="1"/>
    <col min="12550" max="12550" width="17.7109375" style="14" customWidth="1"/>
    <col min="12551" max="12551" width="12.85546875" style="14" customWidth="1"/>
    <col min="12552" max="12552" width="14.140625" style="14" customWidth="1"/>
    <col min="12553" max="12553" width="10.7109375" style="14" customWidth="1"/>
    <col min="12554" max="12800" width="9.140625" style="14"/>
    <col min="12801" max="12801" width="7.28515625" style="14" customWidth="1"/>
    <col min="12802" max="12802" width="12" style="14" customWidth="1"/>
    <col min="12803" max="12803" width="11.85546875" style="14" customWidth="1"/>
    <col min="12804" max="12804" width="64.28515625" style="14" customWidth="1"/>
    <col min="12805" max="12805" width="16.85546875" style="14" customWidth="1"/>
    <col min="12806" max="12806" width="17.7109375" style="14" customWidth="1"/>
    <col min="12807" max="12807" width="12.85546875" style="14" customWidth="1"/>
    <col min="12808" max="12808" width="14.140625" style="14" customWidth="1"/>
    <col min="12809" max="12809" width="10.7109375" style="14" customWidth="1"/>
    <col min="12810" max="13056" width="9.140625" style="14"/>
    <col min="13057" max="13057" width="7.28515625" style="14" customWidth="1"/>
    <col min="13058" max="13058" width="12" style="14" customWidth="1"/>
    <col min="13059" max="13059" width="11.85546875" style="14" customWidth="1"/>
    <col min="13060" max="13060" width="64.28515625" style="14" customWidth="1"/>
    <col min="13061" max="13061" width="16.85546875" style="14" customWidth="1"/>
    <col min="13062" max="13062" width="17.7109375" style="14" customWidth="1"/>
    <col min="13063" max="13063" width="12.85546875" style="14" customWidth="1"/>
    <col min="13064" max="13064" width="14.140625" style="14" customWidth="1"/>
    <col min="13065" max="13065" width="10.7109375" style="14" customWidth="1"/>
    <col min="13066" max="13312" width="9.140625" style="14"/>
    <col min="13313" max="13313" width="7.28515625" style="14" customWidth="1"/>
    <col min="13314" max="13314" width="12" style="14" customWidth="1"/>
    <col min="13315" max="13315" width="11.85546875" style="14" customWidth="1"/>
    <col min="13316" max="13316" width="64.28515625" style="14" customWidth="1"/>
    <col min="13317" max="13317" width="16.85546875" style="14" customWidth="1"/>
    <col min="13318" max="13318" width="17.7109375" style="14" customWidth="1"/>
    <col min="13319" max="13319" width="12.85546875" style="14" customWidth="1"/>
    <col min="13320" max="13320" width="14.140625" style="14" customWidth="1"/>
    <col min="13321" max="13321" width="10.7109375" style="14" customWidth="1"/>
    <col min="13322" max="13568" width="9.140625" style="14"/>
    <col min="13569" max="13569" width="7.28515625" style="14" customWidth="1"/>
    <col min="13570" max="13570" width="12" style="14" customWidth="1"/>
    <col min="13571" max="13571" width="11.85546875" style="14" customWidth="1"/>
    <col min="13572" max="13572" width="64.28515625" style="14" customWidth="1"/>
    <col min="13573" max="13573" width="16.85546875" style="14" customWidth="1"/>
    <col min="13574" max="13574" width="17.7109375" style="14" customWidth="1"/>
    <col min="13575" max="13575" width="12.85546875" style="14" customWidth="1"/>
    <col min="13576" max="13576" width="14.140625" style="14" customWidth="1"/>
    <col min="13577" max="13577" width="10.7109375" style="14" customWidth="1"/>
    <col min="13578" max="13824" width="9.140625" style="14"/>
    <col min="13825" max="13825" width="7.28515625" style="14" customWidth="1"/>
    <col min="13826" max="13826" width="12" style="14" customWidth="1"/>
    <col min="13827" max="13827" width="11.85546875" style="14" customWidth="1"/>
    <col min="13828" max="13828" width="64.28515625" style="14" customWidth="1"/>
    <col min="13829" max="13829" width="16.85546875" style="14" customWidth="1"/>
    <col min="13830" max="13830" width="17.7109375" style="14" customWidth="1"/>
    <col min="13831" max="13831" width="12.85546875" style="14" customWidth="1"/>
    <col min="13832" max="13832" width="14.140625" style="14" customWidth="1"/>
    <col min="13833" max="13833" width="10.7109375" style="14" customWidth="1"/>
    <col min="13834" max="14080" width="9.140625" style="14"/>
    <col min="14081" max="14081" width="7.28515625" style="14" customWidth="1"/>
    <col min="14082" max="14082" width="12" style="14" customWidth="1"/>
    <col min="14083" max="14083" width="11.85546875" style="14" customWidth="1"/>
    <col min="14084" max="14084" width="64.28515625" style="14" customWidth="1"/>
    <col min="14085" max="14085" width="16.85546875" style="14" customWidth="1"/>
    <col min="14086" max="14086" width="17.7109375" style="14" customWidth="1"/>
    <col min="14087" max="14087" width="12.85546875" style="14" customWidth="1"/>
    <col min="14088" max="14088" width="14.140625" style="14" customWidth="1"/>
    <col min="14089" max="14089" width="10.7109375" style="14" customWidth="1"/>
    <col min="14090" max="14336" width="9.140625" style="14"/>
    <col min="14337" max="14337" width="7.28515625" style="14" customWidth="1"/>
    <col min="14338" max="14338" width="12" style="14" customWidth="1"/>
    <col min="14339" max="14339" width="11.85546875" style="14" customWidth="1"/>
    <col min="14340" max="14340" width="64.28515625" style="14" customWidth="1"/>
    <col min="14341" max="14341" width="16.85546875" style="14" customWidth="1"/>
    <col min="14342" max="14342" width="17.7109375" style="14" customWidth="1"/>
    <col min="14343" max="14343" width="12.85546875" style="14" customWidth="1"/>
    <col min="14344" max="14344" width="14.140625" style="14" customWidth="1"/>
    <col min="14345" max="14345" width="10.7109375" style="14" customWidth="1"/>
    <col min="14346" max="14592" width="9.140625" style="14"/>
    <col min="14593" max="14593" width="7.28515625" style="14" customWidth="1"/>
    <col min="14594" max="14594" width="12" style="14" customWidth="1"/>
    <col min="14595" max="14595" width="11.85546875" style="14" customWidth="1"/>
    <col min="14596" max="14596" width="64.28515625" style="14" customWidth="1"/>
    <col min="14597" max="14597" width="16.85546875" style="14" customWidth="1"/>
    <col min="14598" max="14598" width="17.7109375" style="14" customWidth="1"/>
    <col min="14599" max="14599" width="12.85546875" style="14" customWidth="1"/>
    <col min="14600" max="14600" width="14.140625" style="14" customWidth="1"/>
    <col min="14601" max="14601" width="10.7109375" style="14" customWidth="1"/>
    <col min="14602" max="14848" width="9.140625" style="14"/>
    <col min="14849" max="14849" width="7.28515625" style="14" customWidth="1"/>
    <col min="14850" max="14850" width="12" style="14" customWidth="1"/>
    <col min="14851" max="14851" width="11.85546875" style="14" customWidth="1"/>
    <col min="14852" max="14852" width="64.28515625" style="14" customWidth="1"/>
    <col min="14853" max="14853" width="16.85546875" style="14" customWidth="1"/>
    <col min="14854" max="14854" width="17.7109375" style="14" customWidth="1"/>
    <col min="14855" max="14855" width="12.85546875" style="14" customWidth="1"/>
    <col min="14856" max="14856" width="14.140625" style="14" customWidth="1"/>
    <col min="14857" max="14857" width="10.7109375" style="14" customWidth="1"/>
    <col min="14858" max="15104" width="9.140625" style="14"/>
    <col min="15105" max="15105" width="7.28515625" style="14" customWidth="1"/>
    <col min="15106" max="15106" width="12" style="14" customWidth="1"/>
    <col min="15107" max="15107" width="11.85546875" style="14" customWidth="1"/>
    <col min="15108" max="15108" width="64.28515625" style="14" customWidth="1"/>
    <col min="15109" max="15109" width="16.85546875" style="14" customWidth="1"/>
    <col min="15110" max="15110" width="17.7109375" style="14" customWidth="1"/>
    <col min="15111" max="15111" width="12.85546875" style="14" customWidth="1"/>
    <col min="15112" max="15112" width="14.140625" style="14" customWidth="1"/>
    <col min="15113" max="15113" width="10.7109375" style="14" customWidth="1"/>
    <col min="15114" max="15360" width="9.140625" style="14"/>
    <col min="15361" max="15361" width="7.28515625" style="14" customWidth="1"/>
    <col min="15362" max="15362" width="12" style="14" customWidth="1"/>
    <col min="15363" max="15363" width="11.85546875" style="14" customWidth="1"/>
    <col min="15364" max="15364" width="64.28515625" style="14" customWidth="1"/>
    <col min="15365" max="15365" width="16.85546875" style="14" customWidth="1"/>
    <col min="15366" max="15366" width="17.7109375" style="14" customWidth="1"/>
    <col min="15367" max="15367" width="12.85546875" style="14" customWidth="1"/>
    <col min="15368" max="15368" width="14.140625" style="14" customWidth="1"/>
    <col min="15369" max="15369" width="10.7109375" style="14" customWidth="1"/>
    <col min="15370" max="15616" width="9.140625" style="14"/>
    <col min="15617" max="15617" width="7.28515625" style="14" customWidth="1"/>
    <col min="15618" max="15618" width="12" style="14" customWidth="1"/>
    <col min="15619" max="15619" width="11.85546875" style="14" customWidth="1"/>
    <col min="15620" max="15620" width="64.28515625" style="14" customWidth="1"/>
    <col min="15621" max="15621" width="16.85546875" style="14" customWidth="1"/>
    <col min="15622" max="15622" width="17.7109375" style="14" customWidth="1"/>
    <col min="15623" max="15623" width="12.85546875" style="14" customWidth="1"/>
    <col min="15624" max="15624" width="14.140625" style="14" customWidth="1"/>
    <col min="15625" max="15625" width="10.7109375" style="14" customWidth="1"/>
    <col min="15626" max="15872" width="9.140625" style="14"/>
    <col min="15873" max="15873" width="7.28515625" style="14" customWidth="1"/>
    <col min="15874" max="15874" width="12" style="14" customWidth="1"/>
    <col min="15875" max="15875" width="11.85546875" style="14" customWidth="1"/>
    <col min="15876" max="15876" width="64.28515625" style="14" customWidth="1"/>
    <col min="15877" max="15877" width="16.85546875" style="14" customWidth="1"/>
    <col min="15878" max="15878" width="17.7109375" style="14" customWidth="1"/>
    <col min="15879" max="15879" width="12.85546875" style="14" customWidth="1"/>
    <col min="15880" max="15880" width="14.140625" style="14" customWidth="1"/>
    <col min="15881" max="15881" width="10.7109375" style="14" customWidth="1"/>
    <col min="15882" max="16128" width="9.140625" style="14"/>
    <col min="16129" max="16129" width="7.28515625" style="14" customWidth="1"/>
    <col min="16130" max="16130" width="12" style="14" customWidth="1"/>
    <col min="16131" max="16131" width="11.85546875" style="14" customWidth="1"/>
    <col min="16132" max="16132" width="64.28515625" style="14" customWidth="1"/>
    <col min="16133" max="16133" width="16.85546875" style="14" customWidth="1"/>
    <col min="16134" max="16134" width="17.7109375" style="14" customWidth="1"/>
    <col min="16135" max="16135" width="12.85546875" style="14" customWidth="1"/>
    <col min="16136" max="16136" width="14.140625" style="14" customWidth="1"/>
    <col min="16137" max="16137" width="10.7109375" style="14" customWidth="1"/>
    <col min="16138" max="16384" width="9.140625" style="14"/>
  </cols>
  <sheetData>
    <row r="1" spans="1:7" ht="38.25" customHeight="1">
      <c r="E1" s="62" t="s">
        <v>276</v>
      </c>
      <c r="F1" s="62"/>
    </row>
    <row r="2" spans="1:7" ht="24" customHeight="1">
      <c r="E2" s="62" t="s">
        <v>38</v>
      </c>
    </row>
    <row r="3" spans="1:7" ht="34.5" customHeight="1">
      <c r="E3" s="62" t="s">
        <v>101</v>
      </c>
    </row>
    <row r="4" spans="1:7" ht="24.75" customHeight="1"/>
    <row r="5" spans="1:7" ht="38.25" customHeight="1">
      <c r="A5" s="283" t="s">
        <v>76</v>
      </c>
      <c r="B5" s="283"/>
      <c r="C5" s="283"/>
      <c r="D5" s="283"/>
      <c r="E5" s="283"/>
      <c r="F5" s="63"/>
    </row>
    <row r="7" spans="1:7">
      <c r="E7" s="62" t="s">
        <v>25</v>
      </c>
    </row>
    <row r="8" spans="1:7" s="23" customFormat="1" ht="122.25" customHeight="1">
      <c r="B8" s="284" t="s">
        <v>29</v>
      </c>
      <c r="C8" s="285"/>
      <c r="D8" s="286" t="s">
        <v>30</v>
      </c>
      <c r="E8" s="18" t="s">
        <v>36</v>
      </c>
    </row>
    <row r="9" spans="1:7" s="23" customFormat="1" ht="36" customHeight="1">
      <c r="B9" s="60" t="s">
        <v>32</v>
      </c>
      <c r="C9" s="60" t="s">
        <v>33</v>
      </c>
      <c r="D9" s="287"/>
      <c r="E9" s="60" t="s">
        <v>31</v>
      </c>
    </row>
    <row r="10" spans="1:7" s="23" customFormat="1">
      <c r="B10" s="49"/>
      <c r="C10" s="49"/>
      <c r="D10" s="50" t="s">
        <v>73</v>
      </c>
      <c r="E10" s="58">
        <f t="shared" ref="E10" si="0">+E12</f>
        <v>1565826.4000000001</v>
      </c>
    </row>
    <row r="11" spans="1:7" s="23" customFormat="1">
      <c r="B11" s="49"/>
      <c r="C11" s="49"/>
      <c r="D11" s="50" t="s">
        <v>74</v>
      </c>
      <c r="E11" s="58"/>
    </row>
    <row r="12" spans="1:7" s="23" customFormat="1" ht="34.5">
      <c r="B12" s="50"/>
      <c r="C12" s="51"/>
      <c r="D12" s="51" t="s">
        <v>75</v>
      </c>
      <c r="E12" s="58">
        <f>E14+E46+E56</f>
        <v>1565826.4000000001</v>
      </c>
    </row>
    <row r="13" spans="1:7" s="23" customFormat="1">
      <c r="B13" s="50"/>
      <c r="C13" s="50"/>
      <c r="D13" s="50" t="s">
        <v>34</v>
      </c>
      <c r="E13" s="22"/>
    </row>
    <row r="14" spans="1:7" s="23" customFormat="1" ht="34.5">
      <c r="B14" s="114">
        <v>1049</v>
      </c>
      <c r="C14" s="114">
        <v>21001</v>
      </c>
      <c r="D14" s="217" t="s">
        <v>142</v>
      </c>
      <c r="E14" s="58">
        <f>+E16</f>
        <v>-967175.3</v>
      </c>
    </row>
    <row r="15" spans="1:7" s="23" customFormat="1">
      <c r="B15" s="122"/>
      <c r="C15" s="122"/>
      <c r="D15" s="123" t="s">
        <v>152</v>
      </c>
      <c r="E15" s="22"/>
    </row>
    <row r="16" spans="1:7" s="23" customFormat="1" ht="34.5">
      <c r="B16" s="124"/>
      <c r="C16" s="124"/>
      <c r="D16" s="115" t="s">
        <v>35</v>
      </c>
      <c r="E16" s="22">
        <f>+E18+E26+E30</f>
        <v>-967175.3</v>
      </c>
      <c r="F16" s="64"/>
      <c r="G16" s="64"/>
    </row>
    <row r="17" spans="2:5">
      <c r="B17" s="125"/>
      <c r="C17" s="125"/>
      <c r="D17" s="123" t="s">
        <v>77</v>
      </c>
      <c r="E17" s="22"/>
    </row>
    <row r="18" spans="2:5" ht="34.5">
      <c r="B18" s="115"/>
      <c r="C18" s="126" t="s">
        <v>78</v>
      </c>
      <c r="D18" s="127" t="s">
        <v>79</v>
      </c>
      <c r="E18" s="58">
        <f>SUM(E19:E25)</f>
        <v>-377164.10000000003</v>
      </c>
    </row>
    <row r="19" spans="2:5" ht="51.75">
      <c r="B19" s="115"/>
      <c r="C19" s="57"/>
      <c r="D19" s="18" t="str">
        <f>Հ1!C16</f>
        <v>Մ-1, Երևան-Գյումրի-Վրաստանի սահման միջպետական նշանակության ավտոճանապարհի կմ113+200-կմ 118+900 հատվածի հիմնանորոգում</v>
      </c>
      <c r="E19" s="22">
        <f>Հ1!D16</f>
        <v>-99320</v>
      </c>
    </row>
    <row r="20" spans="2:5" ht="53.25" customHeight="1">
      <c r="B20" s="115"/>
      <c r="C20" s="57"/>
      <c r="D20" s="18" t="str">
        <f>Հ1!C17</f>
        <v>Մ-1, Երևան-Գյումրի-Վրաստանի սահման միջպետական նշանակության ավտոճանապարհի կմ 141+500-կմ143+300 հատվածի հիմնանորոգում</v>
      </c>
      <c r="E20" s="22">
        <f>Հ1!D17</f>
        <v>-13595.8</v>
      </c>
    </row>
    <row r="21" spans="2:5" ht="57" customHeight="1">
      <c r="B21" s="115"/>
      <c r="C21" s="57"/>
      <c r="D21" s="18" t="str">
        <f>Հ1!C18</f>
        <v>Մ-2, Երևան-Երասխ-Գորիս-Մեղրի-Իրանի սահման միջպետական նշանակության ավտոճանապարհի կմ131+500 - կմ139+000 հատվածի հիմնանորոգում</v>
      </c>
      <c r="E21" s="22">
        <f>Հ1!D18</f>
        <v>-12108.9</v>
      </c>
    </row>
    <row r="22" spans="2:5" ht="51.75">
      <c r="B22" s="115"/>
      <c r="C22" s="57"/>
      <c r="D22" s="18" t="str">
        <f>Հ1!C19</f>
        <v>Մ-2, Երևան-Երասխ-Գորիս-Մեղրի-Իրանի սահման միջպետական նշանակության ավտոճանապարհի կմ142+000 - կմ150+700 հատվածի հիմնանորոգում</v>
      </c>
      <c r="E22" s="22">
        <f>Հ1!D19</f>
        <v>-3815.3</v>
      </c>
    </row>
    <row r="23" spans="2:5" ht="51.75">
      <c r="B23" s="115"/>
      <c r="C23" s="57"/>
      <c r="D23" s="18" t="str">
        <f>Հ1!C20</f>
        <v>Մ-2, (Սյունիք) /Մ-2/ - Աղվանի- Տաթև - /Մ-2/ միջպետական նշանակության ավտոճանապարհի Վերին Խոտանանը շրջանցող ճանապարհահատվածի կառուցում (I փուլ)</v>
      </c>
      <c r="E23" s="22">
        <f>Հ1!D20</f>
        <v>-243969.9</v>
      </c>
    </row>
    <row r="24" spans="2:5" ht="51.75">
      <c r="B24" s="115"/>
      <c r="C24" s="57"/>
      <c r="D24" s="18" t="str">
        <f>Հ1!C21</f>
        <v>Մ-2, Երևան-Երասխ-Գորիս-Մեղրի-Իրանի սահման միջպետական նշանակության ավտոճանապարհի կմ329+820 - կմ338+100 հատվածի հիմնանորոգում</v>
      </c>
      <c r="E24" s="22">
        <f>Հ1!D21</f>
        <v>-22284.7</v>
      </c>
    </row>
    <row r="25" spans="2:5" ht="51.75">
      <c r="B25" s="115"/>
      <c r="C25" s="57"/>
      <c r="D25" s="18" t="str">
        <f>Հ1!C22</f>
        <v>Մ-16, /Մ-4/ - Ոսկեպար - Նոյեմբերյան - /Մ-6/ միջպետական նշանակության ավտոճանապարհի կմ0+070-կմ7+000 հատվածի հիմնանորոգում</v>
      </c>
      <c r="E25" s="22">
        <f>Հ1!D22</f>
        <v>17930.5</v>
      </c>
    </row>
    <row r="26" spans="2:5" ht="34.5">
      <c r="B26" s="115"/>
      <c r="C26" s="126" t="s">
        <v>80</v>
      </c>
      <c r="D26" s="127" t="s">
        <v>81</v>
      </c>
      <c r="E26" s="58">
        <f>SUM(E27:E29)</f>
        <v>-427009.4</v>
      </c>
    </row>
    <row r="27" spans="2:5" ht="69">
      <c r="B27" s="115"/>
      <c r="C27" s="72"/>
      <c r="D27" s="18" t="str">
        <f>Հ1!C24</f>
        <v>Հ-1, Վ. Պտղնու տրանսպորտային հանգույց - Ջրաբեր-Հրազդան -Հրազդանի քրեակատարողական հիմնարկ հանրապետական նշանակության ավտոճանապարհի կմ0+000 - կմ5+023 հատվածի հիմնանորոգում</v>
      </c>
      <c r="E27" s="22">
        <f>Հ1!D24</f>
        <v>1990</v>
      </c>
    </row>
    <row r="28" spans="2:5" ht="69">
      <c r="B28" s="115"/>
      <c r="C28" s="72"/>
      <c r="D28" s="18" t="str">
        <f>Հ1!C25</f>
        <v>Հ-7, /Հ-5/ - Կարենիս - Չարենցավան /Հ-1/ (Ֆանտան)հանրապետական նշանակության ավտոճանապարհի կմ7+580 - կմ10+200 հատվածի հիմնանորոգում</v>
      </c>
      <c r="E28" s="22">
        <f>Հ1!D25</f>
        <v>217735.1</v>
      </c>
    </row>
    <row r="29" spans="2:5" ht="51.75">
      <c r="B29" s="115"/>
      <c r="C29" s="72"/>
      <c r="D29" s="18" t="str">
        <f>Հ1!C26</f>
        <v>Հ-36, /Մ-4/ (Իջևան) - Նավուր - Բերդ - Այգեպար հանրապետական նշանակության ավտոճանապարհի կմ 5+600-կմ 42+100 հատվածի հիմնանորոգում</v>
      </c>
      <c r="E29" s="22">
        <f>Հ1!D26</f>
        <v>-646734.5</v>
      </c>
    </row>
    <row r="30" spans="2:5" ht="33.75" customHeight="1">
      <c r="B30" s="115"/>
      <c r="C30" s="128">
        <v>3</v>
      </c>
      <c r="D30" s="127" t="s">
        <v>155</v>
      </c>
      <c r="E30" s="58">
        <f>SUM(E31:E45)</f>
        <v>-163001.8000000001</v>
      </c>
    </row>
    <row r="31" spans="2:5" ht="34.5">
      <c r="B31" s="115"/>
      <c r="C31" s="128"/>
      <c r="D31" s="18" t="str">
        <f>Հ1!C28</f>
        <v>Տ-1-15, /Հ-21/ - Ծաղկահովիտ ավտոճանապարհի կմ0+000 - կմ1+300 հատվածի հիմնանորոգում</v>
      </c>
      <c r="E31" s="22">
        <f>Հ1!D28</f>
        <v>-4591.5</v>
      </c>
    </row>
    <row r="32" spans="2:5" ht="34.5">
      <c r="B32" s="115"/>
      <c r="C32" s="128"/>
      <c r="D32" s="18" t="str">
        <f>Հ1!C29</f>
        <v>Տ-1-52, /Հ-21/ - Գեղաձոր  ավտոճանապարհի կմ0+000-կմ1+600 հատվածի հիմնանորոգում</v>
      </c>
      <c r="E32" s="22">
        <f>Հ1!D29</f>
        <v>-1660.9</v>
      </c>
    </row>
    <row r="33" spans="2:5" ht="34.5">
      <c r="B33" s="115"/>
      <c r="C33" s="128"/>
      <c r="D33" s="18" t="str">
        <f>Հ1!C30</f>
        <v>Զարինջա - Ձիթհանքով ավտոճանապարհի 4.3 կմ երկարությամբ հատվածի հիմնանորոգում</v>
      </c>
      <c r="E33" s="22">
        <f>Հ1!D30</f>
        <v>3349.5</v>
      </c>
    </row>
    <row r="34" spans="2:5" ht="51.75">
      <c r="B34" s="115"/>
      <c r="C34" s="128"/>
      <c r="D34" s="18" t="str">
        <f>Հ1!C31</f>
        <v>Տ-3-11 /Հ-15/ (Արմավիր գ.) – Նալբանդյան – Գետաշեն – Նոր Կեսարիա – /Մ-5/ ավտոճանապարհի կմ6+000-կմ10+000 հատվածի հիմնանորոգում</v>
      </c>
      <c r="E34" s="22">
        <f>Հ1!D31</f>
        <v>598930.30000000005</v>
      </c>
    </row>
    <row r="35" spans="2:5" ht="51.75">
      <c r="B35" s="115"/>
      <c r="C35" s="128"/>
      <c r="D35" s="18" t="str">
        <f>Հ1!C32</f>
        <v>Տ-5-7, /Մ-7/ (Շիրակամուտ) - Լեռնավան (Տ-5-38) ավտոճանապարհի կմ0+000 - կմ1+142 հատվածի հիմնանորոգում</v>
      </c>
      <c r="E35" s="22">
        <f>Հ1!D32</f>
        <v>-897.5</v>
      </c>
    </row>
    <row r="36" spans="2:5" ht="51.75">
      <c r="B36" s="115"/>
      <c r="C36" s="128"/>
      <c r="D36" s="18" t="str">
        <f>Հ1!C33</f>
        <v>Տ-5-93, /Հ-70/ - Մարց մարզային նշանակության ավտոճանապարհի կմ0+000 - կմ0+800 հատվածի հիմնանորոգում</v>
      </c>
      <c r="E36" s="22">
        <f>Հ1!D33</f>
        <v>-380.3</v>
      </c>
    </row>
    <row r="37" spans="2:5" ht="51.75">
      <c r="B37" s="115"/>
      <c r="C37" s="128"/>
      <c r="D37" s="18" t="str">
        <f>Հ1!C34</f>
        <v>Տ-9-19, /Մ-2/ - Հերհեր -Կարմրաշեն մարզային նշանակության ավտոճանապարհի կմ10+000 - կմ18+700 հատվածի հիմնանորոգում</v>
      </c>
      <c r="E37" s="22">
        <f>Հ1!D34</f>
        <v>-3607.8</v>
      </c>
    </row>
    <row r="38" spans="2:5" ht="34.5">
      <c r="B38" s="115"/>
      <c r="C38" s="128"/>
      <c r="D38" s="18" t="str">
        <f>Հ1!C35</f>
        <v>Իջևան քաղաքի Սարիբեկ-Օհանյան փողոցի կմ0+000-կմ1+145 հատվածի հիմնանորոգում</v>
      </c>
      <c r="E38" s="22">
        <f>Հ1!D35</f>
        <v>15719.2</v>
      </c>
    </row>
    <row r="39" spans="2:5" ht="34.5">
      <c r="B39" s="115"/>
      <c r="C39" s="128"/>
      <c r="D39" s="18" t="str">
        <f>Հ1!C36</f>
        <v>Վանաձոր քաղաքային համայնքի Նարեկացի փողոց-Կոմիտաս վարդապետ Հրապարակ էստակադայի հիմնանորոգում</v>
      </c>
      <c r="E39" s="22">
        <f>Հ1!D36</f>
        <v>-6803.2</v>
      </c>
    </row>
    <row r="40" spans="2:5" ht="86.25">
      <c r="B40" s="115"/>
      <c r="C40" s="128"/>
      <c r="D40" s="18" t="str">
        <f>Հ1!C37</f>
        <v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v>
      </c>
      <c r="E40" s="22">
        <f>Հ1!D37</f>
        <v>-5643.8</v>
      </c>
    </row>
    <row r="41" spans="2:5" ht="26.25" customHeight="1">
      <c r="B41" s="115"/>
      <c r="C41" s="128"/>
      <c r="D41" s="18" t="str">
        <f>Հ1!C38</f>
        <v>Տ-8-93, Լծեն-Տաթև ավտոճանապարհի վերակառուցում</v>
      </c>
      <c r="E41" s="22">
        <f>Հ1!D38</f>
        <v>-139877.20000000001</v>
      </c>
    </row>
    <row r="42" spans="2:5" ht="29.25" customHeight="1">
      <c r="B42" s="115"/>
      <c r="C42" s="128"/>
      <c r="D42" s="18" t="str">
        <f>Հ1!C39</f>
        <v>Տ-8-49,/Տ-8-48/-Լծեն ավտոճանապարհի վերակառուցում</v>
      </c>
      <c r="E42" s="22">
        <f>Հ1!D39</f>
        <v>-40982.6</v>
      </c>
    </row>
    <row r="43" spans="2:5" ht="34.5">
      <c r="B43" s="115"/>
      <c r="C43" s="128"/>
      <c r="D43" s="18" t="str">
        <f>Հ1!C40</f>
        <v>Ուրցաձորից դեպի Մարտունի տանող ավտոճանապարհի կառուցում</v>
      </c>
      <c r="E43" s="22">
        <f>Հ1!D40</f>
        <v>50899</v>
      </c>
    </row>
    <row r="44" spans="2:5" ht="34.5">
      <c r="B44" s="115"/>
      <c r="C44" s="128"/>
      <c r="D44" s="18" t="str">
        <f>Հ1!C41</f>
        <v>ՀՀ Արագածոտնի մարզի Լուսագյուղ գյուղից դեպի Հանքավան տանող ավտոճանապարհի կառուցում</v>
      </c>
      <c r="E44" s="22">
        <f>Հ1!D41</f>
        <v>18399</v>
      </c>
    </row>
    <row r="45" spans="2:5" ht="34.5">
      <c r="B45" s="115"/>
      <c r="C45" s="128"/>
      <c r="D45" s="18" t="str">
        <f>Հ1!C42</f>
        <v>/Մ-12/-Կոռնիձոր-ՀՀ սահման ավտոճանապարհի կմ9+000- կմ11+779.75 հատվածի վերակառուցում</v>
      </c>
      <c r="E45" s="22">
        <f>Հ1!D42</f>
        <v>-645854</v>
      </c>
    </row>
    <row r="46" spans="2:5" ht="21.75" customHeight="1">
      <c r="B46" s="127">
        <v>1049</v>
      </c>
      <c r="C46" s="127">
        <v>21002</v>
      </c>
      <c r="D46" s="129" t="s">
        <v>156</v>
      </c>
      <c r="E46" s="58">
        <f>+E48</f>
        <v>14218</v>
      </c>
    </row>
    <row r="47" spans="2:5" ht="21.75" customHeight="1">
      <c r="B47" s="127"/>
      <c r="C47" s="127"/>
      <c r="D47" s="60" t="s">
        <v>152</v>
      </c>
      <c r="E47" s="22"/>
    </row>
    <row r="48" spans="2:5" ht="34.5">
      <c r="B48" s="125"/>
      <c r="C48" s="125"/>
      <c r="D48" s="115" t="s">
        <v>35</v>
      </c>
      <c r="E48" s="22">
        <f>SUM(E50:E55)</f>
        <v>14218</v>
      </c>
    </row>
    <row r="49" spans="2:11" ht="24.75" customHeight="1">
      <c r="B49" s="125"/>
      <c r="C49" s="125"/>
      <c r="D49" s="123" t="s">
        <v>77</v>
      </c>
      <c r="E49" s="22"/>
    </row>
    <row r="50" spans="2:11" ht="57.75" customHeight="1">
      <c r="B50" s="115"/>
      <c r="C50" s="115"/>
      <c r="D50" s="130" t="str">
        <f>Հ1!C44</f>
        <v>Մ-6, Վանաձոր (Մ-3 հատման կետ) – Ալավերդի - Վրաստանի սահման միջպետական նշանակության ավտոճանապարհի կմ 51+100-ում գտնող փլուզված հենապատի վերականգում</v>
      </c>
      <c r="E50" s="22">
        <f>Հ1!D44</f>
        <v>1375</v>
      </c>
    </row>
    <row r="51" spans="2:11" ht="57.75" customHeight="1">
      <c r="B51" s="115"/>
      <c r="C51" s="115"/>
      <c r="D51" s="130" t="str">
        <f>Հ1!C45</f>
        <v xml:space="preserve">Հ-13,/Մ-3/ (Վաղարշապատ) - Մասիս - /Մ-2/ հանրապետական նշանակության ավտոճանապարհի կմ9+800-ում գտնվող կամուրջի հիմնանորոգում </v>
      </c>
      <c r="E51" s="22">
        <f>Հ1!D45</f>
        <v>4140</v>
      </c>
    </row>
    <row r="52" spans="2:11" ht="51.75">
      <c r="B52" s="115"/>
      <c r="C52" s="115"/>
      <c r="D52" s="130" t="str">
        <f>Հ1!C46</f>
        <v>Տ-3-36, Աղավնատուն (Տ-3-44) - Ամբերդ – Այգեշատ - Դաշտ (Տ-3-64) տեղական նշանակության ավտոճանապարհի կմ2+610-ում  գտնվող կամուրջի հիմնանորոգում</v>
      </c>
      <c r="E52" s="22">
        <f>Հ1!D46</f>
        <v>2736</v>
      </c>
    </row>
    <row r="53" spans="2:11" ht="69" customHeight="1">
      <c r="B53" s="115"/>
      <c r="C53" s="115"/>
      <c r="D53" s="130" t="str">
        <f>Հ1!C47</f>
        <v>Մ-3, Թուրքիայի սահման-Մարգարա-Վանաձոր-Տաշիր-Վրաստանի սահման միջպետական նշանակության ավտոճանապարհի կմ11+400 հատվածում գտնվող կամրջի հիմնանորոգում</v>
      </c>
      <c r="E53" s="22">
        <f>Հ1!D47</f>
        <v>-6453</v>
      </c>
    </row>
    <row r="54" spans="2:11" ht="30.75" customHeight="1">
      <c r="B54" s="115"/>
      <c r="C54" s="115"/>
      <c r="D54" s="130" t="str">
        <f>Հ1!C48</f>
        <v>Սևանի տրանսպորտային հանգույցի հիմնանորոգում</v>
      </c>
      <c r="E54" s="22">
        <f>Հ1!D48</f>
        <v>420</v>
      </c>
    </row>
    <row r="55" spans="2:11" ht="69">
      <c r="B55" s="115"/>
      <c r="C55" s="115"/>
      <c r="D55" s="130" t="str">
        <f>Հ1!C49</f>
        <v>Մ-7, /Մ-3/ - Սպիտակ – Գյումրի - Թուրքիայի Հանրապետության սահման միջպետական նշանակության ավտոճանապարհի կմ4+500-ում գտնվող Նալբանդի թունելի հիմնանորոգում</v>
      </c>
      <c r="E55" s="22">
        <f>Հ1!D49</f>
        <v>12000</v>
      </c>
    </row>
    <row r="56" spans="2:11" s="23" customFormat="1" ht="41.25" customHeight="1">
      <c r="B56" s="52">
        <v>1049</v>
      </c>
      <c r="C56" s="112">
        <v>21020</v>
      </c>
      <c r="D56" s="111" t="str">
        <f>Հ1!C50</f>
        <v>Միջպետական և հանրապետական նշանակության ավտոճանապարհների միջին նորոգում</v>
      </c>
      <c r="E56" s="58">
        <f>E57</f>
        <v>2518783.7000000002</v>
      </c>
    </row>
    <row r="57" spans="2:11" s="23" customFormat="1" ht="34.5">
      <c r="B57" s="54"/>
      <c r="C57" s="54"/>
      <c r="D57" s="50" t="s">
        <v>35</v>
      </c>
      <c r="E57" s="22">
        <f>E59+E63</f>
        <v>2518783.7000000002</v>
      </c>
      <c r="F57" s="64"/>
    </row>
    <row r="58" spans="2:11" ht="19.5" customHeight="1">
      <c r="B58" s="55"/>
      <c r="C58" s="55"/>
      <c r="D58" s="53" t="s">
        <v>77</v>
      </c>
      <c r="E58" s="22"/>
    </row>
    <row r="59" spans="2:11" ht="39" customHeight="1">
      <c r="B59" s="50"/>
      <c r="C59" s="56" t="s">
        <v>78</v>
      </c>
      <c r="D59" s="71" t="s">
        <v>79</v>
      </c>
      <c r="E59" s="58">
        <f>SUM(E60:E62)</f>
        <v>1893780.5</v>
      </c>
    </row>
    <row r="60" spans="2:11" ht="56.25" customHeight="1">
      <c r="B60" s="50"/>
      <c r="C60" s="57"/>
      <c r="D60" s="16" t="str">
        <f>Հ1!C53</f>
        <v>Մ-2, Երևան-Երասխ-Գորիս-Մեղրի–Իրանի Իսլամական Հանրապետության սահման միջպետական նշանակության ավտոճանապարհի  կմ36+312-կմ47+490 (ձախ գոտի) հատվածի միջին նորոգում</v>
      </c>
      <c r="E60" s="22">
        <f>Հ1!D53</f>
        <v>612000</v>
      </c>
    </row>
    <row r="61" spans="2:11" ht="56.25" customHeight="1">
      <c r="B61" s="48"/>
      <c r="C61" s="57"/>
      <c r="D61" s="16" t="str">
        <f>Հ1!C54</f>
        <v>Մ-10, Սևան-Մարտունի-Գետափ-/Մ-2/ միջպետական նշանակության ավտոճանապարհի կմ104+866- կմ 108+800 հատվածի միջին նորոգում</v>
      </c>
      <c r="E61" s="22">
        <f>Հ1!D54</f>
        <v>235680</v>
      </c>
    </row>
    <row r="62" spans="2:11" ht="55.5" customHeight="1">
      <c r="B62" s="48"/>
      <c r="C62" s="126"/>
      <c r="D62" s="16" t="str">
        <f>Հ1!C55</f>
        <v>Մ17, /Մ-2/ Կապան-Ծավ-/Մ-2/  միջպետական նշանակության ավտոճանապարհի կմ 73+600-կմ90+800 հատվածի միջին նորոգում</v>
      </c>
      <c r="E62" s="22">
        <f>Հ1!D55</f>
        <v>1046100.5</v>
      </c>
    </row>
    <row r="63" spans="2:11" ht="41.25" customHeight="1">
      <c r="B63" s="48"/>
      <c r="C63" s="126" t="s">
        <v>80</v>
      </c>
      <c r="D63" s="127" t="s">
        <v>81</v>
      </c>
      <c r="E63" s="58">
        <f>Հ1!D56</f>
        <v>625003.19999999995</v>
      </c>
      <c r="I63" s="73"/>
      <c r="K63" s="73"/>
    </row>
    <row r="64" spans="2:11" ht="93" customHeight="1">
      <c r="B64" s="48"/>
      <c r="C64" s="126"/>
      <c r="D64" s="16" t="str">
        <f>Հ1!C57</f>
        <v xml:space="preserve">Հ-6, /Հ-2/ –Նոր Գեղի - Եղվարդի տրանսպորտային հանգույց - /Մ-1/ հանրապետական նշանակության ավտոճանապարհի կմ0+000 - կմ1+577, կմ2+217-կմ12+000 և Հ-6, Մոտեցում Եղվարդին հանրապատական նշանակության ավտոճանապարհի կմ+000-կմ 3+150 հատվածի միջին նորոգում </v>
      </c>
      <c r="E64" s="22">
        <f>Հ1!D57</f>
        <v>625003.19999999995</v>
      </c>
    </row>
    <row r="67" spans="3:6" s="163" customFormat="1" ht="15.75" customHeight="1">
      <c r="C67" s="247" t="s">
        <v>324</v>
      </c>
      <c r="D67" s="15"/>
      <c r="E67" s="109"/>
      <c r="F67" s="109"/>
    </row>
    <row r="68" spans="3:6" s="163" customFormat="1" ht="21.75" customHeight="1">
      <c r="C68" s="109" t="s">
        <v>325</v>
      </c>
      <c r="D68" s="15"/>
      <c r="E68" s="109"/>
      <c r="F68" s="109"/>
    </row>
    <row r="69" spans="3:6" s="163" customFormat="1" ht="15" customHeight="1">
      <c r="C69" s="14" t="s">
        <v>323</v>
      </c>
      <c r="D69" s="288" t="s">
        <v>326</v>
      </c>
      <c r="E69" s="288"/>
      <c r="F69" s="288"/>
    </row>
  </sheetData>
  <mergeCells count="4">
    <mergeCell ref="A5:E5"/>
    <mergeCell ref="B8:C8"/>
    <mergeCell ref="D8:D9"/>
    <mergeCell ref="D69:F69"/>
  </mergeCells>
  <pageMargins left="0" right="0" top="0.35433070866141736" bottom="0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2707-A0A1-4DD7-BC27-6BA82B6FA19A}">
  <dimension ref="A1:H27"/>
  <sheetViews>
    <sheetView zoomScaleNormal="100" workbookViewId="0">
      <selection activeCell="G15" sqref="G15"/>
    </sheetView>
  </sheetViews>
  <sheetFormatPr defaultRowHeight="17.25"/>
  <cols>
    <col min="1" max="1" width="11.42578125" style="4" customWidth="1"/>
    <col min="2" max="2" width="15.28515625" style="4" customWidth="1"/>
    <col min="3" max="3" width="80.42578125" style="4" customWidth="1"/>
    <col min="4" max="4" width="16.85546875" style="4" customWidth="1"/>
    <col min="5" max="5" width="14.5703125" style="4" customWidth="1"/>
    <col min="6" max="6" width="14.28515625" style="4" customWidth="1"/>
    <col min="7" max="7" width="13.85546875" style="4" customWidth="1"/>
    <col min="8" max="8" width="14.85546875" style="4" customWidth="1"/>
    <col min="9" max="9" width="11.140625" style="4" customWidth="1"/>
    <col min="10" max="16384" width="9.140625" style="4"/>
  </cols>
  <sheetData>
    <row r="1" spans="1:8" ht="17.25" customHeight="1"/>
    <row r="2" spans="1:8">
      <c r="C2" s="78"/>
      <c r="D2" s="78" t="s">
        <v>278</v>
      </c>
    </row>
    <row r="3" spans="1:8" s="79" customFormat="1" ht="17.25" customHeight="1">
      <c r="A3" s="47"/>
      <c r="B3" s="291" t="s">
        <v>83</v>
      </c>
      <c r="C3" s="291"/>
      <c r="D3" s="291"/>
      <c r="E3" s="4"/>
      <c r="F3" s="4"/>
      <c r="G3" s="4"/>
    </row>
    <row r="4" spans="1:8" s="79" customFormat="1" ht="17.25" customHeight="1">
      <c r="A4" s="47"/>
      <c r="B4" s="291" t="s">
        <v>1</v>
      </c>
      <c r="C4" s="291"/>
      <c r="D4" s="291"/>
      <c r="E4" s="4"/>
      <c r="F4" s="4"/>
      <c r="G4" s="4"/>
    </row>
    <row r="6" spans="1:8" ht="75" customHeight="1">
      <c r="A6" s="292" t="s">
        <v>108</v>
      </c>
      <c r="B6" s="292"/>
      <c r="C6" s="292"/>
      <c r="D6" s="292"/>
      <c r="E6" s="81"/>
      <c r="F6" s="81"/>
    </row>
    <row r="7" spans="1:8" ht="17.25" customHeight="1">
      <c r="A7" s="80"/>
      <c r="B7" s="80"/>
      <c r="C7" s="80"/>
      <c r="D7" s="80"/>
      <c r="E7" s="80"/>
      <c r="F7" s="80"/>
    </row>
    <row r="8" spans="1:8">
      <c r="D8" s="6" t="s">
        <v>109</v>
      </c>
    </row>
    <row r="9" spans="1:8">
      <c r="A9" s="293" t="s">
        <v>29</v>
      </c>
      <c r="B9" s="294"/>
      <c r="C9" s="295" t="s">
        <v>110</v>
      </c>
      <c r="D9" s="297" t="s">
        <v>31</v>
      </c>
      <c r="E9" s="289"/>
    </row>
    <row r="10" spans="1:8" ht="21" customHeight="1">
      <c r="A10" s="82" t="s">
        <v>32</v>
      </c>
      <c r="B10" s="82" t="s">
        <v>33</v>
      </c>
      <c r="C10" s="296"/>
      <c r="D10" s="297"/>
      <c r="E10" s="289"/>
    </row>
    <row r="11" spans="1:8" ht="34.5" customHeight="1">
      <c r="A11" s="83">
        <v>1049</v>
      </c>
      <c r="B11" s="84"/>
      <c r="C11" s="290" t="s">
        <v>111</v>
      </c>
      <c r="D11" s="290"/>
      <c r="E11" s="85"/>
    </row>
    <row r="12" spans="1:8" ht="51.75">
      <c r="A12" s="46"/>
      <c r="B12" s="83">
        <v>11001</v>
      </c>
      <c r="C12" s="86" t="s">
        <v>112</v>
      </c>
      <c r="D12" s="87">
        <f>D13+D16</f>
        <v>-558156.20000000007</v>
      </c>
      <c r="E12" s="85"/>
      <c r="H12" s="88"/>
    </row>
    <row r="13" spans="1:8" ht="34.5">
      <c r="A13" s="46"/>
      <c r="B13" s="46"/>
      <c r="C13" s="89" t="s">
        <v>113</v>
      </c>
      <c r="D13" s="87">
        <f>D14+D15</f>
        <v>-485831.30000000005</v>
      </c>
      <c r="E13" s="85"/>
      <c r="H13" s="88"/>
    </row>
    <row r="14" spans="1:8" ht="38.25" customHeight="1">
      <c r="A14" s="46"/>
      <c r="B14" s="46"/>
      <c r="C14" s="90" t="s">
        <v>114</v>
      </c>
      <c r="D14" s="92">
        <f>-614242.8</f>
        <v>-614242.80000000005</v>
      </c>
      <c r="E14" s="91"/>
      <c r="H14" s="88"/>
    </row>
    <row r="15" spans="1:8" ht="34.5">
      <c r="A15" s="46"/>
      <c r="B15" s="46"/>
      <c r="C15" s="90" t="s">
        <v>249</v>
      </c>
      <c r="D15" s="148">
        <v>128411.5</v>
      </c>
    </row>
    <row r="16" spans="1:8" ht="34.5">
      <c r="A16" s="46"/>
      <c r="B16" s="46"/>
      <c r="C16" s="89" t="s">
        <v>250</v>
      </c>
      <c r="D16" s="150">
        <f>D17+D18+D19+D20+D21+D22</f>
        <v>-72324.89999999998</v>
      </c>
    </row>
    <row r="17" spans="1:4" ht="34.5">
      <c r="A17" s="46"/>
      <c r="B17" s="46"/>
      <c r="C17" s="90" t="s">
        <v>251</v>
      </c>
      <c r="D17" s="149">
        <v>-12014.2</v>
      </c>
    </row>
    <row r="18" spans="1:4" ht="34.5">
      <c r="A18" s="46"/>
      <c r="B18" s="46"/>
      <c r="C18" s="90" t="s">
        <v>252</v>
      </c>
      <c r="D18" s="149">
        <v>-47228</v>
      </c>
    </row>
    <row r="19" spans="1:4" ht="34.5">
      <c r="A19" s="46"/>
      <c r="B19" s="46"/>
      <c r="C19" s="90" t="s">
        <v>253</v>
      </c>
      <c r="D19" s="149">
        <v>-12449.9</v>
      </c>
    </row>
    <row r="20" spans="1:4" ht="51.75">
      <c r="A20" s="46"/>
      <c r="B20" s="46"/>
      <c r="C20" s="90" t="s">
        <v>254</v>
      </c>
      <c r="D20" s="149">
        <v>-205.7</v>
      </c>
    </row>
    <row r="21" spans="1:4" ht="51.75">
      <c r="A21" s="46"/>
      <c r="B21" s="46"/>
      <c r="C21" s="90" t="s">
        <v>255</v>
      </c>
      <c r="D21" s="149">
        <v>-205.7</v>
      </c>
    </row>
    <row r="22" spans="1:4" ht="34.5">
      <c r="A22" s="46"/>
      <c r="B22" s="46"/>
      <c r="C22" s="90" t="s">
        <v>256</v>
      </c>
      <c r="D22" s="149">
        <v>-221.4</v>
      </c>
    </row>
    <row r="25" spans="1:4" s="109" customFormat="1" ht="22.5" customHeight="1">
      <c r="A25" s="109" t="s">
        <v>322</v>
      </c>
      <c r="B25" s="248"/>
      <c r="C25" s="247"/>
      <c r="D25" s="247"/>
    </row>
    <row r="26" spans="1:4" s="109" customFormat="1" ht="15" customHeight="1">
      <c r="A26" s="109" t="s">
        <v>128</v>
      </c>
      <c r="B26" s="248"/>
      <c r="C26" s="247"/>
      <c r="D26" s="247"/>
    </row>
    <row r="27" spans="1:4" s="14" customFormat="1">
      <c r="B27" s="14" t="s">
        <v>129</v>
      </c>
    </row>
  </sheetData>
  <mergeCells count="8">
    <mergeCell ref="E9:E10"/>
    <mergeCell ref="C11:D11"/>
    <mergeCell ref="B3:D3"/>
    <mergeCell ref="B4:D4"/>
    <mergeCell ref="A6:D6"/>
    <mergeCell ref="A9:B9"/>
    <mergeCell ref="C9:C10"/>
    <mergeCell ref="D9:D10"/>
  </mergeCells>
  <pageMargins left="0.7" right="0.7" top="0.75" bottom="0.75" header="0.3" footer="0.3"/>
  <pageSetup scale="64" orientation="portrait" r:id="rId1"/>
  <colBreaks count="1" manualBreakCount="1">
    <brk id="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A3D3-56B3-4E73-A9A9-0DBCBDB280AE}">
  <dimension ref="B1:G105"/>
  <sheetViews>
    <sheetView zoomScaleNormal="100" workbookViewId="0">
      <selection activeCell="C112" sqref="C112"/>
    </sheetView>
  </sheetViews>
  <sheetFormatPr defaultRowHeight="17.25"/>
  <cols>
    <col min="1" max="1" width="4.7109375" style="26" customWidth="1"/>
    <col min="2" max="2" width="26.140625" style="26" customWidth="1"/>
    <col min="3" max="3" width="87.7109375" style="26" customWidth="1"/>
    <col min="4" max="4" width="27.5703125" style="26" customWidth="1"/>
    <col min="5" max="6" width="10.85546875" style="26" customWidth="1"/>
    <col min="7" max="7" width="10.7109375" style="26" customWidth="1"/>
    <col min="8" max="8" width="9.5703125" style="26" customWidth="1"/>
    <col min="9" max="252" width="9.140625" style="26"/>
    <col min="253" max="253" width="4.7109375" style="26" customWidth="1"/>
    <col min="254" max="254" width="19.85546875" style="26" customWidth="1"/>
    <col min="255" max="255" width="72.140625" style="26" customWidth="1"/>
    <col min="256" max="256" width="0" style="26" hidden="1" customWidth="1"/>
    <col min="257" max="257" width="18.28515625" style="26" customWidth="1"/>
    <col min="258" max="258" width="17.5703125" style="26" customWidth="1"/>
    <col min="259" max="264" width="9" style="26" customWidth="1"/>
    <col min="265" max="508" width="9.140625" style="26"/>
    <col min="509" max="509" width="4.7109375" style="26" customWidth="1"/>
    <col min="510" max="510" width="19.85546875" style="26" customWidth="1"/>
    <col min="511" max="511" width="72.140625" style="26" customWidth="1"/>
    <col min="512" max="512" width="0" style="26" hidden="1" customWidth="1"/>
    <col min="513" max="513" width="18.28515625" style="26" customWidth="1"/>
    <col min="514" max="514" width="17.5703125" style="26" customWidth="1"/>
    <col min="515" max="520" width="9" style="26" customWidth="1"/>
    <col min="521" max="764" width="9.140625" style="26"/>
    <col min="765" max="765" width="4.7109375" style="26" customWidth="1"/>
    <col min="766" max="766" width="19.85546875" style="26" customWidth="1"/>
    <col min="767" max="767" width="72.140625" style="26" customWidth="1"/>
    <col min="768" max="768" width="0" style="26" hidden="1" customWidth="1"/>
    <col min="769" max="769" width="18.28515625" style="26" customWidth="1"/>
    <col min="770" max="770" width="17.5703125" style="26" customWidth="1"/>
    <col min="771" max="776" width="9" style="26" customWidth="1"/>
    <col min="777" max="1020" width="9.140625" style="26"/>
    <col min="1021" max="1021" width="4.7109375" style="26" customWidth="1"/>
    <col min="1022" max="1022" width="19.85546875" style="26" customWidth="1"/>
    <col min="1023" max="1023" width="72.140625" style="26" customWidth="1"/>
    <col min="1024" max="1024" width="0" style="26" hidden="1" customWidth="1"/>
    <col min="1025" max="1025" width="18.28515625" style="26" customWidth="1"/>
    <col min="1026" max="1026" width="17.5703125" style="26" customWidth="1"/>
    <col min="1027" max="1032" width="9" style="26" customWidth="1"/>
    <col min="1033" max="1276" width="9.140625" style="26"/>
    <col min="1277" max="1277" width="4.7109375" style="26" customWidth="1"/>
    <col min="1278" max="1278" width="19.85546875" style="26" customWidth="1"/>
    <col min="1279" max="1279" width="72.140625" style="26" customWidth="1"/>
    <col min="1280" max="1280" width="0" style="26" hidden="1" customWidth="1"/>
    <col min="1281" max="1281" width="18.28515625" style="26" customWidth="1"/>
    <col min="1282" max="1282" width="17.5703125" style="26" customWidth="1"/>
    <col min="1283" max="1288" width="9" style="26" customWidth="1"/>
    <col min="1289" max="1532" width="9.140625" style="26"/>
    <col min="1533" max="1533" width="4.7109375" style="26" customWidth="1"/>
    <col min="1534" max="1534" width="19.85546875" style="26" customWidth="1"/>
    <col min="1535" max="1535" width="72.140625" style="26" customWidth="1"/>
    <col min="1536" max="1536" width="0" style="26" hidden="1" customWidth="1"/>
    <col min="1537" max="1537" width="18.28515625" style="26" customWidth="1"/>
    <col min="1538" max="1538" width="17.5703125" style="26" customWidth="1"/>
    <col min="1539" max="1544" width="9" style="26" customWidth="1"/>
    <col min="1545" max="1788" width="9.140625" style="26"/>
    <col min="1789" max="1789" width="4.7109375" style="26" customWidth="1"/>
    <col min="1790" max="1790" width="19.85546875" style="26" customWidth="1"/>
    <col min="1791" max="1791" width="72.140625" style="26" customWidth="1"/>
    <col min="1792" max="1792" width="0" style="26" hidden="1" customWidth="1"/>
    <col min="1793" max="1793" width="18.28515625" style="26" customWidth="1"/>
    <col min="1794" max="1794" width="17.5703125" style="26" customWidth="1"/>
    <col min="1795" max="1800" width="9" style="26" customWidth="1"/>
    <col min="1801" max="2044" width="9.140625" style="26"/>
    <col min="2045" max="2045" width="4.7109375" style="26" customWidth="1"/>
    <col min="2046" max="2046" width="19.85546875" style="26" customWidth="1"/>
    <col min="2047" max="2047" width="72.140625" style="26" customWidth="1"/>
    <col min="2048" max="2048" width="0" style="26" hidden="1" customWidth="1"/>
    <col min="2049" max="2049" width="18.28515625" style="26" customWidth="1"/>
    <col min="2050" max="2050" width="17.5703125" style="26" customWidth="1"/>
    <col min="2051" max="2056" width="9" style="26" customWidth="1"/>
    <col min="2057" max="2300" width="9.140625" style="26"/>
    <col min="2301" max="2301" width="4.7109375" style="26" customWidth="1"/>
    <col min="2302" max="2302" width="19.85546875" style="26" customWidth="1"/>
    <col min="2303" max="2303" width="72.140625" style="26" customWidth="1"/>
    <col min="2304" max="2304" width="0" style="26" hidden="1" customWidth="1"/>
    <col min="2305" max="2305" width="18.28515625" style="26" customWidth="1"/>
    <col min="2306" max="2306" width="17.5703125" style="26" customWidth="1"/>
    <col min="2307" max="2312" width="9" style="26" customWidth="1"/>
    <col min="2313" max="2556" width="9.140625" style="26"/>
    <col min="2557" max="2557" width="4.7109375" style="26" customWidth="1"/>
    <col min="2558" max="2558" width="19.85546875" style="26" customWidth="1"/>
    <col min="2559" max="2559" width="72.140625" style="26" customWidth="1"/>
    <col min="2560" max="2560" width="0" style="26" hidden="1" customWidth="1"/>
    <col min="2561" max="2561" width="18.28515625" style="26" customWidth="1"/>
    <col min="2562" max="2562" width="17.5703125" style="26" customWidth="1"/>
    <col min="2563" max="2568" width="9" style="26" customWidth="1"/>
    <col min="2569" max="2812" width="9.140625" style="26"/>
    <col min="2813" max="2813" width="4.7109375" style="26" customWidth="1"/>
    <col min="2814" max="2814" width="19.85546875" style="26" customWidth="1"/>
    <col min="2815" max="2815" width="72.140625" style="26" customWidth="1"/>
    <col min="2816" max="2816" width="0" style="26" hidden="1" customWidth="1"/>
    <col min="2817" max="2817" width="18.28515625" style="26" customWidth="1"/>
    <col min="2818" max="2818" width="17.5703125" style="26" customWidth="1"/>
    <col min="2819" max="2824" width="9" style="26" customWidth="1"/>
    <col min="2825" max="3068" width="9.140625" style="26"/>
    <col min="3069" max="3069" width="4.7109375" style="26" customWidth="1"/>
    <col min="3070" max="3070" width="19.85546875" style="26" customWidth="1"/>
    <col min="3071" max="3071" width="72.140625" style="26" customWidth="1"/>
    <col min="3072" max="3072" width="0" style="26" hidden="1" customWidth="1"/>
    <col min="3073" max="3073" width="18.28515625" style="26" customWidth="1"/>
    <col min="3074" max="3074" width="17.5703125" style="26" customWidth="1"/>
    <col min="3075" max="3080" width="9" style="26" customWidth="1"/>
    <col min="3081" max="3324" width="9.140625" style="26"/>
    <col min="3325" max="3325" width="4.7109375" style="26" customWidth="1"/>
    <col min="3326" max="3326" width="19.85546875" style="26" customWidth="1"/>
    <col min="3327" max="3327" width="72.140625" style="26" customWidth="1"/>
    <col min="3328" max="3328" width="0" style="26" hidden="1" customWidth="1"/>
    <col min="3329" max="3329" width="18.28515625" style="26" customWidth="1"/>
    <col min="3330" max="3330" width="17.5703125" style="26" customWidth="1"/>
    <col min="3331" max="3336" width="9" style="26" customWidth="1"/>
    <col min="3337" max="3580" width="9.140625" style="26"/>
    <col min="3581" max="3581" width="4.7109375" style="26" customWidth="1"/>
    <col min="3582" max="3582" width="19.85546875" style="26" customWidth="1"/>
    <col min="3583" max="3583" width="72.140625" style="26" customWidth="1"/>
    <col min="3584" max="3584" width="0" style="26" hidden="1" customWidth="1"/>
    <col min="3585" max="3585" width="18.28515625" style="26" customWidth="1"/>
    <col min="3586" max="3586" width="17.5703125" style="26" customWidth="1"/>
    <col min="3587" max="3592" width="9" style="26" customWidth="1"/>
    <col min="3593" max="3836" width="9.140625" style="26"/>
    <col min="3837" max="3837" width="4.7109375" style="26" customWidth="1"/>
    <col min="3838" max="3838" width="19.85546875" style="26" customWidth="1"/>
    <col min="3839" max="3839" width="72.140625" style="26" customWidth="1"/>
    <col min="3840" max="3840" width="0" style="26" hidden="1" customWidth="1"/>
    <col min="3841" max="3841" width="18.28515625" style="26" customWidth="1"/>
    <col min="3842" max="3842" width="17.5703125" style="26" customWidth="1"/>
    <col min="3843" max="3848" width="9" style="26" customWidth="1"/>
    <col min="3849" max="4092" width="9.140625" style="26"/>
    <col min="4093" max="4093" width="4.7109375" style="26" customWidth="1"/>
    <col min="4094" max="4094" width="19.85546875" style="26" customWidth="1"/>
    <col min="4095" max="4095" width="72.140625" style="26" customWidth="1"/>
    <col min="4096" max="4096" width="0" style="26" hidden="1" customWidth="1"/>
    <col min="4097" max="4097" width="18.28515625" style="26" customWidth="1"/>
    <col min="4098" max="4098" width="17.5703125" style="26" customWidth="1"/>
    <col min="4099" max="4104" width="9" style="26" customWidth="1"/>
    <col min="4105" max="4348" width="9.140625" style="26"/>
    <col min="4349" max="4349" width="4.7109375" style="26" customWidth="1"/>
    <col min="4350" max="4350" width="19.85546875" style="26" customWidth="1"/>
    <col min="4351" max="4351" width="72.140625" style="26" customWidth="1"/>
    <col min="4352" max="4352" width="0" style="26" hidden="1" customWidth="1"/>
    <col min="4353" max="4353" width="18.28515625" style="26" customWidth="1"/>
    <col min="4354" max="4354" width="17.5703125" style="26" customWidth="1"/>
    <col min="4355" max="4360" width="9" style="26" customWidth="1"/>
    <col min="4361" max="4604" width="9.140625" style="26"/>
    <col min="4605" max="4605" width="4.7109375" style="26" customWidth="1"/>
    <col min="4606" max="4606" width="19.85546875" style="26" customWidth="1"/>
    <col min="4607" max="4607" width="72.140625" style="26" customWidth="1"/>
    <col min="4608" max="4608" width="0" style="26" hidden="1" customWidth="1"/>
    <col min="4609" max="4609" width="18.28515625" style="26" customWidth="1"/>
    <col min="4610" max="4610" width="17.5703125" style="26" customWidth="1"/>
    <col min="4611" max="4616" width="9" style="26" customWidth="1"/>
    <col min="4617" max="4860" width="9.140625" style="26"/>
    <col min="4861" max="4861" width="4.7109375" style="26" customWidth="1"/>
    <col min="4862" max="4862" width="19.85546875" style="26" customWidth="1"/>
    <col min="4863" max="4863" width="72.140625" style="26" customWidth="1"/>
    <col min="4864" max="4864" width="0" style="26" hidden="1" customWidth="1"/>
    <col min="4865" max="4865" width="18.28515625" style="26" customWidth="1"/>
    <col min="4866" max="4866" width="17.5703125" style="26" customWidth="1"/>
    <col min="4867" max="4872" width="9" style="26" customWidth="1"/>
    <col min="4873" max="5116" width="9.140625" style="26"/>
    <col min="5117" max="5117" width="4.7109375" style="26" customWidth="1"/>
    <col min="5118" max="5118" width="19.85546875" style="26" customWidth="1"/>
    <col min="5119" max="5119" width="72.140625" style="26" customWidth="1"/>
    <col min="5120" max="5120" width="0" style="26" hidden="1" customWidth="1"/>
    <col min="5121" max="5121" width="18.28515625" style="26" customWidth="1"/>
    <col min="5122" max="5122" width="17.5703125" style="26" customWidth="1"/>
    <col min="5123" max="5128" width="9" style="26" customWidth="1"/>
    <col min="5129" max="5372" width="9.140625" style="26"/>
    <col min="5373" max="5373" width="4.7109375" style="26" customWidth="1"/>
    <col min="5374" max="5374" width="19.85546875" style="26" customWidth="1"/>
    <col min="5375" max="5375" width="72.140625" style="26" customWidth="1"/>
    <col min="5376" max="5376" width="0" style="26" hidden="1" customWidth="1"/>
    <col min="5377" max="5377" width="18.28515625" style="26" customWidth="1"/>
    <col min="5378" max="5378" width="17.5703125" style="26" customWidth="1"/>
    <col min="5379" max="5384" width="9" style="26" customWidth="1"/>
    <col min="5385" max="5628" width="9.140625" style="26"/>
    <col min="5629" max="5629" width="4.7109375" style="26" customWidth="1"/>
    <col min="5630" max="5630" width="19.85546875" style="26" customWidth="1"/>
    <col min="5631" max="5631" width="72.140625" style="26" customWidth="1"/>
    <col min="5632" max="5632" width="0" style="26" hidden="1" customWidth="1"/>
    <col min="5633" max="5633" width="18.28515625" style="26" customWidth="1"/>
    <col min="5634" max="5634" width="17.5703125" style="26" customWidth="1"/>
    <col min="5635" max="5640" width="9" style="26" customWidth="1"/>
    <col min="5641" max="5884" width="9.140625" style="26"/>
    <col min="5885" max="5885" width="4.7109375" style="26" customWidth="1"/>
    <col min="5886" max="5886" width="19.85546875" style="26" customWidth="1"/>
    <col min="5887" max="5887" width="72.140625" style="26" customWidth="1"/>
    <col min="5888" max="5888" width="0" style="26" hidden="1" customWidth="1"/>
    <col min="5889" max="5889" width="18.28515625" style="26" customWidth="1"/>
    <col min="5890" max="5890" width="17.5703125" style="26" customWidth="1"/>
    <col min="5891" max="5896" width="9" style="26" customWidth="1"/>
    <col min="5897" max="6140" width="9.140625" style="26"/>
    <col min="6141" max="6141" width="4.7109375" style="26" customWidth="1"/>
    <col min="6142" max="6142" width="19.85546875" style="26" customWidth="1"/>
    <col min="6143" max="6143" width="72.140625" style="26" customWidth="1"/>
    <col min="6144" max="6144" width="0" style="26" hidden="1" customWidth="1"/>
    <col min="6145" max="6145" width="18.28515625" style="26" customWidth="1"/>
    <col min="6146" max="6146" width="17.5703125" style="26" customWidth="1"/>
    <col min="6147" max="6152" width="9" style="26" customWidth="1"/>
    <col min="6153" max="6396" width="9.140625" style="26"/>
    <col min="6397" max="6397" width="4.7109375" style="26" customWidth="1"/>
    <col min="6398" max="6398" width="19.85546875" style="26" customWidth="1"/>
    <col min="6399" max="6399" width="72.140625" style="26" customWidth="1"/>
    <col min="6400" max="6400" width="0" style="26" hidden="1" customWidth="1"/>
    <col min="6401" max="6401" width="18.28515625" style="26" customWidth="1"/>
    <col min="6402" max="6402" width="17.5703125" style="26" customWidth="1"/>
    <col min="6403" max="6408" width="9" style="26" customWidth="1"/>
    <col min="6409" max="6652" width="9.140625" style="26"/>
    <col min="6653" max="6653" width="4.7109375" style="26" customWidth="1"/>
    <col min="6654" max="6654" width="19.85546875" style="26" customWidth="1"/>
    <col min="6655" max="6655" width="72.140625" style="26" customWidth="1"/>
    <col min="6656" max="6656" width="0" style="26" hidden="1" customWidth="1"/>
    <col min="6657" max="6657" width="18.28515625" style="26" customWidth="1"/>
    <col min="6658" max="6658" width="17.5703125" style="26" customWidth="1"/>
    <col min="6659" max="6664" width="9" style="26" customWidth="1"/>
    <col min="6665" max="6908" width="9.140625" style="26"/>
    <col min="6909" max="6909" width="4.7109375" style="26" customWidth="1"/>
    <col min="6910" max="6910" width="19.85546875" style="26" customWidth="1"/>
    <col min="6911" max="6911" width="72.140625" style="26" customWidth="1"/>
    <col min="6912" max="6912" width="0" style="26" hidden="1" customWidth="1"/>
    <col min="6913" max="6913" width="18.28515625" style="26" customWidth="1"/>
    <col min="6914" max="6914" width="17.5703125" style="26" customWidth="1"/>
    <col min="6915" max="6920" width="9" style="26" customWidth="1"/>
    <col min="6921" max="7164" width="9.140625" style="26"/>
    <col min="7165" max="7165" width="4.7109375" style="26" customWidth="1"/>
    <col min="7166" max="7166" width="19.85546875" style="26" customWidth="1"/>
    <col min="7167" max="7167" width="72.140625" style="26" customWidth="1"/>
    <col min="7168" max="7168" width="0" style="26" hidden="1" customWidth="1"/>
    <col min="7169" max="7169" width="18.28515625" style="26" customWidth="1"/>
    <col min="7170" max="7170" width="17.5703125" style="26" customWidth="1"/>
    <col min="7171" max="7176" width="9" style="26" customWidth="1"/>
    <col min="7177" max="7420" width="9.140625" style="26"/>
    <col min="7421" max="7421" width="4.7109375" style="26" customWidth="1"/>
    <col min="7422" max="7422" width="19.85546875" style="26" customWidth="1"/>
    <col min="7423" max="7423" width="72.140625" style="26" customWidth="1"/>
    <col min="7424" max="7424" width="0" style="26" hidden="1" customWidth="1"/>
    <col min="7425" max="7425" width="18.28515625" style="26" customWidth="1"/>
    <col min="7426" max="7426" width="17.5703125" style="26" customWidth="1"/>
    <col min="7427" max="7432" width="9" style="26" customWidth="1"/>
    <col min="7433" max="7676" width="9.140625" style="26"/>
    <col min="7677" max="7677" width="4.7109375" style="26" customWidth="1"/>
    <col min="7678" max="7678" width="19.85546875" style="26" customWidth="1"/>
    <col min="7679" max="7679" width="72.140625" style="26" customWidth="1"/>
    <col min="7680" max="7680" width="0" style="26" hidden="1" customWidth="1"/>
    <col min="7681" max="7681" width="18.28515625" style="26" customWidth="1"/>
    <col min="7682" max="7682" width="17.5703125" style="26" customWidth="1"/>
    <col min="7683" max="7688" width="9" style="26" customWidth="1"/>
    <col min="7689" max="7932" width="9.140625" style="26"/>
    <col min="7933" max="7933" width="4.7109375" style="26" customWidth="1"/>
    <col min="7934" max="7934" width="19.85546875" style="26" customWidth="1"/>
    <col min="7935" max="7935" width="72.140625" style="26" customWidth="1"/>
    <col min="7936" max="7936" width="0" style="26" hidden="1" customWidth="1"/>
    <col min="7937" max="7937" width="18.28515625" style="26" customWidth="1"/>
    <col min="7938" max="7938" width="17.5703125" style="26" customWidth="1"/>
    <col min="7939" max="7944" width="9" style="26" customWidth="1"/>
    <col min="7945" max="8188" width="9.140625" style="26"/>
    <col min="8189" max="8189" width="4.7109375" style="26" customWidth="1"/>
    <col min="8190" max="8190" width="19.85546875" style="26" customWidth="1"/>
    <col min="8191" max="8191" width="72.140625" style="26" customWidth="1"/>
    <col min="8192" max="8192" width="0" style="26" hidden="1" customWidth="1"/>
    <col min="8193" max="8193" width="18.28515625" style="26" customWidth="1"/>
    <col min="8194" max="8194" width="17.5703125" style="26" customWidth="1"/>
    <col min="8195" max="8200" width="9" style="26" customWidth="1"/>
    <col min="8201" max="8444" width="9.140625" style="26"/>
    <col min="8445" max="8445" width="4.7109375" style="26" customWidth="1"/>
    <col min="8446" max="8446" width="19.85546875" style="26" customWidth="1"/>
    <col min="8447" max="8447" width="72.140625" style="26" customWidth="1"/>
    <col min="8448" max="8448" width="0" style="26" hidden="1" customWidth="1"/>
    <col min="8449" max="8449" width="18.28515625" style="26" customWidth="1"/>
    <col min="8450" max="8450" width="17.5703125" style="26" customWidth="1"/>
    <col min="8451" max="8456" width="9" style="26" customWidth="1"/>
    <col min="8457" max="8700" width="9.140625" style="26"/>
    <col min="8701" max="8701" width="4.7109375" style="26" customWidth="1"/>
    <col min="8702" max="8702" width="19.85546875" style="26" customWidth="1"/>
    <col min="8703" max="8703" width="72.140625" style="26" customWidth="1"/>
    <col min="8704" max="8704" width="0" style="26" hidden="1" customWidth="1"/>
    <col min="8705" max="8705" width="18.28515625" style="26" customWidth="1"/>
    <col min="8706" max="8706" width="17.5703125" style="26" customWidth="1"/>
    <col min="8707" max="8712" width="9" style="26" customWidth="1"/>
    <col min="8713" max="8956" width="9.140625" style="26"/>
    <col min="8957" max="8957" width="4.7109375" style="26" customWidth="1"/>
    <col min="8958" max="8958" width="19.85546875" style="26" customWidth="1"/>
    <col min="8959" max="8959" width="72.140625" style="26" customWidth="1"/>
    <col min="8960" max="8960" width="0" style="26" hidden="1" customWidth="1"/>
    <col min="8961" max="8961" width="18.28515625" style="26" customWidth="1"/>
    <col min="8962" max="8962" width="17.5703125" style="26" customWidth="1"/>
    <col min="8963" max="8968" width="9" style="26" customWidth="1"/>
    <col min="8969" max="9212" width="9.140625" style="26"/>
    <col min="9213" max="9213" width="4.7109375" style="26" customWidth="1"/>
    <col min="9214" max="9214" width="19.85546875" style="26" customWidth="1"/>
    <col min="9215" max="9215" width="72.140625" style="26" customWidth="1"/>
    <col min="9216" max="9216" width="0" style="26" hidden="1" customWidth="1"/>
    <col min="9217" max="9217" width="18.28515625" style="26" customWidth="1"/>
    <col min="9218" max="9218" width="17.5703125" style="26" customWidth="1"/>
    <col min="9219" max="9224" width="9" style="26" customWidth="1"/>
    <col min="9225" max="9468" width="9.140625" style="26"/>
    <col min="9469" max="9469" width="4.7109375" style="26" customWidth="1"/>
    <col min="9470" max="9470" width="19.85546875" style="26" customWidth="1"/>
    <col min="9471" max="9471" width="72.140625" style="26" customWidth="1"/>
    <col min="9472" max="9472" width="0" style="26" hidden="1" customWidth="1"/>
    <col min="9473" max="9473" width="18.28515625" style="26" customWidth="1"/>
    <col min="9474" max="9474" width="17.5703125" style="26" customWidth="1"/>
    <col min="9475" max="9480" width="9" style="26" customWidth="1"/>
    <col min="9481" max="9724" width="9.140625" style="26"/>
    <col min="9725" max="9725" width="4.7109375" style="26" customWidth="1"/>
    <col min="9726" max="9726" width="19.85546875" style="26" customWidth="1"/>
    <col min="9727" max="9727" width="72.140625" style="26" customWidth="1"/>
    <col min="9728" max="9728" width="0" style="26" hidden="1" customWidth="1"/>
    <col min="9729" max="9729" width="18.28515625" style="26" customWidth="1"/>
    <col min="9730" max="9730" width="17.5703125" style="26" customWidth="1"/>
    <col min="9731" max="9736" width="9" style="26" customWidth="1"/>
    <col min="9737" max="9980" width="9.140625" style="26"/>
    <col min="9981" max="9981" width="4.7109375" style="26" customWidth="1"/>
    <col min="9982" max="9982" width="19.85546875" style="26" customWidth="1"/>
    <col min="9983" max="9983" width="72.140625" style="26" customWidth="1"/>
    <col min="9984" max="9984" width="0" style="26" hidden="1" customWidth="1"/>
    <col min="9985" max="9985" width="18.28515625" style="26" customWidth="1"/>
    <col min="9986" max="9986" width="17.5703125" style="26" customWidth="1"/>
    <col min="9987" max="9992" width="9" style="26" customWidth="1"/>
    <col min="9993" max="10236" width="9.140625" style="26"/>
    <col min="10237" max="10237" width="4.7109375" style="26" customWidth="1"/>
    <col min="10238" max="10238" width="19.85546875" style="26" customWidth="1"/>
    <col min="10239" max="10239" width="72.140625" style="26" customWidth="1"/>
    <col min="10240" max="10240" width="0" style="26" hidden="1" customWidth="1"/>
    <col min="10241" max="10241" width="18.28515625" style="26" customWidth="1"/>
    <col min="10242" max="10242" width="17.5703125" style="26" customWidth="1"/>
    <col min="10243" max="10248" width="9" style="26" customWidth="1"/>
    <col min="10249" max="10492" width="9.140625" style="26"/>
    <col min="10493" max="10493" width="4.7109375" style="26" customWidth="1"/>
    <col min="10494" max="10494" width="19.85546875" style="26" customWidth="1"/>
    <col min="10495" max="10495" width="72.140625" style="26" customWidth="1"/>
    <col min="10496" max="10496" width="0" style="26" hidden="1" customWidth="1"/>
    <col min="10497" max="10497" width="18.28515625" style="26" customWidth="1"/>
    <col min="10498" max="10498" width="17.5703125" style="26" customWidth="1"/>
    <col min="10499" max="10504" width="9" style="26" customWidth="1"/>
    <col min="10505" max="10748" width="9.140625" style="26"/>
    <col min="10749" max="10749" width="4.7109375" style="26" customWidth="1"/>
    <col min="10750" max="10750" width="19.85546875" style="26" customWidth="1"/>
    <col min="10751" max="10751" width="72.140625" style="26" customWidth="1"/>
    <col min="10752" max="10752" width="0" style="26" hidden="1" customWidth="1"/>
    <col min="10753" max="10753" width="18.28515625" style="26" customWidth="1"/>
    <col min="10754" max="10754" width="17.5703125" style="26" customWidth="1"/>
    <col min="10755" max="10760" width="9" style="26" customWidth="1"/>
    <col min="10761" max="11004" width="9.140625" style="26"/>
    <col min="11005" max="11005" width="4.7109375" style="26" customWidth="1"/>
    <col min="11006" max="11006" width="19.85546875" style="26" customWidth="1"/>
    <col min="11007" max="11007" width="72.140625" style="26" customWidth="1"/>
    <col min="11008" max="11008" width="0" style="26" hidden="1" customWidth="1"/>
    <col min="11009" max="11009" width="18.28515625" style="26" customWidth="1"/>
    <col min="11010" max="11010" width="17.5703125" style="26" customWidth="1"/>
    <col min="11011" max="11016" width="9" style="26" customWidth="1"/>
    <col min="11017" max="11260" width="9.140625" style="26"/>
    <col min="11261" max="11261" width="4.7109375" style="26" customWidth="1"/>
    <col min="11262" max="11262" width="19.85546875" style="26" customWidth="1"/>
    <col min="11263" max="11263" width="72.140625" style="26" customWidth="1"/>
    <col min="11264" max="11264" width="0" style="26" hidden="1" customWidth="1"/>
    <col min="11265" max="11265" width="18.28515625" style="26" customWidth="1"/>
    <col min="11266" max="11266" width="17.5703125" style="26" customWidth="1"/>
    <col min="11267" max="11272" width="9" style="26" customWidth="1"/>
    <col min="11273" max="11516" width="9.140625" style="26"/>
    <col min="11517" max="11517" width="4.7109375" style="26" customWidth="1"/>
    <col min="11518" max="11518" width="19.85546875" style="26" customWidth="1"/>
    <col min="11519" max="11519" width="72.140625" style="26" customWidth="1"/>
    <col min="11520" max="11520" width="0" style="26" hidden="1" customWidth="1"/>
    <col min="11521" max="11521" width="18.28515625" style="26" customWidth="1"/>
    <col min="11522" max="11522" width="17.5703125" style="26" customWidth="1"/>
    <col min="11523" max="11528" width="9" style="26" customWidth="1"/>
    <col min="11529" max="11772" width="9.140625" style="26"/>
    <col min="11773" max="11773" width="4.7109375" style="26" customWidth="1"/>
    <col min="11774" max="11774" width="19.85546875" style="26" customWidth="1"/>
    <col min="11775" max="11775" width="72.140625" style="26" customWidth="1"/>
    <col min="11776" max="11776" width="0" style="26" hidden="1" customWidth="1"/>
    <col min="11777" max="11777" width="18.28515625" style="26" customWidth="1"/>
    <col min="11778" max="11778" width="17.5703125" style="26" customWidth="1"/>
    <col min="11779" max="11784" width="9" style="26" customWidth="1"/>
    <col min="11785" max="12028" width="9.140625" style="26"/>
    <col min="12029" max="12029" width="4.7109375" style="26" customWidth="1"/>
    <col min="12030" max="12030" width="19.85546875" style="26" customWidth="1"/>
    <col min="12031" max="12031" width="72.140625" style="26" customWidth="1"/>
    <col min="12032" max="12032" width="0" style="26" hidden="1" customWidth="1"/>
    <col min="12033" max="12033" width="18.28515625" style="26" customWidth="1"/>
    <col min="12034" max="12034" width="17.5703125" style="26" customWidth="1"/>
    <col min="12035" max="12040" width="9" style="26" customWidth="1"/>
    <col min="12041" max="12284" width="9.140625" style="26"/>
    <col min="12285" max="12285" width="4.7109375" style="26" customWidth="1"/>
    <col min="12286" max="12286" width="19.85546875" style="26" customWidth="1"/>
    <col min="12287" max="12287" width="72.140625" style="26" customWidth="1"/>
    <col min="12288" max="12288" width="0" style="26" hidden="1" customWidth="1"/>
    <col min="12289" max="12289" width="18.28515625" style="26" customWidth="1"/>
    <col min="12290" max="12290" width="17.5703125" style="26" customWidth="1"/>
    <col min="12291" max="12296" width="9" style="26" customWidth="1"/>
    <col min="12297" max="12540" width="9.140625" style="26"/>
    <col min="12541" max="12541" width="4.7109375" style="26" customWidth="1"/>
    <col min="12542" max="12542" width="19.85546875" style="26" customWidth="1"/>
    <col min="12543" max="12543" width="72.140625" style="26" customWidth="1"/>
    <col min="12544" max="12544" width="0" style="26" hidden="1" customWidth="1"/>
    <col min="12545" max="12545" width="18.28515625" style="26" customWidth="1"/>
    <col min="12546" max="12546" width="17.5703125" style="26" customWidth="1"/>
    <col min="12547" max="12552" width="9" style="26" customWidth="1"/>
    <col min="12553" max="12796" width="9.140625" style="26"/>
    <col min="12797" max="12797" width="4.7109375" style="26" customWidth="1"/>
    <col min="12798" max="12798" width="19.85546875" style="26" customWidth="1"/>
    <col min="12799" max="12799" width="72.140625" style="26" customWidth="1"/>
    <col min="12800" max="12800" width="0" style="26" hidden="1" customWidth="1"/>
    <col min="12801" max="12801" width="18.28515625" style="26" customWidth="1"/>
    <col min="12802" max="12802" width="17.5703125" style="26" customWidth="1"/>
    <col min="12803" max="12808" width="9" style="26" customWidth="1"/>
    <col min="12809" max="13052" width="9.140625" style="26"/>
    <col min="13053" max="13053" width="4.7109375" style="26" customWidth="1"/>
    <col min="13054" max="13054" width="19.85546875" style="26" customWidth="1"/>
    <col min="13055" max="13055" width="72.140625" style="26" customWidth="1"/>
    <col min="13056" max="13056" width="0" style="26" hidden="1" customWidth="1"/>
    <col min="13057" max="13057" width="18.28515625" style="26" customWidth="1"/>
    <col min="13058" max="13058" width="17.5703125" style="26" customWidth="1"/>
    <col min="13059" max="13064" width="9" style="26" customWidth="1"/>
    <col min="13065" max="13308" width="9.140625" style="26"/>
    <col min="13309" max="13309" width="4.7109375" style="26" customWidth="1"/>
    <col min="13310" max="13310" width="19.85546875" style="26" customWidth="1"/>
    <col min="13311" max="13311" width="72.140625" style="26" customWidth="1"/>
    <col min="13312" max="13312" width="0" style="26" hidden="1" customWidth="1"/>
    <col min="13313" max="13313" width="18.28515625" style="26" customWidth="1"/>
    <col min="13314" max="13314" width="17.5703125" style="26" customWidth="1"/>
    <col min="13315" max="13320" width="9" style="26" customWidth="1"/>
    <col min="13321" max="13564" width="9.140625" style="26"/>
    <col min="13565" max="13565" width="4.7109375" style="26" customWidth="1"/>
    <col min="13566" max="13566" width="19.85546875" style="26" customWidth="1"/>
    <col min="13567" max="13567" width="72.140625" style="26" customWidth="1"/>
    <col min="13568" max="13568" width="0" style="26" hidden="1" customWidth="1"/>
    <col min="13569" max="13569" width="18.28515625" style="26" customWidth="1"/>
    <col min="13570" max="13570" width="17.5703125" style="26" customWidth="1"/>
    <col min="13571" max="13576" width="9" style="26" customWidth="1"/>
    <col min="13577" max="13820" width="9.140625" style="26"/>
    <col min="13821" max="13821" width="4.7109375" style="26" customWidth="1"/>
    <col min="13822" max="13822" width="19.85546875" style="26" customWidth="1"/>
    <col min="13823" max="13823" width="72.140625" style="26" customWidth="1"/>
    <col min="13824" max="13824" width="0" style="26" hidden="1" customWidth="1"/>
    <col min="13825" max="13825" width="18.28515625" style="26" customWidth="1"/>
    <col min="13826" max="13826" width="17.5703125" style="26" customWidth="1"/>
    <col min="13827" max="13832" width="9" style="26" customWidth="1"/>
    <col min="13833" max="14076" width="9.140625" style="26"/>
    <col min="14077" max="14077" width="4.7109375" style="26" customWidth="1"/>
    <col min="14078" max="14078" width="19.85546875" style="26" customWidth="1"/>
    <col min="14079" max="14079" width="72.140625" style="26" customWidth="1"/>
    <col min="14080" max="14080" width="0" style="26" hidden="1" customWidth="1"/>
    <col min="14081" max="14081" width="18.28515625" style="26" customWidth="1"/>
    <col min="14082" max="14082" width="17.5703125" style="26" customWidth="1"/>
    <col min="14083" max="14088" width="9" style="26" customWidth="1"/>
    <col min="14089" max="14332" width="9.140625" style="26"/>
    <col min="14333" max="14333" width="4.7109375" style="26" customWidth="1"/>
    <col min="14334" max="14334" width="19.85546875" style="26" customWidth="1"/>
    <col min="14335" max="14335" width="72.140625" style="26" customWidth="1"/>
    <col min="14336" max="14336" width="0" style="26" hidden="1" customWidth="1"/>
    <col min="14337" max="14337" width="18.28515625" style="26" customWidth="1"/>
    <col min="14338" max="14338" width="17.5703125" style="26" customWidth="1"/>
    <col min="14339" max="14344" width="9" style="26" customWidth="1"/>
    <col min="14345" max="14588" width="9.140625" style="26"/>
    <col min="14589" max="14589" width="4.7109375" style="26" customWidth="1"/>
    <col min="14590" max="14590" width="19.85546875" style="26" customWidth="1"/>
    <col min="14591" max="14591" width="72.140625" style="26" customWidth="1"/>
    <col min="14592" max="14592" width="0" style="26" hidden="1" customWidth="1"/>
    <col min="14593" max="14593" width="18.28515625" style="26" customWidth="1"/>
    <col min="14594" max="14594" width="17.5703125" style="26" customWidth="1"/>
    <col min="14595" max="14600" width="9" style="26" customWidth="1"/>
    <col min="14601" max="14844" width="9.140625" style="26"/>
    <col min="14845" max="14845" width="4.7109375" style="26" customWidth="1"/>
    <col min="14846" max="14846" width="19.85546875" style="26" customWidth="1"/>
    <col min="14847" max="14847" width="72.140625" style="26" customWidth="1"/>
    <col min="14848" max="14848" width="0" style="26" hidden="1" customWidth="1"/>
    <col min="14849" max="14849" width="18.28515625" style="26" customWidth="1"/>
    <col min="14850" max="14850" width="17.5703125" style="26" customWidth="1"/>
    <col min="14851" max="14856" width="9" style="26" customWidth="1"/>
    <col min="14857" max="15100" width="9.140625" style="26"/>
    <col min="15101" max="15101" width="4.7109375" style="26" customWidth="1"/>
    <col min="15102" max="15102" width="19.85546875" style="26" customWidth="1"/>
    <col min="15103" max="15103" width="72.140625" style="26" customWidth="1"/>
    <col min="15104" max="15104" width="0" style="26" hidden="1" customWidth="1"/>
    <col min="15105" max="15105" width="18.28515625" style="26" customWidth="1"/>
    <col min="15106" max="15106" width="17.5703125" style="26" customWidth="1"/>
    <col min="15107" max="15112" width="9" style="26" customWidth="1"/>
    <col min="15113" max="15356" width="9.140625" style="26"/>
    <col min="15357" max="15357" width="4.7109375" style="26" customWidth="1"/>
    <col min="15358" max="15358" width="19.85546875" style="26" customWidth="1"/>
    <col min="15359" max="15359" width="72.140625" style="26" customWidth="1"/>
    <col min="15360" max="15360" width="0" style="26" hidden="1" customWidth="1"/>
    <col min="15361" max="15361" width="18.28515625" style="26" customWidth="1"/>
    <col min="15362" max="15362" width="17.5703125" style="26" customWidth="1"/>
    <col min="15363" max="15368" width="9" style="26" customWidth="1"/>
    <col min="15369" max="15612" width="9.140625" style="26"/>
    <col min="15613" max="15613" width="4.7109375" style="26" customWidth="1"/>
    <col min="15614" max="15614" width="19.85546875" style="26" customWidth="1"/>
    <col min="15615" max="15615" width="72.140625" style="26" customWidth="1"/>
    <col min="15616" max="15616" width="0" style="26" hidden="1" customWidth="1"/>
    <col min="15617" max="15617" width="18.28515625" style="26" customWidth="1"/>
    <col min="15618" max="15618" width="17.5703125" style="26" customWidth="1"/>
    <col min="15619" max="15624" width="9" style="26" customWidth="1"/>
    <col min="15625" max="15868" width="9.140625" style="26"/>
    <col min="15869" max="15869" width="4.7109375" style="26" customWidth="1"/>
    <col min="15870" max="15870" width="19.85546875" style="26" customWidth="1"/>
    <col min="15871" max="15871" width="72.140625" style="26" customWidth="1"/>
    <col min="15872" max="15872" width="0" style="26" hidden="1" customWidth="1"/>
    <col min="15873" max="15873" width="18.28515625" style="26" customWidth="1"/>
    <col min="15874" max="15874" width="17.5703125" style="26" customWidth="1"/>
    <col min="15875" max="15880" width="9" style="26" customWidth="1"/>
    <col min="15881" max="16124" width="9.140625" style="26"/>
    <col min="16125" max="16125" width="4.7109375" style="26" customWidth="1"/>
    <col min="16126" max="16126" width="19.85546875" style="26" customWidth="1"/>
    <col min="16127" max="16127" width="72.140625" style="26" customWidth="1"/>
    <col min="16128" max="16128" width="0" style="26" hidden="1" customWidth="1"/>
    <col min="16129" max="16129" width="18.28515625" style="26" customWidth="1"/>
    <col min="16130" max="16130" width="17.5703125" style="26" customWidth="1"/>
    <col min="16131" max="16136" width="9" style="26" customWidth="1"/>
    <col min="16137" max="16384" width="9.140625" style="26"/>
  </cols>
  <sheetData>
    <row r="1" spans="2:4">
      <c r="D1" s="27" t="s">
        <v>139</v>
      </c>
    </row>
    <row r="2" spans="2:4">
      <c r="D2" s="27" t="s">
        <v>38</v>
      </c>
    </row>
    <row r="3" spans="2:4">
      <c r="D3" s="27" t="s">
        <v>1</v>
      </c>
    </row>
    <row r="5" spans="2:4" ht="63.75" customHeight="1">
      <c r="B5" s="298" t="s">
        <v>280</v>
      </c>
      <c r="C5" s="298"/>
      <c r="D5" s="298"/>
    </row>
    <row r="6" spans="2:4">
      <c r="B6" s="65"/>
      <c r="C6" s="65"/>
      <c r="D6" s="65"/>
    </row>
    <row r="7" spans="2:4">
      <c r="D7" s="15" t="s">
        <v>135</v>
      </c>
    </row>
    <row r="8" spans="2:4">
      <c r="D8" s="15" t="s">
        <v>321</v>
      </c>
    </row>
    <row r="9" spans="2:4" ht="14.25" customHeight="1">
      <c r="D9" s="15"/>
    </row>
    <row r="10" spans="2:4" ht="31.5" customHeight="1">
      <c r="B10" s="299" t="s">
        <v>14</v>
      </c>
      <c r="C10" s="299"/>
      <c r="D10" s="299"/>
    </row>
    <row r="11" spans="2:4">
      <c r="B11" s="26" t="s">
        <v>24</v>
      </c>
    </row>
    <row r="13" spans="2:4">
      <c r="B13" s="29" t="s">
        <v>15</v>
      </c>
      <c r="C13" s="29" t="s">
        <v>16</v>
      </c>
    </row>
    <row r="14" spans="2:4">
      <c r="B14" s="221">
        <v>1049</v>
      </c>
      <c r="C14" s="222" t="s">
        <v>58</v>
      </c>
    </row>
    <row r="15" spans="2:4">
      <c r="B15" s="28"/>
      <c r="C15" s="28"/>
    </row>
    <row r="16" spans="2:4">
      <c r="B16" s="67" t="s">
        <v>17</v>
      </c>
      <c r="C16" s="66"/>
    </row>
    <row r="17" spans="2:4">
      <c r="B17" s="67"/>
      <c r="C17" s="66"/>
    </row>
    <row r="18" spans="2:4" ht="88.5" customHeight="1">
      <c r="B18" s="29" t="s">
        <v>18</v>
      </c>
      <c r="C18" s="2" t="s">
        <v>84</v>
      </c>
      <c r="D18" s="218" t="s">
        <v>141</v>
      </c>
    </row>
    <row r="19" spans="2:4" ht="34.5">
      <c r="B19" s="29" t="s">
        <v>19</v>
      </c>
      <c r="C19" s="2" t="str">
        <f>Հ2!B20</f>
        <v xml:space="preserve"> 11001</v>
      </c>
      <c r="D19" s="19" t="s">
        <v>31</v>
      </c>
    </row>
    <row r="20" spans="2:4" ht="34.5">
      <c r="B20" s="29" t="s">
        <v>20</v>
      </c>
      <c r="C20" s="2" t="str">
        <f>Հ2!C21</f>
        <v xml:space="preserve"> Միջպետական և հանրապետական նշանակության ավտոճանապարհների պահպանման և անվտանգ երթևեկության ծառայություններ</v>
      </c>
      <c r="D20" s="35"/>
    </row>
    <row r="21" spans="2:4" ht="51.75">
      <c r="B21" s="30" t="s">
        <v>21</v>
      </c>
      <c r="C21" s="2" t="str">
        <f>Հ2!C23</f>
        <v xml:space="preserve"> Հողային պաստառի, երթևեկելի մասի, արհեստական կառույցների և կահավորման տարրերի նորմատիվ մակարդակում պահպանում և շահագործում</v>
      </c>
      <c r="D21" s="36"/>
    </row>
    <row r="22" spans="2:4" ht="38.25" customHeight="1">
      <c r="B22" s="30" t="s">
        <v>22</v>
      </c>
      <c r="C22" s="2" t="s">
        <v>85</v>
      </c>
      <c r="D22" s="36"/>
    </row>
    <row r="23" spans="2:4" ht="51.75">
      <c r="B23" s="30" t="s">
        <v>86</v>
      </c>
      <c r="C23" s="223" t="s">
        <v>99</v>
      </c>
      <c r="D23" s="37"/>
    </row>
    <row r="24" spans="2:4">
      <c r="B24" s="300" t="s">
        <v>0</v>
      </c>
      <c r="C24" s="301"/>
      <c r="D24" s="31"/>
    </row>
    <row r="25" spans="2:4" ht="24" customHeight="1">
      <c r="B25" s="32" t="s">
        <v>23</v>
      </c>
      <c r="C25" s="33"/>
      <c r="D25" s="224">
        <f>'Հ3 '!G23</f>
        <v>-558156.20000000007</v>
      </c>
    </row>
    <row r="27" spans="2:4">
      <c r="B27" s="67" t="s">
        <v>17</v>
      </c>
      <c r="C27" s="66"/>
    </row>
    <row r="28" spans="2:4">
      <c r="B28" s="67"/>
      <c r="C28" s="66"/>
    </row>
    <row r="29" spans="2:4" ht="100.5" customHeight="1">
      <c r="B29" s="29" t="s">
        <v>18</v>
      </c>
      <c r="C29" s="2" t="s">
        <v>84</v>
      </c>
      <c r="D29" s="218" t="s">
        <v>141</v>
      </c>
    </row>
    <row r="30" spans="2:4" ht="34.5">
      <c r="B30" s="29" t="s">
        <v>19</v>
      </c>
      <c r="C30" s="2">
        <v>11016</v>
      </c>
      <c r="D30" s="19" t="s">
        <v>31</v>
      </c>
    </row>
    <row r="31" spans="2:4" ht="48.75" customHeight="1">
      <c r="B31" s="29" t="s">
        <v>20</v>
      </c>
      <c r="C31" s="151" t="s">
        <v>260</v>
      </c>
      <c r="D31" s="35"/>
    </row>
    <row r="32" spans="2:4" ht="45.75" customHeight="1">
      <c r="B32" s="30" t="s">
        <v>21</v>
      </c>
      <c r="C32" s="2" t="s">
        <v>277</v>
      </c>
      <c r="D32" s="36"/>
    </row>
    <row r="33" spans="2:4" ht="38.25" customHeight="1">
      <c r="B33" s="30" t="s">
        <v>22</v>
      </c>
      <c r="C33" s="2" t="s">
        <v>127</v>
      </c>
      <c r="D33" s="36"/>
    </row>
    <row r="34" spans="2:4" ht="51.75">
      <c r="B34" s="30" t="s">
        <v>86</v>
      </c>
      <c r="C34" s="223" t="s">
        <v>159</v>
      </c>
      <c r="D34" s="37"/>
    </row>
    <row r="35" spans="2:4">
      <c r="B35" s="300" t="s">
        <v>0</v>
      </c>
      <c r="C35" s="301"/>
      <c r="D35" s="31"/>
    </row>
    <row r="36" spans="2:4">
      <c r="B36" s="305" t="s">
        <v>279</v>
      </c>
      <c r="C36" s="305"/>
      <c r="D36" s="227">
        <v>-100</v>
      </c>
    </row>
    <row r="37" spans="2:4" ht="20.45" customHeight="1">
      <c r="B37" s="306" t="s">
        <v>332</v>
      </c>
      <c r="C37" s="307"/>
      <c r="D37" s="255">
        <v>2</v>
      </c>
    </row>
    <row r="38" spans="2:4" ht="24" customHeight="1">
      <c r="B38" s="32" t="s">
        <v>23</v>
      </c>
      <c r="C38" s="33"/>
      <c r="D38" s="224">
        <f>'Հ3 '!G32</f>
        <v>-201957.5</v>
      </c>
    </row>
    <row r="39" spans="2:4" ht="24" customHeight="1">
      <c r="B39" s="220"/>
      <c r="C39" s="220"/>
      <c r="D39" s="225"/>
    </row>
    <row r="40" spans="2:4">
      <c r="B40" s="67" t="s">
        <v>17</v>
      </c>
      <c r="C40" s="66"/>
    </row>
    <row r="41" spans="2:4">
      <c r="B41" s="23"/>
      <c r="C41" s="17"/>
      <c r="D41" s="17"/>
    </row>
    <row r="42" spans="2:4" ht="108.75" customHeight="1">
      <c r="B42" s="29" t="s">
        <v>18</v>
      </c>
      <c r="C42" s="2">
        <v>1049</v>
      </c>
      <c r="D42" s="218" t="s">
        <v>36</v>
      </c>
    </row>
    <row r="43" spans="2:4" ht="34.5">
      <c r="B43" s="29" t="s">
        <v>19</v>
      </c>
      <c r="C43" s="2">
        <v>21001</v>
      </c>
      <c r="D43" s="19" t="s">
        <v>31</v>
      </c>
    </row>
    <row r="44" spans="2:4" ht="34.5">
      <c r="B44" s="29" t="s">
        <v>20</v>
      </c>
      <c r="C44" s="2" t="s">
        <v>157</v>
      </c>
      <c r="D44" s="29"/>
    </row>
    <row r="45" spans="2:4" ht="51.75">
      <c r="B45" s="30" t="s">
        <v>21</v>
      </c>
      <c r="C45" s="2" t="s">
        <v>158</v>
      </c>
      <c r="D45" s="29"/>
    </row>
    <row r="46" spans="2:4" ht="34.5">
      <c r="B46" s="30" t="s">
        <v>22</v>
      </c>
      <c r="C46" s="2" t="s">
        <v>85</v>
      </c>
      <c r="D46" s="29"/>
    </row>
    <row r="47" spans="2:4" ht="51.75">
      <c r="B47" s="30" t="s">
        <v>86</v>
      </c>
      <c r="C47" s="2" t="s">
        <v>159</v>
      </c>
      <c r="D47" s="29"/>
    </row>
    <row r="48" spans="2:4">
      <c r="B48" s="302" t="s">
        <v>0</v>
      </c>
      <c r="C48" s="302"/>
      <c r="D48" s="131"/>
    </row>
    <row r="49" spans="2:4" ht="17.25" customHeight="1">
      <c r="B49" s="303" t="s">
        <v>160</v>
      </c>
      <c r="C49" s="303"/>
      <c r="D49" s="227">
        <v>-0.2</v>
      </c>
    </row>
    <row r="50" spans="2:4" ht="17.25" customHeight="1">
      <c r="B50" s="303" t="s">
        <v>161</v>
      </c>
      <c r="C50" s="303"/>
      <c r="D50" s="227">
        <v>-6.7</v>
      </c>
    </row>
    <row r="51" spans="2:4" ht="17.25" customHeight="1">
      <c r="B51" s="303" t="s">
        <v>162</v>
      </c>
      <c r="C51" s="303"/>
      <c r="D51" s="227">
        <v>4</v>
      </c>
    </row>
    <row r="52" spans="2:4">
      <c r="B52" s="132" t="s">
        <v>23</v>
      </c>
      <c r="C52" s="132"/>
      <c r="D52" s="224">
        <f>'Հ3 '!G41</f>
        <v>-967175.3</v>
      </c>
    </row>
    <row r="53" spans="2:4">
      <c r="B53" s="220"/>
      <c r="C53" s="220"/>
      <c r="D53" s="225"/>
    </row>
    <row r="54" spans="2:4">
      <c r="B54" s="67" t="s">
        <v>17</v>
      </c>
      <c r="C54" s="66"/>
    </row>
    <row r="56" spans="2:4" ht="81" customHeight="1">
      <c r="B56" s="18" t="s">
        <v>18</v>
      </c>
      <c r="C56" s="2" t="s">
        <v>84</v>
      </c>
      <c r="D56" s="218" t="s">
        <v>39</v>
      </c>
    </row>
    <row r="57" spans="2:4" ht="34.5">
      <c r="B57" s="18" t="s">
        <v>19</v>
      </c>
      <c r="C57" s="13" t="s">
        <v>163</v>
      </c>
      <c r="D57" s="19" t="s">
        <v>31</v>
      </c>
    </row>
    <row r="58" spans="2:4" ht="34.5">
      <c r="B58" s="18" t="s">
        <v>20</v>
      </c>
      <c r="C58" s="13" t="s">
        <v>164</v>
      </c>
      <c r="D58" s="16"/>
    </row>
    <row r="59" spans="2:4">
      <c r="B59" s="18" t="s">
        <v>21</v>
      </c>
      <c r="C59" s="2" t="s">
        <v>165</v>
      </c>
      <c r="D59" s="16"/>
    </row>
    <row r="60" spans="2:4" ht="34.5">
      <c r="B60" s="18" t="s">
        <v>22</v>
      </c>
      <c r="C60" s="13" t="s">
        <v>85</v>
      </c>
      <c r="D60" s="16"/>
    </row>
    <row r="61" spans="2:4" ht="51.75">
      <c r="B61" s="18" t="s">
        <v>86</v>
      </c>
      <c r="C61" s="13" t="s">
        <v>159</v>
      </c>
      <c r="D61" s="16"/>
    </row>
    <row r="62" spans="2:4">
      <c r="B62" s="270" t="s">
        <v>0</v>
      </c>
      <c r="C62" s="270"/>
      <c r="D62" s="16"/>
    </row>
    <row r="63" spans="2:4">
      <c r="B63" s="304" t="s">
        <v>28</v>
      </c>
      <c r="C63" s="304"/>
      <c r="D63" s="58">
        <f>'Հ3 '!G52</f>
        <v>14218</v>
      </c>
    </row>
    <row r="64" spans="2:4">
      <c r="B64" s="103"/>
      <c r="C64" s="103"/>
      <c r="D64" s="219"/>
    </row>
    <row r="65" spans="2:4">
      <c r="B65" s="67" t="s">
        <v>17</v>
      </c>
      <c r="C65" s="66"/>
    </row>
    <row r="66" spans="2:4">
      <c r="B66" s="67"/>
      <c r="C66" s="66"/>
    </row>
    <row r="67" spans="2:4" ht="80.25" customHeight="1">
      <c r="B67" s="29" t="s">
        <v>18</v>
      </c>
      <c r="C67" s="2" t="s">
        <v>84</v>
      </c>
      <c r="D67" s="218" t="s">
        <v>141</v>
      </c>
    </row>
    <row r="68" spans="2:4" ht="34.5">
      <c r="B68" s="29" t="s">
        <v>19</v>
      </c>
      <c r="C68" s="2">
        <v>21009</v>
      </c>
      <c r="D68" s="19" t="s">
        <v>31</v>
      </c>
    </row>
    <row r="69" spans="2:4" ht="48.75" customHeight="1">
      <c r="B69" s="29" t="s">
        <v>20</v>
      </c>
      <c r="C69" s="151" t="str">
        <f>Հ2!C48</f>
        <v xml:space="preserve"> Եվրոպական ներդրումային բանկի աջակցությամբ իրականացվող Հյուսիս-հարավ միջանցքի զարգացման վարկային ծրագիր, Տրանշ 3</v>
      </c>
      <c r="D69" s="35"/>
    </row>
    <row r="70" spans="2:4" ht="36.75" customHeight="1">
      <c r="B70" s="30" t="s">
        <v>21</v>
      </c>
      <c r="C70" s="2" t="str">
        <f>Հ2!C50</f>
        <v xml:space="preserve"> Լանջիկ-Գյումրի 27.47 կմ երկարությամբ ճանապարհային հատվածի կառուցում </v>
      </c>
      <c r="D70" s="36"/>
    </row>
    <row r="71" spans="2:4" ht="38.25" customHeight="1">
      <c r="B71" s="30" t="s">
        <v>22</v>
      </c>
      <c r="C71" s="2" t="str">
        <f>Հ2!C52</f>
        <v xml:space="preserve"> Հանրության կողմից անմիջականորեն օգտագործվող ակտիվների հետ կապված միջոցառումներ </v>
      </c>
      <c r="D71" s="36"/>
    </row>
    <row r="72" spans="2:4" ht="51.75">
      <c r="B72" s="30" t="s">
        <v>86</v>
      </c>
      <c r="C72" s="223" t="s">
        <v>159</v>
      </c>
      <c r="D72" s="37"/>
    </row>
    <row r="73" spans="2:4">
      <c r="B73" s="300" t="s">
        <v>0</v>
      </c>
      <c r="C73" s="301"/>
      <c r="D73" s="31"/>
    </row>
    <row r="74" spans="2:4" ht="24" customHeight="1">
      <c r="B74" s="32" t="s">
        <v>23</v>
      </c>
      <c r="C74" s="33"/>
      <c r="D74" s="224">
        <f>'Հ3 '!G63</f>
        <v>-400000</v>
      </c>
    </row>
    <row r="75" spans="2:4">
      <c r="B75" s="103"/>
      <c r="C75" s="103"/>
      <c r="D75" s="219"/>
    </row>
    <row r="76" spans="2:4">
      <c r="B76" s="67" t="s">
        <v>17</v>
      </c>
      <c r="C76" s="66"/>
    </row>
    <row r="77" spans="2:4">
      <c r="B77" s="67"/>
      <c r="C77" s="66"/>
    </row>
    <row r="78" spans="2:4" ht="80.25" customHeight="1">
      <c r="B78" s="29" t="s">
        <v>18</v>
      </c>
      <c r="C78" s="2" t="s">
        <v>84</v>
      </c>
      <c r="D78" s="218" t="s">
        <v>141</v>
      </c>
    </row>
    <row r="79" spans="2:4" ht="34.5">
      <c r="B79" s="29" t="s">
        <v>19</v>
      </c>
      <c r="C79" s="2">
        <v>21012</v>
      </c>
      <c r="D79" s="19" t="s">
        <v>31</v>
      </c>
    </row>
    <row r="80" spans="2:4" ht="48.75" customHeight="1">
      <c r="B80" s="29" t="s">
        <v>20</v>
      </c>
      <c r="C80" s="151" t="str">
        <f>Հ2!C54</f>
        <v xml:space="preserve"> Եվրասիական զարգացման բանկի աջակցությամբ իրականացվող Հյուսիս-հարավ միջանցքի զարգացման ծրագիր</v>
      </c>
      <c r="D80" s="35"/>
    </row>
    <row r="81" spans="2:4" ht="45.75" customHeight="1">
      <c r="B81" s="30" t="s">
        <v>21</v>
      </c>
      <c r="C81" s="2" t="str">
        <f>Հ2!C56</f>
        <v xml:space="preserve"> Ճանապարհաշինական աշխատանքներ</v>
      </c>
      <c r="D81" s="36"/>
    </row>
    <row r="82" spans="2:4" ht="38.25" customHeight="1">
      <c r="B82" s="30" t="s">
        <v>22</v>
      </c>
      <c r="C82" s="2" t="str">
        <f>Հ2!C58</f>
        <v xml:space="preserve"> Հանրության կողմից անմիջականորեն օգտագործվող ակտիվների հետ կապված միջոցառումներ</v>
      </c>
      <c r="D82" s="36"/>
    </row>
    <row r="83" spans="2:4" ht="51.75">
      <c r="B83" s="30" t="s">
        <v>86</v>
      </c>
      <c r="C83" s="223" t="s">
        <v>159</v>
      </c>
      <c r="D83" s="37"/>
    </row>
    <row r="84" spans="2:4">
      <c r="B84" s="300" t="s">
        <v>0</v>
      </c>
      <c r="C84" s="301"/>
      <c r="D84" s="31"/>
    </row>
    <row r="85" spans="2:4" ht="24" customHeight="1">
      <c r="B85" s="32" t="s">
        <v>23</v>
      </c>
      <c r="C85" s="33"/>
      <c r="D85" s="224">
        <f>'Հ3 '!G72</f>
        <v>-405712.7</v>
      </c>
    </row>
    <row r="86" spans="2:4" ht="24" customHeight="1">
      <c r="B86" s="220"/>
      <c r="C86" s="220"/>
      <c r="D86" s="225"/>
    </row>
    <row r="87" spans="2:4">
      <c r="B87" s="67" t="s">
        <v>27</v>
      </c>
      <c r="C87" s="66"/>
    </row>
    <row r="88" spans="2:4">
      <c r="B88" s="67"/>
      <c r="C88" s="66"/>
    </row>
    <row r="89" spans="2:4" ht="78.75" customHeight="1">
      <c r="B89" s="16" t="s">
        <v>18</v>
      </c>
      <c r="C89" s="2" t="s">
        <v>84</v>
      </c>
      <c r="D89" s="218" t="s">
        <v>39</v>
      </c>
    </row>
    <row r="90" spans="2:4" ht="34.5">
      <c r="B90" s="18" t="s">
        <v>19</v>
      </c>
      <c r="C90" s="13" t="s">
        <v>98</v>
      </c>
      <c r="D90" s="19" t="s">
        <v>31</v>
      </c>
    </row>
    <row r="91" spans="2:4" ht="34.5">
      <c r="B91" s="18" t="s">
        <v>20</v>
      </c>
      <c r="C91" s="2" t="str">
        <f>Հ2!C60</f>
        <v xml:space="preserve"> Միջպետական և հանրապետական նշանակության ավտոճանապարհների միջին նորոգում</v>
      </c>
      <c r="D91" s="38"/>
    </row>
    <row r="92" spans="2:4" ht="51.75">
      <c r="B92" s="18" t="s">
        <v>21</v>
      </c>
      <c r="C92" s="2" t="str">
        <f>Հ2!C62</f>
        <v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v>
      </c>
      <c r="D92" s="20"/>
    </row>
    <row r="93" spans="2:4" ht="34.5">
      <c r="B93" s="18" t="s">
        <v>22</v>
      </c>
      <c r="C93" s="2" t="str">
        <f>Հ2!C64</f>
        <v xml:space="preserve"> Հանրության կողմից անմիջականորեն օգտագործվող ակտիվների հետ կապված միջոցառումներ</v>
      </c>
      <c r="D93" s="20"/>
    </row>
    <row r="94" spans="2:4" ht="51.75">
      <c r="B94" s="13" t="s">
        <v>86</v>
      </c>
      <c r="C94" s="2" t="s">
        <v>99</v>
      </c>
      <c r="D94" s="20"/>
    </row>
    <row r="95" spans="2:4">
      <c r="B95" s="24"/>
      <c r="C95" s="25" t="s">
        <v>0</v>
      </c>
      <c r="D95" s="21"/>
    </row>
    <row r="96" spans="2:4" ht="26.25" customHeight="1">
      <c r="B96" s="39" t="s">
        <v>100</v>
      </c>
      <c r="C96" s="59"/>
      <c r="D96" s="22">
        <v>46.9</v>
      </c>
    </row>
    <row r="97" spans="2:7" ht="28.5" customHeight="1">
      <c r="B97" s="69" t="s">
        <v>28</v>
      </c>
      <c r="C97" s="70"/>
      <c r="D97" s="156">
        <f>'Հ3 '!G81</f>
        <v>2518783.7000000002</v>
      </c>
    </row>
    <row r="100" spans="2:7" s="187" customFormat="1" ht="51.75">
      <c r="C100" s="188" t="s">
        <v>273</v>
      </c>
      <c r="D100" s="188" t="s">
        <v>326</v>
      </c>
      <c r="E100" s="276"/>
      <c r="F100" s="276"/>
      <c r="G100" s="276"/>
    </row>
    <row r="101" spans="2:7" s="187" customFormat="1" ht="9" customHeight="1">
      <c r="B101" s="254"/>
      <c r="C101" s="254"/>
      <c r="D101" s="254"/>
      <c r="E101" s="276"/>
      <c r="F101" s="276"/>
      <c r="G101" s="276"/>
    </row>
    <row r="102" spans="2:7" hidden="1">
      <c r="B102" s="254"/>
    </row>
    <row r="103" spans="2:7" hidden="1">
      <c r="B103" s="254"/>
    </row>
    <row r="104" spans="2:7" hidden="1">
      <c r="B104" s="254"/>
    </row>
    <row r="105" spans="2:7" hidden="1">
      <c r="B105" s="254"/>
    </row>
  </sheetData>
  <mergeCells count="16">
    <mergeCell ref="E101:G101"/>
    <mergeCell ref="E100:G100"/>
    <mergeCell ref="B35:C35"/>
    <mergeCell ref="B73:C73"/>
    <mergeCell ref="B37:C37"/>
    <mergeCell ref="B5:D5"/>
    <mergeCell ref="B10:D10"/>
    <mergeCell ref="B24:C24"/>
    <mergeCell ref="B48:C48"/>
    <mergeCell ref="B84:C84"/>
    <mergeCell ref="B50:C50"/>
    <mergeCell ref="B51:C51"/>
    <mergeCell ref="B62:C62"/>
    <mergeCell ref="B63:C63"/>
    <mergeCell ref="B49:C49"/>
    <mergeCell ref="B36:C36"/>
  </mergeCells>
  <pageMargins left="0.23622047244094491" right="0.23622047244094491" top="0.61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96"/>
  <sheetViews>
    <sheetView topLeftCell="A52" zoomScaleNormal="100" workbookViewId="0">
      <selection activeCell="K79" sqref="K79"/>
    </sheetView>
  </sheetViews>
  <sheetFormatPr defaultRowHeight="17.25"/>
  <cols>
    <col min="1" max="1" width="9.140625" style="232"/>
    <col min="2" max="2" width="16" style="243" customWidth="1"/>
    <col min="3" max="3" width="60.140625" style="232" customWidth="1"/>
    <col min="4" max="4" width="13" style="232" customWidth="1"/>
    <col min="5" max="5" width="10.7109375" style="232" customWidth="1"/>
    <col min="6" max="6" width="19.7109375" style="244" customWidth="1"/>
    <col min="7" max="7" width="10.85546875" style="244" customWidth="1"/>
    <col min="8" max="8" width="22.7109375" style="244" customWidth="1"/>
    <col min="9" max="9" width="9.140625" style="232"/>
    <col min="10" max="10" width="17.85546875" style="232" customWidth="1"/>
    <col min="11" max="11" width="13" style="232" bestFit="1" customWidth="1"/>
    <col min="12" max="12" width="20.7109375" style="232" customWidth="1"/>
    <col min="13" max="16384" width="9.140625" style="232"/>
  </cols>
  <sheetData>
    <row r="1" spans="2:12" s="230" customFormat="1">
      <c r="B1" s="228"/>
      <c r="C1" s="228"/>
      <c r="D1" s="228"/>
      <c r="E1" s="228"/>
      <c r="F1" s="228"/>
      <c r="G1" s="228"/>
      <c r="H1" s="229" t="s">
        <v>140</v>
      </c>
    </row>
    <row r="2" spans="2:12" s="230" customFormat="1">
      <c r="B2" s="228"/>
      <c r="C2" s="228"/>
      <c r="D2" s="228"/>
      <c r="E2" s="228"/>
      <c r="F2" s="228"/>
      <c r="G2" s="228"/>
      <c r="H2" s="229" t="s">
        <v>38</v>
      </c>
    </row>
    <row r="3" spans="2:12" s="230" customFormat="1">
      <c r="B3" s="228"/>
      <c r="C3" s="228"/>
      <c r="D3" s="228"/>
      <c r="E3" s="228"/>
      <c r="F3" s="228"/>
      <c r="G3" s="228"/>
      <c r="H3" s="229" t="s">
        <v>1</v>
      </c>
    </row>
    <row r="5" spans="2:12" ht="48" customHeight="1">
      <c r="B5" s="311" t="s">
        <v>51</v>
      </c>
      <c r="C5" s="311"/>
      <c r="D5" s="311"/>
      <c r="E5" s="311"/>
      <c r="F5" s="311"/>
      <c r="G5" s="311"/>
      <c r="H5" s="311"/>
    </row>
    <row r="6" spans="2:12" ht="108.75" customHeight="1">
      <c r="B6" s="312" t="s">
        <v>43</v>
      </c>
      <c r="C6" s="312" t="s">
        <v>44</v>
      </c>
      <c r="D6" s="312" t="s">
        <v>45</v>
      </c>
      <c r="E6" s="312" t="s">
        <v>46</v>
      </c>
      <c r="F6" s="313" t="s">
        <v>47</v>
      </c>
      <c r="G6" s="314" t="s">
        <v>36</v>
      </c>
      <c r="H6" s="314"/>
    </row>
    <row r="7" spans="2:12" ht="34.5">
      <c r="B7" s="312"/>
      <c r="C7" s="312"/>
      <c r="D7" s="312"/>
      <c r="E7" s="312"/>
      <c r="F7" s="313"/>
      <c r="G7" s="233" t="s">
        <v>48</v>
      </c>
      <c r="H7" s="233" t="s">
        <v>49</v>
      </c>
    </row>
    <row r="8" spans="2:12" ht="17.25" customHeight="1">
      <c r="B8" s="315" t="s">
        <v>35</v>
      </c>
      <c r="C8" s="315"/>
      <c r="D8" s="315"/>
      <c r="E8" s="315"/>
      <c r="F8" s="315"/>
      <c r="G8" s="315"/>
      <c r="H8" s="198">
        <f>+H9</f>
        <v>991530.74099999946</v>
      </c>
      <c r="I8" s="234"/>
      <c r="J8" s="234"/>
      <c r="L8" s="235"/>
    </row>
    <row r="9" spans="2:12" ht="17.25" customHeight="1">
      <c r="B9" s="236" t="s">
        <v>87</v>
      </c>
      <c r="C9" s="134" t="s">
        <v>88</v>
      </c>
      <c r="D9" s="134" t="s">
        <v>50</v>
      </c>
      <c r="E9" s="315" t="s">
        <v>56</v>
      </c>
      <c r="F9" s="315"/>
      <c r="G9" s="315"/>
      <c r="H9" s="198">
        <f>H10+H41+H76+H87</f>
        <v>991530.74099999946</v>
      </c>
      <c r="J9" s="234"/>
      <c r="L9" s="237"/>
    </row>
    <row r="10" spans="2:12" ht="39.75" customHeight="1">
      <c r="B10" s="238" t="s">
        <v>136</v>
      </c>
      <c r="C10" s="316" t="str">
        <f>'[4]Հ3 '!F23</f>
        <v xml:space="preserve"> Միջպետական և հանրապետական նշանակության ավտոճանապարհների պահպանման և անվտանգ երթևեկության ծառայություններ</v>
      </c>
      <c r="D10" s="316"/>
      <c r="E10" s="316"/>
      <c r="F10" s="316"/>
      <c r="G10" s="316"/>
      <c r="H10" s="239">
        <f>H11</f>
        <v>-558156.20000000007</v>
      </c>
      <c r="J10" s="234"/>
      <c r="L10" s="237"/>
    </row>
    <row r="11" spans="2:12" ht="17.25" customHeight="1">
      <c r="B11" s="308" t="s">
        <v>89</v>
      </c>
      <c r="C11" s="309"/>
      <c r="D11" s="309"/>
      <c r="E11" s="309"/>
      <c r="F11" s="309"/>
      <c r="G11" s="310"/>
      <c r="H11" s="143">
        <f>SUM(H12:H40)</f>
        <v>-558156.20000000007</v>
      </c>
      <c r="J11" s="234"/>
      <c r="L11" s="237"/>
    </row>
    <row r="12" spans="2:12" ht="17.25" customHeight="1">
      <c r="B12" s="113" t="s">
        <v>284</v>
      </c>
      <c r="C12" s="133" t="s">
        <v>137</v>
      </c>
      <c r="D12" s="134" t="s">
        <v>138</v>
      </c>
      <c r="E12" s="134" t="s">
        <v>91</v>
      </c>
      <c r="F12" s="135"/>
      <c r="G12" s="135">
        <v>0</v>
      </c>
      <c r="H12" s="143">
        <v>-153772.136</v>
      </c>
      <c r="J12" s="234"/>
      <c r="L12" s="237"/>
    </row>
    <row r="13" spans="2:12" ht="17.25" customHeight="1">
      <c r="B13" s="113" t="s">
        <v>285</v>
      </c>
      <c r="C13" s="133" t="s">
        <v>137</v>
      </c>
      <c r="D13" s="134" t="s">
        <v>92</v>
      </c>
      <c r="E13" s="134" t="s">
        <v>91</v>
      </c>
      <c r="F13" s="135"/>
      <c r="G13" s="135">
        <v>0</v>
      </c>
      <c r="H13" s="143">
        <v>-9430.2759999999998</v>
      </c>
      <c r="J13" s="234"/>
      <c r="L13" s="237"/>
    </row>
    <row r="14" spans="2:12" ht="17.25" customHeight="1">
      <c r="B14" s="113" t="s">
        <v>286</v>
      </c>
      <c r="C14" s="133" t="s">
        <v>137</v>
      </c>
      <c r="D14" s="134" t="s">
        <v>92</v>
      </c>
      <c r="E14" s="134" t="s">
        <v>91</v>
      </c>
      <c r="F14" s="135"/>
      <c r="G14" s="135">
        <v>0</v>
      </c>
      <c r="H14" s="143">
        <v>-2218.8389999999999</v>
      </c>
      <c r="J14" s="234"/>
      <c r="L14" s="237"/>
    </row>
    <row r="15" spans="2:12" ht="17.25" customHeight="1">
      <c r="B15" s="113" t="s">
        <v>287</v>
      </c>
      <c r="C15" s="133" t="s">
        <v>137</v>
      </c>
      <c r="D15" s="134" t="s">
        <v>92</v>
      </c>
      <c r="E15" s="134" t="s">
        <v>91</v>
      </c>
      <c r="F15" s="135"/>
      <c r="G15" s="135">
        <v>0</v>
      </c>
      <c r="H15" s="143">
        <v>-92930.331999999995</v>
      </c>
      <c r="J15" s="234"/>
      <c r="L15" s="237"/>
    </row>
    <row r="16" spans="2:12" ht="17.25" customHeight="1">
      <c r="B16" s="113" t="s">
        <v>288</v>
      </c>
      <c r="C16" s="133" t="s">
        <v>137</v>
      </c>
      <c r="D16" s="134" t="s">
        <v>92</v>
      </c>
      <c r="E16" s="134" t="s">
        <v>91</v>
      </c>
      <c r="F16" s="135"/>
      <c r="G16" s="135">
        <v>0</v>
      </c>
      <c r="H16" s="143">
        <v>-11936.638999999999</v>
      </c>
      <c r="J16" s="234"/>
      <c r="L16" s="237"/>
    </row>
    <row r="17" spans="2:12" ht="17.25" customHeight="1">
      <c r="B17" s="113" t="s">
        <v>289</v>
      </c>
      <c r="C17" s="133" t="s">
        <v>137</v>
      </c>
      <c r="D17" s="134" t="s">
        <v>92</v>
      </c>
      <c r="E17" s="134" t="s">
        <v>91</v>
      </c>
      <c r="F17" s="135"/>
      <c r="G17" s="135">
        <v>0</v>
      </c>
      <c r="H17" s="143">
        <v>-1070.4659999999999</v>
      </c>
      <c r="J17" s="234"/>
      <c r="L17" s="237"/>
    </row>
    <row r="18" spans="2:12" ht="17.25" customHeight="1">
      <c r="B18" s="113" t="s">
        <v>290</v>
      </c>
      <c r="C18" s="133" t="s">
        <v>137</v>
      </c>
      <c r="D18" s="134" t="s">
        <v>92</v>
      </c>
      <c r="E18" s="134" t="s">
        <v>91</v>
      </c>
      <c r="F18" s="135"/>
      <c r="G18" s="135">
        <v>0</v>
      </c>
      <c r="H18" s="143">
        <v>-4798.25</v>
      </c>
      <c r="J18" s="234"/>
      <c r="L18" s="237"/>
    </row>
    <row r="19" spans="2:12" ht="17.25" customHeight="1">
      <c r="B19" s="113" t="s">
        <v>291</v>
      </c>
      <c r="C19" s="133" t="s">
        <v>137</v>
      </c>
      <c r="D19" s="134" t="s">
        <v>92</v>
      </c>
      <c r="E19" s="134" t="s">
        <v>91</v>
      </c>
      <c r="F19" s="135"/>
      <c r="G19" s="135">
        <v>0</v>
      </c>
      <c r="H19" s="143">
        <v>-455.94400000000002</v>
      </c>
      <c r="J19" s="234"/>
      <c r="L19" s="237"/>
    </row>
    <row r="20" spans="2:12" ht="17.25" customHeight="1">
      <c r="B20" s="113" t="s">
        <v>292</v>
      </c>
      <c r="C20" s="133" t="s">
        <v>137</v>
      </c>
      <c r="D20" s="134" t="s">
        <v>92</v>
      </c>
      <c r="E20" s="134" t="s">
        <v>91</v>
      </c>
      <c r="F20" s="135"/>
      <c r="G20" s="135">
        <v>0</v>
      </c>
      <c r="H20" s="143">
        <v>-2180.1120000000001</v>
      </c>
      <c r="J20" s="234"/>
      <c r="L20" s="237"/>
    </row>
    <row r="21" spans="2:12" ht="17.25" customHeight="1">
      <c r="B21" s="113" t="s">
        <v>293</v>
      </c>
      <c r="C21" s="133" t="s">
        <v>137</v>
      </c>
      <c r="D21" s="134" t="s">
        <v>92</v>
      </c>
      <c r="E21" s="134" t="s">
        <v>91</v>
      </c>
      <c r="F21" s="135"/>
      <c r="G21" s="135">
        <v>0</v>
      </c>
      <c r="H21" s="143">
        <v>-36733.273999999998</v>
      </c>
      <c r="J21" s="234"/>
      <c r="L21" s="237"/>
    </row>
    <row r="22" spans="2:12" ht="17.25" customHeight="1">
      <c r="B22" s="113" t="s">
        <v>294</v>
      </c>
      <c r="C22" s="133" t="s">
        <v>137</v>
      </c>
      <c r="D22" s="134" t="s">
        <v>92</v>
      </c>
      <c r="E22" s="134" t="s">
        <v>91</v>
      </c>
      <c r="F22" s="135"/>
      <c r="G22" s="135">
        <v>0</v>
      </c>
      <c r="H22" s="143">
        <v>-48757.150999999998</v>
      </c>
      <c r="J22" s="234"/>
      <c r="L22" s="237"/>
    </row>
    <row r="23" spans="2:12" ht="17.25" customHeight="1">
      <c r="B23" s="113" t="s">
        <v>295</v>
      </c>
      <c r="C23" s="133" t="s">
        <v>137</v>
      </c>
      <c r="D23" s="134" t="s">
        <v>92</v>
      </c>
      <c r="E23" s="134" t="s">
        <v>91</v>
      </c>
      <c r="F23" s="135"/>
      <c r="G23" s="135">
        <v>0</v>
      </c>
      <c r="H23" s="143">
        <v>-13868.152</v>
      </c>
      <c r="J23" s="234"/>
      <c r="L23" s="237"/>
    </row>
    <row r="24" spans="2:12" ht="17.25" customHeight="1">
      <c r="B24" s="113" t="s">
        <v>296</v>
      </c>
      <c r="C24" s="133" t="s">
        <v>137</v>
      </c>
      <c r="D24" s="134" t="s">
        <v>92</v>
      </c>
      <c r="E24" s="134" t="s">
        <v>91</v>
      </c>
      <c r="F24" s="135"/>
      <c r="G24" s="135">
        <v>0</v>
      </c>
      <c r="H24" s="143">
        <v>-13079.623</v>
      </c>
      <c r="J24" s="234"/>
      <c r="L24" s="237"/>
    </row>
    <row r="25" spans="2:12" ht="17.25" customHeight="1">
      <c r="B25" s="113" t="s">
        <v>297</v>
      </c>
      <c r="C25" s="133" t="s">
        <v>137</v>
      </c>
      <c r="D25" s="134" t="s">
        <v>92</v>
      </c>
      <c r="E25" s="134" t="s">
        <v>91</v>
      </c>
      <c r="F25" s="135"/>
      <c r="G25" s="135">
        <v>0</v>
      </c>
      <c r="H25" s="143">
        <v>-18532.846000000001</v>
      </c>
      <c r="J25" s="234"/>
      <c r="L25" s="237"/>
    </row>
    <row r="26" spans="2:12" ht="17.25" customHeight="1">
      <c r="B26" s="113" t="s">
        <v>298</v>
      </c>
      <c r="C26" s="133" t="s">
        <v>137</v>
      </c>
      <c r="D26" s="134" t="s">
        <v>92</v>
      </c>
      <c r="E26" s="134" t="s">
        <v>91</v>
      </c>
      <c r="F26" s="135"/>
      <c r="G26" s="135">
        <v>0</v>
      </c>
      <c r="H26" s="143">
        <v>-26380.169000000002</v>
      </c>
      <c r="J26" s="234"/>
      <c r="L26" s="237"/>
    </row>
    <row r="27" spans="2:12" ht="17.25" customHeight="1">
      <c r="B27" s="113" t="s">
        <v>299</v>
      </c>
      <c r="C27" s="133" t="s">
        <v>137</v>
      </c>
      <c r="D27" s="134" t="s">
        <v>92</v>
      </c>
      <c r="E27" s="134" t="s">
        <v>91</v>
      </c>
      <c r="F27" s="135"/>
      <c r="G27" s="135">
        <v>0</v>
      </c>
      <c r="H27" s="143">
        <v>-6406.6559999999999</v>
      </c>
      <c r="J27" s="234"/>
      <c r="L27" s="237"/>
    </row>
    <row r="28" spans="2:12" ht="17.25" customHeight="1">
      <c r="B28" s="113" t="s">
        <v>300</v>
      </c>
      <c r="C28" s="133" t="s">
        <v>137</v>
      </c>
      <c r="D28" s="134" t="s">
        <v>92</v>
      </c>
      <c r="E28" s="134" t="s">
        <v>91</v>
      </c>
      <c r="F28" s="135"/>
      <c r="G28" s="135">
        <v>0</v>
      </c>
      <c r="H28" s="143">
        <v>-26024.06</v>
      </c>
      <c r="J28" s="234"/>
      <c r="L28" s="237"/>
    </row>
    <row r="29" spans="2:12" ht="17.25" customHeight="1">
      <c r="B29" s="113" t="s">
        <v>301</v>
      </c>
      <c r="C29" s="133" t="s">
        <v>137</v>
      </c>
      <c r="D29" s="134" t="s">
        <v>92</v>
      </c>
      <c r="E29" s="134" t="s">
        <v>91</v>
      </c>
      <c r="F29" s="135"/>
      <c r="G29" s="135">
        <v>0</v>
      </c>
      <c r="H29" s="143">
        <v>-7337.1180000000004</v>
      </c>
      <c r="J29" s="234"/>
      <c r="L29" s="237"/>
    </row>
    <row r="30" spans="2:12" ht="17.25" customHeight="1">
      <c r="B30" s="113" t="s">
        <v>302</v>
      </c>
      <c r="C30" s="133" t="s">
        <v>137</v>
      </c>
      <c r="D30" s="134" t="s">
        <v>92</v>
      </c>
      <c r="E30" s="134" t="s">
        <v>91</v>
      </c>
      <c r="F30" s="135"/>
      <c r="G30" s="135">
        <v>0</v>
      </c>
      <c r="H30" s="143">
        <v>-2360.346</v>
      </c>
      <c r="J30" s="234"/>
      <c r="L30" s="237"/>
    </row>
    <row r="31" spans="2:12" ht="17.25" customHeight="1">
      <c r="B31" s="113" t="s">
        <v>303</v>
      </c>
      <c r="C31" s="133" t="s">
        <v>137</v>
      </c>
      <c r="D31" s="134" t="s">
        <v>92</v>
      </c>
      <c r="E31" s="134" t="s">
        <v>91</v>
      </c>
      <c r="F31" s="135"/>
      <c r="G31" s="135">
        <v>0</v>
      </c>
      <c r="H31" s="143">
        <v>-18846.733</v>
      </c>
      <c r="J31" s="234"/>
      <c r="L31" s="237"/>
    </row>
    <row r="32" spans="2:12" ht="17.25" customHeight="1">
      <c r="B32" s="113" t="s">
        <v>304</v>
      </c>
      <c r="C32" s="133" t="s">
        <v>137</v>
      </c>
      <c r="D32" s="134" t="s">
        <v>92</v>
      </c>
      <c r="E32" s="134" t="s">
        <v>91</v>
      </c>
      <c r="F32" s="135"/>
      <c r="G32" s="135">
        <v>0</v>
      </c>
      <c r="H32" s="143">
        <v>-14547.675999999999</v>
      </c>
      <c r="J32" s="234"/>
      <c r="L32" s="237"/>
    </row>
    <row r="33" spans="2:12" ht="17.25" customHeight="1">
      <c r="B33" s="113" t="s">
        <v>305</v>
      </c>
      <c r="C33" s="133" t="s">
        <v>137</v>
      </c>
      <c r="D33" s="134" t="s">
        <v>92</v>
      </c>
      <c r="E33" s="134" t="s">
        <v>91</v>
      </c>
      <c r="F33" s="135"/>
      <c r="G33" s="135">
        <v>0</v>
      </c>
      <c r="H33" s="143">
        <v>-24143.736000000001</v>
      </c>
      <c r="J33" s="234"/>
      <c r="L33" s="237"/>
    </row>
    <row r="34" spans="2:12" ht="17.25" customHeight="1">
      <c r="B34" s="113" t="s">
        <v>306</v>
      </c>
      <c r="C34" s="133" t="s">
        <v>137</v>
      </c>
      <c r="D34" s="134" t="s">
        <v>92</v>
      </c>
      <c r="E34" s="134" t="s">
        <v>91</v>
      </c>
      <c r="F34" s="135"/>
      <c r="G34" s="135">
        <v>0</v>
      </c>
      <c r="H34" s="143">
        <v>-4504.0060000000003</v>
      </c>
      <c r="J34" s="234"/>
      <c r="L34" s="237"/>
    </row>
    <row r="35" spans="2:12" ht="17.25" customHeight="1">
      <c r="B35" s="113" t="s">
        <v>307</v>
      </c>
      <c r="C35" s="133" t="s">
        <v>137</v>
      </c>
      <c r="D35" s="134" t="s">
        <v>92</v>
      </c>
      <c r="E35" s="134" t="s">
        <v>91</v>
      </c>
      <c r="F35" s="135"/>
      <c r="G35" s="135">
        <v>0</v>
      </c>
      <c r="H35" s="143">
        <v>-2261.2049999999999</v>
      </c>
      <c r="J35" s="234"/>
      <c r="L35" s="237"/>
    </row>
    <row r="36" spans="2:12" ht="17.25" customHeight="1">
      <c r="B36" s="113" t="s">
        <v>308</v>
      </c>
      <c r="C36" s="133" t="s">
        <v>137</v>
      </c>
      <c r="D36" s="134" t="s">
        <v>92</v>
      </c>
      <c r="E36" s="134" t="s">
        <v>91</v>
      </c>
      <c r="F36" s="135"/>
      <c r="G36" s="135">
        <v>0</v>
      </c>
      <c r="H36" s="143">
        <v>-4387.87</v>
      </c>
      <c r="J36" s="234"/>
      <c r="L36" s="237"/>
    </row>
    <row r="37" spans="2:12" ht="17.25" customHeight="1">
      <c r="B37" s="113" t="s">
        <v>309</v>
      </c>
      <c r="C37" s="133" t="s">
        <v>137</v>
      </c>
      <c r="D37" s="134" t="s">
        <v>92</v>
      </c>
      <c r="E37" s="134" t="s">
        <v>91</v>
      </c>
      <c r="F37" s="135"/>
      <c r="G37" s="135">
        <v>0</v>
      </c>
      <c r="H37" s="143">
        <v>-1578.328</v>
      </c>
      <c r="J37" s="234"/>
      <c r="L37" s="237"/>
    </row>
    <row r="38" spans="2:12" ht="17.25" customHeight="1">
      <c r="B38" s="113" t="s">
        <v>310</v>
      </c>
      <c r="C38" s="133" t="s">
        <v>137</v>
      </c>
      <c r="D38" s="134" t="s">
        <v>92</v>
      </c>
      <c r="E38" s="134" t="s">
        <v>91</v>
      </c>
      <c r="F38" s="135"/>
      <c r="G38" s="135">
        <v>0</v>
      </c>
      <c r="H38" s="143">
        <v>-6712.74</v>
      </c>
      <c r="J38" s="234"/>
      <c r="L38" s="237"/>
    </row>
    <row r="39" spans="2:12" ht="17.25" customHeight="1">
      <c r="B39" s="113" t="s">
        <v>311</v>
      </c>
      <c r="C39" s="133" t="s">
        <v>137</v>
      </c>
      <c r="D39" s="134" t="s">
        <v>92</v>
      </c>
      <c r="E39" s="134" t="s">
        <v>91</v>
      </c>
      <c r="F39" s="135"/>
      <c r="G39" s="135">
        <v>0</v>
      </c>
      <c r="H39" s="143">
        <v>-582.75699999999995</v>
      </c>
      <c r="J39" s="234"/>
      <c r="L39" s="237"/>
    </row>
    <row r="40" spans="2:12" ht="17.25" customHeight="1">
      <c r="B40" s="113" t="s">
        <v>312</v>
      </c>
      <c r="C40" s="133" t="s">
        <v>137</v>
      </c>
      <c r="D40" s="134" t="s">
        <v>92</v>
      </c>
      <c r="E40" s="134" t="s">
        <v>91</v>
      </c>
      <c r="F40" s="135"/>
      <c r="G40" s="135">
        <v>0</v>
      </c>
      <c r="H40" s="143">
        <v>-2318.7600000000002</v>
      </c>
      <c r="J40" s="234"/>
      <c r="L40" s="237"/>
    </row>
    <row r="41" spans="2:12" ht="25.5" customHeight="1">
      <c r="B41" s="238" t="s">
        <v>166</v>
      </c>
      <c r="C41" s="316" t="str">
        <f>'[4]Հ3 '!F41</f>
        <v xml:space="preserve"> Պետական նշանակության ավտոճանապարհների հիմնանորոգում</v>
      </c>
      <c r="D41" s="316"/>
      <c r="E41" s="316"/>
      <c r="F41" s="316"/>
      <c r="G41" s="316"/>
      <c r="H41" s="198">
        <f>H42+H63</f>
        <v>-982894.72700000019</v>
      </c>
    </row>
    <row r="42" spans="2:12" ht="17.25" customHeight="1">
      <c r="B42" s="308" t="s">
        <v>89</v>
      </c>
      <c r="C42" s="309"/>
      <c r="D42" s="309"/>
      <c r="E42" s="309"/>
      <c r="F42" s="309"/>
      <c r="G42" s="310"/>
      <c r="H42" s="240">
        <f>SUM(H43:H62)</f>
        <v>-1072807.4270000001</v>
      </c>
      <c r="J42" s="234"/>
      <c r="L42" s="237"/>
    </row>
    <row r="43" spans="2:12" ht="17.25" customHeight="1">
      <c r="B43" s="113" t="s">
        <v>206</v>
      </c>
      <c r="C43" s="133" t="s">
        <v>90</v>
      </c>
      <c r="D43" s="134" t="s">
        <v>92</v>
      </c>
      <c r="E43" s="134" t="s">
        <v>91</v>
      </c>
      <c r="F43" s="135"/>
      <c r="G43" s="135">
        <v>0</v>
      </c>
      <c r="H43" s="226">
        <v>-99320</v>
      </c>
      <c r="J43" s="234"/>
      <c r="L43" s="237"/>
    </row>
    <row r="44" spans="2:12">
      <c r="B44" s="113" t="s">
        <v>207</v>
      </c>
      <c r="C44" s="133" t="s">
        <v>90</v>
      </c>
      <c r="D44" s="134" t="s">
        <v>138</v>
      </c>
      <c r="E44" s="134" t="s">
        <v>91</v>
      </c>
      <c r="F44" s="135"/>
      <c r="G44" s="135">
        <v>0</v>
      </c>
      <c r="H44" s="226">
        <v>-13595.8</v>
      </c>
    </row>
    <row r="45" spans="2:12">
      <c r="B45" s="113" t="s">
        <v>208</v>
      </c>
      <c r="C45" s="133" t="s">
        <v>90</v>
      </c>
      <c r="D45" s="134" t="s">
        <v>138</v>
      </c>
      <c r="E45" s="134" t="s">
        <v>91</v>
      </c>
      <c r="F45" s="135"/>
      <c r="G45" s="135">
        <v>0</v>
      </c>
      <c r="H45" s="226">
        <v>-12108.9</v>
      </c>
    </row>
    <row r="46" spans="2:12">
      <c r="B46" s="113" t="s">
        <v>167</v>
      </c>
      <c r="C46" s="133" t="s">
        <v>90</v>
      </c>
      <c r="D46" s="134" t="s">
        <v>138</v>
      </c>
      <c r="E46" s="134" t="s">
        <v>91</v>
      </c>
      <c r="F46" s="135"/>
      <c r="G46" s="135">
        <v>0</v>
      </c>
      <c r="H46" s="226">
        <v>-3815.3</v>
      </c>
    </row>
    <row r="47" spans="2:12">
      <c r="B47" s="113" t="s">
        <v>209</v>
      </c>
      <c r="C47" s="133" t="s">
        <v>90</v>
      </c>
      <c r="D47" s="134" t="s">
        <v>210</v>
      </c>
      <c r="E47" s="134" t="s">
        <v>91</v>
      </c>
      <c r="F47" s="135"/>
      <c r="G47" s="135">
        <v>0</v>
      </c>
      <c r="H47" s="226">
        <v>-243969.9</v>
      </c>
    </row>
    <row r="48" spans="2:12">
      <c r="B48" s="113" t="s">
        <v>211</v>
      </c>
      <c r="C48" s="133" t="s">
        <v>90</v>
      </c>
      <c r="D48" s="134" t="s">
        <v>92</v>
      </c>
      <c r="E48" s="134" t="s">
        <v>91</v>
      </c>
      <c r="F48" s="135"/>
      <c r="G48" s="135">
        <v>0</v>
      </c>
      <c r="H48" s="226">
        <v>-22284.7</v>
      </c>
    </row>
    <row r="49" spans="2:8">
      <c r="B49" s="113" t="s">
        <v>212</v>
      </c>
      <c r="C49" s="133" t="s">
        <v>90</v>
      </c>
      <c r="D49" s="134" t="s">
        <v>92</v>
      </c>
      <c r="E49" s="134" t="s">
        <v>91</v>
      </c>
      <c r="F49" s="135">
        <v>17930442</v>
      </c>
      <c r="G49" s="135">
        <v>1</v>
      </c>
      <c r="H49" s="226">
        <v>17930.441999999999</v>
      </c>
    </row>
    <row r="50" spans="2:8">
      <c r="B50" s="113" t="s">
        <v>213</v>
      </c>
      <c r="C50" s="133" t="s">
        <v>90</v>
      </c>
      <c r="D50" s="134" t="s">
        <v>138</v>
      </c>
      <c r="E50" s="134" t="s">
        <v>91</v>
      </c>
      <c r="F50" s="135">
        <v>214172431</v>
      </c>
      <c r="G50" s="135">
        <v>1</v>
      </c>
      <c r="H50" s="226">
        <v>214172.43100000001</v>
      </c>
    </row>
    <row r="51" spans="2:8">
      <c r="B51" s="113" t="s">
        <v>214</v>
      </c>
      <c r="C51" s="133" t="s">
        <v>90</v>
      </c>
      <c r="D51" s="134" t="s">
        <v>138</v>
      </c>
      <c r="E51" s="134" t="s">
        <v>91</v>
      </c>
      <c r="F51" s="135"/>
      <c r="G51" s="135">
        <v>0</v>
      </c>
      <c r="H51" s="226">
        <v>-646734.5</v>
      </c>
    </row>
    <row r="52" spans="2:8">
      <c r="B52" s="113" t="s">
        <v>215</v>
      </c>
      <c r="C52" s="133" t="s">
        <v>90</v>
      </c>
      <c r="D52" s="134" t="s">
        <v>92</v>
      </c>
      <c r="E52" s="134" t="s">
        <v>91</v>
      </c>
      <c r="F52" s="135"/>
      <c r="G52" s="135">
        <v>0</v>
      </c>
      <c r="H52" s="226">
        <v>-4591.5</v>
      </c>
    </row>
    <row r="53" spans="2:8">
      <c r="B53" s="113" t="s">
        <v>216</v>
      </c>
      <c r="C53" s="133" t="s">
        <v>90</v>
      </c>
      <c r="D53" s="134" t="s">
        <v>92</v>
      </c>
      <c r="E53" s="134" t="s">
        <v>91</v>
      </c>
      <c r="F53" s="135"/>
      <c r="G53" s="135">
        <v>0</v>
      </c>
      <c r="H53" s="226">
        <v>-1660.9</v>
      </c>
    </row>
    <row r="54" spans="2:8">
      <c r="B54" s="113" t="s">
        <v>217</v>
      </c>
      <c r="C54" s="133" t="s">
        <v>90</v>
      </c>
      <c r="D54" s="134" t="s">
        <v>92</v>
      </c>
      <c r="E54" s="134" t="s">
        <v>91</v>
      </c>
      <c r="F54" s="135">
        <v>587217600</v>
      </c>
      <c r="G54" s="135">
        <v>1</v>
      </c>
      <c r="H54" s="226">
        <v>587217.6</v>
      </c>
    </row>
    <row r="55" spans="2:8">
      <c r="B55" s="113" t="s">
        <v>218</v>
      </c>
      <c r="C55" s="133" t="s">
        <v>90</v>
      </c>
      <c r="D55" s="134" t="s">
        <v>92</v>
      </c>
      <c r="E55" s="134" t="s">
        <v>91</v>
      </c>
      <c r="F55" s="135"/>
      <c r="G55" s="135">
        <v>0</v>
      </c>
      <c r="H55" s="226">
        <v>-897.5</v>
      </c>
    </row>
    <row r="56" spans="2:8">
      <c r="B56" s="113" t="s">
        <v>219</v>
      </c>
      <c r="C56" s="133" t="s">
        <v>90</v>
      </c>
      <c r="D56" s="134" t="s">
        <v>92</v>
      </c>
      <c r="E56" s="134" t="s">
        <v>91</v>
      </c>
      <c r="F56" s="135"/>
      <c r="G56" s="135">
        <v>0</v>
      </c>
      <c r="H56" s="226">
        <v>-380.3</v>
      </c>
    </row>
    <row r="57" spans="2:8">
      <c r="B57" s="113" t="s">
        <v>220</v>
      </c>
      <c r="C57" s="133" t="s">
        <v>90</v>
      </c>
      <c r="D57" s="134" t="s">
        <v>138</v>
      </c>
      <c r="E57" s="134" t="s">
        <v>91</v>
      </c>
      <c r="F57" s="135"/>
      <c r="G57" s="135">
        <v>0</v>
      </c>
      <c r="H57" s="226">
        <v>-3607.8</v>
      </c>
    </row>
    <row r="58" spans="2:8">
      <c r="B58" s="113" t="s">
        <v>221</v>
      </c>
      <c r="C58" s="133" t="s">
        <v>90</v>
      </c>
      <c r="D58" s="134" t="s">
        <v>92</v>
      </c>
      <c r="E58" s="134" t="s">
        <v>91</v>
      </c>
      <c r="F58" s="135"/>
      <c r="G58" s="135">
        <v>0</v>
      </c>
      <c r="H58" s="226">
        <v>-6803.2</v>
      </c>
    </row>
    <row r="59" spans="2:8">
      <c r="B59" s="113" t="s">
        <v>222</v>
      </c>
      <c r="C59" s="133" t="s">
        <v>90</v>
      </c>
      <c r="D59" s="134" t="s">
        <v>92</v>
      </c>
      <c r="E59" s="134" t="s">
        <v>91</v>
      </c>
      <c r="F59" s="135"/>
      <c r="G59" s="135">
        <v>0</v>
      </c>
      <c r="H59" s="226">
        <v>-5643.8</v>
      </c>
    </row>
    <row r="60" spans="2:8">
      <c r="B60" s="113" t="s">
        <v>223</v>
      </c>
      <c r="C60" s="133" t="s">
        <v>90</v>
      </c>
      <c r="D60" s="134" t="s">
        <v>210</v>
      </c>
      <c r="E60" s="134" t="s">
        <v>91</v>
      </c>
      <c r="F60" s="135"/>
      <c r="G60" s="135">
        <v>0</v>
      </c>
      <c r="H60" s="226">
        <v>-139877.20000000001</v>
      </c>
    </row>
    <row r="61" spans="2:8">
      <c r="B61" s="113" t="s">
        <v>224</v>
      </c>
      <c r="C61" s="133" t="s">
        <v>90</v>
      </c>
      <c r="D61" s="134" t="s">
        <v>92</v>
      </c>
      <c r="E61" s="134" t="s">
        <v>91</v>
      </c>
      <c r="F61" s="135"/>
      <c r="G61" s="135">
        <v>0</v>
      </c>
      <c r="H61" s="226">
        <v>-40982.6</v>
      </c>
    </row>
    <row r="62" spans="2:8">
      <c r="B62" s="113" t="s">
        <v>225</v>
      </c>
      <c r="C62" s="133" t="s">
        <v>90</v>
      </c>
      <c r="D62" s="134" t="s">
        <v>92</v>
      </c>
      <c r="E62" s="134" t="s">
        <v>91</v>
      </c>
      <c r="F62" s="135"/>
      <c r="G62" s="135">
        <v>0</v>
      </c>
      <c r="H62" s="226">
        <v>-645854</v>
      </c>
    </row>
    <row r="63" spans="2:8">
      <c r="B63" s="317" t="s">
        <v>228</v>
      </c>
      <c r="C63" s="318"/>
      <c r="D63" s="318"/>
      <c r="E63" s="318"/>
      <c r="F63" s="318"/>
      <c r="G63" s="319"/>
      <c r="H63" s="239">
        <f>SUM(H64:H75)</f>
        <v>89912.7</v>
      </c>
    </row>
    <row r="64" spans="2:8">
      <c r="B64" s="113" t="s">
        <v>229</v>
      </c>
      <c r="C64" s="133" t="s">
        <v>230</v>
      </c>
      <c r="D64" s="134" t="s">
        <v>92</v>
      </c>
      <c r="E64" s="134" t="s">
        <v>91</v>
      </c>
      <c r="F64" s="135">
        <v>1800000</v>
      </c>
      <c r="G64" s="135">
        <v>1</v>
      </c>
      <c r="H64" s="143">
        <v>1800</v>
      </c>
    </row>
    <row r="65" spans="2:12">
      <c r="B65" s="113" t="s">
        <v>231</v>
      </c>
      <c r="C65" s="133" t="s">
        <v>230</v>
      </c>
      <c r="D65" s="134" t="s">
        <v>138</v>
      </c>
      <c r="E65" s="134" t="s">
        <v>91</v>
      </c>
      <c r="F65" s="135">
        <v>3150000</v>
      </c>
      <c r="G65" s="135">
        <v>1</v>
      </c>
      <c r="H65" s="143">
        <v>3150</v>
      </c>
    </row>
    <row r="66" spans="2:12">
      <c r="B66" s="113" t="s">
        <v>232</v>
      </c>
      <c r="C66" s="133" t="s">
        <v>230</v>
      </c>
      <c r="D66" s="134" t="s">
        <v>92</v>
      </c>
      <c r="E66" s="134" t="s">
        <v>91</v>
      </c>
      <c r="F66" s="135">
        <v>50100000</v>
      </c>
      <c r="G66" s="135">
        <v>1</v>
      </c>
      <c r="H66" s="143">
        <v>50100</v>
      </c>
    </row>
    <row r="67" spans="2:12">
      <c r="B67" s="113" t="s">
        <v>233</v>
      </c>
      <c r="C67" s="133" t="s">
        <v>230</v>
      </c>
      <c r="D67" s="134" t="s">
        <v>92</v>
      </c>
      <c r="E67" s="134" t="s">
        <v>91</v>
      </c>
      <c r="F67" s="135">
        <v>18000000</v>
      </c>
      <c r="G67" s="135">
        <v>1</v>
      </c>
      <c r="H67" s="143">
        <v>18000</v>
      </c>
    </row>
    <row r="68" spans="2:12">
      <c r="B68" s="113" t="s">
        <v>238</v>
      </c>
      <c r="C68" s="133" t="s">
        <v>170</v>
      </c>
      <c r="D68" s="134" t="s">
        <v>171</v>
      </c>
      <c r="E68" s="134" t="s">
        <v>91</v>
      </c>
      <c r="F68" s="135">
        <v>190000</v>
      </c>
      <c r="G68" s="135">
        <v>1</v>
      </c>
      <c r="H68" s="143">
        <v>190</v>
      </c>
    </row>
    <row r="69" spans="2:12">
      <c r="B69" s="113" t="s">
        <v>239</v>
      </c>
      <c r="C69" s="133" t="s">
        <v>170</v>
      </c>
      <c r="D69" s="134" t="s">
        <v>171</v>
      </c>
      <c r="E69" s="134" t="s">
        <v>91</v>
      </c>
      <c r="F69" s="135">
        <v>199500</v>
      </c>
      <c r="G69" s="135">
        <v>1</v>
      </c>
      <c r="H69" s="143">
        <v>199.5</v>
      </c>
    </row>
    <row r="70" spans="2:12">
      <c r="B70" s="113" t="s">
        <v>240</v>
      </c>
      <c r="C70" s="133" t="s">
        <v>170</v>
      </c>
      <c r="D70" s="134" t="s">
        <v>171</v>
      </c>
      <c r="E70" s="134" t="s">
        <v>91</v>
      </c>
      <c r="F70" s="135">
        <v>799000</v>
      </c>
      <c r="G70" s="135">
        <v>1</v>
      </c>
      <c r="H70" s="143">
        <v>799</v>
      </c>
    </row>
    <row r="71" spans="2:12">
      <c r="B71" s="113" t="s">
        <v>241</v>
      </c>
      <c r="C71" s="133" t="s">
        <v>170</v>
      </c>
      <c r="D71" s="134" t="s">
        <v>171</v>
      </c>
      <c r="E71" s="134" t="s">
        <v>91</v>
      </c>
      <c r="F71" s="135">
        <v>399000</v>
      </c>
      <c r="G71" s="135">
        <v>1</v>
      </c>
      <c r="H71" s="143">
        <v>399</v>
      </c>
    </row>
    <row r="72" spans="2:12">
      <c r="B72" s="113" t="s">
        <v>169</v>
      </c>
      <c r="C72" s="133" t="s">
        <v>168</v>
      </c>
      <c r="D72" s="134" t="s">
        <v>138</v>
      </c>
      <c r="E72" s="134" t="s">
        <v>91</v>
      </c>
      <c r="F72" s="135">
        <v>2056021</v>
      </c>
      <c r="G72" s="135">
        <v>1</v>
      </c>
      <c r="H72" s="143">
        <v>2056.0210000000002</v>
      </c>
    </row>
    <row r="73" spans="2:12">
      <c r="B73" s="113" t="s">
        <v>245</v>
      </c>
      <c r="C73" s="133" t="s">
        <v>168</v>
      </c>
      <c r="D73" s="134" t="s">
        <v>92</v>
      </c>
      <c r="E73" s="134" t="s">
        <v>91</v>
      </c>
      <c r="F73" s="135">
        <v>7367724</v>
      </c>
      <c r="G73" s="135">
        <v>1</v>
      </c>
      <c r="H73" s="143">
        <v>7367.7240000000002</v>
      </c>
    </row>
    <row r="74" spans="2:12">
      <c r="B74" s="113" t="s">
        <v>246</v>
      </c>
      <c r="C74" s="133" t="s">
        <v>172</v>
      </c>
      <c r="D74" s="134" t="s">
        <v>173</v>
      </c>
      <c r="E74" s="134" t="s">
        <v>91</v>
      </c>
      <c r="F74" s="135">
        <v>1506553</v>
      </c>
      <c r="G74" s="135">
        <v>1</v>
      </c>
      <c r="H74" s="143">
        <v>1506.5530000000001</v>
      </c>
    </row>
    <row r="75" spans="2:12">
      <c r="B75" s="113" t="s">
        <v>246</v>
      </c>
      <c r="C75" s="133" t="s">
        <v>172</v>
      </c>
      <c r="D75" s="134" t="s">
        <v>173</v>
      </c>
      <c r="E75" s="134" t="s">
        <v>91</v>
      </c>
      <c r="F75" s="135">
        <v>4344902</v>
      </c>
      <c r="G75" s="135">
        <v>1</v>
      </c>
      <c r="H75" s="143">
        <v>4344.902</v>
      </c>
    </row>
    <row r="76" spans="2:12" ht="27" customHeight="1">
      <c r="B76" s="238" t="s">
        <v>174</v>
      </c>
      <c r="C76" s="316" t="str">
        <f>'[4]Հ3 '!F52</f>
        <v xml:space="preserve"> Տրանսպորտային օբյեկտների հիմնանորոգում</v>
      </c>
      <c r="D76" s="316"/>
      <c r="E76" s="316"/>
      <c r="F76" s="316"/>
      <c r="G76" s="316"/>
      <c r="H76" s="198">
        <f>H79+H77</f>
        <v>13798</v>
      </c>
    </row>
    <row r="77" spans="2:12" ht="17.25" customHeight="1">
      <c r="B77" s="308" t="s">
        <v>89</v>
      </c>
      <c r="C77" s="309"/>
      <c r="D77" s="309"/>
      <c r="E77" s="309"/>
      <c r="F77" s="309"/>
      <c r="G77" s="310"/>
      <c r="H77" s="239">
        <f>H78</f>
        <v>-6453</v>
      </c>
      <c r="J77" s="234"/>
      <c r="L77" s="237"/>
    </row>
    <row r="78" spans="2:12" ht="34.5">
      <c r="B78" s="113" t="s">
        <v>226</v>
      </c>
      <c r="C78" s="133" t="s">
        <v>227</v>
      </c>
      <c r="D78" s="134" t="s">
        <v>92</v>
      </c>
      <c r="E78" s="134" t="s">
        <v>91</v>
      </c>
      <c r="F78" s="135"/>
      <c r="G78" s="135">
        <v>0</v>
      </c>
      <c r="H78" s="143">
        <v>-6453</v>
      </c>
    </row>
    <row r="79" spans="2:12">
      <c r="B79" s="320" t="s">
        <v>175</v>
      </c>
      <c r="C79" s="321"/>
      <c r="D79" s="321"/>
      <c r="E79" s="321"/>
      <c r="F79" s="321"/>
      <c r="G79" s="322"/>
      <c r="H79" s="239">
        <f>SUM(H80:H86)</f>
        <v>20251</v>
      </c>
    </row>
    <row r="80" spans="2:12">
      <c r="B80" s="113" t="s">
        <v>234</v>
      </c>
      <c r="C80" s="133" t="s">
        <v>230</v>
      </c>
      <c r="D80" s="134" t="s">
        <v>210</v>
      </c>
      <c r="E80" s="134" t="s">
        <v>91</v>
      </c>
      <c r="F80" s="135">
        <v>1250000</v>
      </c>
      <c r="G80" s="135">
        <v>1</v>
      </c>
      <c r="H80" s="143">
        <v>1250</v>
      </c>
    </row>
    <row r="81" spans="2:8">
      <c r="B81" s="113" t="s">
        <v>235</v>
      </c>
      <c r="C81" s="133" t="s">
        <v>230</v>
      </c>
      <c r="D81" s="134" t="s">
        <v>92</v>
      </c>
      <c r="E81" s="134" t="s">
        <v>91</v>
      </c>
      <c r="F81" s="135">
        <v>3600000</v>
      </c>
      <c r="G81" s="135">
        <v>1</v>
      </c>
      <c r="H81" s="143">
        <v>3600</v>
      </c>
    </row>
    <row r="82" spans="2:8">
      <c r="B82" s="113" t="s">
        <v>236</v>
      </c>
      <c r="C82" s="133" t="s">
        <v>230</v>
      </c>
      <c r="D82" s="134" t="s">
        <v>92</v>
      </c>
      <c r="E82" s="134" t="s">
        <v>91</v>
      </c>
      <c r="F82" s="135">
        <v>2400000</v>
      </c>
      <c r="G82" s="135">
        <v>1</v>
      </c>
      <c r="H82" s="143">
        <v>2400</v>
      </c>
    </row>
    <row r="83" spans="2:8">
      <c r="B83" s="113" t="s">
        <v>237</v>
      </c>
      <c r="C83" s="133" t="s">
        <v>230</v>
      </c>
      <c r="D83" s="134" t="s">
        <v>138</v>
      </c>
      <c r="E83" s="134" t="s">
        <v>91</v>
      </c>
      <c r="F83" s="135">
        <v>12000000</v>
      </c>
      <c r="G83" s="135">
        <v>1</v>
      </c>
      <c r="H83" s="143">
        <v>12000</v>
      </c>
    </row>
    <row r="84" spans="2:8">
      <c r="B84" s="113" t="s">
        <v>242</v>
      </c>
      <c r="C84" s="133" t="s">
        <v>170</v>
      </c>
      <c r="D84" s="134" t="s">
        <v>210</v>
      </c>
      <c r="E84" s="134" t="s">
        <v>91</v>
      </c>
      <c r="F84" s="135">
        <v>125000</v>
      </c>
      <c r="G84" s="135">
        <v>1</v>
      </c>
      <c r="H84" s="143">
        <v>125</v>
      </c>
    </row>
    <row r="85" spans="2:8">
      <c r="B85" s="113" t="s">
        <v>243</v>
      </c>
      <c r="C85" s="133" t="s">
        <v>170</v>
      </c>
      <c r="D85" s="134" t="s">
        <v>171</v>
      </c>
      <c r="E85" s="134" t="s">
        <v>91</v>
      </c>
      <c r="F85" s="135">
        <v>540000</v>
      </c>
      <c r="G85" s="135">
        <v>1</v>
      </c>
      <c r="H85" s="143">
        <v>540</v>
      </c>
    </row>
    <row r="86" spans="2:8">
      <c r="B86" s="113" t="s">
        <v>244</v>
      </c>
      <c r="C86" s="133" t="s">
        <v>170</v>
      </c>
      <c r="D86" s="134" t="s">
        <v>171</v>
      </c>
      <c r="E86" s="134" t="s">
        <v>91</v>
      </c>
      <c r="F86" s="135">
        <v>336000</v>
      </c>
      <c r="G86" s="135">
        <v>1</v>
      </c>
      <c r="H86" s="143">
        <v>336</v>
      </c>
    </row>
    <row r="87" spans="2:8" ht="30" customHeight="1">
      <c r="B87" s="238" t="s">
        <v>97</v>
      </c>
      <c r="C87" s="323" t="str">
        <f>'[4]Հ3 '!F63</f>
        <v xml:space="preserve"> Միջպետական և հանրապետական նշանակության ավտոճանապարհների միջին նորոգում</v>
      </c>
      <c r="D87" s="323"/>
      <c r="E87" s="323"/>
      <c r="F87" s="323"/>
      <c r="G87" s="323"/>
      <c r="H87" s="198">
        <f>+H88</f>
        <v>2518783.6679999996</v>
      </c>
    </row>
    <row r="88" spans="2:8" s="231" customFormat="1" ht="21.75" customHeight="1">
      <c r="B88" s="308" t="s">
        <v>89</v>
      </c>
      <c r="C88" s="309"/>
      <c r="D88" s="309"/>
      <c r="E88" s="309"/>
      <c r="F88" s="309"/>
      <c r="G88" s="310"/>
      <c r="H88" s="146">
        <f>+H89+H90+H91+H92</f>
        <v>2518783.6679999996</v>
      </c>
    </row>
    <row r="89" spans="2:8">
      <c r="B89" s="241" t="s">
        <v>281</v>
      </c>
      <c r="C89" s="133" t="s">
        <v>90</v>
      </c>
      <c r="D89" s="134" t="s">
        <v>92</v>
      </c>
      <c r="E89" s="134" t="s">
        <v>91</v>
      </c>
      <c r="F89" s="68">
        <v>612000000</v>
      </c>
      <c r="G89" s="134">
        <v>1</v>
      </c>
      <c r="H89" s="242">
        <f>+G89*F89/1000</f>
        <v>612000</v>
      </c>
    </row>
    <row r="90" spans="2:8">
      <c r="B90" s="241" t="s">
        <v>282</v>
      </c>
      <c r="C90" s="133" t="s">
        <v>90</v>
      </c>
      <c r="D90" s="134" t="s">
        <v>92</v>
      </c>
      <c r="E90" s="134" t="s">
        <v>91</v>
      </c>
      <c r="F90" s="68">
        <v>1046100468</v>
      </c>
      <c r="G90" s="134">
        <v>1</v>
      </c>
      <c r="H90" s="242">
        <f t="shared" ref="H90:H92" si="0">+G90*F90/1000</f>
        <v>1046100.468</v>
      </c>
    </row>
    <row r="91" spans="2:8">
      <c r="B91" s="241" t="s">
        <v>317</v>
      </c>
      <c r="C91" s="133" t="s">
        <v>90</v>
      </c>
      <c r="D91" s="134" t="s">
        <v>92</v>
      </c>
      <c r="E91" s="134" t="s">
        <v>91</v>
      </c>
      <c r="F91" s="68">
        <v>235680000</v>
      </c>
      <c r="G91" s="134">
        <v>1</v>
      </c>
      <c r="H91" s="242">
        <f t="shared" si="0"/>
        <v>235680</v>
      </c>
    </row>
    <row r="92" spans="2:8">
      <c r="B92" s="241" t="s">
        <v>318</v>
      </c>
      <c r="C92" s="133" t="s">
        <v>90</v>
      </c>
      <c r="D92" s="134" t="s">
        <v>92</v>
      </c>
      <c r="E92" s="134" t="s">
        <v>91</v>
      </c>
      <c r="F92" s="68">
        <v>625003200</v>
      </c>
      <c r="G92" s="134">
        <v>1</v>
      </c>
      <c r="H92" s="242">
        <f t="shared" si="0"/>
        <v>625003.19999999995</v>
      </c>
    </row>
    <row r="94" spans="2:8" s="163" customFormat="1" ht="15.75" customHeight="1">
      <c r="C94" s="247" t="s">
        <v>324</v>
      </c>
      <c r="D94" s="15"/>
      <c r="E94" s="109"/>
      <c r="F94" s="109"/>
    </row>
    <row r="95" spans="2:8" s="163" customFormat="1" ht="21.75" customHeight="1">
      <c r="C95" s="109" t="s">
        <v>325</v>
      </c>
      <c r="D95" s="15"/>
      <c r="E95" s="109"/>
      <c r="F95" s="109"/>
    </row>
    <row r="96" spans="2:8" s="163" customFormat="1" ht="15" customHeight="1">
      <c r="C96" s="14" t="s">
        <v>323</v>
      </c>
      <c r="D96" s="272" t="s">
        <v>326</v>
      </c>
      <c r="E96" s="272"/>
      <c r="F96" s="272"/>
    </row>
  </sheetData>
  <mergeCells count="20">
    <mergeCell ref="D96:F96"/>
    <mergeCell ref="B88:G88"/>
    <mergeCell ref="B63:G63"/>
    <mergeCell ref="C76:G76"/>
    <mergeCell ref="B77:G77"/>
    <mergeCell ref="B79:G79"/>
    <mergeCell ref="C87:G87"/>
    <mergeCell ref="B42:G42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11:G11"/>
    <mergeCell ref="C41:G41"/>
  </mergeCells>
  <phoneticPr fontId="81" type="noConversion"/>
  <pageMargins left="0.31496062992125984" right="0.23622047244094491" top="0.35433070866141736" bottom="0.74803149606299213" header="0.23622047244094491" footer="0.31496062992125984"/>
  <pageSetup paperSize="9" scale="80" orientation="landscape" r:id="rId1"/>
  <rowBreaks count="1" manualBreakCount="1">
    <brk id="61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Հ1</vt:lpstr>
      <vt:lpstr>Հ2</vt:lpstr>
      <vt:lpstr>Հ3 </vt:lpstr>
      <vt:lpstr>Հ4</vt:lpstr>
      <vt:lpstr>Հ5</vt:lpstr>
      <vt:lpstr>Հ6</vt:lpstr>
      <vt:lpstr>Հ7 </vt:lpstr>
      <vt:lpstr>Հ8</vt:lpstr>
      <vt:lpstr>Հ1!Print_Area</vt:lpstr>
      <vt:lpstr>Հ4!Print_Area</vt:lpstr>
      <vt:lpstr>Հ6!Print_Area</vt:lpstr>
      <vt:lpstr>Հ8!Print_Area</vt:lpstr>
      <vt:lpstr>Հ1!Print_Titles</vt:lpstr>
      <vt:lpstr>Հ2!Print_Titles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Gayane Badalyan</cp:lastModifiedBy>
  <cp:lastPrinted>2023-10-26T07:21:54Z</cp:lastPrinted>
  <dcterms:created xsi:type="dcterms:W3CDTF">2020-05-26T05:50:11Z</dcterms:created>
  <dcterms:modified xsi:type="dcterms:W3CDTF">2023-11-01T15:38:37Z</dcterms:modified>
</cp:coreProperties>
</file>