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arapetyan\Desktop\Karavarutyan voroshum muk\"/>
    </mc:Choice>
  </mc:AlternateContent>
  <xr:revisionPtr revIDLastSave="0" documentId="13_ncr:1_{9C7A0C5A-6DF3-4A40-914B-DB8D93F9A001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Հավելված 1" sheetId="3" r:id="rId1"/>
    <sheet name="Հավելված 2" sheetId="11" r:id="rId2"/>
    <sheet name="Հավելված 3" sheetId="2" r:id="rId3"/>
    <sheet name="Հավելված 4 " sheetId="7" r:id="rId4"/>
    <sheet name="Sheet1" sheetId="13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1" l="1"/>
  <c r="F21" i="11" l="1"/>
  <c r="H14" i="2"/>
  <c r="H13" i="2" s="1"/>
  <c r="C22" i="7"/>
  <c r="C33" i="7"/>
  <c r="C50" i="7"/>
  <c r="C65" i="7"/>
  <c r="H19" i="2"/>
  <c r="G60" i="11"/>
  <c r="G59" i="11" s="1"/>
  <c r="G58" i="11" s="1"/>
  <c r="G57" i="11" s="1"/>
  <c r="G56" i="11" s="1"/>
  <c r="G54" i="11" s="1"/>
  <c r="G52" i="11" s="1"/>
  <c r="G50" i="11" s="1"/>
  <c r="G29" i="11"/>
  <c r="G38" i="11"/>
  <c r="G37" i="11" s="1"/>
  <c r="G36" i="11" s="1"/>
  <c r="G35" i="11" s="1"/>
  <c r="G34" i="11" s="1"/>
  <c r="G32" i="11" s="1"/>
  <c r="G30" i="11" s="1"/>
  <c r="D44" i="3"/>
  <c r="D12" i="3"/>
  <c r="D11" i="3" s="1"/>
  <c r="E19" i="13"/>
  <c r="E6" i="13" l="1"/>
  <c r="E4" i="13"/>
  <c r="C5" i="13"/>
  <c r="E5" i="13" s="1"/>
  <c r="E8" i="13" l="1"/>
  <c r="E9" i="13" s="1"/>
  <c r="E12" i="13" s="1"/>
  <c r="H16" i="2"/>
  <c r="H15" i="2" s="1"/>
  <c r="H12" i="2" s="1"/>
  <c r="G28" i="11"/>
  <c r="G27" i="11" s="1"/>
  <c r="G26" i="11" s="1"/>
  <c r="G25" i="11" s="1"/>
  <c r="G23" i="11" s="1"/>
  <c r="G21" i="11" s="1"/>
  <c r="D31" i="3"/>
  <c r="D10" i="3" s="1"/>
  <c r="G19" i="11" l="1"/>
  <c r="G49" i="11"/>
  <c r="G48" i="11" s="1"/>
  <c r="G47" i="11" s="1"/>
  <c r="G46" i="11" s="1"/>
  <c r="G45" i="11" s="1"/>
  <c r="G43" i="11" s="1"/>
  <c r="G41" i="11" s="1"/>
  <c r="G39" i="11" s="1"/>
  <c r="G17" i="11" s="1"/>
  <c r="G15" i="11" s="1"/>
  <c r="H18" i="2"/>
  <c r="H17" i="2" s="1"/>
  <c r="H11" i="2" s="1"/>
  <c r="H10" i="2" s="1"/>
  <c r="G13" i="11" l="1"/>
  <c r="G10" i="11" s="1"/>
</calcChain>
</file>

<file path=xl/sharedStrings.xml><?xml version="1.0" encoding="utf-8"?>
<sst xmlns="http://schemas.openxmlformats.org/spreadsheetml/2006/main" count="242" uniqueCount="132">
  <si>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</si>
  <si>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</si>
  <si>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</si>
  <si>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</si>
  <si>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</si>
  <si>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</si>
  <si>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</si>
  <si>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</si>
  <si>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</si>
  <si>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>«Գյուղատնտեսական ծառայությունների կենտրոն» ՊՈԱԿ</t>
  </si>
  <si>
    <t xml:space="preserve"> ՀՀ էկոնոմիկայի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</si>
  <si>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</si>
  <si>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</si>
  <si>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</si>
  <si>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</si>
  <si>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</si>
  <si>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</si>
  <si>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</si>
  <si>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</si>
  <si>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հազար դրամներով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</si>
  <si>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</si>
  <si>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</si>
  <si>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</si>
  <si>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</si>
  <si>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</si>
  <si>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</si>
  <si>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ՀՀ էկոնոմիկայի նախարարություն 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</si>
  <si>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</si>
  <si>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</si>
  <si>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</si>
  <si>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</si>
  <si>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</si>
  <si>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</si>
  <si>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</si>
  <si>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</si>
  <si>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</si>
  <si>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</si>
  <si>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</si>
  <si>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</si>
  <si>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</si>
  <si>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</si>
  <si>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կազմակերպություններ </t>
  </si>
  <si>
    <t xml:space="preserve"> Շահառուների ընտրության չափանիշները </t>
  </si>
  <si>
    <t xml:space="preserve"> այդ թվում`</t>
  </si>
  <si>
    <t xml:space="preserve"> ԸՆԴԱՄԵՆԸ ԾԱԽՍԵՐ</t>
  </si>
  <si>
    <t>հազար դրամ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</si>
  <si>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</si>
  <si>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</si>
  <si>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</si>
  <si>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</si>
  <si>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</si>
  <si>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</si>
  <si>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</si>
  <si>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</si>
  <si>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</si>
  <si>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>Ցուցանիշների փոփոխությունները (ավելացումները նշված են դրական նշանով, իսկ նվազեցումները` փակագծերում)</t>
  </si>
  <si>
    <t xml:space="preserve">        ------------  N ---------- որոշման</t>
  </si>
  <si>
    <t>Հավելված  № 2</t>
  </si>
  <si>
    <t>№ ------------ -Ն որոշման</t>
  </si>
  <si>
    <t xml:space="preserve"> «ՀԱՅԱՍՏԱՆԻ ՀԱՆՐԱՊԵՏՈՒԹՅԱՆ 2023 ԹՎԱԿԱՆԻ ՊԵՏԱԿԱՆ ԲՅՈՒՋԵԻ ՄԱՍԻՆ» ՕՐԵՆՔԻ N 1 ՀԱՎԵԼՎԱԾԻ N 2 ԱՂՅՈՒՍԱԿՈՒՄ ԿԱՏԱՐՎՈՂ ՎԵՐԱԲԱՇԽՈՒՄԸ ԵՎ ՀԱՅԱՍՏԱՆԻ ՀԱՆՐԱՊԵՏՈՒԹՅԱՆ ԿԱՌԱՎԱՐՈՒԹՅԱՆ 2022 ԹՎԱԿԱՆԻ ԴԵԿՏԵՄԲԵՐԻ 29-Ի N 2111-Ն ՈՐՈՇՄԱՆN 5 ՀԱՎԵԼՎԱԾԻ  N 1 ԱՂՅՈՒՍԱԿՈՒՄ ԿԱՏԱՐՎՈՂ ՓՈՓՈԽՈՒԹՅՈՒՆՆԵՐԸ 	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</si>
  <si>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Հավելված  № 3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</si>
  <si>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</si>
  <si>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9 ՀԱՎԵԼՎԱԾԻ 9.10 ԱՂՅՈՒՍԱԿՈՒՄ N 9.1 ՀԱՎԵԼՎԱԾԻ 9.1.10 ԱՂՅՈՒՍԱԿՈՒՄ ԿԱՏԱՐՎՈՂ ՓՈՓՈԽՈՒԹՅՈՒՆՆԵՐԸ ԵՎ ԼՐԱՑՈՒՄԸ </t>
    </r>
    <r>
      <rPr>
        <sz val="12"/>
        <color indexed="8"/>
        <rFont val="GHEA Grapalat"/>
        <family val="3"/>
      </rPr>
      <t xml:space="preserve">
 </t>
    </r>
  </si>
  <si>
    <t xml:space="preserve">ՀՀ կառավարության 2023 թվականի </t>
  </si>
  <si>
    <t>ՀՀ կառավարության 2023 թվականի</t>
  </si>
  <si>
    <t xml:space="preserve"> ՏՆՏԵՍԱԿԱՆ ՀԱՐԱԲԵՐՈՒԹՅՈՒՆՆԵՐ</t>
  </si>
  <si>
    <t>04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</si>
  <si>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</si>
  <si>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</si>
  <si>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</si>
  <si>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</si>
  <si>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</si>
  <si>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</si>
  <si>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</si>
  <si>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</si>
  <si>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</si>
  <si>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</si>
  <si>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</si>
  <si>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</si>
  <si>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Բուսաբուծության խթանում և բույսերի պաշտպանություն</t>
  </si>
  <si>
    <t xml:space="preserve"> Բուսաբուծության խթանում և բույսերի պաշտպանություն </t>
  </si>
  <si>
    <t>Հավելված  № 1</t>
  </si>
  <si>
    <t xml:space="preserve"> Բույսերի պաշտպանության միջոցառումներ</t>
  </si>
  <si>
    <t xml:space="preserve"> Մկնանման կրծողների և մորեխների  դեմ կենտրոնացված պայքարի միջոցառումներ</t>
  </si>
  <si>
    <t>ՀԱՅԱՍՏԱՆԻ ՀԱՆՐԱՊԵՏՈՒԹՅԱՆ ԿԱՌԱՎԱՐՈՒԹՅԱՆ 2022 ԹՎԱԿԱՆԻ ԴԵԿՏԵՄԲԵՐԻ 29-Ի N 2111-Ն ՈՐՈՇՄԱՆ N 5 ՀԱՎԵԼՎԱԾԻ 7 ԱՂՅՈՒՍԱԿՈՒՄ ԿԱՏԱՐՎՈՂ ՓՈՓՈԽՈՒԹՅՈՒՆՆԵՐԸ ԵՎ ԼՐԱՑՈՒՄԸ</t>
  </si>
  <si>
    <t xml:space="preserve"> 1059 </t>
  </si>
  <si>
    <t xml:space="preserve"> 11002 </t>
  </si>
  <si>
    <t xml:space="preserve"> Բույսերի պաշտպանության միջոցառումներ </t>
  </si>
  <si>
    <t xml:space="preserve"> Մկնանման կրծողների և մորեխների  դեմ կենտրոնացված պայքարի միջոցառումներ </t>
  </si>
  <si>
    <t xml:space="preserve"> Գյուղատնտեսական մշակաբույսերի առավել վնասակար օրգանիզմների դեմ  տարվող պայքարի տարածք, հա </t>
  </si>
  <si>
    <t xml:space="preserve"> Անասնաբուժական ծառայություններ</t>
  </si>
  <si>
    <t xml:space="preserve"> Անասնահամաճարակային կայուն ֆոնի ապահովում</t>
  </si>
  <si>
    <t xml:space="preserve"> Գյուղատնտեսական կենդանիների վարակամերժության ապահովում</t>
  </si>
  <si>
    <t xml:space="preserve"> Գյուղատնտեսական կենդանիների պատվաստում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</si>
  <si>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</t>
  </si>
  <si>
    <t>Գյուղատնտեսական կենդանիների պատվաստում</t>
  </si>
  <si>
    <t xml:space="preserve"> Անասնաբուժական ծառայություններ </t>
  </si>
  <si>
    <t xml:space="preserve"> 1116 </t>
  </si>
  <si>
    <t xml:space="preserve"> 11001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</si>
  <si>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</si>
  <si>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 </t>
  </si>
  <si>
    <t xml:space="preserve"> դաբաղ, հատ </t>
  </si>
  <si>
    <t xml:space="preserve"> սիբիրախտ, հատ </t>
  </si>
  <si>
    <t xml:space="preserve"> Էմկար, հատ </t>
  </si>
  <si>
    <t>ՀԱՅԱՍՏԱՆԻ ՀԱՆՐԱՊԵՏՈՒԹՅԱՆ ԿԱՌԱՎԱՐՈՒԹՅԱՆ 2022 ԹՎԱԿԱՆԻ ԴԵԿՏԵՄԲԵՐԻ 29-Ի N 2111-Ն ՈՐՈՇՄԱՆ N 9 ՀԱՎԵԼՎԱԾԻ N 9.10  ԱՂՅՈՒՍԱԿՈՒՄ ԵՎ N 9.1 ՀԱՎԵԼՎԱԾԻ N 9.1.10  ԱՂՅՈՒՍԱԿՈՒՄ ԿԱՏԱՐՎՈՂ ՓՈՓՈԽՈՒԹՅՈՒՆԸ</t>
  </si>
  <si>
    <t>ՀԱՅԱՍՏԱՆԻ ՀԱՆՐԱՊԵՏՈՒԹՅԱՆ ԿԱՌԱՎԱՐՈՒԹՅԱՆ 2022 ԹՎԱԿԱՆԻ ԴԵԿՏԵՄԲԵՐԻ 29 Ի N 2111-Ն ՈՐՈՇՄԱՆ N 3 և N 4 ՀԱՎԵԼՎԱԾՆԵՐՈՒՄ ԿԱՏԱՐՎՈՂ ՓՈՓՈԽՈՒԹՅՈՒՆՆԵՐԸ</t>
  </si>
  <si>
    <t>լիտր</t>
  </si>
  <si>
    <t>ha</t>
  </si>
  <si>
    <t>monitoring</t>
  </si>
  <si>
    <t>AAH</t>
  </si>
  <si>
    <t xml:space="preserve"> Բուսասանիտարիայի  ծառայությունների, հողերի ագրոքիմիական հետազոտության և բերրիության բարձրացման միջոցառումների իրականացում</t>
  </si>
  <si>
    <t xml:space="preserve"> Հանրապետության գյուղատնտեսական նշանակության հողատեսքերում  բույսերի վնասակար  օրգանիզմների հայտնաբերման և ագրոքիմիական քարտեզների և պարարտացման կիրառման գիտականորեն հիմնավորված երաշխավորագրերի կազմման նպատակով դաշտային հետազոտությունների իրականացում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</si>
  <si>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</si>
  <si>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</si>
  <si>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</si>
  <si>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</si>
  <si>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</si>
  <si>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 xml:space="preserve"> Տրանսֆերտների տրամադրում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</si>
  <si>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</si>
  <si>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</si>
  <si>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</si>
  <si>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Բուսասանիտարիայի  ծառայությունների, հողերի ագրոքիմիական հետազոտության և բերրիության բարձրացման միջոցառումների իրականացում </t>
  </si>
  <si>
    <t xml:space="preserve"> Հանրապետության գյուղատնտեսական նշանակության հողատեսքերում  բույսերի վնասակար  օրգանիզմների հայտնաբերման և ագրոքիմիական քարտեզների և պարարտացման կիրառման գիտականորեն հիմնավորված երաշխավորագրերի կազմման նպատակով դաշտային հետազոտությունների իրականացում </t>
  </si>
  <si>
    <t xml:space="preserve"> Գյուղատնտեսության արդիականացման ծրագիր </t>
  </si>
  <si>
    <t xml:space="preserve"> Տրանսֆերտների տրամադրում </t>
  </si>
  <si>
    <t xml:space="preserve"> Ձեռք բերվող մանր եղջերավոր տոհմային կենդանիների քանակ, գլուխ </t>
  </si>
  <si>
    <t xml:space="preserve"> Վնասակար օրգանիզմների հայտնաբերման նպատակով հետազոտված տարածքներ, հա </t>
  </si>
  <si>
    <t xml:space="preserve"> Կանխարգելիչ (պատվաստումներ) միջոցառումների քանակը, այդ թվում , հատ </t>
  </si>
  <si>
    <t>ՀՀ Էկոնոմիկայի նախարարություն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</si>
  <si>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</si>
  <si>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</si>
  <si>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ՀՀ գյուղատնտեսական տնտեսավարողներ՛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</si>
</sst>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#,##0.00;\(##,##0.00\);\-"/>
  </numFmts>
  <fonts count="10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8"/>
      <color theme="1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i/>
      <sz val="12"/>
      <name val="GHEA Grapalat"/>
      <family val="2"/>
    </font>
    <font>
      <sz val="10"/>
      <color theme="1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2"/>
    </font>
    <font>
      <sz val="8"/>
      <name val="Calibri"/>
      <family val="2"/>
      <scheme val="minor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b/>
      <sz val="10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45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5" fontId="32" fillId="0" borderId="0" applyFill="0" applyBorder="0" applyProtection="0">
      <alignment horizontal="right" vertical="top"/>
    </xf>
    <xf numFmtId="165" fontId="36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42" fillId="33" borderId="0" applyNumberFormat="0" applyBorder="0" applyAlignment="0" applyProtection="0"/>
    <xf numFmtId="0" fontId="42" fillId="34" borderId="0" applyNumberFormat="0" applyBorder="0" applyAlignment="0" applyProtection="0"/>
    <xf numFmtId="0" fontId="42" fillId="35" borderId="0" applyNumberFormat="0" applyBorder="0" applyAlignment="0" applyProtection="0"/>
    <xf numFmtId="0" fontId="42" fillId="36" borderId="0" applyNumberFormat="0" applyBorder="0" applyAlignment="0" applyProtection="0"/>
    <xf numFmtId="0" fontId="42" fillId="40" borderId="0" applyNumberFormat="0" applyBorder="0" applyAlignment="0" applyProtection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6" borderId="0" applyNumberFormat="0" applyBorder="0" applyAlignment="0" applyProtection="0"/>
    <xf numFmtId="0" fontId="42" fillId="42" borderId="0" applyNumberFormat="0" applyBorder="0" applyAlignment="0" applyProtection="0"/>
    <xf numFmtId="0" fontId="42" fillId="44" borderId="0" applyNumberFormat="0" applyBorder="0" applyAlignment="0" applyProtection="0"/>
    <xf numFmtId="0" fontId="43" fillId="45" borderId="0" applyNumberFormat="0" applyBorder="0" applyAlignment="0" applyProtection="0"/>
    <xf numFmtId="0" fontId="43" fillId="43" borderId="0" applyNumberFormat="0" applyBorder="0" applyAlignment="0" applyProtection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43" fillId="46" borderId="0" applyNumberFormat="0" applyBorder="0" applyAlignment="0" applyProtection="0"/>
    <xf numFmtId="0" fontId="43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43" fillId="47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38" borderId="0" applyNumberFormat="0" applyBorder="0" applyAlignment="0" applyProtection="0"/>
    <xf numFmtId="0" fontId="43" fillId="46" borderId="0" applyNumberFormat="0" applyBorder="0" applyAlignment="0" applyProtection="0"/>
    <xf numFmtId="0" fontId="43" fillId="50" borderId="0" applyNumberFormat="0" applyBorder="0" applyAlignment="0" applyProtection="0"/>
    <xf numFmtId="0" fontId="44" fillId="41" borderId="16" applyNumberFormat="0" applyAlignment="0" applyProtection="0"/>
    <xf numFmtId="0" fontId="45" fillId="51" borderId="23" applyNumberFormat="0" applyAlignment="0" applyProtection="0"/>
    <xf numFmtId="0" fontId="46" fillId="51" borderId="16" applyNumberFormat="0" applyAlignment="0" applyProtection="0"/>
    <xf numFmtId="0" fontId="47" fillId="0" borderId="18" applyNumberFormat="0" applyFill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24" applyNumberFormat="0" applyFill="0" applyAlignment="0" applyProtection="0"/>
    <xf numFmtId="0" fontId="51" fillId="52" borderId="17" applyNumberFormat="0" applyAlignment="0" applyProtection="0"/>
    <xf numFmtId="0" fontId="52" fillId="0" borderId="0" applyNumberFormat="0" applyFill="0" applyBorder="0" applyAlignment="0" applyProtection="0"/>
    <xf numFmtId="0" fontId="53" fillId="53" borderId="0" applyNumberFormat="0" applyBorder="0" applyAlignment="0" applyProtection="0"/>
    <xf numFmtId="0" fontId="54" fillId="34" borderId="0" applyNumberFormat="0" applyBorder="0" applyAlignment="0" applyProtection="0"/>
    <xf numFmtId="0" fontId="55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6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58" fillId="35" borderId="0" applyNumberFormat="0" applyBorder="0" applyAlignment="0" applyProtection="0"/>
    <xf numFmtId="0" fontId="7" fillId="0" borderId="0"/>
    <xf numFmtId="0" fontId="32" fillId="0" borderId="0">
      <alignment horizontal="left" vertical="top" wrapText="1"/>
    </xf>
    <xf numFmtId="0" fontId="8" fillId="0" borderId="0"/>
    <xf numFmtId="0" fontId="61" fillId="10" borderId="0" applyNumberFormat="0" applyBorder="0" applyAlignment="0" applyProtection="0"/>
    <xf numFmtId="0" fontId="61" fillId="14" borderId="0" applyNumberFormat="0" applyBorder="0" applyAlignment="0" applyProtection="0"/>
    <xf numFmtId="0" fontId="61" fillId="18" borderId="0" applyNumberFormat="0" applyBorder="0" applyAlignment="0" applyProtection="0"/>
    <xf numFmtId="0" fontId="61" fillId="22" borderId="0" applyNumberFormat="0" applyBorder="0" applyAlignment="0" applyProtection="0"/>
    <xf numFmtId="0" fontId="61" fillId="26" borderId="0" applyNumberFormat="0" applyBorder="0" applyAlignment="0" applyProtection="0"/>
    <xf numFmtId="0" fontId="61" fillId="30" borderId="0" applyNumberFormat="0" applyBorder="0" applyAlignment="0" applyProtection="0"/>
    <xf numFmtId="0" fontId="61" fillId="11" borderId="0" applyNumberFormat="0" applyBorder="0" applyAlignment="0" applyProtection="0"/>
    <xf numFmtId="0" fontId="61" fillId="15" borderId="0" applyNumberFormat="0" applyBorder="0" applyAlignment="0" applyProtection="0"/>
    <xf numFmtId="0" fontId="61" fillId="19" borderId="0" applyNumberFormat="0" applyBorder="0" applyAlignment="0" applyProtection="0"/>
    <xf numFmtId="0" fontId="61" fillId="23" borderId="0" applyNumberFormat="0" applyBorder="0" applyAlignment="0" applyProtection="0"/>
    <xf numFmtId="0" fontId="61" fillId="27" borderId="0" applyNumberFormat="0" applyBorder="0" applyAlignment="0" applyProtection="0"/>
    <xf numFmtId="0" fontId="61" fillId="31" borderId="0" applyNumberFormat="0" applyBorder="0" applyAlignment="0" applyProtection="0"/>
    <xf numFmtId="0" fontId="62" fillId="12" borderId="0" applyNumberFormat="0" applyBorder="0" applyAlignment="0" applyProtection="0"/>
    <xf numFmtId="0" fontId="62" fillId="16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9" borderId="0" applyNumberFormat="0" applyBorder="0" applyAlignment="0" applyProtection="0"/>
    <xf numFmtId="0" fontId="62" fillId="13" borderId="0" applyNumberFormat="0" applyBorder="0" applyAlignment="0" applyProtection="0"/>
    <xf numFmtId="0" fontId="62" fillId="17" borderId="0" applyNumberFormat="0" applyBorder="0" applyAlignment="0" applyProtection="0"/>
    <xf numFmtId="0" fontId="62" fillId="21" borderId="0" applyNumberFormat="0" applyBorder="0" applyAlignment="0" applyProtection="0"/>
    <xf numFmtId="0" fontId="62" fillId="25" borderId="0" applyNumberFormat="0" applyBorder="0" applyAlignment="0" applyProtection="0"/>
    <xf numFmtId="0" fontId="62" fillId="29" borderId="0" applyNumberFormat="0" applyBorder="0" applyAlignment="0" applyProtection="0"/>
    <xf numFmtId="0" fontId="63" fillId="3" borderId="0" applyNumberFormat="0" applyBorder="0" applyAlignment="0" applyProtection="0"/>
    <xf numFmtId="0" fontId="64" fillId="6" borderId="4" applyNumberFormat="0" applyAlignment="0" applyProtection="0"/>
    <xf numFmtId="0" fontId="65" fillId="7" borderId="7" applyNumberFormat="0" applyAlignment="0" applyProtection="0"/>
    <xf numFmtId="43" fontId="8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2" borderId="0" applyNumberFormat="0" applyBorder="0" applyAlignment="0" applyProtection="0"/>
    <xf numFmtId="0" fontId="68" fillId="0" borderId="1" applyNumberFormat="0" applyFill="0" applyAlignment="0" applyProtection="0"/>
    <xf numFmtId="0" fontId="69" fillId="0" borderId="2" applyNumberFormat="0" applyFill="0" applyAlignment="0" applyProtection="0"/>
    <xf numFmtId="0" fontId="70" fillId="0" borderId="3" applyNumberFormat="0" applyFill="0" applyAlignment="0" applyProtection="0"/>
    <xf numFmtId="0" fontId="70" fillId="0" borderId="0" applyNumberFormat="0" applyFill="0" applyBorder="0" applyAlignment="0" applyProtection="0"/>
    <xf numFmtId="0" fontId="71" fillId="5" borderId="4" applyNumberFormat="0" applyAlignment="0" applyProtection="0"/>
    <xf numFmtId="0" fontId="72" fillId="0" borderId="6" applyNumberFormat="0" applyFill="0" applyAlignment="0" applyProtection="0"/>
    <xf numFmtId="0" fontId="73" fillId="4" borderId="0" applyNumberFormat="0" applyBorder="0" applyAlignment="0" applyProtection="0"/>
    <xf numFmtId="0" fontId="8" fillId="0" borderId="0"/>
    <xf numFmtId="0" fontId="74" fillId="0" borderId="0"/>
    <xf numFmtId="0" fontId="32" fillId="0" borderId="0">
      <alignment horizontal="left" vertical="top" wrapText="1"/>
    </xf>
    <xf numFmtId="0" fontId="61" fillId="8" borderId="8" applyNumberFormat="0" applyFont="0" applyAlignment="0" applyProtection="0"/>
    <xf numFmtId="0" fontId="1" fillId="8" borderId="8" applyNumberFormat="0" applyFont="0" applyAlignment="0" applyProtection="0"/>
    <xf numFmtId="0" fontId="75" fillId="6" borderId="5" applyNumberFormat="0" applyAlignment="0" applyProtection="0"/>
    <xf numFmtId="0" fontId="2" fillId="0" borderId="0" applyNumberFormat="0" applyFill="0" applyBorder="0" applyAlignment="0" applyProtection="0"/>
    <xf numFmtId="0" fontId="76" fillId="0" borderId="9" applyNumberFormat="0" applyFill="0" applyAlignment="0" applyProtection="0"/>
    <xf numFmtId="0" fontId="77" fillId="0" borderId="0" applyNumberFormat="0" applyFill="0" applyBorder="0" applyAlignment="0" applyProtection="0"/>
    <xf numFmtId="0" fontId="60" fillId="0" borderId="0"/>
    <xf numFmtId="0" fontId="1" fillId="8" borderId="8" applyNumberFormat="0" applyFont="0" applyAlignment="0" applyProtection="0"/>
    <xf numFmtId="0" fontId="78" fillId="0" borderId="0" applyNumberFormat="0" applyFill="0" applyBorder="0" applyAlignment="0" applyProtection="0"/>
    <xf numFmtId="0" fontId="79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" fillId="0" borderId="0" applyNumberFormat="0" applyFill="0" applyBorder="0" applyAlignment="0" applyProtection="0"/>
    <xf numFmtId="0" fontId="87" fillId="0" borderId="1" applyNumberFormat="0" applyFill="0" applyAlignment="0" applyProtection="0"/>
    <xf numFmtId="0" fontId="88" fillId="0" borderId="2" applyNumberFormat="0" applyFill="0" applyAlignment="0" applyProtection="0"/>
    <xf numFmtId="0" fontId="89" fillId="0" borderId="3" applyNumberFormat="0" applyFill="0" applyAlignment="0" applyProtection="0"/>
    <xf numFmtId="0" fontId="89" fillId="0" borderId="0" applyNumberFormat="0" applyFill="0" applyBorder="0" applyAlignment="0" applyProtection="0"/>
    <xf numFmtId="0" fontId="90" fillId="2" borderId="0" applyNumberFormat="0" applyBorder="0" applyAlignment="0" applyProtection="0"/>
    <xf numFmtId="0" fontId="91" fillId="3" borderId="0" applyNumberFormat="0" applyBorder="0" applyAlignment="0" applyProtection="0"/>
    <xf numFmtId="0" fontId="92" fillId="5" borderId="4" applyNumberFormat="0" applyAlignment="0" applyProtection="0"/>
    <xf numFmtId="0" fontId="93" fillId="6" borderId="5" applyNumberFormat="0" applyAlignment="0" applyProtection="0"/>
    <xf numFmtId="0" fontId="94" fillId="6" borderId="4" applyNumberFormat="0" applyAlignment="0" applyProtection="0"/>
    <xf numFmtId="0" fontId="95" fillId="0" borderId="6" applyNumberFormat="0" applyFill="0" applyAlignment="0" applyProtection="0"/>
    <xf numFmtId="0" fontId="96" fillId="7" borderId="7" applyNumberFormat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34" fillId="0" borderId="1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" fontId="31" fillId="0" borderId="15" xfId="0" applyNumberFormat="1" applyFont="1" applyBorder="1" applyAlignment="1">
      <alignment horizontal="center" vertical="center"/>
    </xf>
    <xf numFmtId="0" fontId="4" fillId="55" borderId="0" xfId="0" applyFont="1" applyFill="1"/>
    <xf numFmtId="0" fontId="6" fillId="0" borderId="0" xfId="0" applyFont="1"/>
    <xf numFmtId="0" fontId="34" fillId="0" borderId="10" xfId="0" applyFont="1" applyBorder="1" applyAlignment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34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33" fillId="0" borderId="10" xfId="0" applyFont="1" applyBorder="1" applyAlignment="1">
      <alignment horizontal="center" vertical="center" wrapText="1"/>
    </xf>
    <xf numFmtId="0" fontId="39" fillId="0" borderId="0" xfId="139" applyFont="1"/>
    <xf numFmtId="0" fontId="39" fillId="55" borderId="0" xfId="139" applyFont="1" applyFill="1"/>
    <xf numFmtId="0" fontId="39" fillId="0" borderId="0" xfId="139" applyFont="1" applyAlignment="1">
      <alignment horizontal="right"/>
    </xf>
    <xf numFmtId="0" fontId="40" fillId="0" borderId="0" xfId="0" applyFont="1"/>
    <xf numFmtId="0" fontId="39" fillId="0" borderId="0" xfId="0" applyFont="1" applyAlignment="1">
      <alignment horizontal="centerContinuous"/>
    </xf>
    <xf numFmtId="0" fontId="39" fillId="0" borderId="0" xfId="0" applyFont="1"/>
    <xf numFmtId="0" fontId="34" fillId="0" borderId="10" xfId="0" applyFont="1" applyBorder="1" applyAlignment="1">
      <alignment horizontal="center" vertical="top" wrapText="1"/>
    </xf>
    <xf numFmtId="0" fontId="40" fillId="0" borderId="0" xfId="0" applyFont="1" applyAlignment="1">
      <alignment horizontal="right" vertical="center"/>
    </xf>
    <xf numFmtId="0" fontId="40" fillId="0" borderId="0" xfId="0" applyFont="1" applyAlignment="1">
      <alignment horizontal="right"/>
    </xf>
    <xf numFmtId="0" fontId="41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165" fontId="34" fillId="0" borderId="10" xfId="0" applyNumberFormat="1" applyFont="1" applyBorder="1" applyAlignment="1">
      <alignment horizontal="center" vertical="center" wrapText="1"/>
    </xf>
    <xf numFmtId="165" fontId="35" fillId="0" borderId="10" xfId="87" applyFont="1" applyBorder="1" applyAlignment="1">
      <alignment horizontal="center" vertical="center"/>
    </xf>
    <xf numFmtId="0" fontId="80" fillId="0" borderId="0" xfId="0" applyFont="1"/>
    <xf numFmtId="0" fontId="59" fillId="0" borderId="0" xfId="0" applyFont="1" applyAlignment="1">
      <alignment horizontal="left" vertical="top" wrapText="1"/>
    </xf>
    <xf numFmtId="0" fontId="59" fillId="0" borderId="0" xfId="0" applyFont="1"/>
    <xf numFmtId="0" fontId="41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59" fillId="0" borderId="10" xfId="0" applyFont="1" applyBorder="1" applyAlignment="1">
      <alignment horizontal="left" vertical="top" wrapText="1"/>
    </xf>
    <xf numFmtId="0" fontId="59" fillId="0" borderId="10" xfId="0" applyFont="1" applyBorder="1" applyAlignment="1">
      <alignment horizontal="center" vertical="top" wrapText="1"/>
    </xf>
    <xf numFmtId="0" fontId="40" fillId="0" borderId="10" xfId="0" applyFont="1" applyBorder="1" applyAlignment="1">
      <alignment horizontal="left" vertical="top" wrapText="1"/>
    </xf>
    <xf numFmtId="166" fontId="84" fillId="0" borderId="10" xfId="1" applyNumberFormat="1" applyFont="1" applyBorder="1" applyAlignment="1">
      <alignment horizontal="right" vertical="top" wrapText="1"/>
    </xf>
    <xf numFmtId="165" fontId="84" fillId="0" borderId="10" xfId="86" applyFont="1" applyBorder="1">
      <alignment horizontal="right" vertical="top"/>
    </xf>
    <xf numFmtId="43" fontId="40" fillId="0" borderId="10" xfId="1" applyFont="1" applyBorder="1" applyAlignment="1">
      <alignment horizontal="right" vertical="top" wrapText="1"/>
    </xf>
    <xf numFmtId="164" fontId="39" fillId="0" borderId="0" xfId="1" applyNumberFormat="1" applyFont="1" applyFill="1" applyAlignment="1">
      <alignment horizontal="center" vertical="center"/>
    </xf>
    <xf numFmtId="164" fontId="80" fillId="0" borderId="10" xfId="0" applyNumberFormat="1" applyFont="1" applyBorder="1" applyAlignment="1">
      <alignment horizontal="center" vertical="center" wrapText="1"/>
    </xf>
    <xf numFmtId="1" fontId="85" fillId="0" borderId="15" xfId="0" applyNumberFormat="1" applyFont="1" applyBorder="1" applyAlignment="1">
      <alignment horizontal="center" vertical="center"/>
    </xf>
    <xf numFmtId="164" fontId="80" fillId="57" borderId="10" xfId="0" applyNumberFormat="1" applyFont="1" applyFill="1" applyBorder="1" applyAlignment="1">
      <alignment horizontal="center" vertical="center"/>
    </xf>
    <xf numFmtId="164" fontId="41" fillId="56" borderId="10" xfId="0" applyNumberFormat="1" applyFont="1" applyFill="1" applyBorder="1" applyAlignment="1">
      <alignment horizontal="center" vertical="center"/>
    </xf>
    <xf numFmtId="164" fontId="59" fillId="0" borderId="0" xfId="0" applyNumberFormat="1" applyFont="1" applyAlignment="1">
      <alignment horizontal="center" vertical="center"/>
    </xf>
    <xf numFmtId="0" fontId="34" fillId="0" borderId="10" xfId="0" applyFont="1" applyBorder="1" applyAlignment="1">
      <alignment horizontal="center" wrapText="1"/>
    </xf>
    <xf numFmtId="0" fontId="80" fillId="0" borderId="10" xfId="0" applyFont="1" applyBorder="1" applyAlignment="1">
      <alignment horizontal="center" vertical="center" wrapText="1"/>
    </xf>
    <xf numFmtId="0" fontId="40" fillId="0" borderId="0" xfId="139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166" fontId="38" fillId="0" borderId="0" xfId="88" applyNumberFormat="1" applyFont="1" applyFill="1" applyAlignment="1">
      <alignment horizontal="right" vertical="center"/>
    </xf>
    <xf numFmtId="165" fontId="34" fillId="0" borderId="10" xfId="86" applyFont="1" applyBorder="1" applyAlignment="1">
      <alignment horizontal="center" vertical="center"/>
    </xf>
    <xf numFmtId="0" fontId="34" fillId="0" borderId="1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0" fillId="55" borderId="10" xfId="0" applyFont="1" applyFill="1" applyBorder="1" applyAlignment="1">
      <alignment horizontal="center" vertical="center" wrapText="1"/>
    </xf>
    <xf numFmtId="0" fontId="41" fillId="55" borderId="11" xfId="0" applyFont="1" applyFill="1" applyBorder="1" applyAlignment="1">
      <alignment horizontal="center" vertical="center"/>
    </xf>
    <xf numFmtId="0" fontId="41" fillId="55" borderId="10" xfId="0" applyFont="1" applyFill="1" applyBorder="1" applyAlignment="1">
      <alignment horizontal="center" vertical="center"/>
    </xf>
    <xf numFmtId="0" fontId="41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/>
    </xf>
    <xf numFmtId="0" fontId="40" fillId="0" borderId="10" xfId="0" applyFont="1" applyBorder="1" applyAlignment="1">
      <alignment horizontal="left" vertical="center" wrapText="1"/>
    </xf>
    <xf numFmtId="0" fontId="86" fillId="0" borderId="0" xfId="0" applyFont="1" applyAlignment="1">
      <alignment horizontal="left" vertical="top" wrapText="1"/>
    </xf>
    <xf numFmtId="0" fontId="59" fillId="0" borderId="10" xfId="0" applyFont="1" applyBorder="1" applyAlignment="1">
      <alignment horizontal="right" vertical="top" wrapText="1"/>
    </xf>
    <xf numFmtId="0" fontId="59" fillId="0" borderId="14" xfId="0" applyFont="1" applyBorder="1" applyAlignment="1">
      <alignment horizontal="center" vertical="center" wrapText="1"/>
    </xf>
    <xf numFmtId="0" fontId="34" fillId="0" borderId="10" xfId="179" applyFont="1" applyBorder="1">
      <alignment horizontal="left" vertical="top" wrapText="1"/>
    </xf>
    <xf numFmtId="0" fontId="37" fillId="0" borderId="10" xfId="179" applyFont="1" applyBorder="1">
      <alignment horizontal="left" vertical="top" wrapText="1"/>
    </xf>
    <xf numFmtId="0" fontId="59" fillId="0" borderId="10" xfId="0" applyFont="1" applyBorder="1" applyAlignment="1">
      <alignment horizontal="center" vertical="center" wrapText="1"/>
    </xf>
    <xf numFmtId="2" fontId="59" fillId="0" borderId="0" xfId="0" applyNumberFormat="1" applyFont="1"/>
    <xf numFmtId="0" fontId="80" fillId="0" borderId="0" xfId="69" applyFont="1" applyAlignment="1">
      <alignment vertical="center" wrapText="1"/>
    </xf>
    <xf numFmtId="43" fontId="0" fillId="0" borderId="0" xfId="1" applyFont="1"/>
    <xf numFmtId="43" fontId="100" fillId="0" borderId="0" xfId="1" applyFont="1"/>
    <xf numFmtId="0" fontId="37" fillId="0" borderId="0" xfId="0" applyFont="1" applyAlignment="1">
      <alignment horizontal="left" vertical="top" wrapText="1"/>
    </xf>
    <xf numFmtId="43" fontId="0" fillId="0" borderId="0" xfId="0" applyNumberFormat="1"/>
    <xf numFmtId="168" fontId="40" fillId="0" borderId="0" xfId="0" applyNumberFormat="1" applyFont="1" applyAlignment="1">
      <alignment horizontal="right"/>
    </xf>
    <xf numFmtId="168" fontId="40" fillId="0" borderId="0" xfId="139" applyNumberFormat="1" applyFont="1" applyAlignment="1">
      <alignment horizontal="right"/>
    </xf>
    <xf numFmtId="168" fontId="39" fillId="0" borderId="0" xfId="139" applyNumberFormat="1" applyFont="1" applyAlignment="1">
      <alignment horizontal="right"/>
    </xf>
    <xf numFmtId="168" fontId="33" fillId="0" borderId="0" xfId="0" applyNumberFormat="1" applyFont="1" applyAlignment="1">
      <alignment horizontal="center" vertical="top"/>
    </xf>
    <xf numFmtId="168" fontId="82" fillId="0" borderId="14" xfId="0" applyNumberFormat="1" applyFont="1" applyBorder="1" applyAlignment="1">
      <alignment horizontal="center" vertical="top" wrapText="1"/>
    </xf>
    <xf numFmtId="168" fontId="34" fillId="0" borderId="10" xfId="86" applyNumberFormat="1" applyFont="1" applyBorder="1">
      <alignment horizontal="right" vertical="top"/>
    </xf>
    <xf numFmtId="168" fontId="35" fillId="0" borderId="10" xfId="87" applyNumberFormat="1" applyFont="1" applyBorder="1">
      <alignment horizontal="right" vertical="top"/>
    </xf>
    <xf numFmtId="168" fontId="0" fillId="0" borderId="0" xfId="0" applyNumberFormat="1"/>
    <xf numFmtId="39" fontId="34" fillId="0" borderId="0" xfId="0" applyNumberFormat="1" applyFont="1" applyAlignment="1">
      <alignment horizontal="left" vertical="top" wrapText="1"/>
    </xf>
    <xf numFmtId="0" fontId="80" fillId="0" borderId="0" xfId="0" applyFont="1" applyAlignment="1">
      <alignment horizontal="left" vertical="top" wrapText="1"/>
    </xf>
    <xf numFmtId="165" fontId="84" fillId="0" borderId="0" xfId="86" applyFont="1" applyBorder="1">
      <alignment horizontal="right" vertical="top"/>
    </xf>
    <xf numFmtId="0" fontId="80" fillId="0" borderId="10" xfId="0" applyFont="1" applyBorder="1" applyAlignment="1">
      <alignment horizontal="left" vertical="top" wrapText="1"/>
    </xf>
    <xf numFmtId="0" fontId="101" fillId="0" borderId="10" xfId="0" applyFont="1" applyBorder="1" applyAlignment="1">
      <alignment horizontal="left" vertical="top" wrapText="1"/>
    </xf>
    <xf numFmtId="0" fontId="59" fillId="0" borderId="0" xfId="0" applyFont="1" applyAlignment="1">
      <alignment vertical="top"/>
    </xf>
    <xf numFmtId="0" fontId="41" fillId="0" borderId="10" xfId="179" applyFont="1" applyBorder="1">
      <alignment horizontal="left" vertical="top" wrapText="1"/>
    </xf>
    <xf numFmtId="0" fontId="84" fillId="0" borderId="10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left" vertical="center" wrapText="1"/>
    </xf>
    <xf numFmtId="165" fontId="35" fillId="0" borderId="10" xfId="87" applyFont="1" applyFill="1" applyBorder="1" applyAlignment="1">
      <alignment horizontal="center" vertical="center"/>
    </xf>
    <xf numFmtId="165" fontId="34" fillId="0" borderId="10" xfId="86" applyFont="1" applyFill="1" applyBorder="1" applyAlignment="1">
      <alignment horizontal="center" vertical="center"/>
    </xf>
    <xf numFmtId="0" fontId="34" fillId="0" borderId="25" xfId="0" applyFont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168" fontId="34" fillId="0" borderId="10" xfId="0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168" fontId="34" fillId="0" borderId="25" xfId="86" applyNumberFormat="1" applyFont="1" applyBorder="1" applyAlignment="1">
      <alignment horizontal="center" vertical="center"/>
    </xf>
    <xf numFmtId="168" fontId="34" fillId="0" borderId="15" xfId="86" applyNumberFormat="1" applyFont="1" applyBorder="1" applyAlignment="1">
      <alignment horizontal="center" vertical="center"/>
    </xf>
    <xf numFmtId="168" fontId="34" fillId="0" borderId="11" xfId="86" applyNumberFormat="1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top" wrapText="1"/>
    </xf>
    <xf numFmtId="0" fontId="34" fillId="0" borderId="10" xfId="0" applyFont="1" applyBorder="1" applyAlignment="1">
      <alignment horizontal="center" vertical="top" wrapText="1"/>
    </xf>
    <xf numFmtId="0" fontId="82" fillId="0" borderId="10" xfId="0" applyFont="1" applyBorder="1" applyAlignment="1">
      <alignment horizontal="center" vertical="top" wrapText="1"/>
    </xf>
    <xf numFmtId="49" fontId="34" fillId="0" borderId="10" xfId="0" applyNumberFormat="1" applyFont="1" applyBorder="1" applyAlignment="1">
      <alignment horizontal="center" vertical="top" wrapText="1"/>
    </xf>
    <xf numFmtId="0" fontId="35" fillId="0" borderId="10" xfId="0" applyFont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 wrapText="1"/>
    </xf>
    <xf numFmtId="0" fontId="41" fillId="0" borderId="25" xfId="0" applyFont="1" applyBorder="1" applyAlignment="1">
      <alignment horizontal="center" vertical="top" wrapText="1"/>
    </xf>
    <xf numFmtId="0" fontId="41" fillId="0" borderId="15" xfId="0" applyFont="1" applyBorder="1" applyAlignment="1">
      <alignment horizontal="center" vertical="top" wrapText="1"/>
    </xf>
    <xf numFmtId="0" fontId="41" fillId="0" borderId="11" xfId="0" applyFont="1" applyBorder="1" applyAlignment="1">
      <alignment horizontal="center" vertical="top" wrapText="1"/>
    </xf>
    <xf numFmtId="0" fontId="80" fillId="0" borderId="0" xfId="0" applyFont="1" applyAlignment="1">
      <alignment horizontal="center" vertical="center" wrapText="1"/>
    </xf>
    <xf numFmtId="0" fontId="41" fillId="56" borderId="14" xfId="0" applyFont="1" applyFill="1" applyBorder="1" applyAlignment="1">
      <alignment horizontal="center" vertical="center"/>
    </xf>
    <xf numFmtId="0" fontId="41" fillId="56" borderId="12" xfId="0" applyFont="1" applyFill="1" applyBorder="1" applyAlignment="1">
      <alignment horizontal="center" vertical="center"/>
    </xf>
    <xf numFmtId="0" fontId="41" fillId="56" borderId="13" xfId="0" applyFont="1" applyFill="1" applyBorder="1" applyAlignment="1">
      <alignment horizontal="center" vertical="center"/>
    </xf>
    <xf numFmtId="0" fontId="41" fillId="55" borderId="14" xfId="0" applyFont="1" applyFill="1" applyBorder="1" applyAlignment="1">
      <alignment horizontal="center" vertical="center" wrapText="1"/>
    </xf>
    <xf numFmtId="0" fontId="41" fillId="55" borderId="12" xfId="0" applyFont="1" applyFill="1" applyBorder="1" applyAlignment="1">
      <alignment horizontal="center" vertical="center" wrapText="1"/>
    </xf>
    <xf numFmtId="0" fontId="41" fillId="55" borderId="13" xfId="0" applyFont="1" applyFill="1" applyBorder="1" applyAlignment="1">
      <alignment horizontal="center" vertical="center" wrapText="1"/>
    </xf>
    <xf numFmtId="0" fontId="80" fillId="0" borderId="15" xfId="0" applyFont="1" applyBorder="1" applyAlignment="1">
      <alignment horizontal="center" vertical="center" wrapText="1"/>
    </xf>
    <xf numFmtId="0" fontId="41" fillId="55" borderId="14" xfId="0" applyFont="1" applyFill="1" applyBorder="1" applyAlignment="1">
      <alignment horizontal="left" vertical="center" wrapText="1"/>
    </xf>
    <xf numFmtId="0" fontId="41" fillId="55" borderId="12" xfId="0" applyFont="1" applyFill="1" applyBorder="1" applyAlignment="1">
      <alignment horizontal="left" vertical="center" wrapText="1"/>
    </xf>
    <xf numFmtId="0" fontId="41" fillId="55" borderId="13" xfId="0" applyFont="1" applyFill="1" applyBorder="1" applyAlignment="1">
      <alignment horizontal="left" vertical="center" wrapText="1"/>
    </xf>
    <xf numFmtId="0" fontId="80" fillId="57" borderId="14" xfId="0" applyFont="1" applyFill="1" applyBorder="1" applyAlignment="1">
      <alignment horizontal="center" vertical="center"/>
    </xf>
    <xf numFmtId="0" fontId="80" fillId="57" borderId="12" xfId="0" applyFont="1" applyFill="1" applyBorder="1" applyAlignment="1">
      <alignment horizontal="center" vertical="center"/>
    </xf>
    <xf numFmtId="0" fontId="80" fillId="57" borderId="13" xfId="0" applyFont="1" applyFill="1" applyBorder="1" applyAlignment="1">
      <alignment horizontal="center" vertical="center"/>
    </xf>
    <xf numFmtId="0" fontId="80" fillId="0" borderId="14" xfId="0" applyFont="1" applyBorder="1" applyAlignment="1">
      <alignment horizontal="center" vertical="center" wrapText="1"/>
    </xf>
    <xf numFmtId="0" fontId="80" fillId="0" borderId="13" xfId="0" applyFont="1" applyBorder="1" applyAlignment="1">
      <alignment horizontal="center" vertical="center" wrapText="1"/>
    </xf>
    <xf numFmtId="0" fontId="80" fillId="0" borderId="10" xfId="0" applyFont="1" applyBorder="1" applyAlignment="1">
      <alignment horizontal="center" vertical="center" wrapText="1"/>
    </xf>
    <xf numFmtId="1" fontId="31" fillId="0" borderId="15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0" fillId="0" borderId="0" xfId="0" applyFont="1" applyAlignment="1">
      <alignment horizontal="right"/>
    </xf>
    <xf numFmtId="0" fontId="41" fillId="0" borderId="0" xfId="0" applyFont="1" applyAlignment="1">
      <alignment horizontal="center" vertical="center" wrapText="1"/>
    </xf>
    <xf numFmtId="0" fontId="37" fillId="0" borderId="0" xfId="0" applyFont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0" fontId="59" fillId="0" borderId="10" xfId="0" applyFont="1" applyBorder="1" applyAlignment="1">
      <alignment horizontal="center" vertical="top" wrapText="1"/>
    </xf>
    <xf numFmtId="0" fontId="37" fillId="0" borderId="10" xfId="0" applyFont="1" applyBorder="1" applyAlignment="1">
      <alignment horizontal="left" vertical="top" wrapText="1"/>
    </xf>
    <xf numFmtId="0" fontId="80" fillId="0" borderId="10" xfId="0" applyFont="1" applyBorder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0" fontId="80" fillId="0" borderId="0" xfId="69" applyFont="1" applyAlignment="1">
      <alignment horizontal="center" vertical="center" wrapText="1"/>
    </xf>
    <xf numFmtId="0" fontId="59" fillId="0" borderId="0" xfId="0" applyFont="1" applyAlignment="1">
      <alignment horizontal="center" wrapText="1"/>
    </xf>
    <xf numFmtId="0" fontId="41" fillId="0" borderId="0" xfId="0" applyFont="1" applyAlignment="1">
      <alignment horizontal="center" vertical="top"/>
    </xf>
    <xf numFmtId="0" fontId="84" fillId="0" borderId="0" xfId="0" applyFont="1" applyAlignment="1">
      <alignment horizontal="left" vertical="top" wrapText="1"/>
    </xf>
  </cellXfs>
  <cellStyles count="245">
    <cellStyle name="_artabyuje" xfId="89" xr:uid="{00000000-0005-0000-0000-000000000000}"/>
    <cellStyle name="20% - Accent1" xfId="2" builtinId="30" customBuiltin="1"/>
    <cellStyle name="20% - Accent1 2" xfId="28" xr:uid="{00000000-0005-0000-0000-000001000000}"/>
    <cellStyle name="20% - Accent1 2 2" xfId="140" xr:uid="{00000000-0005-0000-0000-000002000000}"/>
    <cellStyle name="20% - Accent1 2 3" xfId="232" xr:uid="{895A9A65-BB7E-447C-82F3-85475497C121}"/>
    <cellStyle name="20% - Accent1 3" xfId="197" xr:uid="{00000000-0005-0000-0000-000003000000}"/>
    <cellStyle name="20% - Accent2" xfId="4" builtinId="34" customBuiltin="1"/>
    <cellStyle name="20% - Accent2 2" xfId="29" xr:uid="{00000000-0005-0000-0000-000004000000}"/>
    <cellStyle name="20% - Accent2 2 2" xfId="141" xr:uid="{00000000-0005-0000-0000-000005000000}"/>
    <cellStyle name="20% - Accent2 2 3" xfId="234" xr:uid="{B2B0D097-88E2-449D-A202-274CD83A863F}"/>
    <cellStyle name="20% - Accent2 3" xfId="198" xr:uid="{00000000-0005-0000-0000-000006000000}"/>
    <cellStyle name="20% - Accent3" xfId="6" builtinId="38" customBuiltin="1"/>
    <cellStyle name="20% - Accent3 2" xfId="30" xr:uid="{00000000-0005-0000-0000-000007000000}"/>
    <cellStyle name="20% - Accent3 2 2" xfId="142" xr:uid="{00000000-0005-0000-0000-000008000000}"/>
    <cellStyle name="20% - Accent3 2 3" xfId="236" xr:uid="{92B7DA23-2208-487A-B1F0-9118C33605BA}"/>
    <cellStyle name="20% - Accent3 3" xfId="199" xr:uid="{00000000-0005-0000-0000-000009000000}"/>
    <cellStyle name="20% - Accent4" xfId="8" builtinId="42" customBuiltin="1"/>
    <cellStyle name="20% - Accent4 2" xfId="31" xr:uid="{00000000-0005-0000-0000-00000A000000}"/>
    <cellStyle name="20% - Accent4 2 2" xfId="143" xr:uid="{00000000-0005-0000-0000-00000B000000}"/>
    <cellStyle name="20% - Accent4 2 3" xfId="238" xr:uid="{BA3820B9-8152-4EC6-8720-36EFB4BDE76F}"/>
    <cellStyle name="20% - Accent4 3" xfId="200" xr:uid="{00000000-0005-0000-0000-00000C000000}"/>
    <cellStyle name="20% - Accent5" xfId="10" builtinId="46" customBuiltin="1"/>
    <cellStyle name="20% - Accent5 2" xfId="32" xr:uid="{00000000-0005-0000-0000-00000D000000}"/>
    <cellStyle name="20% - Accent5 2 2" xfId="144" xr:uid="{00000000-0005-0000-0000-00000E000000}"/>
    <cellStyle name="20% - Accent5 2 3" xfId="240" xr:uid="{6E963176-4608-4D61-8730-9576BDA03B83}"/>
    <cellStyle name="20% - Accent5 3" xfId="201" xr:uid="{00000000-0005-0000-0000-00000F000000}"/>
    <cellStyle name="20% - Accent6" xfId="12" builtinId="50" customBuiltin="1"/>
    <cellStyle name="20% - Accent6 2" xfId="33" xr:uid="{00000000-0005-0000-0000-000010000000}"/>
    <cellStyle name="20% - Accent6 2 2" xfId="145" xr:uid="{00000000-0005-0000-0000-000011000000}"/>
    <cellStyle name="20% - Accent6 2 3" xfId="242" xr:uid="{ECEBE683-D2F8-4A53-AA04-197B2936D89B}"/>
    <cellStyle name="20% - Accent6 3" xfId="202" xr:uid="{00000000-0005-0000-0000-000012000000}"/>
    <cellStyle name="20% - Акцент1" xfId="90" xr:uid="{00000000-0005-0000-0000-000013000000}"/>
    <cellStyle name="20% - Акцент2" xfId="91" xr:uid="{00000000-0005-0000-0000-000015000000}"/>
    <cellStyle name="20% - Акцент3" xfId="92" xr:uid="{00000000-0005-0000-0000-000017000000}"/>
    <cellStyle name="20% - Акцент4" xfId="93" xr:uid="{00000000-0005-0000-0000-000019000000}"/>
    <cellStyle name="20% - Акцент5" xfId="94" xr:uid="{00000000-0005-0000-0000-00001B000000}"/>
    <cellStyle name="20% - Акцент6" xfId="95" xr:uid="{00000000-0005-0000-0000-00001D000000}"/>
    <cellStyle name="40% - Accent1" xfId="3" builtinId="31" customBuiltin="1"/>
    <cellStyle name="40% - Accent1 2" xfId="34" xr:uid="{00000000-0005-0000-0000-00001F000000}"/>
    <cellStyle name="40% - Accent1 2 2" xfId="146" xr:uid="{00000000-0005-0000-0000-000020000000}"/>
    <cellStyle name="40% - Accent1 2 3" xfId="233" xr:uid="{D6FE1BDD-AB38-4840-B282-ABBF40764442}"/>
    <cellStyle name="40% - Accent1 3" xfId="203" xr:uid="{00000000-0005-0000-0000-000021000000}"/>
    <cellStyle name="40% - Accent2" xfId="5" builtinId="35" customBuiltin="1"/>
    <cellStyle name="40% - Accent2 2" xfId="35" xr:uid="{00000000-0005-0000-0000-000022000000}"/>
    <cellStyle name="40% - Accent2 2 2" xfId="147" xr:uid="{00000000-0005-0000-0000-000023000000}"/>
    <cellStyle name="40% - Accent2 2 3" xfId="235" xr:uid="{C5187B2F-7724-4F5A-9C1B-2E9615C95898}"/>
    <cellStyle name="40% - Accent2 3" xfId="204" xr:uid="{00000000-0005-0000-0000-000024000000}"/>
    <cellStyle name="40% - Accent3" xfId="7" builtinId="39" customBuiltin="1"/>
    <cellStyle name="40% - Accent3 2" xfId="36" xr:uid="{00000000-0005-0000-0000-000025000000}"/>
    <cellStyle name="40% - Accent3 2 2" xfId="148" xr:uid="{00000000-0005-0000-0000-000026000000}"/>
    <cellStyle name="40% - Accent3 2 3" xfId="237" xr:uid="{9C212A54-45FB-4A2A-BD36-DDA043B91955}"/>
    <cellStyle name="40% - Accent3 3" xfId="205" xr:uid="{00000000-0005-0000-0000-000027000000}"/>
    <cellStyle name="40% - Accent4" xfId="9" builtinId="43" customBuiltin="1"/>
    <cellStyle name="40% - Accent4 2" xfId="37" xr:uid="{00000000-0005-0000-0000-000028000000}"/>
    <cellStyle name="40% - Accent4 2 2" xfId="149" xr:uid="{00000000-0005-0000-0000-000029000000}"/>
    <cellStyle name="40% - Accent4 2 3" xfId="239" xr:uid="{BB4F73BC-7D7F-49A7-9895-3C97CFD24307}"/>
    <cellStyle name="40% - Accent4 3" xfId="206" xr:uid="{00000000-0005-0000-0000-00002A000000}"/>
    <cellStyle name="40% - Accent5" xfId="11" builtinId="47" customBuiltin="1"/>
    <cellStyle name="40% - Accent5 2" xfId="38" xr:uid="{00000000-0005-0000-0000-00002B000000}"/>
    <cellStyle name="40% - Accent5 2 2" xfId="150" xr:uid="{00000000-0005-0000-0000-00002C000000}"/>
    <cellStyle name="40% - Accent5 2 3" xfId="241" xr:uid="{51D86B13-C71D-4310-9E7C-D8ABE9122F64}"/>
    <cellStyle name="40% - Accent5 3" xfId="207" xr:uid="{00000000-0005-0000-0000-00002D000000}"/>
    <cellStyle name="40% - Accent6" xfId="13" builtinId="51" customBuiltin="1"/>
    <cellStyle name="40% - Accent6 2" xfId="39" xr:uid="{00000000-0005-0000-0000-00002E000000}"/>
    <cellStyle name="40% - Accent6 2 2" xfId="151" xr:uid="{00000000-0005-0000-0000-00002F000000}"/>
    <cellStyle name="40% - Accent6 2 3" xfId="243" xr:uid="{DAFFFD23-5562-4970-B29C-EFD24C3C29B0}"/>
    <cellStyle name="40% - Accent6 3" xfId="208" xr:uid="{00000000-0005-0000-0000-000030000000}"/>
    <cellStyle name="40% - Акцент1" xfId="96" xr:uid="{00000000-0005-0000-0000-000031000000}"/>
    <cellStyle name="40% - Акцент2" xfId="97" xr:uid="{00000000-0005-0000-0000-000033000000}"/>
    <cellStyle name="40% - Акцент3" xfId="98" xr:uid="{00000000-0005-0000-0000-000035000000}"/>
    <cellStyle name="40% - Акцент4" xfId="99" xr:uid="{00000000-0005-0000-0000-000037000000}"/>
    <cellStyle name="40% - Акцент5" xfId="100" xr:uid="{00000000-0005-0000-0000-000039000000}"/>
    <cellStyle name="40% - Акцент6" xfId="101" xr:uid="{00000000-0005-0000-0000-00003B000000}"/>
    <cellStyle name="60% - Accent1 2" xfId="40" xr:uid="{00000000-0005-0000-0000-00003D000000}"/>
    <cellStyle name="60% - Accent1 2 2" xfId="152" xr:uid="{00000000-0005-0000-0000-00003E000000}"/>
    <cellStyle name="60% - Accent1 3" xfId="190" xr:uid="{00000000-0005-0000-0000-00003F000000}"/>
    <cellStyle name="60% - Accent2 2" xfId="41" xr:uid="{00000000-0005-0000-0000-000040000000}"/>
    <cellStyle name="60% - Accent2 2 2" xfId="153" xr:uid="{00000000-0005-0000-0000-000041000000}"/>
    <cellStyle name="60% - Accent2 3" xfId="191" xr:uid="{00000000-0005-0000-0000-000042000000}"/>
    <cellStyle name="60% - Accent3 2" xfId="42" xr:uid="{00000000-0005-0000-0000-000043000000}"/>
    <cellStyle name="60% - Accent3 2 2" xfId="154" xr:uid="{00000000-0005-0000-0000-000044000000}"/>
    <cellStyle name="60% - Accent3 3" xfId="192" xr:uid="{00000000-0005-0000-0000-000045000000}"/>
    <cellStyle name="60% - Accent4 2" xfId="43" xr:uid="{00000000-0005-0000-0000-000046000000}"/>
    <cellStyle name="60% - Accent4 2 2" xfId="155" xr:uid="{00000000-0005-0000-0000-000047000000}"/>
    <cellStyle name="60% - Accent4 3" xfId="193" xr:uid="{00000000-0005-0000-0000-000048000000}"/>
    <cellStyle name="60% - Accent5 2" xfId="44" xr:uid="{00000000-0005-0000-0000-000049000000}"/>
    <cellStyle name="60% - Accent5 2 2" xfId="156" xr:uid="{00000000-0005-0000-0000-00004A000000}"/>
    <cellStyle name="60% - Accent5 3" xfId="194" xr:uid="{00000000-0005-0000-0000-00004B000000}"/>
    <cellStyle name="60% - Accent6 2" xfId="45" xr:uid="{00000000-0005-0000-0000-00004C000000}"/>
    <cellStyle name="60% - Accent6 2 2" xfId="157" xr:uid="{00000000-0005-0000-0000-00004D000000}"/>
    <cellStyle name="60% - Accent6 3" xfId="195" xr:uid="{00000000-0005-0000-0000-00004E000000}"/>
    <cellStyle name="60% - Акцент1" xfId="102" xr:uid="{00000000-0005-0000-0000-00004F000000}"/>
    <cellStyle name="60% - Акцент2" xfId="103" xr:uid="{00000000-0005-0000-0000-000050000000}"/>
    <cellStyle name="60% - Акцент3" xfId="104" xr:uid="{00000000-0005-0000-0000-000051000000}"/>
    <cellStyle name="60% - Акцент4" xfId="105" xr:uid="{00000000-0005-0000-0000-000052000000}"/>
    <cellStyle name="60% - Акцент5" xfId="106" xr:uid="{00000000-0005-0000-0000-000053000000}"/>
    <cellStyle name="60% - Акцент6" xfId="107" xr:uid="{00000000-0005-0000-0000-000054000000}"/>
    <cellStyle name="Accent1" xfId="114" builtinId="29" customBuiltin="1"/>
    <cellStyle name="Accent1 2" xfId="46" xr:uid="{00000000-0005-0000-0000-000055000000}"/>
    <cellStyle name="Accent1 2 2" xfId="158" xr:uid="{00000000-0005-0000-0000-000056000000}"/>
    <cellStyle name="Accent1 3" xfId="225" xr:uid="{F6E0C45B-B52B-4253-81E5-A93AB7A90F71}"/>
    <cellStyle name="Accent2" xfId="115" builtinId="33" customBuiltin="1"/>
    <cellStyle name="Accent2 2" xfId="47" xr:uid="{00000000-0005-0000-0000-000057000000}"/>
    <cellStyle name="Accent2 2 2" xfId="159" xr:uid="{00000000-0005-0000-0000-000058000000}"/>
    <cellStyle name="Accent2 3" xfId="226" xr:uid="{48A6F0DE-18CF-412B-8579-FF2149BF37C8}"/>
    <cellStyle name="Accent3" xfId="116" builtinId="37" customBuiltin="1"/>
    <cellStyle name="Accent3 2" xfId="48" xr:uid="{00000000-0005-0000-0000-000059000000}"/>
    <cellStyle name="Accent3 2 2" xfId="160" xr:uid="{00000000-0005-0000-0000-00005A000000}"/>
    <cellStyle name="Accent3 3" xfId="227" xr:uid="{A599BE3B-BB0E-490B-B98D-58A7C9CCF675}"/>
    <cellStyle name="Accent4" xfId="117" builtinId="41" customBuiltin="1"/>
    <cellStyle name="Accent4 2" xfId="49" xr:uid="{00000000-0005-0000-0000-00005B000000}"/>
    <cellStyle name="Accent4 2 2" xfId="161" xr:uid="{00000000-0005-0000-0000-00005C000000}"/>
    <cellStyle name="Accent4 3" xfId="228" xr:uid="{BAF7885F-CA57-4718-9EC5-BF12D33DE2CC}"/>
    <cellStyle name="Accent5" xfId="118" builtinId="45" customBuiltin="1"/>
    <cellStyle name="Accent5 2" xfId="50" xr:uid="{00000000-0005-0000-0000-00005D000000}"/>
    <cellStyle name="Accent5 2 2" xfId="162" xr:uid="{00000000-0005-0000-0000-00005E000000}"/>
    <cellStyle name="Accent5 3" xfId="229" xr:uid="{DE1FF21B-BF86-40AF-AF40-A1099073D9D9}"/>
    <cellStyle name="Accent6" xfId="119" builtinId="49" customBuiltin="1"/>
    <cellStyle name="Accent6 2" xfId="51" xr:uid="{00000000-0005-0000-0000-00005F000000}"/>
    <cellStyle name="Accent6 2 2" xfId="163" xr:uid="{00000000-0005-0000-0000-000060000000}"/>
    <cellStyle name="Accent6 3" xfId="230" xr:uid="{8BDF76D5-7624-438B-B9A1-98381FED2F43}"/>
    <cellStyle name="Bad" xfId="131" builtinId="27" customBuiltin="1"/>
    <cellStyle name="Bad 2" xfId="52" xr:uid="{00000000-0005-0000-0000-000061000000}"/>
    <cellStyle name="Bad 2 2" xfId="164" xr:uid="{00000000-0005-0000-0000-000062000000}"/>
    <cellStyle name="Bad 3" xfId="216" xr:uid="{059E46D4-3274-4342-8D3D-CDA180B3E9C6}"/>
    <cellStyle name="Calculation" xfId="122" builtinId="22" customBuiltin="1"/>
    <cellStyle name="Calculation 2" xfId="53" xr:uid="{00000000-0005-0000-0000-000063000000}"/>
    <cellStyle name="Calculation 2 2" xfId="165" xr:uid="{00000000-0005-0000-0000-000064000000}"/>
    <cellStyle name="Calculation 3" xfId="219" xr:uid="{2520FD19-CF98-46BB-8BE0-12D3600F7F08}"/>
    <cellStyle name="Check Cell" xfId="128" builtinId="23" customBuiltin="1"/>
    <cellStyle name="Check Cell 2" xfId="54" xr:uid="{00000000-0005-0000-0000-000065000000}"/>
    <cellStyle name="Check Cell 2 2" xfId="166" xr:uid="{00000000-0005-0000-0000-000066000000}"/>
    <cellStyle name="Check Cell 3" xfId="221" xr:uid="{1F5D7740-04CE-42E3-84B2-DCDF8DD1397A}"/>
    <cellStyle name="Comma" xfId="1" builtinId="3"/>
    <cellStyle name="Comma 15" xfId="88" xr:uid="{00000000-0005-0000-0000-000067000000}"/>
    <cellStyle name="Comma 2" xfId="15" xr:uid="{00000000-0005-0000-0000-000068000000}"/>
    <cellStyle name="Comma 2 2" xfId="19" xr:uid="{00000000-0005-0000-0000-000069000000}"/>
    <cellStyle name="Comma 2 2 2" xfId="55" xr:uid="{00000000-0005-0000-0000-00006A000000}"/>
    <cellStyle name="Comma 2 3" xfId="22" xr:uid="{00000000-0005-0000-0000-00006B000000}"/>
    <cellStyle name="Comma 2 4" xfId="108" xr:uid="{00000000-0005-0000-0000-00006C000000}"/>
    <cellStyle name="Comma 3" xfId="18" xr:uid="{00000000-0005-0000-0000-00006D000000}"/>
    <cellStyle name="Comma 3 2" xfId="56" xr:uid="{00000000-0005-0000-0000-00006E000000}"/>
    <cellStyle name="Comma 3 3" xfId="109" xr:uid="{00000000-0005-0000-0000-00006F000000}"/>
    <cellStyle name="Comma 4" xfId="21" xr:uid="{00000000-0005-0000-0000-000070000000}"/>
    <cellStyle name="Comma 4 2" xfId="110" xr:uid="{00000000-0005-0000-0000-000071000000}"/>
    <cellStyle name="Comma 5" xfId="111" xr:uid="{00000000-0005-0000-0000-000072000000}"/>
    <cellStyle name="Comma 6" xfId="167" xr:uid="{00000000-0005-0000-0000-000073000000}"/>
    <cellStyle name="Explanatory Text" xfId="132" builtinId="53" customBuiltin="1"/>
    <cellStyle name="Explanatory Text 2" xfId="57" xr:uid="{00000000-0005-0000-0000-000074000000}"/>
    <cellStyle name="Explanatory Text 2 2" xfId="168" xr:uid="{00000000-0005-0000-0000-000075000000}"/>
    <cellStyle name="Explanatory Text 3" xfId="223" xr:uid="{6CCB3164-6A88-4359-A0D2-B9CF4D272243}"/>
    <cellStyle name="Good" xfId="136" builtinId="26" customBuiltin="1"/>
    <cellStyle name="Good 2" xfId="58" xr:uid="{00000000-0005-0000-0000-000076000000}"/>
    <cellStyle name="Good 2 2" xfId="169" xr:uid="{00000000-0005-0000-0000-000077000000}"/>
    <cellStyle name="Good 3" xfId="215" xr:uid="{CED90A8B-683C-486B-9948-2B7AE9D12059}"/>
    <cellStyle name="Heading 1" xfId="123" builtinId="16" customBuiltin="1"/>
    <cellStyle name="Heading 1 2" xfId="59" xr:uid="{00000000-0005-0000-0000-000078000000}"/>
    <cellStyle name="Heading 1 2 2" xfId="170" xr:uid="{00000000-0005-0000-0000-000079000000}"/>
    <cellStyle name="Heading 1 3" xfId="211" xr:uid="{DD20235F-F220-44D5-852F-79BC1915323E}"/>
    <cellStyle name="Heading 2" xfId="124" builtinId="17" customBuiltin="1"/>
    <cellStyle name="Heading 2 2" xfId="60" xr:uid="{00000000-0005-0000-0000-00007A000000}"/>
    <cellStyle name="Heading 2 2 2" xfId="171" xr:uid="{00000000-0005-0000-0000-00007B000000}"/>
    <cellStyle name="Heading 2 3" xfId="212" xr:uid="{8D05019C-E51B-433F-9B9F-2B2059DA438D}"/>
    <cellStyle name="Heading 3" xfId="125" builtinId="18" customBuiltin="1"/>
    <cellStyle name="Heading 3 2" xfId="61" xr:uid="{00000000-0005-0000-0000-00007C000000}"/>
    <cellStyle name="Heading 3 2 2" xfId="172" xr:uid="{00000000-0005-0000-0000-00007D000000}"/>
    <cellStyle name="Heading 3 3" xfId="213" xr:uid="{EC615D87-8786-4905-9E4C-ABDE9CB5EAA2}"/>
    <cellStyle name="Heading 4" xfId="126" builtinId="19" customBuiltin="1"/>
    <cellStyle name="Heading 4 2" xfId="62" xr:uid="{00000000-0005-0000-0000-00007E000000}"/>
    <cellStyle name="Heading 4 2 2" xfId="173" xr:uid="{00000000-0005-0000-0000-00007F000000}"/>
    <cellStyle name="Heading 4 3" xfId="214" xr:uid="{6AB365C0-EC68-43D1-8C00-2867DAF62222}"/>
    <cellStyle name="Input" xfId="120" builtinId="20" customBuiltin="1"/>
    <cellStyle name="Input 2" xfId="63" xr:uid="{00000000-0005-0000-0000-000080000000}"/>
    <cellStyle name="Input 2 2" xfId="174" xr:uid="{00000000-0005-0000-0000-000081000000}"/>
    <cellStyle name="Input 3" xfId="217" xr:uid="{238BAE98-FD3F-413B-937A-53881500B742}"/>
    <cellStyle name="Linked Cell" xfId="134" builtinId="24" customBuiltin="1"/>
    <cellStyle name="Linked Cell 2" xfId="64" xr:uid="{00000000-0005-0000-0000-000082000000}"/>
    <cellStyle name="Linked Cell 2 2" xfId="175" xr:uid="{00000000-0005-0000-0000-000083000000}"/>
    <cellStyle name="Linked Cell 3" xfId="220" xr:uid="{B38457A0-9E4E-41E3-BAD9-A9CDAAA7C386}"/>
    <cellStyle name="Neutral 2" xfId="25" xr:uid="{00000000-0005-0000-0000-000084000000}"/>
    <cellStyle name="Neutral 2 2" xfId="176" xr:uid="{00000000-0005-0000-0000-000085000000}"/>
    <cellStyle name="Neutral 3" xfId="65" xr:uid="{00000000-0005-0000-0000-000086000000}"/>
    <cellStyle name="Neutral 4" xfId="189" xr:uid="{00000000-0005-0000-0000-000087000000}"/>
    <cellStyle name="Normal" xfId="0" builtinId="0"/>
    <cellStyle name="Normal 10" xfId="177" xr:uid="{00000000-0005-0000-0000-000088000000}"/>
    <cellStyle name="Normal 11" xfId="137" xr:uid="{00000000-0005-0000-0000-000089000000}"/>
    <cellStyle name="Normal 2" xfId="14" xr:uid="{00000000-0005-0000-0000-00008A000000}"/>
    <cellStyle name="Normal 2 2" xfId="66" xr:uid="{00000000-0005-0000-0000-00008B000000}"/>
    <cellStyle name="Normal 2 2 2" xfId="83" xr:uid="{00000000-0005-0000-0000-00008C000000}"/>
    <cellStyle name="Normal 2 2 3" xfId="178" xr:uid="{00000000-0005-0000-0000-00008D000000}"/>
    <cellStyle name="Normal 2 3" xfId="67" xr:uid="{00000000-0005-0000-0000-00008E000000}"/>
    <cellStyle name="Normal 3" xfId="17" xr:uid="{00000000-0005-0000-0000-00008F000000}"/>
    <cellStyle name="Normal 3 2" xfId="23" xr:uid="{00000000-0005-0000-0000-000090000000}"/>
    <cellStyle name="Normal 3 2 2" xfId="68" xr:uid="{00000000-0005-0000-0000-000091000000}"/>
    <cellStyle name="Normal 3 2 3" xfId="179" xr:uid="{00000000-0005-0000-0000-000092000000}"/>
    <cellStyle name="Normal 3_HavelvacN2axjusakN3" xfId="26" xr:uid="{00000000-0005-0000-0000-000093000000}"/>
    <cellStyle name="Normal 4" xfId="20" xr:uid="{00000000-0005-0000-0000-000094000000}"/>
    <cellStyle name="Normal 4 2" xfId="24" xr:uid="{00000000-0005-0000-0000-000095000000}"/>
    <cellStyle name="Normal 5" xfId="27" xr:uid="{00000000-0005-0000-0000-000096000000}"/>
    <cellStyle name="Normal 5 2" xfId="69" xr:uid="{00000000-0005-0000-0000-000097000000}"/>
    <cellStyle name="Normal 5 3" xfId="112" xr:uid="{00000000-0005-0000-0000-000098000000}"/>
    <cellStyle name="Normal 6" xfId="70" xr:uid="{00000000-0005-0000-0000-000099000000}"/>
    <cellStyle name="Normal 6 2" xfId="113" xr:uid="{00000000-0005-0000-0000-00009A000000}"/>
    <cellStyle name="Normal 7" xfId="71" xr:uid="{00000000-0005-0000-0000-00009B000000}"/>
    <cellStyle name="Normal 8" xfId="82" xr:uid="{00000000-0005-0000-0000-00009C000000}"/>
    <cellStyle name="Normal 8 2" xfId="138" xr:uid="{00000000-0005-0000-0000-00009D000000}"/>
    <cellStyle name="Normal 9" xfId="139" xr:uid="{00000000-0005-0000-0000-00009E000000}"/>
    <cellStyle name="Note" xfId="133" builtinId="10" customBuiltin="1"/>
    <cellStyle name="Note 2" xfId="72" xr:uid="{00000000-0005-0000-0000-00009F000000}"/>
    <cellStyle name="Note 2 2" xfId="180" xr:uid="{00000000-0005-0000-0000-0000A0000000}"/>
    <cellStyle name="Note 2 3" xfId="231" xr:uid="{A17B37D7-C0F1-4B7C-932D-3602F06367A2}"/>
    <cellStyle name="Note 3" xfId="181" xr:uid="{00000000-0005-0000-0000-0000A1000000}"/>
    <cellStyle name="Note 3 2" xfId="187" xr:uid="{00000000-0005-0000-0000-0000A2000000}"/>
    <cellStyle name="Note 4" xfId="196" xr:uid="{00000000-0005-0000-0000-0000A3000000}"/>
    <cellStyle name="Note 5" xfId="209" xr:uid="{00000000-0005-0000-0000-0000A4000000}"/>
    <cellStyle name="Output" xfId="121" builtinId="21" customBuiltin="1"/>
    <cellStyle name="Output 2" xfId="73" xr:uid="{00000000-0005-0000-0000-0000A5000000}"/>
    <cellStyle name="Output 2 2" xfId="182" xr:uid="{00000000-0005-0000-0000-0000A6000000}"/>
    <cellStyle name="Output 3" xfId="218" xr:uid="{D699124C-4999-4AE8-8395-0D1EE78B547E}"/>
    <cellStyle name="Percent 2" xfId="16" xr:uid="{00000000-0005-0000-0000-0000A7000000}"/>
    <cellStyle name="Percent 3" xfId="244" xr:uid="{C775B079-F85C-48A8-B238-102704B8BCBE}"/>
    <cellStyle name="SN_241" xfId="86" xr:uid="{00000000-0005-0000-0000-0000A8000000}"/>
    <cellStyle name="SN_b" xfId="87" xr:uid="{00000000-0005-0000-0000-0000A9000000}"/>
    <cellStyle name="Style 1" xfId="74" xr:uid="{00000000-0005-0000-0000-0000AA000000}"/>
    <cellStyle name="Style 1 2" xfId="75" xr:uid="{00000000-0005-0000-0000-0000AB000000}"/>
    <cellStyle name="Style 1 2 2" xfId="85" xr:uid="{00000000-0005-0000-0000-0000AC000000}"/>
    <cellStyle name="Style 1_verchnakan_ax21-25_2018" xfId="76" xr:uid="{00000000-0005-0000-0000-0000AD000000}"/>
    <cellStyle name="Title" xfId="210" builtinId="15" customBuiltin="1"/>
    <cellStyle name="Title 2" xfId="77" xr:uid="{00000000-0005-0000-0000-0000AE000000}"/>
    <cellStyle name="Title 2 2" xfId="183" xr:uid="{00000000-0005-0000-0000-0000AF000000}"/>
    <cellStyle name="Title 3" xfId="188" xr:uid="{00000000-0005-0000-0000-0000B0000000}"/>
    <cellStyle name="Total" xfId="127" builtinId="25" customBuiltin="1"/>
    <cellStyle name="Total 2" xfId="78" xr:uid="{00000000-0005-0000-0000-0000B1000000}"/>
    <cellStyle name="Total 2 2" xfId="184" xr:uid="{00000000-0005-0000-0000-0000B2000000}"/>
    <cellStyle name="Total 3" xfId="224" xr:uid="{0B5EC190-526D-4F17-AFE9-0CBF1F31EA79}"/>
    <cellStyle name="Warning Text" xfId="135" builtinId="11" customBuiltin="1"/>
    <cellStyle name="Warning Text 2" xfId="79" xr:uid="{00000000-0005-0000-0000-0000B3000000}"/>
    <cellStyle name="Warning Text 2 2" xfId="185" xr:uid="{00000000-0005-0000-0000-0000B4000000}"/>
    <cellStyle name="Warning Text 3" xfId="222" xr:uid="{50BEB004-E700-4219-A808-7016F55E467A}"/>
    <cellStyle name="Название" xfId="129" xr:uid="{00000000-0005-0000-0000-0000C4000000}"/>
    <cellStyle name="Нейтральный" xfId="130" xr:uid="{00000000-0005-0000-0000-0000C5000000}"/>
    <cellStyle name="Обычный 2" xfId="80" xr:uid="{00000000-0005-0000-0000-0000C7000000}"/>
    <cellStyle name="Обычный 2 2" xfId="81" xr:uid="{00000000-0005-0000-0000-0000C8000000}"/>
    <cellStyle name="Обычный 2 3" xfId="84" xr:uid="{00000000-0005-0000-0000-0000C9000000}"/>
    <cellStyle name="Стиль 1" xfId="186" xr:uid="{00000000-0005-0000-0000-0000C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topLeftCell="A10" workbookViewId="0">
      <selection activeCell="D25" sqref="D25:D30"/>
    </sheetView>
  </sheetViews>
  <sheetFormatPr defaultRowHeight="15"/>
  <cols>
    <col min="2" max="2" width="12.28515625" customWidth="1"/>
    <col min="3" max="3" width="81.42578125" customWidth="1"/>
    <col min="4" max="4" width="44.5703125" style="78" customWidth="1"/>
    <col min="8" max="8" width="11.7109375" bestFit="1" customWidth="1"/>
  </cols>
  <sheetData>
    <row r="1" spans="1:10" ht="17.25">
      <c r="D1" s="71" t="s">
        <v>81</v>
      </c>
      <c r="E1" s="18"/>
      <c r="F1" s="16"/>
    </row>
    <row r="2" spans="1:10" s="10" customFormat="1" ht="25.15" customHeight="1">
      <c r="D2" s="72" t="s">
        <v>63</v>
      </c>
      <c r="E2" s="17"/>
    </row>
    <row r="3" spans="1:10" s="10" customFormat="1" ht="22.15" customHeight="1">
      <c r="D3" s="72" t="s">
        <v>56</v>
      </c>
      <c r="E3" s="17"/>
      <c r="F3" s="17"/>
    </row>
    <row r="4" spans="1:10" s="10" customFormat="1" ht="17.25">
      <c r="D4" s="73"/>
      <c r="E4" s="17"/>
      <c r="F4" s="17"/>
    </row>
    <row r="5" spans="1:10" s="10" customFormat="1" ht="75.75" customHeight="1">
      <c r="A5" s="92" t="s">
        <v>59</v>
      </c>
      <c r="B5" s="92"/>
      <c r="C5" s="92"/>
      <c r="D5" s="92"/>
      <c r="F5" s="15"/>
      <c r="G5" s="15"/>
      <c r="H5" s="15"/>
      <c r="I5" s="15"/>
      <c r="J5" s="16"/>
    </row>
    <row r="6" spans="1:10" s="10" customFormat="1" ht="17.25">
      <c r="A6" s="12"/>
      <c r="B6" s="12"/>
      <c r="C6" s="12"/>
      <c r="D6" s="74" t="s">
        <v>19</v>
      </c>
    </row>
    <row r="7" spans="1:10" s="10" customFormat="1" ht="56.25" customHeight="1">
      <c r="A7" s="94" t="s">
        <v>20</v>
      </c>
      <c r="B7" s="94"/>
      <c r="C7" s="94" t="s">
        <v>21</v>
      </c>
      <c r="D7" s="75" t="s">
        <v>55</v>
      </c>
    </row>
    <row r="8" spans="1:10" s="10" customFormat="1" ht="23.25" customHeight="1">
      <c r="A8" s="94"/>
      <c r="B8" s="94"/>
      <c r="C8" s="94"/>
      <c r="D8" s="93" t="s">
        <v>22</v>
      </c>
    </row>
    <row r="9" spans="1:10" s="10" customFormat="1" ht="23.25" customHeight="1">
      <c r="A9" s="14" t="s">
        <v>23</v>
      </c>
      <c r="B9" s="14" t="s">
        <v>24</v>
      </c>
      <c r="C9" s="94"/>
      <c r="D9" s="93"/>
    </row>
    <row r="10" spans="1:10" s="10" customFormat="1" ht="17.25">
      <c r="A10" s="90"/>
      <c r="B10" s="90"/>
      <c r="C10" s="8" t="s">
        <v>25</v>
      </c>
      <c r="D10" s="76">
        <f>+D11</f>
        <v>0</v>
      </c>
    </row>
    <row r="11" spans="1:10" s="10" customFormat="1" ht="17.25">
      <c r="A11" s="91"/>
      <c r="B11" s="91"/>
      <c r="C11" s="9" t="s">
        <v>10</v>
      </c>
      <c r="D11" s="77">
        <f>+D12+D31+D44</f>
        <v>0</v>
      </c>
    </row>
    <row r="12" spans="1:10" s="10" customFormat="1" ht="17.25">
      <c r="A12" s="90">
        <v>1059</v>
      </c>
      <c r="B12" s="90"/>
      <c r="C12" s="35" t="s">
        <v>11</v>
      </c>
      <c r="D12" s="95">
        <f>+D25+D19</f>
        <v>20100</v>
      </c>
    </row>
    <row r="13" spans="1:10" s="10" customFormat="1" ht="17.25">
      <c r="A13" s="98"/>
      <c r="B13" s="98"/>
      <c r="C13" s="24" t="s">
        <v>76</v>
      </c>
      <c r="D13" s="96"/>
    </row>
    <row r="14" spans="1:10" s="10" customFormat="1" ht="17.25">
      <c r="A14" s="98"/>
      <c r="B14" s="98"/>
      <c r="C14" s="35" t="s">
        <v>12</v>
      </c>
      <c r="D14" s="96"/>
    </row>
    <row r="15" spans="1:10" s="10" customFormat="1" ht="17.25">
      <c r="A15" s="98"/>
      <c r="B15" s="98"/>
      <c r="C15" s="35" t="s">
        <v>77</v>
      </c>
      <c r="D15" s="96"/>
    </row>
    <row r="16" spans="1:10" s="10" customFormat="1" ht="17.25">
      <c r="A16" s="98"/>
      <c r="B16" s="98"/>
      <c r="C16" s="35" t="s">
        <v>13</v>
      </c>
      <c r="D16" s="96"/>
    </row>
    <row r="17" spans="1:8" s="10" customFormat="1" ht="86.25">
      <c r="A17" s="91"/>
      <c r="B17" s="91"/>
      <c r="C17" s="35" t="s">
        <v>78</v>
      </c>
      <c r="D17" s="97"/>
    </row>
    <row r="18" spans="1:8" s="10" customFormat="1" ht="17.25">
      <c r="A18" s="99" t="s">
        <v>14</v>
      </c>
      <c r="B18" s="99"/>
      <c r="C18" s="99"/>
      <c r="D18" s="99"/>
    </row>
    <row r="19" spans="1:8" s="10" customFormat="1" ht="17.25">
      <c r="A19" s="90"/>
      <c r="B19" s="90">
        <v>11001</v>
      </c>
      <c r="C19" s="11" t="s">
        <v>15</v>
      </c>
      <c r="D19" s="95">
        <v>7105</v>
      </c>
    </row>
    <row r="20" spans="1:8" s="10" customFormat="1" ht="51.75">
      <c r="A20" s="98"/>
      <c r="B20" s="98"/>
      <c r="C20" s="24" t="s">
        <v>110</v>
      </c>
      <c r="D20" s="96"/>
    </row>
    <row r="21" spans="1:8" s="10" customFormat="1" ht="17.25">
      <c r="A21" s="98"/>
      <c r="B21" s="98"/>
      <c r="C21" s="11" t="s">
        <v>16</v>
      </c>
      <c r="D21" s="96"/>
    </row>
    <row r="22" spans="1:8" s="10" customFormat="1" ht="86.25">
      <c r="A22" s="98"/>
      <c r="B22" s="98"/>
      <c r="C22" s="8" t="s">
        <v>111</v>
      </c>
      <c r="D22" s="96"/>
    </row>
    <row r="23" spans="1:8" s="10" customFormat="1" ht="17.25">
      <c r="A23" s="98"/>
      <c r="B23" s="98"/>
      <c r="C23" s="11" t="s">
        <v>17</v>
      </c>
      <c r="D23" s="96"/>
    </row>
    <row r="24" spans="1:8" s="10" customFormat="1" ht="17.25">
      <c r="A24" s="98"/>
      <c r="B24" s="91"/>
      <c r="C24" s="8" t="s">
        <v>18</v>
      </c>
      <c r="D24" s="97"/>
    </row>
    <row r="25" spans="1:8" s="10" customFormat="1" ht="17.25">
      <c r="A25" s="90"/>
      <c r="B25" s="90">
        <v>11002</v>
      </c>
      <c r="C25" s="11" t="s">
        <v>15</v>
      </c>
      <c r="D25" s="95">
        <v>12995</v>
      </c>
    </row>
    <row r="26" spans="1:8" s="10" customFormat="1" ht="17.25">
      <c r="A26" s="98"/>
      <c r="B26" s="98"/>
      <c r="C26" s="24" t="s">
        <v>82</v>
      </c>
      <c r="D26" s="96"/>
    </row>
    <row r="27" spans="1:8" s="10" customFormat="1" ht="17.25">
      <c r="A27" s="98"/>
      <c r="B27" s="98"/>
      <c r="C27" s="11" t="s">
        <v>16</v>
      </c>
      <c r="D27" s="96"/>
    </row>
    <row r="28" spans="1:8" s="10" customFormat="1" ht="34.5">
      <c r="A28" s="98"/>
      <c r="B28" s="98"/>
      <c r="C28" s="8" t="s">
        <v>83</v>
      </c>
      <c r="D28" s="96"/>
      <c r="H28" s="79"/>
    </row>
    <row r="29" spans="1:8" s="10" customFormat="1" ht="17.25">
      <c r="A29" s="98"/>
      <c r="B29" s="98"/>
      <c r="C29" s="11" t="s">
        <v>17</v>
      </c>
      <c r="D29" s="96"/>
    </row>
    <row r="30" spans="1:8" s="10" customFormat="1" ht="17.25">
      <c r="A30" s="98"/>
      <c r="B30" s="91"/>
      <c r="C30" s="8" t="s">
        <v>18</v>
      </c>
      <c r="D30" s="97"/>
    </row>
    <row r="31" spans="1:8" s="10" customFormat="1" ht="17.25">
      <c r="A31" s="90">
        <v>1116</v>
      </c>
      <c r="B31" s="90"/>
      <c r="C31" s="63" t="s">
        <v>11</v>
      </c>
      <c r="D31" s="95">
        <f>+D38</f>
        <v>-16000</v>
      </c>
    </row>
    <row r="32" spans="1:8" s="10" customFormat="1" ht="17.25">
      <c r="A32" s="98"/>
      <c r="B32" s="98"/>
      <c r="C32" s="85" t="s">
        <v>90</v>
      </c>
      <c r="D32" s="96"/>
    </row>
    <row r="33" spans="1:4" s="10" customFormat="1" ht="17.25">
      <c r="A33" s="98"/>
      <c r="B33" s="98"/>
      <c r="C33" s="63" t="s">
        <v>12</v>
      </c>
      <c r="D33" s="96"/>
    </row>
    <row r="34" spans="1:4" s="10" customFormat="1" ht="17.25">
      <c r="A34" s="98"/>
      <c r="B34" s="98"/>
      <c r="C34" s="62" t="s">
        <v>91</v>
      </c>
      <c r="D34" s="96"/>
    </row>
    <row r="35" spans="1:4" s="10" customFormat="1" ht="17.25">
      <c r="A35" s="98"/>
      <c r="B35" s="98"/>
      <c r="C35" s="63" t="s">
        <v>13</v>
      </c>
      <c r="D35" s="96"/>
    </row>
    <row r="36" spans="1:4" s="10" customFormat="1" ht="17.25">
      <c r="A36" s="91"/>
      <c r="B36" s="91"/>
      <c r="C36" s="62" t="s">
        <v>92</v>
      </c>
      <c r="D36" s="97"/>
    </row>
    <row r="37" spans="1:4" s="10" customFormat="1" ht="17.25">
      <c r="A37" s="99" t="s">
        <v>14</v>
      </c>
      <c r="B37" s="99"/>
      <c r="C37" s="99"/>
      <c r="D37" s="99"/>
    </row>
    <row r="38" spans="1:4" s="10" customFormat="1" ht="17.25">
      <c r="A38" s="99"/>
      <c r="B38" s="90">
        <v>11001</v>
      </c>
      <c r="C38" s="63" t="s">
        <v>15</v>
      </c>
      <c r="D38" s="95">
        <v>-16000</v>
      </c>
    </row>
    <row r="39" spans="1:4" s="10" customFormat="1" ht="17.25">
      <c r="A39" s="99"/>
      <c r="B39" s="98"/>
      <c r="C39" s="85" t="s">
        <v>93</v>
      </c>
      <c r="D39" s="96"/>
    </row>
    <row r="40" spans="1:4" s="10" customFormat="1" ht="17.25">
      <c r="A40" s="99"/>
      <c r="B40" s="98"/>
      <c r="C40" s="63" t="s">
        <v>16</v>
      </c>
      <c r="D40" s="96"/>
    </row>
    <row r="41" spans="1:4" s="10" customFormat="1" ht="69">
      <c r="A41" s="99"/>
      <c r="B41" s="98"/>
      <c r="C41" s="62" t="s">
        <v>94</v>
      </c>
      <c r="D41" s="96"/>
    </row>
    <row r="42" spans="1:4" s="10" customFormat="1" ht="17.25">
      <c r="A42" s="99"/>
      <c r="B42" s="98"/>
      <c r="C42" s="63" t="s">
        <v>17</v>
      </c>
      <c r="D42" s="96"/>
    </row>
    <row r="43" spans="1:4" s="10" customFormat="1" ht="17.25">
      <c r="A43" s="99"/>
      <c r="B43" s="91"/>
      <c r="C43" s="62" t="s">
        <v>18</v>
      </c>
      <c r="D43" s="97"/>
    </row>
    <row r="44" spans="1:4" s="10" customFormat="1" ht="17.25">
      <c r="A44" s="90">
        <v>1187</v>
      </c>
      <c r="B44" s="90"/>
      <c r="C44" s="11" t="s">
        <v>11</v>
      </c>
      <c r="D44" s="95">
        <f>+D51</f>
        <v>-4100</v>
      </c>
    </row>
    <row r="45" spans="1:4" s="10" customFormat="1" ht="17.25">
      <c r="A45" s="98"/>
      <c r="B45" s="98"/>
      <c r="C45" s="24" t="s">
        <v>112</v>
      </c>
      <c r="D45" s="96"/>
    </row>
    <row r="46" spans="1:4" s="10" customFormat="1" ht="17.25">
      <c r="A46" s="98"/>
      <c r="B46" s="98"/>
      <c r="C46" s="11" t="s">
        <v>12</v>
      </c>
      <c r="D46" s="96"/>
    </row>
    <row r="47" spans="1:4" s="10" customFormat="1" ht="51.75">
      <c r="A47" s="98"/>
      <c r="B47" s="98"/>
      <c r="C47" s="8" t="s">
        <v>113</v>
      </c>
      <c r="D47" s="96"/>
    </row>
    <row r="48" spans="1:4" s="10" customFormat="1" ht="17.25">
      <c r="A48" s="98"/>
      <c r="B48" s="98"/>
      <c r="C48" s="11" t="s">
        <v>13</v>
      </c>
      <c r="D48" s="96"/>
    </row>
    <row r="49" spans="1:4" s="10" customFormat="1" ht="34.5">
      <c r="A49" s="91"/>
      <c r="B49" s="91"/>
      <c r="C49" s="8" t="s">
        <v>114</v>
      </c>
      <c r="D49" s="97"/>
    </row>
    <row r="50" spans="1:4" s="10" customFormat="1" ht="17.25">
      <c r="A50" s="99" t="s">
        <v>14</v>
      </c>
      <c r="B50" s="99"/>
      <c r="C50" s="99"/>
      <c r="D50" s="99"/>
    </row>
    <row r="51" spans="1:4" s="10" customFormat="1" ht="17.25">
      <c r="A51" s="99"/>
      <c r="B51" s="90">
        <v>12012</v>
      </c>
      <c r="C51" s="63" t="s">
        <v>15</v>
      </c>
      <c r="D51" s="95">
        <v>-4100</v>
      </c>
    </row>
    <row r="52" spans="1:4" s="10" customFormat="1" ht="38.25" customHeight="1">
      <c r="A52" s="99"/>
      <c r="B52" s="98"/>
      <c r="C52" s="85" t="s">
        <v>115</v>
      </c>
      <c r="D52" s="96"/>
    </row>
    <row r="53" spans="1:4" s="10" customFormat="1" ht="17.25">
      <c r="A53" s="99"/>
      <c r="B53" s="98"/>
      <c r="C53" s="63" t="s">
        <v>16</v>
      </c>
      <c r="D53" s="96"/>
    </row>
    <row r="54" spans="1:4" s="10" customFormat="1" ht="51.75">
      <c r="A54" s="99"/>
      <c r="B54" s="98"/>
      <c r="C54" s="62" t="s">
        <v>116</v>
      </c>
      <c r="D54" s="96"/>
    </row>
    <row r="55" spans="1:4" s="10" customFormat="1" ht="17.25">
      <c r="A55" s="99"/>
      <c r="B55" s="98"/>
      <c r="C55" s="63" t="s">
        <v>17</v>
      </c>
      <c r="D55" s="96"/>
    </row>
    <row r="56" spans="1:4" s="10" customFormat="1" ht="17.25">
      <c r="A56" s="99"/>
      <c r="B56" s="91"/>
      <c r="C56" s="62" t="s">
        <v>117</v>
      </c>
      <c r="D56" s="97"/>
    </row>
  </sheetData>
  <mergeCells count="30">
    <mergeCell ref="A51:A56"/>
    <mergeCell ref="B51:B56"/>
    <mergeCell ref="D51:D56"/>
    <mergeCell ref="D19:D24"/>
    <mergeCell ref="A44:A49"/>
    <mergeCell ref="B44:B49"/>
    <mergeCell ref="D44:D49"/>
    <mergeCell ref="A50:D50"/>
    <mergeCell ref="A37:D37"/>
    <mergeCell ref="A38:A43"/>
    <mergeCell ref="B38:B43"/>
    <mergeCell ref="D38:D43"/>
    <mergeCell ref="D12:D17"/>
    <mergeCell ref="A12:A17"/>
    <mergeCell ref="B12:B17"/>
    <mergeCell ref="A31:A36"/>
    <mergeCell ref="D31:D36"/>
    <mergeCell ref="B31:B36"/>
    <mergeCell ref="D25:D30"/>
    <mergeCell ref="B25:B30"/>
    <mergeCell ref="A25:A30"/>
    <mergeCell ref="A18:D18"/>
    <mergeCell ref="A19:A24"/>
    <mergeCell ref="B19:B24"/>
    <mergeCell ref="A10:A11"/>
    <mergeCell ref="B10:B11"/>
    <mergeCell ref="A5:D5"/>
    <mergeCell ref="D8:D9"/>
    <mergeCell ref="A7:B8"/>
    <mergeCell ref="C7:C9"/>
  </mergeCells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0"/>
  <sheetViews>
    <sheetView topLeftCell="A28" zoomScaleNormal="100" workbookViewId="0">
      <selection activeCell="G39" sqref="G39"/>
    </sheetView>
  </sheetViews>
  <sheetFormatPr defaultRowHeight="15"/>
  <cols>
    <col min="4" max="4" width="10" customWidth="1"/>
    <col min="5" max="5" width="11.7109375" customWidth="1"/>
    <col min="6" max="6" width="52.28515625" customWidth="1"/>
    <col min="7" max="7" width="42.5703125" style="52" customWidth="1"/>
  </cols>
  <sheetData>
    <row r="1" spans="1:7" ht="17.25">
      <c r="G1" s="23" t="s">
        <v>57</v>
      </c>
    </row>
    <row r="2" spans="1:7" ht="17.25">
      <c r="G2" s="47" t="s">
        <v>63</v>
      </c>
    </row>
    <row r="3" spans="1:7" ht="18" customHeight="1">
      <c r="A3" s="10"/>
      <c r="B3" s="10"/>
      <c r="C3" s="10"/>
      <c r="D3" s="10"/>
      <c r="E3" s="10"/>
      <c r="F3" s="10"/>
      <c r="G3" s="47" t="s">
        <v>56</v>
      </c>
    </row>
    <row r="4" spans="1:7" ht="17.25">
      <c r="A4" s="10"/>
      <c r="B4" s="10"/>
      <c r="C4" s="10"/>
      <c r="D4" s="10"/>
      <c r="E4" s="10"/>
      <c r="F4" s="10"/>
      <c r="G4" s="48"/>
    </row>
    <row r="5" spans="1:7" ht="43.15" customHeight="1">
      <c r="A5" s="92" t="s">
        <v>105</v>
      </c>
      <c r="B5" s="92"/>
      <c r="C5" s="92"/>
      <c r="D5" s="92"/>
      <c r="E5" s="92"/>
      <c r="F5" s="92"/>
      <c r="G5" s="92"/>
    </row>
    <row r="6" spans="1:7">
      <c r="A6" s="13"/>
      <c r="B6" s="13"/>
      <c r="C6" s="13"/>
      <c r="D6" s="13"/>
      <c r="E6" s="13"/>
      <c r="F6" s="13"/>
      <c r="G6" s="49" t="s">
        <v>45</v>
      </c>
    </row>
    <row r="7" spans="1:7" ht="66" customHeight="1">
      <c r="A7" s="99" t="s">
        <v>46</v>
      </c>
      <c r="B7" s="99"/>
      <c r="C7" s="99"/>
      <c r="D7" s="99" t="s">
        <v>20</v>
      </c>
      <c r="E7" s="99"/>
      <c r="F7" s="100" t="s">
        <v>47</v>
      </c>
      <c r="G7" s="61" t="s">
        <v>55</v>
      </c>
    </row>
    <row r="8" spans="1:7" ht="15" customHeight="1">
      <c r="A8" s="99"/>
      <c r="B8" s="99"/>
      <c r="C8" s="99"/>
      <c r="D8" s="99"/>
      <c r="E8" s="99"/>
      <c r="F8" s="100"/>
      <c r="G8" s="94" t="s">
        <v>22</v>
      </c>
    </row>
    <row r="9" spans="1:7" ht="24" customHeight="1">
      <c r="A9" s="1" t="s">
        <v>48</v>
      </c>
      <c r="B9" s="1" t="s">
        <v>49</v>
      </c>
      <c r="C9" s="1" t="s">
        <v>50</v>
      </c>
      <c r="D9" s="45" t="s">
        <v>23</v>
      </c>
      <c r="E9" s="14" t="s">
        <v>24</v>
      </c>
      <c r="F9" s="100"/>
      <c r="G9" s="94"/>
    </row>
    <row r="10" spans="1:7" ht="17.25">
      <c r="A10" s="99"/>
      <c r="B10" s="99"/>
      <c r="C10" s="99"/>
      <c r="D10" s="99"/>
      <c r="E10" s="99"/>
      <c r="F10" s="9" t="s">
        <v>44</v>
      </c>
      <c r="G10" s="27">
        <f>+G13</f>
        <v>0</v>
      </c>
    </row>
    <row r="11" spans="1:7" ht="17.25">
      <c r="A11" s="99"/>
      <c r="B11" s="99"/>
      <c r="C11" s="99"/>
      <c r="D11" s="99"/>
      <c r="E11" s="99"/>
      <c r="F11" s="9" t="s">
        <v>128</v>
      </c>
      <c r="G11" s="27">
        <f>+G13</f>
        <v>0</v>
      </c>
    </row>
    <row r="12" spans="1:7" ht="17.25">
      <c r="A12" s="99"/>
      <c r="B12" s="99"/>
      <c r="C12" s="99"/>
      <c r="D12" s="99"/>
      <c r="E12" s="99"/>
      <c r="F12" s="8" t="s">
        <v>43</v>
      </c>
      <c r="G12" s="1"/>
    </row>
    <row r="13" spans="1:7" ht="17.25">
      <c r="A13" s="101" t="s">
        <v>66</v>
      </c>
      <c r="B13" s="99"/>
      <c r="C13" s="99"/>
      <c r="D13" s="99"/>
      <c r="E13" s="99"/>
      <c r="F13" s="24" t="s">
        <v>65</v>
      </c>
      <c r="G13" s="26">
        <f>+G15</f>
        <v>0</v>
      </c>
    </row>
    <row r="14" spans="1:7" ht="17.25">
      <c r="A14" s="101"/>
      <c r="B14" s="99"/>
      <c r="C14" s="99"/>
      <c r="D14" s="99"/>
      <c r="E14" s="99"/>
      <c r="F14" s="25" t="s">
        <v>43</v>
      </c>
      <c r="G14" s="1"/>
    </row>
    <row r="15" spans="1:7" ht="51.75">
      <c r="A15" s="101"/>
      <c r="B15" s="102" t="s">
        <v>51</v>
      </c>
      <c r="C15" s="99"/>
      <c r="D15" s="99"/>
      <c r="E15" s="99"/>
      <c r="F15" s="9" t="s">
        <v>52</v>
      </c>
      <c r="G15" s="27">
        <f>+G17</f>
        <v>0</v>
      </c>
    </row>
    <row r="16" spans="1:7" ht="17.25">
      <c r="A16" s="101"/>
      <c r="B16" s="102"/>
      <c r="C16" s="99"/>
      <c r="D16" s="99"/>
      <c r="E16" s="99"/>
      <c r="F16" s="8" t="s">
        <v>43</v>
      </c>
      <c r="G16" s="1"/>
    </row>
    <row r="17" spans="1:7" ht="17.25">
      <c r="A17" s="101"/>
      <c r="B17" s="102"/>
      <c r="C17" s="102" t="s">
        <v>53</v>
      </c>
      <c r="D17" s="99"/>
      <c r="E17" s="99"/>
      <c r="F17" s="9" t="s">
        <v>54</v>
      </c>
      <c r="G17" s="27">
        <f>+G21+G30+G39+G50</f>
        <v>0</v>
      </c>
    </row>
    <row r="18" spans="1:7" ht="17.25">
      <c r="A18" s="101"/>
      <c r="B18" s="102"/>
      <c r="C18" s="102"/>
      <c r="D18" s="99"/>
      <c r="E18" s="99"/>
      <c r="F18" s="8" t="s">
        <v>43</v>
      </c>
      <c r="G18" s="1"/>
    </row>
    <row r="19" spans="1:7" ht="34.5">
      <c r="A19" s="101"/>
      <c r="B19" s="102"/>
      <c r="C19" s="102"/>
      <c r="D19" s="103">
        <v>1059</v>
      </c>
      <c r="E19" s="21"/>
      <c r="F19" s="87" t="s">
        <v>76</v>
      </c>
      <c r="G19" s="88">
        <f>+G21+G30</f>
        <v>20100</v>
      </c>
    </row>
    <row r="20" spans="1:7" ht="17.25">
      <c r="A20" s="101"/>
      <c r="B20" s="102"/>
      <c r="C20" s="102"/>
      <c r="D20" s="103"/>
      <c r="E20" s="21"/>
      <c r="F20" s="8" t="s">
        <v>43</v>
      </c>
      <c r="G20" s="1"/>
    </row>
    <row r="21" spans="1:7" ht="71.25" customHeight="1">
      <c r="A21" s="101"/>
      <c r="B21" s="102"/>
      <c r="C21" s="102"/>
      <c r="D21" s="103"/>
      <c r="E21" s="99">
        <v>11001</v>
      </c>
      <c r="F21" s="82" t="str">
        <f>+'Հավելված 1'!C20</f>
        <v xml:space="preserve"> Բուսասանիտարիայի  ծառայությունների, հողերի ագրոքիմիական հետազոտության և բերրիության բարձրացման միջոցառումների իրականացում</v>
      </c>
      <c r="G21" s="89">
        <f>+G23</f>
        <v>7105</v>
      </c>
    </row>
    <row r="22" spans="1:7" ht="17.25">
      <c r="A22" s="101"/>
      <c r="B22" s="102"/>
      <c r="C22" s="102"/>
      <c r="D22" s="103"/>
      <c r="E22" s="99"/>
      <c r="F22" s="33" t="s">
        <v>67</v>
      </c>
      <c r="G22" s="89"/>
    </row>
    <row r="23" spans="1:7" ht="17.25">
      <c r="A23" s="101"/>
      <c r="B23" s="102"/>
      <c r="C23" s="102"/>
      <c r="D23" s="103"/>
      <c r="E23" s="99"/>
      <c r="F23" s="35" t="s">
        <v>10</v>
      </c>
      <c r="G23" s="89">
        <f>+G25</f>
        <v>7105</v>
      </c>
    </row>
    <row r="24" spans="1:7" ht="39" customHeight="1">
      <c r="A24" s="101"/>
      <c r="B24" s="102"/>
      <c r="C24" s="102"/>
      <c r="D24" s="103"/>
      <c r="E24" s="99"/>
      <c r="F24" s="33" t="s">
        <v>68</v>
      </c>
      <c r="G24" s="50"/>
    </row>
    <row r="25" spans="1:7" ht="17.25">
      <c r="A25" s="101"/>
      <c r="B25" s="102"/>
      <c r="C25" s="102"/>
      <c r="D25" s="103"/>
      <c r="E25" s="99"/>
      <c r="F25" s="33" t="s">
        <v>44</v>
      </c>
      <c r="G25" s="50">
        <f>+G26</f>
        <v>7105</v>
      </c>
    </row>
    <row r="26" spans="1:7" ht="17.25">
      <c r="A26" s="101"/>
      <c r="B26" s="102"/>
      <c r="C26" s="102"/>
      <c r="D26" s="103"/>
      <c r="E26" s="99"/>
      <c r="F26" s="33" t="s">
        <v>69</v>
      </c>
      <c r="G26" s="50">
        <f>+G27</f>
        <v>7105</v>
      </c>
    </row>
    <row r="27" spans="1:7" ht="17.25">
      <c r="A27" s="101"/>
      <c r="B27" s="102"/>
      <c r="C27" s="102"/>
      <c r="D27" s="103"/>
      <c r="E27" s="99"/>
      <c r="F27" s="33" t="s">
        <v>70</v>
      </c>
      <c r="G27" s="50">
        <f>+G28</f>
        <v>7105</v>
      </c>
    </row>
    <row r="28" spans="1:7" ht="34.5">
      <c r="A28" s="101"/>
      <c r="B28" s="102"/>
      <c r="C28" s="102"/>
      <c r="D28" s="103"/>
      <c r="E28" s="99"/>
      <c r="F28" s="33" t="s">
        <v>71</v>
      </c>
      <c r="G28" s="50">
        <f>+G29</f>
        <v>7105</v>
      </c>
    </row>
    <row r="29" spans="1:7" ht="51.75">
      <c r="A29" s="101"/>
      <c r="B29" s="102"/>
      <c r="C29" s="102"/>
      <c r="D29" s="103"/>
      <c r="E29" s="99"/>
      <c r="F29" s="33" t="s">
        <v>72</v>
      </c>
      <c r="G29" s="50">
        <f>+'Հավելված 1'!D19</f>
        <v>7105</v>
      </c>
    </row>
    <row r="30" spans="1:7" ht="21.75" customHeight="1">
      <c r="A30" s="101"/>
      <c r="B30" s="102"/>
      <c r="C30" s="102"/>
      <c r="D30" s="103"/>
      <c r="E30" s="99">
        <v>11002</v>
      </c>
      <c r="F30" s="82" t="s">
        <v>82</v>
      </c>
      <c r="G30" s="50">
        <f>+G32</f>
        <v>12995</v>
      </c>
    </row>
    <row r="31" spans="1:7" ht="17.25">
      <c r="A31" s="101"/>
      <c r="B31" s="102"/>
      <c r="C31" s="102"/>
      <c r="D31" s="103"/>
      <c r="E31" s="99"/>
      <c r="F31" s="33" t="s">
        <v>67</v>
      </c>
      <c r="G31" s="50"/>
    </row>
    <row r="32" spans="1:7" ht="17.25">
      <c r="A32" s="101"/>
      <c r="B32" s="102"/>
      <c r="C32" s="102"/>
      <c r="D32" s="103"/>
      <c r="E32" s="99"/>
      <c r="F32" s="35" t="s">
        <v>10</v>
      </c>
      <c r="G32" s="50">
        <f>+G34</f>
        <v>12995</v>
      </c>
    </row>
    <row r="33" spans="1:7" ht="39" customHeight="1">
      <c r="A33" s="101"/>
      <c r="B33" s="102"/>
      <c r="C33" s="102"/>
      <c r="D33" s="103"/>
      <c r="E33" s="99"/>
      <c r="F33" s="33" t="s">
        <v>68</v>
      </c>
      <c r="G33" s="50"/>
    </row>
    <row r="34" spans="1:7" ht="17.25">
      <c r="A34" s="101"/>
      <c r="B34" s="102"/>
      <c r="C34" s="102"/>
      <c r="D34" s="103"/>
      <c r="E34" s="99"/>
      <c r="F34" s="33" t="s">
        <v>44</v>
      </c>
      <c r="G34" s="50">
        <f>+G35</f>
        <v>12995</v>
      </c>
    </row>
    <row r="35" spans="1:7" ht="17.25">
      <c r="A35" s="101"/>
      <c r="B35" s="102"/>
      <c r="C35" s="102"/>
      <c r="D35" s="103"/>
      <c r="E35" s="99"/>
      <c r="F35" s="33" t="s">
        <v>69</v>
      </c>
      <c r="G35" s="50">
        <f>+G36</f>
        <v>12995</v>
      </c>
    </row>
    <row r="36" spans="1:7" ht="17.25">
      <c r="A36" s="101"/>
      <c r="B36" s="102"/>
      <c r="C36" s="102"/>
      <c r="D36" s="103"/>
      <c r="E36" s="99"/>
      <c r="F36" s="33" t="s">
        <v>70</v>
      </c>
      <c r="G36" s="50">
        <f>+G37</f>
        <v>12995</v>
      </c>
    </row>
    <row r="37" spans="1:7" ht="34.5">
      <c r="A37" s="101"/>
      <c r="B37" s="102"/>
      <c r="C37" s="102"/>
      <c r="D37" s="103"/>
      <c r="E37" s="99"/>
      <c r="F37" s="33" t="s">
        <v>71</v>
      </c>
      <c r="G37" s="50">
        <f>+G38</f>
        <v>12995</v>
      </c>
    </row>
    <row r="38" spans="1:7" ht="51.75">
      <c r="A38" s="101"/>
      <c r="B38" s="102"/>
      <c r="C38" s="102"/>
      <c r="D38" s="103"/>
      <c r="E38" s="99"/>
      <c r="F38" s="33" t="s">
        <v>72</v>
      </c>
      <c r="G38" s="50">
        <f>+'Հավելված 1'!D25</f>
        <v>12995</v>
      </c>
    </row>
    <row r="39" spans="1:7" ht="17.25">
      <c r="A39" s="101"/>
      <c r="B39" s="102"/>
      <c r="C39" s="102"/>
      <c r="D39" s="103">
        <v>1116</v>
      </c>
      <c r="E39" s="21"/>
      <c r="F39" s="62" t="s">
        <v>90</v>
      </c>
      <c r="G39" s="27">
        <f>+G41</f>
        <v>-16000</v>
      </c>
    </row>
    <row r="40" spans="1:7" ht="17.25">
      <c r="A40" s="101"/>
      <c r="B40" s="102"/>
      <c r="C40" s="102"/>
      <c r="D40" s="103"/>
      <c r="E40" s="21"/>
      <c r="F40" s="8" t="s">
        <v>43</v>
      </c>
      <c r="G40" s="51"/>
    </row>
    <row r="41" spans="1:7" ht="34.5">
      <c r="A41" s="101"/>
      <c r="B41" s="102"/>
      <c r="C41" s="102"/>
      <c r="D41" s="103"/>
      <c r="E41" s="99">
        <v>11001</v>
      </c>
      <c r="F41" s="82" t="s">
        <v>93</v>
      </c>
      <c r="G41" s="50">
        <f>+G43</f>
        <v>-16000</v>
      </c>
    </row>
    <row r="42" spans="1:7" ht="17.25">
      <c r="A42" s="101"/>
      <c r="B42" s="102"/>
      <c r="C42" s="102"/>
      <c r="D42" s="103"/>
      <c r="E42" s="99"/>
      <c r="F42" s="83" t="s">
        <v>67</v>
      </c>
      <c r="G42" s="50"/>
    </row>
    <row r="43" spans="1:7" ht="17.25">
      <c r="A43" s="101"/>
      <c r="B43" s="102"/>
      <c r="C43" s="102"/>
      <c r="D43" s="103"/>
      <c r="E43" s="99"/>
      <c r="F43" s="33" t="s">
        <v>10</v>
      </c>
      <c r="G43" s="50">
        <f>+G45</f>
        <v>-16000</v>
      </c>
    </row>
    <row r="44" spans="1:7" ht="36" customHeight="1">
      <c r="A44" s="101"/>
      <c r="B44" s="102"/>
      <c r="C44" s="102"/>
      <c r="D44" s="103"/>
      <c r="E44" s="99"/>
      <c r="F44" s="33" t="s">
        <v>68</v>
      </c>
      <c r="G44" s="50"/>
    </row>
    <row r="45" spans="1:7" ht="17.25">
      <c r="A45" s="101"/>
      <c r="B45" s="102"/>
      <c r="C45" s="102"/>
      <c r="D45" s="103"/>
      <c r="E45" s="99"/>
      <c r="F45" s="33" t="s">
        <v>44</v>
      </c>
      <c r="G45" s="50">
        <f>+G46</f>
        <v>-16000</v>
      </c>
    </row>
    <row r="46" spans="1:7" ht="17.25">
      <c r="A46" s="101"/>
      <c r="B46" s="102"/>
      <c r="C46" s="102"/>
      <c r="D46" s="103"/>
      <c r="E46" s="99"/>
      <c r="F46" s="33" t="s">
        <v>69</v>
      </c>
      <c r="G46" s="50">
        <f>+G47</f>
        <v>-16000</v>
      </c>
    </row>
    <row r="47" spans="1:7" ht="17.25">
      <c r="A47" s="101"/>
      <c r="B47" s="102"/>
      <c r="C47" s="102"/>
      <c r="D47" s="103"/>
      <c r="E47" s="99"/>
      <c r="F47" s="33" t="s">
        <v>70</v>
      </c>
      <c r="G47" s="50">
        <f>+G48</f>
        <v>-16000</v>
      </c>
    </row>
    <row r="48" spans="1:7" ht="34.5">
      <c r="A48" s="101"/>
      <c r="B48" s="102"/>
      <c r="C48" s="102"/>
      <c r="D48" s="103"/>
      <c r="E48" s="99"/>
      <c r="F48" s="33" t="s">
        <v>71</v>
      </c>
      <c r="G48" s="50">
        <f>+G49</f>
        <v>-16000</v>
      </c>
    </row>
    <row r="49" spans="1:7" ht="51.75">
      <c r="A49" s="101"/>
      <c r="B49" s="102"/>
      <c r="C49" s="102"/>
      <c r="D49" s="103"/>
      <c r="E49" s="99"/>
      <c r="F49" s="33" t="s">
        <v>72</v>
      </c>
      <c r="G49" s="50">
        <f>+'Հավելված 1'!D38</f>
        <v>-16000</v>
      </c>
    </row>
    <row r="50" spans="1:7" ht="34.5">
      <c r="A50" s="101"/>
      <c r="B50" s="102"/>
      <c r="C50" s="102"/>
      <c r="D50" s="104">
        <v>1187</v>
      </c>
      <c r="E50" s="21"/>
      <c r="F50" s="82" t="s">
        <v>112</v>
      </c>
      <c r="G50" s="27">
        <f>+G52</f>
        <v>-4100</v>
      </c>
    </row>
    <row r="51" spans="1:7" ht="17.25">
      <c r="A51" s="101"/>
      <c r="B51" s="102"/>
      <c r="C51" s="102"/>
      <c r="D51" s="105"/>
      <c r="E51" s="21"/>
      <c r="F51" s="33" t="s">
        <v>43</v>
      </c>
      <c r="G51" s="51"/>
    </row>
    <row r="52" spans="1:7" ht="53.25" customHeight="1">
      <c r="A52" s="101"/>
      <c r="B52" s="102"/>
      <c r="C52" s="102"/>
      <c r="D52" s="105"/>
      <c r="E52" s="99">
        <v>12012</v>
      </c>
      <c r="F52" s="33" t="s">
        <v>115</v>
      </c>
      <c r="G52" s="50">
        <f>+G54</f>
        <v>-4100</v>
      </c>
    </row>
    <row r="53" spans="1:7" ht="17.25">
      <c r="A53" s="101"/>
      <c r="B53" s="102"/>
      <c r="C53" s="102"/>
      <c r="D53" s="105"/>
      <c r="E53" s="99"/>
      <c r="F53" s="33" t="s">
        <v>67</v>
      </c>
      <c r="G53" s="50"/>
    </row>
    <row r="54" spans="1:7" ht="17.25">
      <c r="A54" s="101"/>
      <c r="B54" s="102"/>
      <c r="C54" s="102"/>
      <c r="D54" s="105"/>
      <c r="E54" s="99"/>
      <c r="F54" s="33" t="s">
        <v>10</v>
      </c>
      <c r="G54" s="50">
        <f>+G56</f>
        <v>-4100</v>
      </c>
    </row>
    <row r="55" spans="1:7" ht="39.75" customHeight="1">
      <c r="A55" s="101"/>
      <c r="B55" s="102"/>
      <c r="C55" s="102"/>
      <c r="D55" s="105"/>
      <c r="E55" s="99"/>
      <c r="F55" s="33" t="s">
        <v>68</v>
      </c>
      <c r="G55" s="50"/>
    </row>
    <row r="56" spans="1:7" ht="17.25">
      <c r="A56" s="101"/>
      <c r="B56" s="102"/>
      <c r="C56" s="102"/>
      <c r="D56" s="105"/>
      <c r="E56" s="99"/>
      <c r="F56" s="33" t="s">
        <v>44</v>
      </c>
      <c r="G56" s="50">
        <f>+G57</f>
        <v>-4100</v>
      </c>
    </row>
    <row r="57" spans="1:7" ht="17.25">
      <c r="A57" s="101"/>
      <c r="B57" s="102"/>
      <c r="C57" s="102"/>
      <c r="D57" s="105"/>
      <c r="E57" s="99"/>
      <c r="F57" s="33" t="s">
        <v>69</v>
      </c>
      <c r="G57" s="50">
        <f>+G58</f>
        <v>-4100</v>
      </c>
    </row>
    <row r="58" spans="1:7" ht="17.25">
      <c r="A58" s="101"/>
      <c r="B58" s="102"/>
      <c r="C58" s="102"/>
      <c r="D58" s="105"/>
      <c r="E58" s="99"/>
      <c r="F58" s="33" t="s">
        <v>118</v>
      </c>
      <c r="G58" s="50">
        <f>+G59</f>
        <v>-4100</v>
      </c>
    </row>
    <row r="59" spans="1:7" ht="34.5">
      <c r="A59" s="101"/>
      <c r="B59" s="102"/>
      <c r="C59" s="102"/>
      <c r="D59" s="105"/>
      <c r="E59" s="99"/>
      <c r="F59" s="33" t="s">
        <v>119</v>
      </c>
      <c r="G59" s="50">
        <f>+G60</f>
        <v>-4100</v>
      </c>
    </row>
    <row r="60" spans="1:7" ht="34.5">
      <c r="A60" s="101"/>
      <c r="B60" s="102"/>
      <c r="C60" s="102"/>
      <c r="D60" s="106"/>
      <c r="E60" s="99"/>
      <c r="F60" s="33" t="s">
        <v>120</v>
      </c>
      <c r="G60" s="50">
        <f>+'Հավելված 1'!D51</f>
        <v>-4100</v>
      </c>
    </row>
  </sheetData>
  <mergeCells count="20">
    <mergeCell ref="E52:E60"/>
    <mergeCell ref="A13:A60"/>
    <mergeCell ref="B15:B60"/>
    <mergeCell ref="C17:C60"/>
    <mergeCell ref="D19:D38"/>
    <mergeCell ref="D50:D60"/>
    <mergeCell ref="D39:D49"/>
    <mergeCell ref="E41:E49"/>
    <mergeCell ref="E30:E38"/>
    <mergeCell ref="A10:A12"/>
    <mergeCell ref="B10:B14"/>
    <mergeCell ref="C10:C16"/>
    <mergeCell ref="E21:E29"/>
    <mergeCell ref="D10:D18"/>
    <mergeCell ref="E10:E18"/>
    <mergeCell ref="A7:C8"/>
    <mergeCell ref="F7:F9"/>
    <mergeCell ref="A5:G5"/>
    <mergeCell ref="G8:G9"/>
    <mergeCell ref="D7:E8"/>
  </mergeCells>
  <pageMargins left="0.7" right="0.7" top="0.75" bottom="0.75" header="0.3" footer="0.3"/>
  <pageSetup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9"/>
  <sheetViews>
    <sheetView topLeftCell="A3" zoomScale="84" zoomScaleNormal="84" workbookViewId="0">
      <selection activeCell="F21" sqref="F21"/>
    </sheetView>
  </sheetViews>
  <sheetFormatPr defaultColWidth="9.140625" defaultRowHeight="17.25"/>
  <cols>
    <col min="1" max="1" width="0.140625" style="2" customWidth="1"/>
    <col min="2" max="2" width="10.42578125" style="3" customWidth="1"/>
    <col min="3" max="3" width="8.7109375" style="3" customWidth="1"/>
    <col min="4" max="4" width="7.140625" style="4" customWidth="1"/>
    <col min="5" max="5" width="6" style="4" customWidth="1"/>
    <col min="6" max="6" width="49" style="4" customWidth="1"/>
    <col min="7" max="7" width="81.28515625" style="3" customWidth="1"/>
    <col min="8" max="8" width="39" style="44" customWidth="1"/>
    <col min="9" max="16384" width="9.140625" style="2"/>
  </cols>
  <sheetData>
    <row r="1" spans="2:15">
      <c r="F1" s="20"/>
      <c r="G1" s="128" t="s">
        <v>60</v>
      </c>
      <c r="H1" s="128"/>
      <c r="I1" s="18"/>
      <c r="J1" s="18"/>
    </row>
    <row r="2" spans="2:15">
      <c r="F2" s="128" t="s">
        <v>64</v>
      </c>
      <c r="G2" s="128"/>
      <c r="H2" s="128"/>
      <c r="I2" s="18"/>
      <c r="J2" s="18"/>
    </row>
    <row r="3" spans="2:15">
      <c r="F3" s="20"/>
      <c r="G3" s="128" t="s">
        <v>58</v>
      </c>
      <c r="H3" s="128"/>
      <c r="I3" s="18"/>
      <c r="J3" s="18"/>
    </row>
    <row r="5" spans="2:15" ht="50.45" customHeight="1">
      <c r="B5" s="129" t="s">
        <v>84</v>
      </c>
      <c r="C5" s="129"/>
      <c r="D5" s="129"/>
      <c r="E5" s="129"/>
      <c r="F5" s="129"/>
      <c r="G5" s="129"/>
      <c r="H5" s="129"/>
      <c r="I5" s="20"/>
      <c r="J5" s="19"/>
      <c r="K5" s="20"/>
      <c r="L5" s="20"/>
      <c r="M5" s="20"/>
      <c r="N5" s="7"/>
      <c r="O5" s="7"/>
    </row>
    <row r="6" spans="2:15" ht="16.5" customHeight="1">
      <c r="H6" s="39" t="s">
        <v>0</v>
      </c>
      <c r="I6" s="20"/>
      <c r="J6" s="20"/>
      <c r="K6" s="20"/>
      <c r="L6" s="20"/>
      <c r="M6" s="20"/>
      <c r="N6"/>
      <c r="O6"/>
    </row>
    <row r="7" spans="2:15" ht="34.5" customHeight="1">
      <c r="B7" s="121" t="s">
        <v>1</v>
      </c>
      <c r="C7" s="122"/>
      <c r="D7" s="123" t="s">
        <v>2</v>
      </c>
      <c r="E7" s="123"/>
      <c r="F7" s="123"/>
      <c r="G7" s="123" t="s">
        <v>3</v>
      </c>
      <c r="H7" s="40" t="s">
        <v>4</v>
      </c>
      <c r="I7" s="107"/>
      <c r="J7" s="107"/>
      <c r="K7" s="107"/>
      <c r="L7" s="107"/>
      <c r="M7" s="107"/>
      <c r="N7" s="107"/>
      <c r="O7" s="107"/>
    </row>
    <row r="8" spans="2:15" ht="72" customHeight="1">
      <c r="B8" s="46" t="s">
        <v>5</v>
      </c>
      <c r="C8" s="46" t="s">
        <v>6</v>
      </c>
      <c r="D8" s="123"/>
      <c r="E8" s="123"/>
      <c r="F8" s="123"/>
      <c r="G8" s="123"/>
      <c r="H8" s="40" t="s">
        <v>73</v>
      </c>
    </row>
    <row r="9" spans="2:15" ht="12.75" customHeight="1">
      <c r="B9" s="5">
        <v>1</v>
      </c>
      <c r="C9" s="5">
        <v>2</v>
      </c>
      <c r="D9" s="124">
        <v>3</v>
      </c>
      <c r="E9" s="124"/>
      <c r="F9" s="124"/>
      <c r="G9" s="5">
        <v>4</v>
      </c>
      <c r="H9" s="41">
        <v>5</v>
      </c>
    </row>
    <row r="10" spans="2:15" ht="30.6" customHeight="1">
      <c r="B10" s="118" t="s">
        <v>7</v>
      </c>
      <c r="C10" s="119"/>
      <c r="D10" s="119"/>
      <c r="E10" s="119"/>
      <c r="F10" s="119"/>
      <c r="G10" s="120"/>
      <c r="H10" s="42">
        <f>+H11</f>
        <v>4100</v>
      </c>
    </row>
    <row r="11" spans="2:15" ht="33" customHeight="1">
      <c r="B11" s="108" t="s">
        <v>8</v>
      </c>
      <c r="C11" s="109"/>
      <c r="D11" s="109"/>
      <c r="E11" s="109"/>
      <c r="F11" s="109"/>
      <c r="G11" s="110"/>
      <c r="H11" s="43">
        <f>+H12+H17</f>
        <v>4100</v>
      </c>
    </row>
    <row r="12" spans="2:15" s="6" customFormat="1" ht="36" customHeight="1">
      <c r="B12" s="53">
        <v>1059</v>
      </c>
      <c r="C12" s="111" t="s">
        <v>79</v>
      </c>
      <c r="D12" s="112"/>
      <c r="E12" s="112"/>
      <c r="F12" s="113"/>
      <c r="G12" s="54"/>
      <c r="H12" s="50">
        <f>+H13+H15</f>
        <v>20100</v>
      </c>
    </row>
    <row r="13" spans="2:15" ht="57.75" customHeight="1">
      <c r="B13" s="114"/>
      <c r="C13" s="55">
        <v>11001</v>
      </c>
      <c r="D13" s="115" t="s">
        <v>110</v>
      </c>
      <c r="E13" s="116"/>
      <c r="F13" s="117"/>
      <c r="G13" s="56" t="s">
        <v>8</v>
      </c>
      <c r="H13" s="50">
        <f>+H14</f>
        <v>7105</v>
      </c>
    </row>
    <row r="14" spans="2:15" ht="31.15" customHeight="1">
      <c r="B14" s="114"/>
      <c r="C14" s="57"/>
      <c r="D14" s="125"/>
      <c r="E14" s="126"/>
      <c r="F14" s="127"/>
      <c r="G14" s="58" t="s">
        <v>9</v>
      </c>
      <c r="H14" s="50">
        <f>+'Հավելված 1'!D19</f>
        <v>7105</v>
      </c>
    </row>
    <row r="15" spans="2:15" ht="40.9" customHeight="1">
      <c r="B15" s="114"/>
      <c r="C15" s="55">
        <v>11002</v>
      </c>
      <c r="D15" s="115" t="s">
        <v>82</v>
      </c>
      <c r="E15" s="116"/>
      <c r="F15" s="117"/>
      <c r="G15" s="56" t="s">
        <v>8</v>
      </c>
      <c r="H15" s="50">
        <f>+H16</f>
        <v>12995</v>
      </c>
    </row>
    <row r="16" spans="2:15" ht="31.15" customHeight="1">
      <c r="B16" s="114"/>
      <c r="C16" s="57"/>
      <c r="D16" s="125"/>
      <c r="E16" s="126"/>
      <c r="F16" s="127"/>
      <c r="G16" s="58" t="s">
        <v>9</v>
      </c>
      <c r="H16" s="50">
        <f>+'Հավելված 1'!D25</f>
        <v>12995</v>
      </c>
    </row>
    <row r="17" spans="2:8" s="6" customFormat="1" ht="36" customHeight="1">
      <c r="B17" s="53">
        <v>1116</v>
      </c>
      <c r="C17" s="111" t="s">
        <v>90</v>
      </c>
      <c r="D17" s="112"/>
      <c r="E17" s="112"/>
      <c r="F17" s="113"/>
      <c r="G17" s="54"/>
      <c r="H17" s="50">
        <f>+H18</f>
        <v>-16000</v>
      </c>
    </row>
    <row r="18" spans="2:8" ht="40.9" customHeight="1">
      <c r="B18" s="114"/>
      <c r="C18" s="55">
        <v>11001</v>
      </c>
      <c r="D18" s="115" t="s">
        <v>95</v>
      </c>
      <c r="E18" s="116"/>
      <c r="F18" s="117"/>
      <c r="G18" s="56" t="s">
        <v>8</v>
      </c>
      <c r="H18" s="50">
        <f>+H19</f>
        <v>-16000</v>
      </c>
    </row>
    <row r="19" spans="2:8" ht="31.15" customHeight="1">
      <c r="B19" s="114"/>
      <c r="C19" s="57"/>
      <c r="D19" s="125"/>
      <c r="E19" s="126"/>
      <c r="F19" s="127"/>
      <c r="G19" s="58" t="s">
        <v>9</v>
      </c>
      <c r="H19" s="50">
        <f>+'Հավելված 1'!D38</f>
        <v>-16000</v>
      </c>
    </row>
  </sheetData>
  <mergeCells count="22">
    <mergeCell ref="C17:F17"/>
    <mergeCell ref="B18:B19"/>
    <mergeCell ref="D18:F18"/>
    <mergeCell ref="D19:F19"/>
    <mergeCell ref="G1:H1"/>
    <mergeCell ref="F2:H2"/>
    <mergeCell ref="G3:H3"/>
    <mergeCell ref="D16:F16"/>
    <mergeCell ref="B5:H5"/>
    <mergeCell ref="B13:B14"/>
    <mergeCell ref="D13:F13"/>
    <mergeCell ref="D14:F14"/>
    <mergeCell ref="I7:O7"/>
    <mergeCell ref="B11:G11"/>
    <mergeCell ref="C12:F12"/>
    <mergeCell ref="B15:B16"/>
    <mergeCell ref="D15:F15"/>
    <mergeCell ref="B10:G10"/>
    <mergeCell ref="B7:C7"/>
    <mergeCell ref="D7:F8"/>
    <mergeCell ref="G7:G8"/>
    <mergeCell ref="D9:F9"/>
  </mergeCells>
  <pageMargins left="0.7" right="0.7" top="0.75" bottom="0.75" header="0.3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5"/>
  <sheetViews>
    <sheetView tabSelected="1" topLeftCell="A61" workbookViewId="0">
      <selection sqref="A1:C65"/>
    </sheetView>
  </sheetViews>
  <sheetFormatPr defaultColWidth="9.140625" defaultRowHeight="17.25"/>
  <cols>
    <col min="1" max="1" width="23.42578125" style="30" customWidth="1"/>
    <col min="2" max="2" width="49.7109375" style="30" customWidth="1"/>
    <col min="3" max="3" width="40" style="30" customWidth="1"/>
    <col min="4" max="4" width="12" style="30" bestFit="1" customWidth="1"/>
    <col min="5" max="6" width="9.140625" style="30"/>
    <col min="7" max="7" width="11.42578125" style="30" bestFit="1" customWidth="1"/>
    <col min="8" max="8" width="27.7109375" style="30" customWidth="1"/>
    <col min="9" max="16384" width="9.140625" style="30"/>
  </cols>
  <sheetData>
    <row r="1" spans="1:7">
      <c r="A1" s="29"/>
      <c r="B1" s="29"/>
      <c r="C1" s="22" t="s">
        <v>61</v>
      </c>
      <c r="E1" s="20"/>
    </row>
    <row r="2" spans="1:7">
      <c r="A2" s="29"/>
      <c r="B2" s="29"/>
      <c r="C2" s="18" t="s">
        <v>64</v>
      </c>
      <c r="D2" s="18"/>
      <c r="E2" s="20"/>
    </row>
    <row r="3" spans="1:7">
      <c r="A3" s="29"/>
      <c r="B3" s="29"/>
      <c r="C3" s="23" t="s">
        <v>58</v>
      </c>
      <c r="E3" s="20"/>
    </row>
    <row r="4" spans="1:7">
      <c r="A4" s="29"/>
      <c r="B4" s="29"/>
      <c r="C4" s="22"/>
      <c r="D4" s="20"/>
      <c r="E4" s="20"/>
    </row>
    <row r="5" spans="1:7">
      <c r="A5" s="136" t="s">
        <v>104</v>
      </c>
      <c r="B5" s="136"/>
      <c r="C5" s="136"/>
      <c r="D5" s="66"/>
      <c r="E5" s="19"/>
    </row>
    <row r="6" spans="1:7">
      <c r="A6" s="29"/>
      <c r="B6" s="29"/>
      <c r="C6" s="29"/>
      <c r="D6" s="20"/>
      <c r="E6" s="18"/>
      <c r="F6" s="20"/>
    </row>
    <row r="7" spans="1:7">
      <c r="A7" s="138" t="s">
        <v>26</v>
      </c>
      <c r="B7" s="138"/>
      <c r="C7" s="138"/>
      <c r="D7" s="20"/>
      <c r="E7" s="19"/>
      <c r="F7" s="20"/>
      <c r="G7" s="20"/>
    </row>
    <row r="8" spans="1:7">
      <c r="A8" s="135" t="s">
        <v>27</v>
      </c>
      <c r="B8" s="135"/>
      <c r="C8" s="135"/>
      <c r="D8" s="20"/>
      <c r="E8" s="20"/>
      <c r="F8" s="20"/>
      <c r="G8" s="20"/>
    </row>
    <row r="9" spans="1:7">
      <c r="A9" s="29"/>
      <c r="B9" s="29"/>
      <c r="C9" s="29"/>
      <c r="D9" s="137" t="s">
        <v>62</v>
      </c>
      <c r="E9" s="137"/>
      <c r="F9" s="137"/>
      <c r="G9" s="137"/>
    </row>
    <row r="10" spans="1:7">
      <c r="A10" s="31" t="s">
        <v>28</v>
      </c>
      <c r="B10" s="135" t="s">
        <v>29</v>
      </c>
      <c r="C10" s="135"/>
    </row>
    <row r="11" spans="1:7">
      <c r="A11" s="32">
        <v>1059</v>
      </c>
      <c r="B11" s="139" t="s">
        <v>80</v>
      </c>
      <c r="C11" s="139"/>
    </row>
    <row r="12" spans="1:7">
      <c r="A12" s="29"/>
      <c r="B12" s="29"/>
      <c r="C12" s="29"/>
    </row>
    <row r="13" spans="1:7">
      <c r="A13" s="131" t="s">
        <v>30</v>
      </c>
      <c r="B13" s="131"/>
      <c r="C13" s="131"/>
    </row>
    <row r="14" spans="1:7" ht="51.75">
      <c r="A14" s="33" t="s">
        <v>31</v>
      </c>
      <c r="B14" s="35">
        <v>1059</v>
      </c>
      <c r="C14" s="64" t="s">
        <v>74</v>
      </c>
    </row>
    <row r="15" spans="1:7" ht="34.5">
      <c r="A15" s="33" t="s">
        <v>32</v>
      </c>
      <c r="B15" s="35">
        <v>11001</v>
      </c>
      <c r="C15" s="34" t="s">
        <v>33</v>
      </c>
    </row>
    <row r="16" spans="1:7" ht="69">
      <c r="A16" s="33" t="s">
        <v>34</v>
      </c>
      <c r="B16" s="86" t="s">
        <v>121</v>
      </c>
      <c r="C16" s="33"/>
    </row>
    <row r="17" spans="1:7" ht="155.25">
      <c r="A17" s="33" t="s">
        <v>35</v>
      </c>
      <c r="B17" s="35" t="s">
        <v>122</v>
      </c>
      <c r="C17" s="33"/>
    </row>
    <row r="18" spans="1:7" ht="34.5">
      <c r="A18" s="33" t="s">
        <v>36</v>
      </c>
      <c r="B18" s="35" t="s">
        <v>39</v>
      </c>
      <c r="C18" s="33"/>
    </row>
    <row r="19" spans="1:7" ht="51.75">
      <c r="A19" s="33" t="s">
        <v>40</v>
      </c>
      <c r="B19" s="35" t="s">
        <v>41</v>
      </c>
      <c r="C19" s="33"/>
    </row>
    <row r="20" spans="1:7">
      <c r="A20" s="132" t="s">
        <v>37</v>
      </c>
      <c r="B20" s="132"/>
      <c r="C20" s="33"/>
    </row>
    <row r="21" spans="1:7" ht="40.5" customHeight="1">
      <c r="A21" s="130" t="s">
        <v>126</v>
      </c>
      <c r="B21" s="130"/>
      <c r="C21" s="60">
        <v>4940</v>
      </c>
    </row>
    <row r="22" spans="1:7">
      <c r="A22" s="134" t="s">
        <v>38</v>
      </c>
      <c r="B22" s="134"/>
      <c r="C22" s="37">
        <f>+'Հավելված 1'!D19</f>
        <v>7105</v>
      </c>
      <c r="G22" s="65"/>
    </row>
    <row r="23" spans="1:7">
      <c r="A23" s="29"/>
      <c r="B23" s="29"/>
      <c r="C23" s="29"/>
    </row>
    <row r="24" spans="1:7">
      <c r="A24" s="131" t="s">
        <v>30</v>
      </c>
      <c r="B24" s="131"/>
      <c r="C24" s="131"/>
    </row>
    <row r="25" spans="1:7" ht="51.75">
      <c r="A25" s="33" t="s">
        <v>31</v>
      </c>
      <c r="B25" s="35" t="s">
        <v>85</v>
      </c>
      <c r="C25" s="64" t="s">
        <v>74</v>
      </c>
    </row>
    <row r="26" spans="1:7" ht="34.5">
      <c r="A26" s="33" t="s">
        <v>32</v>
      </c>
      <c r="B26" s="35" t="s">
        <v>86</v>
      </c>
      <c r="C26" s="34" t="s">
        <v>33</v>
      </c>
    </row>
    <row r="27" spans="1:7" ht="34.5">
      <c r="A27" s="33" t="s">
        <v>34</v>
      </c>
      <c r="B27" s="86" t="s">
        <v>87</v>
      </c>
      <c r="C27" s="33"/>
    </row>
    <row r="28" spans="1:7" ht="34.5">
      <c r="A28" s="33" t="s">
        <v>35</v>
      </c>
      <c r="B28" s="35" t="s">
        <v>88</v>
      </c>
      <c r="C28" s="33"/>
    </row>
    <row r="29" spans="1:7" ht="34.5">
      <c r="A29" s="33" t="s">
        <v>36</v>
      </c>
      <c r="B29" s="35" t="s">
        <v>39</v>
      </c>
      <c r="C29" s="33"/>
    </row>
    <row r="30" spans="1:7" ht="51.75">
      <c r="A30" s="33" t="s">
        <v>40</v>
      </c>
      <c r="B30" s="35" t="s">
        <v>41</v>
      </c>
      <c r="C30" s="33"/>
    </row>
    <row r="31" spans="1:7">
      <c r="A31" s="132" t="s">
        <v>37</v>
      </c>
      <c r="B31" s="132"/>
      <c r="C31" s="33"/>
    </row>
    <row r="32" spans="1:7" ht="48" customHeight="1">
      <c r="A32" s="130" t="s">
        <v>89</v>
      </c>
      <c r="B32" s="130"/>
      <c r="C32" s="60">
        <v>31250</v>
      </c>
      <c r="D32" s="84"/>
    </row>
    <row r="33" spans="1:7">
      <c r="A33" s="134" t="s">
        <v>38</v>
      </c>
      <c r="B33" s="134"/>
      <c r="C33" s="37">
        <f>+'Հավելված 1'!D25</f>
        <v>12995</v>
      </c>
      <c r="G33" s="65"/>
    </row>
    <row r="34" spans="1:7">
      <c r="A34" s="80"/>
      <c r="B34" s="80"/>
      <c r="C34" s="81"/>
      <c r="G34" s="65"/>
    </row>
    <row r="35" spans="1:7">
      <c r="A35" s="31" t="s">
        <v>28</v>
      </c>
      <c r="B35" s="135" t="s">
        <v>29</v>
      </c>
      <c r="C35" s="135"/>
    </row>
    <row r="36" spans="1:7">
      <c r="A36" s="32">
        <v>1116</v>
      </c>
      <c r="B36" s="139" t="s">
        <v>96</v>
      </c>
      <c r="C36" s="139"/>
      <c r="D36" s="130"/>
      <c r="E36" s="130"/>
    </row>
    <row r="37" spans="1:7">
      <c r="A37" s="29"/>
      <c r="B37" s="29"/>
      <c r="C37" s="29"/>
    </row>
    <row r="38" spans="1:7">
      <c r="A38" s="131" t="s">
        <v>30</v>
      </c>
      <c r="B38" s="131"/>
      <c r="C38" s="131"/>
      <c r="D38" s="59"/>
      <c r="E38" s="59"/>
    </row>
    <row r="39" spans="1:7" ht="51.75">
      <c r="A39" s="33" t="s">
        <v>31</v>
      </c>
      <c r="B39" s="35" t="s">
        <v>97</v>
      </c>
      <c r="C39" s="64" t="s">
        <v>75</v>
      </c>
    </row>
    <row r="40" spans="1:7" ht="34.5">
      <c r="A40" s="33" t="s">
        <v>32</v>
      </c>
      <c r="B40" s="35" t="s">
        <v>98</v>
      </c>
      <c r="C40" s="34" t="s">
        <v>33</v>
      </c>
    </row>
    <row r="41" spans="1:7" ht="34.5">
      <c r="A41" s="33" t="s">
        <v>34</v>
      </c>
      <c r="B41" s="86" t="s">
        <v>99</v>
      </c>
      <c r="C41" s="33"/>
    </row>
    <row r="42" spans="1:7" ht="103.5">
      <c r="A42" s="33" t="s">
        <v>35</v>
      </c>
      <c r="B42" s="35" t="s">
        <v>100</v>
      </c>
      <c r="C42" s="33"/>
    </row>
    <row r="43" spans="1:7" ht="34.5">
      <c r="A43" s="33" t="s">
        <v>36</v>
      </c>
      <c r="B43" s="35" t="s">
        <v>39</v>
      </c>
      <c r="C43" s="33"/>
    </row>
    <row r="44" spans="1:7" ht="51.75">
      <c r="A44" s="33" t="s">
        <v>42</v>
      </c>
      <c r="B44" s="35" t="s">
        <v>41</v>
      </c>
      <c r="C44" s="33"/>
    </row>
    <row r="45" spans="1:7">
      <c r="A45" s="132" t="s">
        <v>37</v>
      </c>
      <c r="B45" s="132"/>
      <c r="C45" s="33"/>
    </row>
    <row r="46" spans="1:7" ht="45" customHeight="1">
      <c r="A46" s="133" t="s">
        <v>127</v>
      </c>
      <c r="B46" s="133"/>
      <c r="C46" s="38">
        <v>-80000</v>
      </c>
    </row>
    <row r="47" spans="1:7">
      <c r="A47" s="133" t="s">
        <v>101</v>
      </c>
      <c r="B47" s="133"/>
      <c r="C47" s="38">
        <v>-50000</v>
      </c>
    </row>
    <row r="48" spans="1:7">
      <c r="A48" s="133" t="s">
        <v>102</v>
      </c>
      <c r="B48" s="133"/>
      <c r="C48" s="38">
        <v>-15000</v>
      </c>
    </row>
    <row r="49" spans="1:5">
      <c r="A49" s="133" t="s">
        <v>103</v>
      </c>
      <c r="B49" s="133"/>
      <c r="C49" s="38">
        <v>-15000</v>
      </c>
    </row>
    <row r="50" spans="1:5" s="28" customFormat="1">
      <c r="A50" s="134" t="s">
        <v>38</v>
      </c>
      <c r="B50" s="134"/>
      <c r="C50" s="36">
        <f>+'Հավելված 1'!D38</f>
        <v>-16000</v>
      </c>
    </row>
    <row r="53" spans="1:5">
      <c r="A53" s="31" t="s">
        <v>28</v>
      </c>
      <c r="B53" s="135" t="s">
        <v>29</v>
      </c>
      <c r="C53" s="135"/>
    </row>
    <row r="54" spans="1:5" ht="34.5">
      <c r="A54" s="32">
        <v>1187</v>
      </c>
      <c r="B54" s="69" t="s">
        <v>123</v>
      </c>
      <c r="C54" s="69"/>
      <c r="D54" s="130"/>
      <c r="E54" s="130"/>
    </row>
    <row r="55" spans="1:5">
      <c r="A55" s="29"/>
      <c r="B55" s="29"/>
      <c r="C55" s="29"/>
    </row>
    <row r="56" spans="1:5">
      <c r="A56" s="131" t="s">
        <v>30</v>
      </c>
      <c r="B56" s="131"/>
      <c r="C56" s="131"/>
      <c r="D56" s="59"/>
      <c r="E56" s="59"/>
    </row>
    <row r="57" spans="1:5" ht="51.75">
      <c r="A57" s="33" t="s">
        <v>31</v>
      </c>
      <c r="B57" s="35">
        <v>1187</v>
      </c>
      <c r="C57" s="64" t="s">
        <v>75</v>
      </c>
    </row>
    <row r="58" spans="1:5" ht="34.5">
      <c r="A58" s="33" t="s">
        <v>32</v>
      </c>
      <c r="B58" s="35">
        <v>12012</v>
      </c>
      <c r="C58" s="34" t="s">
        <v>33</v>
      </c>
    </row>
    <row r="59" spans="1:5" ht="86.25">
      <c r="A59" s="33" t="s">
        <v>34</v>
      </c>
      <c r="B59" s="86" t="s">
        <v>129</v>
      </c>
      <c r="C59" s="33"/>
    </row>
    <row r="60" spans="1:5" ht="86.25">
      <c r="A60" s="33" t="s">
        <v>35</v>
      </c>
      <c r="B60" s="62" t="s">
        <v>130</v>
      </c>
      <c r="C60" s="33"/>
    </row>
    <row r="61" spans="1:5" ht="34.5">
      <c r="A61" s="33" t="s">
        <v>36</v>
      </c>
      <c r="B61" s="35" t="s">
        <v>124</v>
      </c>
      <c r="C61" s="33"/>
    </row>
    <row r="62" spans="1:5" ht="120.75">
      <c r="A62" s="33" t="s">
        <v>42</v>
      </c>
      <c r="B62" s="35" t="s">
        <v>131</v>
      </c>
      <c r="C62" s="33"/>
    </row>
    <row r="63" spans="1:5">
      <c r="A63" s="132" t="s">
        <v>37</v>
      </c>
      <c r="B63" s="132"/>
      <c r="C63" s="33"/>
    </row>
    <row r="64" spans="1:5" ht="47.25" customHeight="1">
      <c r="A64" s="133" t="s">
        <v>125</v>
      </c>
      <c r="B64" s="133"/>
      <c r="C64" s="38">
        <v>-76</v>
      </c>
    </row>
    <row r="65" spans="1:3" s="28" customFormat="1" ht="25.5" customHeight="1">
      <c r="A65" s="134" t="s">
        <v>38</v>
      </c>
      <c r="B65" s="134"/>
      <c r="C65" s="36">
        <f>+'Հավելված 1'!D51</f>
        <v>-4100</v>
      </c>
    </row>
  </sheetData>
  <mergeCells count="30">
    <mergeCell ref="B11:C11"/>
    <mergeCell ref="A13:C13"/>
    <mergeCell ref="B35:C35"/>
    <mergeCell ref="B36:C36"/>
    <mergeCell ref="A38:C38"/>
    <mergeCell ref="A24:C24"/>
    <mergeCell ref="A31:B31"/>
    <mergeCell ref="A32:B32"/>
    <mergeCell ref="A33:B33"/>
    <mergeCell ref="B53:C53"/>
    <mergeCell ref="A5:C5"/>
    <mergeCell ref="D9:G9"/>
    <mergeCell ref="A45:B45"/>
    <mergeCell ref="A49:B49"/>
    <mergeCell ref="D36:E36"/>
    <mergeCell ref="A48:B48"/>
    <mergeCell ref="A47:B47"/>
    <mergeCell ref="A21:B21"/>
    <mergeCell ref="A50:B50"/>
    <mergeCell ref="A22:B22"/>
    <mergeCell ref="A20:B20"/>
    <mergeCell ref="A7:C7"/>
    <mergeCell ref="A8:C8"/>
    <mergeCell ref="B10:C10"/>
    <mergeCell ref="A46:B46"/>
    <mergeCell ref="D54:E54"/>
    <mergeCell ref="A56:C56"/>
    <mergeCell ref="A63:B63"/>
    <mergeCell ref="A64:B64"/>
    <mergeCell ref="A65:B65"/>
  </mergeCells>
  <phoneticPr fontId="83" type="noConversion"/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76252-680B-4D1D-899E-6EE6500C7300}">
  <dimension ref="B4:E19"/>
  <sheetViews>
    <sheetView workbookViewId="0">
      <selection activeCell="E21" sqref="E21"/>
    </sheetView>
  </sheetViews>
  <sheetFormatPr defaultRowHeight="15"/>
  <cols>
    <col min="3" max="3" width="14.140625" customWidth="1"/>
    <col min="5" max="5" width="29" customWidth="1"/>
  </cols>
  <sheetData>
    <row r="4" spans="2:5">
      <c r="B4" t="s">
        <v>106</v>
      </c>
      <c r="C4">
        <v>2500</v>
      </c>
      <c r="D4">
        <v>5200</v>
      </c>
      <c r="E4" s="67">
        <f>+C4*D4</f>
        <v>13000000</v>
      </c>
    </row>
    <row r="5" spans="2:5">
      <c r="B5" t="s">
        <v>107</v>
      </c>
      <c r="C5">
        <f>12.5*C4</f>
        <v>31250</v>
      </c>
      <c r="D5">
        <v>163.6</v>
      </c>
      <c r="E5" s="67">
        <f t="shared" ref="E5:E6" si="0">+C5*D5</f>
        <v>5112500</v>
      </c>
    </row>
    <row r="6" spans="2:5">
      <c r="B6" t="s">
        <v>108</v>
      </c>
      <c r="C6">
        <v>4940</v>
      </c>
      <c r="D6">
        <v>163.6</v>
      </c>
      <c r="E6" s="67">
        <f t="shared" si="0"/>
        <v>808184</v>
      </c>
    </row>
    <row r="7" spans="2:5">
      <c r="E7" s="67"/>
    </row>
    <row r="8" spans="2:5">
      <c r="B8" t="s">
        <v>109</v>
      </c>
      <c r="E8" s="67">
        <f>+(E4+E5+E6)*20%</f>
        <v>3784136.8000000003</v>
      </c>
    </row>
    <row r="9" spans="2:5" ht="18.75">
      <c r="E9" s="68">
        <f>SUM(E4:E8)</f>
        <v>22704820.800000001</v>
      </c>
    </row>
    <row r="10" spans="2:5">
      <c r="E10" s="67"/>
    </row>
    <row r="11" spans="2:5">
      <c r="E11" s="67">
        <v>18605232</v>
      </c>
    </row>
    <row r="12" spans="2:5">
      <c r="E12" s="67">
        <f>+E9-E11</f>
        <v>4099588.8000000007</v>
      </c>
    </row>
    <row r="15" spans="2:5">
      <c r="E15">
        <v>2605232</v>
      </c>
    </row>
    <row r="19" spans="5:5">
      <c r="E19" s="70">
        <f>+E9-E15</f>
        <v>20099588.800000001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 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Rima A. Karapetyan</cp:lastModifiedBy>
  <cp:lastPrinted>2023-10-30T08:44:52Z</cp:lastPrinted>
  <dcterms:created xsi:type="dcterms:W3CDTF">2023-03-09T21:03:30Z</dcterms:created>
  <dcterms:modified xsi:type="dcterms:W3CDTF">2023-10-30T08:46:10Z</dcterms:modified>
  <cp:keywords>https://mul2.gov.am/tasks/875095/oneclick/havelvats.xlsx?token=95b86a774a186279364a872c397eb554</cp:keywords>
</cp:coreProperties>
</file>