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847" firstSheet="1" activeTab="6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4" r:id="rId6"/>
    <sheet name="Հավելված N 7" sheetId="54" r:id="rId7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8" i="54" l="1"/>
  <c r="I17" i="54"/>
  <c r="I20" i="54"/>
  <c r="I19" i="54"/>
  <c r="F44" i="55" l="1"/>
  <c r="G44" i="55"/>
  <c r="H44" i="55"/>
  <c r="E44" i="55"/>
  <c r="D50" i="56" l="1"/>
  <c r="D48" i="56"/>
  <c r="D43" i="56"/>
  <c r="D44" i="56"/>
  <c r="D45" i="56"/>
  <c r="D46" i="56"/>
  <c r="D42" i="56"/>
  <c r="D40" i="56"/>
  <c r="D35" i="56"/>
  <c r="D36" i="56"/>
  <c r="D37" i="56"/>
  <c r="D38" i="56"/>
  <c r="D34" i="56"/>
  <c r="D32" i="56"/>
  <c r="D31" i="56"/>
  <c r="D24" i="56"/>
  <c r="D25" i="56"/>
  <c r="D23" i="56"/>
  <c r="D17" i="56"/>
  <c r="I89" i="54" l="1"/>
  <c r="I88" i="54"/>
  <c r="F46" i="55" l="1"/>
  <c r="G46" i="55"/>
  <c r="H46" i="55"/>
  <c r="E46" i="55"/>
  <c r="F38" i="55"/>
  <c r="G38" i="55"/>
  <c r="H38" i="55"/>
  <c r="D42" i="55"/>
  <c r="E45" i="56" s="1"/>
  <c r="D43" i="55"/>
  <c r="E46" i="56" s="1"/>
  <c r="E38" i="55"/>
  <c r="F36" i="55"/>
  <c r="G36" i="55"/>
  <c r="H36" i="55"/>
  <c r="E36" i="55"/>
  <c r="F30" i="55"/>
  <c r="G30" i="55"/>
  <c r="H30" i="55"/>
  <c r="E30" i="55"/>
  <c r="F27" i="55"/>
  <c r="G27" i="55"/>
  <c r="H27" i="55"/>
  <c r="E27" i="55"/>
  <c r="F17" i="55"/>
  <c r="F15" i="55" s="1"/>
  <c r="G17" i="55"/>
  <c r="G15" i="55" s="1"/>
  <c r="H17" i="55"/>
  <c r="H15" i="55" s="1"/>
  <c r="E18" i="55"/>
  <c r="E17" i="55" s="1"/>
  <c r="E15" i="55" s="1"/>
  <c r="I100" i="54"/>
  <c r="I104" i="54"/>
  <c r="I96" i="54"/>
  <c r="I94" i="54"/>
  <c r="F25" i="55" l="1"/>
  <c r="I99" i="54"/>
  <c r="E25" i="55"/>
  <c r="G25" i="55"/>
  <c r="H25" i="55"/>
  <c r="I93" i="54"/>
  <c r="D18" i="55"/>
  <c r="E17" i="56" s="1"/>
  <c r="E16" i="56" s="1"/>
  <c r="E14" i="56" s="1"/>
  <c r="I92" i="54" l="1"/>
  <c r="E12" i="56"/>
  <c r="G32" i="32"/>
  <c r="G31" i="32" s="1"/>
  <c r="D34" i="55"/>
  <c r="E37" i="56" s="1"/>
  <c r="D35" i="55"/>
  <c r="E38" i="56" s="1"/>
  <c r="D29" i="55"/>
  <c r="E32" i="56" s="1"/>
  <c r="D28" i="55"/>
  <c r="E31" i="56" s="1"/>
  <c r="D39" i="55" l="1"/>
  <c r="E42" i="56" s="1"/>
  <c r="D47" i="55"/>
  <c r="E50" i="56" s="1"/>
  <c r="E49" i="56" s="1"/>
  <c r="D45" i="55"/>
  <c r="E48" i="56" s="1"/>
  <c r="E47" i="56" s="1"/>
  <c r="D37" i="55"/>
  <c r="E40" i="56" s="1"/>
  <c r="E39" i="56" s="1"/>
  <c r="D46" i="55" l="1"/>
  <c r="D36" i="55"/>
  <c r="D33" i="55" l="1"/>
  <c r="E36" i="56" s="1"/>
  <c r="D32" i="55"/>
  <c r="E35" i="56" s="1"/>
  <c r="D31" i="55"/>
  <c r="E34" i="56" s="1"/>
  <c r="E33" i="56" l="1"/>
  <c r="D27" i="55"/>
  <c r="G21" i="55" l="1"/>
  <c r="G19" i="55" s="1"/>
  <c r="G13" i="55" s="1"/>
  <c r="H21" i="55"/>
  <c r="H19" i="55" s="1"/>
  <c r="H13" i="55" s="1"/>
  <c r="E21" i="55"/>
  <c r="F24" i="55"/>
  <c r="D24" i="55" s="1"/>
  <c r="E25" i="56" s="1"/>
  <c r="F23" i="55"/>
  <c r="D23" i="55" s="1"/>
  <c r="E24" i="56" s="1"/>
  <c r="F22" i="55"/>
  <c r="D15" i="55" l="1"/>
  <c r="E19" i="55"/>
  <c r="E13" i="55" s="1"/>
  <c r="I91" i="54"/>
  <c r="F21" i="55"/>
  <c r="D22" i="55"/>
  <c r="E23" i="56" s="1"/>
  <c r="E22" i="56" s="1"/>
  <c r="E20" i="56" s="1"/>
  <c r="G41" i="32" s="1"/>
  <c r="G40" i="32" s="1"/>
  <c r="E18" i="56" l="1"/>
  <c r="G39" i="32"/>
  <c r="G38" i="32" s="1"/>
  <c r="G37" i="32" s="1"/>
  <c r="G35" i="32" s="1"/>
  <c r="F19" i="55"/>
  <c r="F13" i="55" s="1"/>
  <c r="D17" i="55"/>
  <c r="D21" i="55"/>
  <c r="G33" i="32" l="1"/>
  <c r="D60" i="6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51" i="54"/>
  <c r="I52" i="54"/>
  <c r="I53" i="54"/>
  <c r="I54" i="54"/>
  <c r="I55" i="54"/>
  <c r="I56" i="54"/>
  <c r="I57" i="54"/>
  <c r="I58" i="54"/>
  <c r="I59" i="54"/>
  <c r="I60" i="54"/>
  <c r="I61" i="54"/>
  <c r="I62" i="54"/>
  <c r="I63" i="54"/>
  <c r="I64" i="54"/>
  <c r="I65" i="54"/>
  <c r="I66" i="54"/>
  <c r="I67" i="54"/>
  <c r="I68" i="54"/>
  <c r="I69" i="54"/>
  <c r="I70" i="54"/>
  <c r="I71" i="54"/>
  <c r="I72" i="54"/>
  <c r="I73" i="54"/>
  <c r="I74" i="54"/>
  <c r="I75" i="54"/>
  <c r="I76" i="54"/>
  <c r="I77" i="54"/>
  <c r="I78" i="54"/>
  <c r="I79" i="54"/>
  <c r="I80" i="54"/>
  <c r="I81" i="54"/>
  <c r="I82" i="54"/>
  <c r="I83" i="54"/>
  <c r="I84" i="54"/>
  <c r="I85" i="54"/>
  <c r="I86" i="54"/>
  <c r="I87" i="54"/>
  <c r="I21" i="54"/>
  <c r="I16" i="54" s="1"/>
  <c r="G30" i="32" l="1"/>
  <c r="G29" i="32" s="1"/>
  <c r="G28" i="32" s="1"/>
  <c r="G26" i="32" s="1"/>
  <c r="D28" i="27"/>
  <c r="D33" i="29" s="1"/>
  <c r="D30" i="55"/>
  <c r="G24" i="32" l="1"/>
  <c r="D51" i="64"/>
  <c r="D40" i="55"/>
  <c r="E43" i="56" s="1"/>
  <c r="D41" i="55"/>
  <c r="D22" i="27" l="1"/>
  <c r="E44" i="56"/>
  <c r="E41" i="56" s="1"/>
  <c r="D44" i="55"/>
  <c r="D38" i="55"/>
  <c r="E30" i="56"/>
  <c r="D24" i="29" l="1"/>
  <c r="E28" i="56"/>
  <c r="G50" i="32" s="1"/>
  <c r="I15" i="54"/>
  <c r="I14" i="54" s="1"/>
  <c r="E26" i="56" l="1"/>
  <c r="E10" i="56" s="1"/>
  <c r="G49" i="32"/>
  <c r="G48" i="32" s="1"/>
  <c r="G47" i="32" s="1"/>
  <c r="G46" i="32" s="1"/>
  <c r="I13" i="54"/>
  <c r="G44" i="32" l="1"/>
  <c r="G42" i="32" l="1"/>
  <c r="D29" i="64"/>
  <c r="G11" i="55"/>
  <c r="F11" i="55"/>
  <c r="D34" i="27" l="1"/>
  <c r="G22" i="32"/>
  <c r="D25" i="55"/>
  <c r="D47" i="29" l="1"/>
  <c r="D15" i="27"/>
  <c r="H11" i="55"/>
  <c r="D19" i="55" l="1"/>
  <c r="E11" i="55" l="1"/>
  <c r="D11" i="55" s="1"/>
  <c r="D13" i="55"/>
  <c r="G20" i="32" l="1"/>
  <c r="G18" i="32" s="1"/>
  <c r="G16" i="32" s="1"/>
  <c r="D13" i="27"/>
  <c r="D11" i="27" s="1"/>
  <c r="G14" i="32" l="1"/>
  <c r="G13" i="32" s="1"/>
  <c r="G11" i="32" s="1"/>
</calcChain>
</file>

<file path=xl/sharedStrings.xml><?xml version="1.0" encoding="utf-8"?>
<sst xmlns="http://schemas.openxmlformats.org/spreadsheetml/2006/main" count="605" uniqueCount="250">
  <si>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</si>
  <si>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</si>
  <si>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</si>
  <si>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</si>
  <si>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</si>
  <si>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</si>
  <si>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</si>
  <si>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</si>
  <si>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</si>
  <si>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</si>
  <si>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</si>
  <si>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</si>
  <si>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</si>
  <si>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</si>
  <si>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</si>
  <si>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</si>
  <si>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</si>
  <si>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</si>
  <si>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</si>
  <si>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</si>
  <si>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</si>
  <si>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</si>
  <si>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</si>
  <si>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</si>
  <si>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</si>
  <si>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</si>
  <si>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</si>
  <si>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</si>
  <si>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</si>
  <si>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</si>
  <si>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</si>
  <si>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</si>
  <si>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</si>
  <si>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</si>
  <si>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</si>
  <si>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</si>
  <si>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</si>
  <si>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</si>
  <si>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</si>
  <si>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</si>
  <si>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</si>
  <si>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</si>
  <si>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</si>
  <si>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</si>
  <si>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ՄԱՍ 1. ՊԵՏԱԿԱՆ ՄԱՐՄՆԻ ԳԾՈՎ ԱՐԴՅՈՒՆՔԱՅԻՆ (ԿԱՏԱՐՈՂԱԿԱՆ) ՑՈՒՑԱՆԻՇՆԵՐԸ</t>
  </si>
  <si>
    <t>Աղյուսակ 9․13</t>
  </si>
  <si>
    <t>Ծրագրի դասիչը</t>
  </si>
  <si>
    <t xml:space="preserve"> ՈՉ ՖԻՆԱՆՍԱԿԱՆ ԱԿՏԻՎՆԵՐԻ ԳԾՈՎ ԾԱԽՍԵՐ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</si>
  <si>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</si>
  <si>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</si>
  <si>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</si>
  <si>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</si>
  <si>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</si>
  <si>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</si>
  <si>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</si>
  <si>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</si>
  <si>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</si>
  <si>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</si>
  <si>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</si>
  <si>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</si>
  <si>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</si>
  <si>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</si>
  <si>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</si>
  <si>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</si>
  <si>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</si>
  <si>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</si>
  <si>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</si>
  <si>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</si>
  <si>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</si>
  <si>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ՀՀ կառավարության  2023 թվականի</t>
  </si>
  <si>
    <t xml:space="preserve">ՀՀ կառավարության  2023 թվականի </t>
  </si>
  <si>
    <t>Դաս N 01</t>
  </si>
  <si>
    <t xml:space="preserve"> ՄԱՍ I. ԱՊՐԱՆՔՆԵՐ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</si>
  <si>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</si>
  <si>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</si>
  <si>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</si>
  <si>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ՀՀ Արմավիրի մարզ</t>
  </si>
  <si>
    <t>Բաժին N 09</t>
  </si>
  <si>
    <t>Խումբ N 06</t>
  </si>
  <si>
    <t>Կրթությանը տրամադրվող օժանդակ ծառայություններ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</si>
  <si>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</si>
  <si>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</si>
  <si>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 xml:space="preserve"> ՄԵՔԵՆԱՆԵՐ  ԵՎ  ՍԱՐՔԱՎՈՐՈՒՄՆԵՐ</t>
  </si>
  <si>
    <t xml:space="preserve"> - Վարչական սարքավորումներ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</si>
  <si>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</si>
  <si>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</si>
  <si>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</si>
  <si>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</si>
  <si>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</si>
  <si>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</si>
  <si>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</si>
  <si>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9․1.13</t>
  </si>
  <si>
    <t xml:space="preserve">Ցուցանիշների փոփոխությունը (ավելացումները նշված են դրական նշանով, իսկ նվազեցումները փակագծերում)  </t>
  </si>
  <si>
    <t>1183-32012</t>
  </si>
  <si>
    <t>ԷԱՃ</t>
  </si>
  <si>
    <t>հատ</t>
  </si>
  <si>
    <t>լրակազմ</t>
  </si>
  <si>
    <t>ԳՀ</t>
  </si>
  <si>
    <t>Երևան քաղաք</t>
  </si>
  <si>
    <t>Հանրակրթական դպրոցների գույքով և տեխնիկայով ապահովում</t>
  </si>
  <si>
    <t>ՀՀ Լոռու մարզ</t>
  </si>
  <si>
    <t>ՀՀ Վայոց Ձորի մարզ</t>
  </si>
  <si>
    <t>ՀՀ Գեղարքունիքի մարզ</t>
  </si>
  <si>
    <t xml:space="preserve">ՀԱՅԱՍՏԱՆԻ ՀԱՆՐԱՊԵՏՈՒԹՅԱՆ ԿԱՌԱՎԱՐՈՒԹՅԱՆ 2022 ԹՎԱԿԱՆԻ ԴԵԿՏԵՄԲԵՐԻ 29-Ի N 2111-Ն N 10 ՀԱՎԵԼՎԱԾՈՒՄ ԿԱՏԱՐՎՈՂ ՓՈՓՈԽՈՒԹՅՈՒՆԸ ԵՎ ԼՐԱՑՈՒՄՆԵՐԸ
</t>
  </si>
  <si>
    <t>Ցուցանիշների փոփոխությունը (ավելացումները նշված են դրական նշանով, իսկ նվազեցումները՝ փակագծերում)</t>
  </si>
  <si>
    <t>Ապահով դպրոց</t>
  </si>
  <si>
    <t xml:space="preserve"> 32012</t>
  </si>
  <si>
    <t xml:space="preserve"> Հանրակրթական դպրոցների գույքով և տեխնիկայով ապահովում</t>
  </si>
  <si>
    <t xml:space="preserve"> ՀՀ  կրթության , գիտության, մշակույթի և սպորտի նախարարություն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</si>
  <si>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</si>
  <si>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</si>
  <si>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</si>
  <si>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Կրթական ժամանակակից նորմերին համապատասխանող գույքի ձեռքբերում</t>
  </si>
  <si>
    <t>Հավելված N 5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</si>
  <si>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</si>
  <si>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</si>
  <si>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</si>
  <si>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կազմակերպությունների անվանումները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</si>
  <si>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</si>
  <si>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</si>
  <si>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 Հանրակրթական դպրոցներ </t>
  </si>
  <si>
    <t xml:space="preserve"> Ոչ մոդուլային դպրոցների թիվը, որոնք ապահովվում են գույքով, հատ </t>
  </si>
  <si>
    <t xml:space="preserve"> Մոդուլային դպրոցների թիվը, որոնք ապահովվում են գույքով, հատ </t>
  </si>
  <si>
    <t xml:space="preserve"> Սեյսմիկ անվտանգության բարելավման ծրագրի շրջանակներում կառուցված/վերակառուցված դպրոցների թիվը, որոնք ապահովվում են գույքով, հատ 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</si>
  <si>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</si>
  <si>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 xml:space="preserve">Հավելված N 7 </t>
  </si>
  <si>
    <t>համակարգիչ ամբողջը մեկում</t>
  </si>
  <si>
    <t>անխափան սնուցման աղբյուրներ</t>
  </si>
  <si>
    <t>բազմաֆունկցիոնալ սարք` լազերային</t>
  </si>
  <si>
    <t>ցանցային բաժանարար</t>
  </si>
  <si>
    <t>դյուրակիր համակարգիչներ</t>
  </si>
  <si>
    <t>պրոյեկտորներ</t>
  </si>
  <si>
    <t>ժամանակաչափման համակարգ</t>
  </si>
  <si>
    <t>փոշեկուլ</t>
  </si>
  <si>
    <t>սեղան` աշակերտական միաձույլ կարկասով</t>
  </si>
  <si>
    <t>աթոռներ</t>
  </si>
  <si>
    <t>գրասեղաններ</t>
  </si>
  <si>
    <t>գրապահարաններ</t>
  </si>
  <si>
    <t>գրատախտակներ</t>
  </si>
  <si>
    <t>կախիչներ</t>
  </si>
  <si>
    <t>ամբիոն</t>
  </si>
  <si>
    <t>բազկաթոռ` ղեկավարի</t>
  </si>
  <si>
    <t>սեղան` ղեկավարի</t>
  </si>
  <si>
    <t>ճեմասրահի և ընդունարանի կահույք</t>
  </si>
  <si>
    <t>սեղան` նախագահության</t>
  </si>
  <si>
    <t>զգեստապահարաններ</t>
  </si>
  <si>
    <t>տեսակավորման դարակաշարեր</t>
  </si>
  <si>
    <t>հայելի, շրջանակով</t>
  </si>
  <si>
    <t>մ2</t>
  </si>
  <si>
    <t>շախմատ</t>
  </si>
  <si>
    <t>սեղաններ</t>
  </si>
  <si>
    <t>նստարաններ</t>
  </si>
  <si>
    <t>բարձրացատկի  կանգնակ և ձող</t>
  </si>
  <si>
    <t>մարմնամարզական ներքնակներ</t>
  </si>
  <si>
    <t>մարմնամարզական կամրջակ</t>
  </si>
  <si>
    <t>մարմնամարզական պատ</t>
  </si>
  <si>
    <t>մարմնամարզական ցատկերի սարքեր</t>
  </si>
  <si>
    <t>վոլեյբոլի կանգնակ</t>
  </si>
  <si>
    <t>բասկետբոլի ամբողջական խաղային կոմպլեքսներ</t>
  </si>
  <si>
    <t>մարմնամարզական նստարան</t>
  </si>
  <si>
    <t>ֆուտբոլի դարպասներ</t>
  </si>
  <si>
    <t>պտտաձող</t>
  </si>
  <si>
    <t>մարմնամարզական պարան` մագլցման համար</t>
  </si>
  <si>
    <t>վոլեյբոլի ցանց</t>
  </si>
  <si>
    <t>մարմնամարզական օղակներ</t>
  </si>
  <si>
    <t>բուլավա</t>
  </si>
  <si>
    <t>բասկետբոլի գնդակներ</t>
  </si>
  <si>
    <t>վոլեյբոլի գնդակներ</t>
  </si>
  <si>
    <t>ֆուտբոլի գնդակներ</t>
  </si>
  <si>
    <t>էլեկտրոնային կշեռքներ և պարագաներ</t>
  </si>
  <si>
    <t>զուգափայտեր</t>
  </si>
  <si>
    <t>սպորտային մարմնամարզության նժույգ թափեր</t>
  </si>
  <si>
    <t>մարմնամարզական պարաններ</t>
  </si>
  <si>
    <t>վիրաբուժական սեղաններ</t>
  </si>
  <si>
    <t>բժշկական կահույք</t>
  </si>
  <si>
    <t>բժշկական այլ գործիքներ և պարագաներ</t>
  </si>
  <si>
    <t>բժշկական թախտեր</t>
  </si>
  <si>
    <t>դաշնամուրներ</t>
  </si>
  <si>
    <t xml:space="preserve"> Հանրակրթական կրթություն իրականացնող ուսումնական հաստատությունների մարզադահլիճների վերակառուցում</t>
  </si>
  <si>
    <t>«Փշատավանի միջնակարգ դպրոց» ՊՈԱԿ</t>
  </si>
  <si>
    <t>«Սարդարապատի միջնակարգ դպրոց» ՊՈԱԿ</t>
  </si>
  <si>
    <t>«Արմավիրի հ. 8 հիմնական դպրոց» ՊՈԱԿ</t>
  </si>
  <si>
    <t>ՀՀ քաղաքաշինության կոմիտե</t>
  </si>
  <si>
    <t>1183-32009</t>
  </si>
  <si>
    <t xml:space="preserve"> ՄԱՍ II.  ԱՇԽԱՏԱՆՔՆԵՐ</t>
  </si>
  <si>
    <t xml:space="preserve"> վերակառուցման աշխատանքներ</t>
  </si>
  <si>
    <t xml:space="preserve"> ԲՄ</t>
  </si>
  <si>
    <t xml:space="preserve"> դրամ</t>
  </si>
  <si>
    <t xml:space="preserve"> ՄԱՍ III. ԾԱՌԱՅՈՒԹՅՈՒՆՆԵՐ</t>
  </si>
  <si>
    <t xml:space="preserve"> </t>
  </si>
  <si>
    <t xml:space="preserve"> տեխնիկական հսկողության ծառայություններ</t>
  </si>
  <si>
    <t>դրամ</t>
  </si>
  <si>
    <t xml:space="preserve"> 45451700-6</t>
  </si>
  <si>
    <t xml:space="preserve"> 71351540-6</t>
  </si>
  <si>
    <t xml:space="preserve"> 45451700-7</t>
  </si>
  <si>
    <t xml:space="preserve"> 71351540-7</t>
  </si>
  <si>
    <t xml:space="preserve"> 45451700-8</t>
  </si>
  <si>
    <t xml:space="preserve"> 71351540-8</t>
  </si>
  <si>
    <t>39121100-1</t>
  </si>
  <si>
    <t>«Լեռնահովիտ գյուղի Վ. Բարեղամյանի անվան հիմնական դպրոց» ՊՈԱԿ</t>
  </si>
  <si>
    <t>«Շատջրեք գյուղի միջնակարգ դպրոց» ՊՈԱԿ</t>
  </si>
  <si>
    <t>«Ջիլի միջնակարգ դպրոց» ՊՈԱԿ</t>
  </si>
  <si>
    <t>ՀՀ Շիրակի մարզ</t>
  </si>
  <si>
    <t>«Բերդաշենի միջնակարգ դպրոց» ՊՈԱԿ</t>
  </si>
  <si>
    <t>«Արեգնադեմի միջնակարգ դպրոց» ՊՈԱԿ</t>
  </si>
  <si>
    <t>ՀՀ Սյունիքի մարզ</t>
  </si>
  <si>
    <t>«Ալավերդու Ստ.Շահումյանի անվան թիվ 5 ավագ դպրոց» ՊՈԱԿ</t>
  </si>
  <si>
    <t>«Գյումրու Ակադեմիական Վարժարան» ՊՈԱԿ</t>
  </si>
  <si>
    <t>«Արթիկ քաղաքի թիվ 3 ավագ դպրոց» ՊՈԱԿ</t>
  </si>
  <si>
    <t>«Գյումրու թիվ 27 միջնակարգ դպրոց» ՊՈԱԿ</t>
  </si>
  <si>
    <t>«Գորիսի Ա.Բակունցի անվ.թիվ 1 ավագ դպրոց» ՊՈԱԿ</t>
  </si>
  <si>
    <t>«Եղեգնաձորի թիվ 1 հիմնական դպրոց» ՊՈԱԿ</t>
  </si>
  <si>
    <t>«Զոլաքար գյուղի Ա. Վարդանյանի անվան N2 միջնակարգ դպրոց» ՊՈԱԿ</t>
  </si>
  <si>
    <t>«Սևան քաղաքի Խ. Աբովյանի անվան ավագ դպրոց» ՊՈԱԿ</t>
  </si>
  <si>
    <t>«Երևանի Ղևոնդ Ալիշանի անվան թիվ 95 միջնակարգ դպրոց» ՊՈԱԿ</t>
  </si>
  <si>
    <t>«Երևանի Ա. Ղարիբյանի անվան N 142 ավագ  դպրոց» ՊՈԱԿ</t>
  </si>
  <si>
    <t>փաստաթղթերի պահման պահարաններ</t>
  </si>
  <si>
    <t xml:space="preserve"> 71351540-2</t>
  </si>
  <si>
    <t xml:space="preserve"> 98111140-2</t>
  </si>
  <si>
    <t xml:space="preserve"> հեղինակային հսկողության ծառայություններ</t>
  </si>
  <si>
    <t>ՄԱ</t>
  </si>
  <si>
    <t xml:space="preserve"> 45221142-2</t>
  </si>
  <si>
    <t xml:space="preserve">  ընդհանուր շինարարական աշխատանքներ</t>
  </si>
  <si>
    <t xml:space="preserve"> Հանրակրթական կրթություն իրականացնող ուսումնական հաստատությունների նոր մարզադահլիճների կառուցում</t>
  </si>
  <si>
    <t>«Երևանի Ս. Խանզադյանի անվան հ. 184 ավագ դպրոց» ՊՈԱԿ</t>
  </si>
  <si>
    <t>1183-32007</t>
  </si>
  <si>
    <t xml:space="preserve">  Հանրակրթական կրթություն իրականացնող ուսումնական հաստատությունների նոր մարզադահլիճների կառուցում</t>
  </si>
  <si>
    <r>
      <t>մ</t>
    </r>
    <r>
      <rPr>
        <vertAlign val="superscript"/>
        <sz val="12"/>
        <rFont val="GHEA Grapalat"/>
        <family val="3"/>
      </rPr>
      <t>2</t>
    </r>
  </si>
  <si>
    <t>ներքին շերտավարգույրներ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</si>
  <si>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</si>
  <si>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</si>
  <si>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- Շենքերի և շինությունների կապիտալ վերանորոգում</t>
  </si>
  <si>
    <t xml:space="preserve"> Հանրակրթական կրթություն իրականացնող ուսումնական հաստատությունների մարզադահլիճների կառուցում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</si>
  <si>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</si>
  <si>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</si>
  <si>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 xml:space="preserve"> Հանրակրթական դպրոցներ </t>
  </si>
  <si>
    <t xml:space="preserve">Ցուցանիշների փոփոխությունը (նվազեցումները նշված են դրական նշանով)  </t>
  </si>
  <si>
    <t>Այլ պետական կազմակերպությունների կողմից օգտագործվող ոչ ֆինանսական ակտիվների հետ գործառնություններ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</si>
  <si>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</si>
  <si>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Միջոցառման դասիչը` </t>
  </si>
  <si>
    <t>Հանրակրթական կրթություն իրականացնող ուսումնական հաստատությունների մարզադահլիճների վերակառուցում
ՀՀ կառավարության 14.09.2023թ. N 1589-Ն որոշում</t>
  </si>
  <si>
    <t>20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</si>
  <si>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 xml:space="preserve"> «Կրթության բարելավում» ծրագրի շրջանակներում հիմնանորոգված ավագ դպրոցների թիվը, որոնք ապահովվում են գույքով, հատ </t>
  </si>
  <si>
    <t>Աղյուսակ 9․1.41</t>
  </si>
  <si>
    <t xml:space="preserve">ՀԱՅԱՍՏԱՆԻ ՀԱՆՐԱՊԵՏՈՒԹՅԱՆ ԿԱՌԱՎԱՐՈՒԹՅԱՆ 2022 ԹՎԱԿԱՆԻ ԴԵԿՏԵՄԲԵՐԻ 29-Ի N 2111-Ն ՈՐՈՇՄԱՆ N 9.1 ՀԱՎԵԼՎԱԾԻ N 9.1.13 ԵՎ 9.1.41 ԱՂՅՈՒՍԱԿՆԵՐՈՒՄ ԿԱՏԱՐՎՈՂ ՓՈՓՈԽՈՒԹՅՈՒՆՆԵՐԸ ԵՎ ԼՐԱՑՈՒՄՆԵՐԸ </t>
  </si>
  <si>
    <t>Բարեգործական ծրագրերով առուցված / հիմնանորոգված դպրոցների թիվը, որոնք ապահովվում են գույքով, հատ</t>
  </si>
  <si>
    <t>վարագույրներ</t>
  </si>
  <si>
    <t>39121100-2</t>
  </si>
  <si>
    <t>39121520-1</t>
  </si>
  <si>
    <t>39121520-3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</si>
</sst>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vertAlign val="superscript"/>
      <sz val="12"/>
      <name val="GHEA Grapalat"/>
      <family val="3"/>
    </font>
    <font>
      <sz val="12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7" fillId="0" borderId="14" applyNumberFormat="0" applyFill="0" applyAlignment="0" applyProtection="0"/>
    <xf numFmtId="0" fontId="28" fillId="8" borderId="15" applyNumberFormat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6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9" applyNumberFormat="0" applyFill="0" applyAlignment="0" applyProtection="0"/>
    <xf numFmtId="0" fontId="34" fillId="25" borderId="0" applyNumberFormat="0" applyBorder="0" applyAlignment="0" applyProtection="0"/>
    <xf numFmtId="0" fontId="42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2" applyNumberFormat="0" applyAlignment="0" applyProtection="0"/>
    <xf numFmtId="0" fontId="39" fillId="3" borderId="0" applyNumberFormat="0" applyBorder="0" applyAlignment="0" applyProtection="0"/>
    <xf numFmtId="0" fontId="46" fillId="7" borderId="13" applyNumberFormat="0" applyAlignment="0" applyProtection="0"/>
    <xf numFmtId="0" fontId="43" fillId="6" borderId="12" applyNumberFormat="0" applyAlignment="0" applyProtection="0"/>
    <xf numFmtId="0" fontId="41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7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8" applyNumberFormat="0" applyAlignment="0" applyProtection="0"/>
    <xf numFmtId="0" fontId="56" fillId="53" borderId="19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8" applyNumberFormat="0" applyAlignment="0" applyProtection="0"/>
    <xf numFmtId="0" fontId="63" fillId="0" borderId="23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1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2">
      <protection locked="0"/>
    </xf>
    <xf numFmtId="173" fontId="82" fillId="56" borderId="32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296">
    <xf numFmtId="0" fontId="0" fillId="0" borderId="0" xfId="0"/>
    <xf numFmtId="0" fontId="73" fillId="2" borderId="0" xfId="0" applyFont="1" applyFill="1"/>
    <xf numFmtId="169" fontId="16" fillId="2" borderId="27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7" xfId="0" applyNumberFormat="1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166" fontId="72" fillId="2" borderId="27" xfId="7" applyNumberFormat="1" applyFont="1" applyFill="1" applyBorder="1" applyAlignment="1">
      <alignment horizontal="center" vertical="center" wrapText="1"/>
    </xf>
    <xf numFmtId="169" fontId="72" fillId="2" borderId="27" xfId="7" applyNumberFormat="1" applyFont="1" applyFill="1" applyBorder="1" applyAlignment="1">
      <alignment horizontal="center" vertical="center" wrapText="1"/>
    </xf>
    <xf numFmtId="166" fontId="85" fillId="2" borderId="27" xfId="7" applyNumberFormat="1" applyFont="1" applyFill="1" applyBorder="1" applyAlignment="1">
      <alignment horizontal="center" vertical="center" wrapText="1"/>
    </xf>
    <xf numFmtId="166" fontId="72" fillId="2" borderId="27" xfId="7" applyNumberFormat="1" applyFont="1" applyFill="1" applyBorder="1" applyAlignment="1">
      <alignment vertical="center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7" xfId="7" applyNumberFormat="1" applyFont="1" applyFill="1" applyBorder="1" applyAlignment="1">
      <alignment horizontal="right" vertical="center" wrapText="1"/>
    </xf>
    <xf numFmtId="169" fontId="16" fillId="2" borderId="27" xfId="7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7" xfId="7" applyNumberFormat="1" applyFont="1" applyFill="1" applyBorder="1" applyAlignment="1">
      <alignment horizontal="center" vertical="center" wrapText="1"/>
    </xf>
    <xf numFmtId="169" fontId="16" fillId="2" borderId="27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7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/>
    <xf numFmtId="0" fontId="73" fillId="2" borderId="0" xfId="0" applyFont="1" applyFill="1" applyBorder="1"/>
    <xf numFmtId="0" fontId="72" fillId="2" borderId="37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center" wrapText="1"/>
    </xf>
    <xf numFmtId="0" fontId="85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/>
    <xf numFmtId="0" fontId="16" fillId="2" borderId="38" xfId="0" applyFont="1" applyFill="1" applyBorder="1" applyAlignment="1"/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16" fillId="2" borderId="37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37" xfId="165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center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13" fillId="2" borderId="0" xfId="1734" applyFont="1" applyFill="1" applyBorder="1" applyAlignment="1">
      <alignment horizontal="center" vertical="center" wrapText="1"/>
    </xf>
    <xf numFmtId="0" fontId="73" fillId="2" borderId="37" xfId="1736" applyFont="1" applyFill="1" applyBorder="1" applyAlignment="1">
      <alignment horizontal="center" vertical="center"/>
    </xf>
    <xf numFmtId="0" fontId="73" fillId="2" borderId="37" xfId="1735" applyFont="1" applyFill="1" applyBorder="1" applyAlignment="1">
      <alignment horizontal="center"/>
    </xf>
    <xf numFmtId="174" fontId="73" fillId="2" borderId="0" xfId="299" applyNumberFormat="1" applyFont="1" applyFill="1"/>
    <xf numFmtId="0" fontId="73" fillId="2" borderId="37" xfId="299" applyFont="1" applyFill="1" applyBorder="1" applyAlignment="1">
      <alignment vertical="top"/>
    </xf>
    <xf numFmtId="0" fontId="72" fillId="2" borderId="0" xfId="299" applyFont="1" applyFill="1"/>
    <xf numFmtId="175" fontId="72" fillId="2" borderId="0" xfId="2027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7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7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169" fontId="72" fillId="2" borderId="0" xfId="96" applyNumberFormat="1" applyFont="1" applyFill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168" fontId="16" fillId="2" borderId="37" xfId="96" applyNumberFormat="1" applyFont="1" applyFill="1" applyBorder="1" applyAlignment="1">
      <alignment horizontal="center" vertical="center" wrapText="1"/>
    </xf>
    <xf numFmtId="0" fontId="16" fillId="2" borderId="37" xfId="96" applyNumberFormat="1" applyFont="1" applyFill="1" applyBorder="1" applyAlignment="1">
      <alignment horizontal="center" vertical="center" wrapText="1"/>
    </xf>
    <xf numFmtId="165" fontId="16" fillId="2" borderId="37" xfId="6" applyNumberFormat="1" applyFont="1" applyFill="1" applyBorder="1" applyAlignment="1">
      <alignment horizontal="center" vertical="center"/>
    </xf>
    <xf numFmtId="169" fontId="16" fillId="2" borderId="37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37" xfId="96" applyFont="1" applyFill="1" applyBorder="1" applyAlignment="1">
      <alignment horizontal="center" vertical="center" wrapText="1"/>
    </xf>
    <xf numFmtId="0" fontId="90" fillId="2" borderId="37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vertical="center" wrapText="1"/>
    </xf>
    <xf numFmtId="0" fontId="73" fillId="2" borderId="37" xfId="299" applyFont="1" applyFill="1" applyBorder="1" applyAlignment="1">
      <alignment horizontal="center"/>
    </xf>
    <xf numFmtId="166" fontId="91" fillId="2" borderId="37" xfId="223" applyNumberFormat="1" applyFont="1" applyFill="1" applyBorder="1"/>
    <xf numFmtId="166" fontId="85" fillId="2" borderId="37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0" fillId="2" borderId="37" xfId="253" applyFont="1" applyFill="1" applyBorder="1" applyAlignment="1">
      <alignment horizontal="center" vertical="center" wrapText="1"/>
    </xf>
    <xf numFmtId="168" fontId="94" fillId="2" borderId="37" xfId="96" applyNumberFormat="1" applyFont="1" applyFill="1" applyBorder="1" applyAlignment="1">
      <alignment horizontal="center" vertical="center" wrapText="1"/>
    </xf>
    <xf numFmtId="0" fontId="85" fillId="2" borderId="37" xfId="253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0" fontId="91" fillId="2" borderId="40" xfId="96" applyFont="1" applyFill="1" applyBorder="1" applyAlignment="1">
      <alignment horizontal="center" vertical="center" wrapText="1"/>
    </xf>
    <xf numFmtId="165" fontId="91" fillId="2" borderId="37" xfId="6" applyNumberFormat="1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/>
    </xf>
    <xf numFmtId="166" fontId="92" fillId="2" borderId="0" xfId="0" applyNumberFormat="1" applyFont="1" applyFill="1"/>
    <xf numFmtId="0" fontId="92" fillId="2" borderId="0" xfId="0" applyFont="1" applyFill="1"/>
    <xf numFmtId="0" fontId="93" fillId="2" borderId="0" xfId="0" applyFont="1" applyFill="1"/>
    <xf numFmtId="0" fontId="73" fillId="2" borderId="37" xfId="253" applyFont="1" applyFill="1" applyBorder="1"/>
    <xf numFmtId="0" fontId="91" fillId="2" borderId="37" xfId="96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horizontal="center" vertical="center" wrapText="1"/>
    </xf>
    <xf numFmtId="0" fontId="13" fillId="2" borderId="37" xfId="165" applyFont="1" applyFill="1" applyBorder="1" applyAlignment="1">
      <alignment horizontal="center" vertical="center" wrapText="1"/>
    </xf>
    <xf numFmtId="0" fontId="72" fillId="2" borderId="28" xfId="0" applyFont="1" applyFill="1" applyBorder="1" applyAlignment="1"/>
    <xf numFmtId="49" fontId="16" fillId="2" borderId="37" xfId="96" applyNumberFormat="1" applyFont="1" applyFill="1" applyBorder="1" applyAlignment="1">
      <alignment vertical="center" textRotation="90" wrapText="1"/>
    </xf>
    <xf numFmtId="0" fontId="72" fillId="57" borderId="37" xfId="0" applyFont="1" applyFill="1" applyBorder="1" applyAlignment="1">
      <alignment wrapText="1"/>
    </xf>
    <xf numFmtId="169" fontId="72" fillId="57" borderId="40" xfId="0" applyNumberFormat="1" applyFont="1" applyFill="1" applyBorder="1" applyAlignment="1">
      <alignment horizontal="right" vertical="center" wrapText="1"/>
    </xf>
    <xf numFmtId="166" fontId="16" fillId="58" borderId="37" xfId="7" applyNumberFormat="1" applyFont="1" applyFill="1" applyBorder="1" applyAlignment="1">
      <alignment vertical="top" wrapText="1"/>
    </xf>
    <xf numFmtId="0" fontId="16" fillId="2" borderId="37" xfId="96" applyFont="1" applyFill="1" applyBorder="1" applyAlignment="1">
      <alignment horizontal="left" vertical="center" wrapText="1"/>
    </xf>
    <xf numFmtId="0" fontId="16" fillId="0" borderId="37" xfId="96" applyFont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169" fontId="73" fillId="2" borderId="37" xfId="7" applyNumberFormat="1" applyFont="1" applyFill="1" applyBorder="1" applyAlignment="1">
      <alignment horizontal="right" vertical="top" wrapText="1"/>
    </xf>
    <xf numFmtId="166" fontId="73" fillId="2" borderId="0" xfId="299" applyNumberFormat="1" applyFont="1" applyFill="1"/>
    <xf numFmtId="49" fontId="72" fillId="2" borderId="37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/>
    </xf>
    <xf numFmtId="0" fontId="85" fillId="2" borderId="37" xfId="165" applyFont="1" applyFill="1" applyBorder="1">
      <alignment horizontal="left" vertical="top" wrapText="1"/>
    </xf>
    <xf numFmtId="0" fontId="16" fillId="2" borderId="37" xfId="165" applyFont="1" applyFill="1" applyBorder="1" applyAlignment="1">
      <alignment horizontal="left" vertical="top" wrapText="1"/>
    </xf>
    <xf numFmtId="0" fontId="86" fillId="0" borderId="37" xfId="0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8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center" vertical="top" wrapText="1"/>
    </xf>
    <xf numFmtId="0" fontId="91" fillId="2" borderId="37" xfId="0" applyFont="1" applyFill="1" applyBorder="1" applyAlignment="1">
      <alignment vertical="center" wrapText="1"/>
    </xf>
    <xf numFmtId="166" fontId="91" fillId="0" borderId="37" xfId="300" applyNumberFormat="1" applyFont="1" applyBorder="1" applyAlignment="1">
      <alignment vertical="center"/>
    </xf>
    <xf numFmtId="166" fontId="91" fillId="2" borderId="37" xfId="300" applyNumberFormat="1" applyFont="1" applyFill="1" applyBorder="1"/>
    <xf numFmtId="166" fontId="72" fillId="0" borderId="0" xfId="0" applyNumberFormat="1" applyFont="1"/>
    <xf numFmtId="0" fontId="72" fillId="0" borderId="0" xfId="0" applyFont="1"/>
    <xf numFmtId="0" fontId="72" fillId="2" borderId="0" xfId="0" applyFont="1" applyFill="1" applyAlignment="1">
      <alignment horizontal="left" vertical="center" wrapText="1"/>
    </xf>
    <xf numFmtId="176" fontId="72" fillId="2" borderId="37" xfId="2029" applyNumberFormat="1" applyFont="1" applyFill="1" applyBorder="1"/>
    <xf numFmtId="166" fontId="72" fillId="2" borderId="37" xfId="0" applyNumberFormat="1" applyFont="1" applyFill="1" applyBorder="1"/>
    <xf numFmtId="166" fontId="16" fillId="2" borderId="37" xfId="0" applyNumberFormat="1" applyFont="1" applyFill="1" applyBorder="1" applyAlignment="1">
      <alignment vertical="center"/>
    </xf>
    <xf numFmtId="166" fontId="72" fillId="2" borderId="37" xfId="7" applyNumberFormat="1" applyFont="1" applyFill="1" applyBorder="1" applyAlignment="1">
      <alignment vertical="center"/>
    </xf>
    <xf numFmtId="0" fontId="16" fillId="2" borderId="29" xfId="0" applyFont="1" applyFill="1" applyBorder="1" applyAlignment="1">
      <alignment horizontal="center" vertical="center" wrapText="1"/>
    </xf>
    <xf numFmtId="0" fontId="85" fillId="2" borderId="3" xfId="0" applyFont="1" applyFill="1" applyBorder="1" applyAlignment="1">
      <alignment horizontal="right" vertical="center" wrapText="1"/>
    </xf>
    <xf numFmtId="0" fontId="73" fillId="2" borderId="0" xfId="1734" applyFont="1" applyFill="1" applyAlignment="1">
      <alignment horizontal="right" vertical="center"/>
    </xf>
    <xf numFmtId="0" fontId="73" fillId="2" borderId="37" xfId="1735" applyFont="1" applyFill="1" applyBorder="1" applyAlignment="1">
      <alignment horizontal="center" vertical="center" wrapText="1"/>
    </xf>
    <xf numFmtId="0" fontId="72" fillId="2" borderId="37" xfId="1737" applyFont="1" applyFill="1" applyBorder="1" applyAlignment="1">
      <alignment vertical="center"/>
    </xf>
    <xf numFmtId="0" fontId="72" fillId="2" borderId="37" xfId="1737" applyFont="1" applyFill="1" applyBorder="1" applyAlignment="1">
      <alignment horizontal="center" vertical="center"/>
    </xf>
    <xf numFmtId="169" fontId="72" fillId="2" borderId="37" xfId="1737" applyNumberFormat="1" applyFont="1" applyFill="1" applyBorder="1" applyAlignment="1">
      <alignment vertical="center"/>
    </xf>
    <xf numFmtId="0" fontId="73" fillId="0" borderId="37" xfId="0" applyFont="1" applyBorder="1" applyAlignment="1">
      <alignment horizontal="left" wrapText="1"/>
    </xf>
    <xf numFmtId="0" fontId="73" fillId="0" borderId="37" xfId="0" applyFont="1" applyBorder="1" applyAlignment="1">
      <alignment horizontal="center" wrapText="1"/>
    </xf>
    <xf numFmtId="43" fontId="73" fillId="0" borderId="37" xfId="7" applyFont="1" applyBorder="1" applyAlignment="1">
      <alignment horizontal="center" wrapText="1"/>
    </xf>
    <xf numFmtId="3" fontId="73" fillId="0" borderId="37" xfId="0" applyNumberFormat="1" applyFont="1" applyBorder="1" applyAlignment="1">
      <alignment horizontal="center" wrapText="1"/>
    </xf>
    <xf numFmtId="0" fontId="95" fillId="2" borderId="37" xfId="96" applyFont="1" applyFill="1" applyBorder="1" applyAlignment="1">
      <alignment vertical="center" wrapText="1"/>
    </xf>
    <xf numFmtId="166" fontId="91" fillId="2" borderId="37" xfId="7" applyNumberFormat="1" applyFont="1" applyFill="1" applyBorder="1"/>
    <xf numFmtId="43" fontId="72" fillId="2" borderId="0" xfId="0" applyNumberFormat="1" applyFont="1" applyFill="1"/>
    <xf numFmtId="0" fontId="72" fillId="2" borderId="37" xfId="0" applyFont="1" applyFill="1" applyBorder="1" applyAlignment="1">
      <alignment horizontal="center"/>
    </xf>
    <xf numFmtId="0" fontId="85" fillId="2" borderId="40" xfId="0" applyFont="1" applyFill="1" applyBorder="1" applyAlignment="1">
      <alignment vertical="center" wrapText="1"/>
    </xf>
    <xf numFmtId="166" fontId="85" fillId="2" borderId="37" xfId="7" applyNumberFormat="1" applyFont="1" applyFill="1" applyBorder="1" applyAlignment="1">
      <alignment vertical="center"/>
    </xf>
    <xf numFmtId="0" fontId="72" fillId="2" borderId="38" xfId="0" applyFont="1" applyFill="1" applyBorder="1" applyAlignment="1">
      <alignment vertical="center"/>
    </xf>
    <xf numFmtId="0" fontId="72" fillId="2" borderId="39" xfId="0" applyFont="1" applyFill="1" applyBorder="1" applyAlignment="1">
      <alignment vertical="center"/>
    </xf>
    <xf numFmtId="0" fontId="72" fillId="2" borderId="40" xfId="0" applyFont="1" applyFill="1" applyBorder="1" applyAlignment="1">
      <alignment vertical="center"/>
    </xf>
    <xf numFmtId="169" fontId="72" fillId="2" borderId="37" xfId="0" applyNumberFormat="1" applyFont="1" applyFill="1" applyBorder="1" applyAlignment="1">
      <alignment horizontal="right" vertical="center" wrapText="1"/>
    </xf>
    <xf numFmtId="0" fontId="72" fillId="2" borderId="37" xfId="0" applyFont="1" applyFill="1" applyBorder="1" applyAlignment="1">
      <alignment horizontal="left" vertical="center" wrapText="1"/>
    </xf>
    <xf numFmtId="0" fontId="72" fillId="2" borderId="37" xfId="0" applyFont="1" applyFill="1" applyBorder="1" applyAlignment="1">
      <alignment horizontal="center" vertical="center" wrapText="1"/>
    </xf>
    <xf numFmtId="165" fontId="72" fillId="2" borderId="37" xfId="6" applyNumberFormat="1" applyFont="1" applyFill="1" applyBorder="1" applyAlignment="1">
      <alignment horizontal="center" vertical="center"/>
    </xf>
    <xf numFmtId="171" fontId="72" fillId="2" borderId="37" xfId="6" applyNumberFormat="1" applyFont="1" applyFill="1" applyBorder="1" applyAlignment="1">
      <alignment horizontal="center" vertical="center"/>
    </xf>
    <xf numFmtId="0" fontId="72" fillId="2" borderId="40" xfId="0" applyFont="1" applyFill="1" applyBorder="1" applyAlignment="1">
      <alignment horizontal="center" vertical="center"/>
    </xf>
    <xf numFmtId="43" fontId="96" fillId="2" borderId="0" xfId="299" applyNumberFormat="1" applyFont="1" applyFill="1"/>
    <xf numFmtId="0" fontId="16" fillId="2" borderId="28" xfId="96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top" wrapText="1"/>
    </xf>
    <xf numFmtId="0" fontId="72" fillId="2" borderId="37" xfId="0" applyFont="1" applyFill="1" applyBorder="1" applyAlignment="1"/>
    <xf numFmtId="0" fontId="73" fillId="2" borderId="37" xfId="0" applyFont="1" applyFill="1" applyBorder="1" applyAlignment="1">
      <alignment horizontal="left" wrapText="1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174" fontId="72" fillId="2" borderId="0" xfId="299" applyNumberFormat="1" applyFont="1" applyFill="1"/>
    <xf numFmtId="43" fontId="72" fillId="2" borderId="0" xfId="299" applyNumberFormat="1" applyFont="1" applyFill="1"/>
    <xf numFmtId="0" fontId="72" fillId="0" borderId="37" xfId="0" applyFont="1" applyBorder="1"/>
    <xf numFmtId="0" fontId="73" fillId="0" borderId="37" xfId="0" applyFont="1" applyBorder="1" applyAlignment="1">
      <alignment horizontal="center"/>
    </xf>
    <xf numFmtId="169" fontId="73" fillId="2" borderId="0" xfId="299" applyNumberFormat="1" applyFont="1" applyFill="1"/>
    <xf numFmtId="0" fontId="13" fillId="2" borderId="37" xfId="0" applyFont="1" applyFill="1" applyBorder="1" applyAlignment="1">
      <alignment horizontal="center" vertical="top" wrapText="1"/>
    </xf>
    <xf numFmtId="0" fontId="86" fillId="0" borderId="37" xfId="0" applyFont="1" applyBorder="1" applyAlignment="1">
      <alignment horizontal="left" vertical="top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37" xfId="299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 vertical="center"/>
    </xf>
    <xf numFmtId="168" fontId="98" fillId="2" borderId="37" xfId="96" applyNumberFormat="1" applyFont="1" applyFill="1" applyBorder="1" applyAlignment="1">
      <alignment horizontal="center" vertical="center" wrapText="1"/>
    </xf>
    <xf numFmtId="0" fontId="85" fillId="2" borderId="37" xfId="0" applyFont="1" applyFill="1" applyBorder="1" applyAlignment="1">
      <alignment vertical="center" wrapText="1"/>
    </xf>
    <xf numFmtId="171" fontId="85" fillId="2" borderId="1" xfId="6" applyNumberFormat="1" applyFont="1" applyFill="1" applyBorder="1" applyAlignment="1">
      <alignment horizontal="right" vertical="center"/>
    </xf>
    <xf numFmtId="166" fontId="72" fillId="2" borderId="0" xfId="299" applyNumberFormat="1" applyFont="1" applyFill="1"/>
    <xf numFmtId="169" fontId="72" fillId="2" borderId="0" xfId="1660" applyNumberFormat="1" applyFont="1" applyFill="1"/>
    <xf numFmtId="0" fontId="72" fillId="2" borderId="3" xfId="0" applyFont="1" applyFill="1" applyBorder="1" applyAlignment="1">
      <alignment horizontal="center"/>
    </xf>
    <xf numFmtId="0" fontId="16" fillId="2" borderId="3" xfId="96" applyFont="1" applyFill="1" applyBorder="1" applyAlignment="1">
      <alignment horizontal="center" vertical="center" wrapText="1"/>
    </xf>
    <xf numFmtId="0" fontId="72" fillId="0" borderId="37" xfId="0" applyFont="1" applyBorder="1" applyAlignment="1">
      <alignment horizontal="left" wrapText="1"/>
    </xf>
    <xf numFmtId="0" fontId="72" fillId="0" borderId="37" xfId="0" applyFont="1" applyBorder="1" applyAlignment="1">
      <alignment horizontal="left" wrapText="1"/>
    </xf>
    <xf numFmtId="0" fontId="72" fillId="0" borderId="37" xfId="0" applyFont="1" applyBorder="1" applyAlignment="1">
      <alignment horizontal="center" wrapText="1"/>
    </xf>
    <xf numFmtId="3" fontId="72" fillId="0" borderId="37" xfId="0" applyNumberFormat="1" applyFont="1" applyBorder="1" applyAlignment="1">
      <alignment horizontal="center" wrapText="1"/>
    </xf>
    <xf numFmtId="37" fontId="72" fillId="0" borderId="37" xfId="0" applyNumberFormat="1" applyFont="1" applyBorder="1" applyAlignment="1">
      <alignment horizontal="center" wrapText="1"/>
    </xf>
    <xf numFmtId="43" fontId="72" fillId="0" borderId="37" xfId="7" applyFont="1" applyBorder="1" applyAlignment="1">
      <alignment horizontal="center" wrapText="1"/>
    </xf>
    <xf numFmtId="169" fontId="72" fillId="2" borderId="0" xfId="299" applyNumberFormat="1" applyFont="1" applyFill="1"/>
    <xf numFmtId="0" fontId="72" fillId="0" borderId="37" xfId="0" applyFont="1" applyBorder="1" applyAlignment="1">
      <alignment horizontal="left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0" fontId="72" fillId="2" borderId="27" xfId="0" applyFont="1" applyFill="1" applyBorder="1" applyAlignment="1">
      <alignment horizontal="center" vertical="center" wrapText="1"/>
    </xf>
    <xf numFmtId="49" fontId="16" fillId="2" borderId="37" xfId="0" applyNumberFormat="1" applyFont="1" applyFill="1" applyBorder="1" applyAlignment="1">
      <alignment horizontal="center" vertical="top" wrapText="1"/>
    </xf>
    <xf numFmtId="0" fontId="72" fillId="2" borderId="37" xfId="0" applyNumberFormat="1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 wrapText="1"/>
    </xf>
    <xf numFmtId="0" fontId="16" fillId="2" borderId="28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28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16" fillId="2" borderId="2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/>
    </xf>
    <xf numFmtId="0" fontId="16" fillId="2" borderId="28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168" fontId="16" fillId="2" borderId="2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1660" applyFont="1" applyFill="1" applyBorder="1" applyAlignment="1">
      <alignment vertical="center" wrapText="1"/>
    </xf>
    <xf numFmtId="0" fontId="72" fillId="2" borderId="41" xfId="2028" applyFont="1" applyFill="1" applyBorder="1" applyAlignment="1">
      <alignment horizontal="right"/>
    </xf>
    <xf numFmtId="49" fontId="16" fillId="2" borderId="38" xfId="96" applyNumberFormat="1" applyFont="1" applyFill="1" applyBorder="1" applyAlignment="1">
      <alignment horizontal="center" vertical="center" wrapText="1"/>
    </xf>
    <xf numFmtId="49" fontId="16" fillId="2" borderId="40" xfId="96" applyNumberFormat="1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3" fillId="2" borderId="0" xfId="253" applyFont="1" applyFill="1" applyAlignment="1">
      <alignment horizontal="right" vertical="top" wrapText="1"/>
    </xf>
    <xf numFmtId="0" fontId="16" fillId="2" borderId="0" xfId="299" applyFont="1" applyFill="1" applyAlignment="1">
      <alignment horizontal="center" vertical="center" wrapText="1"/>
    </xf>
    <xf numFmtId="0" fontId="73" fillId="2" borderId="0" xfId="253" applyFont="1" applyFill="1" applyAlignment="1">
      <alignment horizontal="right" wrapText="1"/>
    </xf>
    <xf numFmtId="0" fontId="85" fillId="2" borderId="38" xfId="0" applyFont="1" applyFill="1" applyBorder="1" applyAlignment="1">
      <alignment horizontal="left" vertical="top" wrapText="1"/>
    </xf>
    <xf numFmtId="0" fontId="85" fillId="2" borderId="29" xfId="0" applyFont="1" applyFill="1" applyBorder="1" applyAlignment="1">
      <alignment horizontal="left" vertical="top" wrapText="1"/>
    </xf>
    <xf numFmtId="0" fontId="85" fillId="2" borderId="40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86" fillId="0" borderId="37" xfId="0" applyFont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16" fillId="2" borderId="35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87" fillId="2" borderId="0" xfId="0" applyFont="1" applyFill="1" applyBorder="1" applyAlignment="1">
      <alignment horizontal="right" vertical="top" wrapText="1"/>
    </xf>
    <xf numFmtId="0" fontId="13" fillId="2" borderId="37" xfId="0" applyFont="1" applyFill="1" applyBorder="1" applyAlignment="1">
      <alignment horizontal="center" vertical="center" wrapText="1"/>
    </xf>
    <xf numFmtId="0" fontId="88" fillId="2" borderId="0" xfId="0" applyFont="1" applyFill="1" applyBorder="1" applyAlignment="1">
      <alignment horizontal="right" vertical="top" wrapText="1"/>
    </xf>
    <xf numFmtId="0" fontId="72" fillId="0" borderId="37" xfId="0" applyFont="1" applyBorder="1" applyAlignment="1">
      <alignment horizontal="left" wrapText="1"/>
    </xf>
    <xf numFmtId="0" fontId="72" fillId="2" borderId="37" xfId="299" applyFont="1" applyFill="1" applyBorder="1" applyAlignment="1">
      <alignment horizontal="left" vertical="center" wrapText="1"/>
    </xf>
    <xf numFmtId="0" fontId="73" fillId="2" borderId="38" xfId="299" applyFont="1" applyFill="1" applyBorder="1" applyAlignment="1">
      <alignment horizontal="left" vertical="top" wrapText="1"/>
    </xf>
    <xf numFmtId="0" fontId="73" fillId="2" borderId="3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center" vertical="center" wrapText="1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left" vertical="center" wrapText="1"/>
    </xf>
    <xf numFmtId="0" fontId="73" fillId="0" borderId="37" xfId="0" applyFont="1" applyBorder="1" applyAlignment="1">
      <alignment horizontal="left" wrapText="1"/>
    </xf>
    <xf numFmtId="0" fontId="73" fillId="2" borderId="37" xfId="0" applyFont="1" applyFill="1" applyBorder="1" applyAlignment="1">
      <alignment horizontal="left" wrapText="1"/>
    </xf>
    <xf numFmtId="0" fontId="72" fillId="2" borderId="37" xfId="299" applyFont="1" applyFill="1" applyBorder="1" applyAlignment="1">
      <alignment horizontal="center" vertical="top" wrapText="1"/>
    </xf>
    <xf numFmtId="0" fontId="72" fillId="57" borderId="38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3" fillId="2" borderId="38" xfId="1735" applyFont="1" applyFill="1" applyBorder="1" applyAlignment="1">
      <alignment horizontal="center" wrapText="1"/>
    </xf>
    <xf numFmtId="0" fontId="73" fillId="2" borderId="39" xfId="1735" applyFont="1" applyFill="1" applyBorder="1" applyAlignment="1">
      <alignment horizontal="center" wrapText="1"/>
    </xf>
    <xf numFmtId="0" fontId="73" fillId="2" borderId="40" xfId="1735" applyFont="1" applyFill="1" applyBorder="1" applyAlignment="1">
      <alignment horizontal="center" wrapText="1"/>
    </xf>
    <xf numFmtId="0" fontId="16" fillId="58" borderId="37" xfId="0" applyFont="1" applyFill="1" applyBorder="1" applyAlignment="1">
      <alignment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3" fillId="2" borderId="37" xfId="1734" applyFont="1" applyFill="1" applyBorder="1" applyAlignment="1">
      <alignment horizontal="center" vertical="center" wrapText="1"/>
    </xf>
    <xf numFmtId="0" fontId="73" fillId="2" borderId="37" xfId="1735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left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topLeftCell="A28" zoomScale="76" zoomScaleNormal="76" zoomScaleSheetLayoutView="100" workbookViewId="0">
      <selection activeCell="D16" sqref="D16"/>
    </sheetView>
  </sheetViews>
  <sheetFormatPr defaultColWidth="9.140625" defaultRowHeight="17.25"/>
  <cols>
    <col min="1" max="1" width="9.7109375" style="3" customWidth="1"/>
    <col min="2" max="2" width="24.7109375" style="3" customWidth="1"/>
    <col min="3" max="3" width="64.42578125" style="3" customWidth="1"/>
    <col min="4" max="4" width="27.28515625" style="3" customWidth="1"/>
    <col min="5" max="5" width="15.85546875" style="3" customWidth="1"/>
    <col min="6" max="6" width="15.7109375" style="3" customWidth="1"/>
    <col min="7" max="7" width="13.85546875" style="3" customWidth="1"/>
    <col min="8" max="9" width="12.28515625" style="3" customWidth="1"/>
    <col min="10" max="16384" width="9.140625" style="3"/>
  </cols>
  <sheetData>
    <row r="1" spans="1:5" ht="37.5" customHeight="1">
      <c r="C1" s="217" t="s">
        <v>37</v>
      </c>
      <c r="D1" s="217"/>
    </row>
    <row r="2" spans="1:5" ht="17.45" customHeight="1">
      <c r="C2" s="218" t="s">
        <v>70</v>
      </c>
      <c r="D2" s="218"/>
    </row>
    <row r="3" spans="1:5" ht="17.45" customHeight="1">
      <c r="C3" s="218" t="s">
        <v>6</v>
      </c>
      <c r="D3" s="218"/>
    </row>
    <row r="6" spans="1:5" ht="75.95" customHeight="1">
      <c r="A6" s="211" t="s">
        <v>88</v>
      </c>
      <c r="B6" s="211"/>
      <c r="C6" s="211"/>
      <c r="D6" s="211"/>
    </row>
    <row r="8" spans="1:5">
      <c r="D8" s="50" t="s">
        <v>17</v>
      </c>
    </row>
    <row r="9" spans="1:5" s="19" customFormat="1" ht="108.6" customHeight="1">
      <c r="A9" s="212" t="s">
        <v>8</v>
      </c>
      <c r="B9" s="213"/>
      <c r="C9" s="214" t="s">
        <v>9</v>
      </c>
      <c r="D9" s="172" t="s">
        <v>43</v>
      </c>
    </row>
    <row r="10" spans="1:5" s="19" customFormat="1" ht="44.45" customHeight="1">
      <c r="A10" s="65" t="s">
        <v>31</v>
      </c>
      <c r="B10" s="66" t="s">
        <v>12</v>
      </c>
      <c r="C10" s="215"/>
      <c r="D10" s="111" t="s">
        <v>10</v>
      </c>
    </row>
    <row r="11" spans="1:5" s="19" customFormat="1" ht="34.9" customHeight="1">
      <c r="A11" s="67" t="s">
        <v>30</v>
      </c>
      <c r="B11" s="68"/>
      <c r="C11" s="69" t="s">
        <v>16</v>
      </c>
      <c r="D11" s="17">
        <f>+D13</f>
        <v>0</v>
      </c>
    </row>
    <row r="12" spans="1:5" s="19" customFormat="1" ht="18" customHeight="1">
      <c r="A12" s="67"/>
      <c r="B12" s="68"/>
      <c r="C12" s="45" t="s">
        <v>26</v>
      </c>
      <c r="D12" s="70"/>
    </row>
    <row r="13" spans="1:5" s="19" customFormat="1" ht="34.5">
      <c r="A13" s="71"/>
      <c r="B13" s="72"/>
      <c r="C13" s="5" t="s">
        <v>34</v>
      </c>
      <c r="D13" s="2">
        <f>+D15</f>
        <v>0</v>
      </c>
    </row>
    <row r="14" spans="1:5" s="19" customFormat="1">
      <c r="A14" s="210">
        <v>1183</v>
      </c>
      <c r="B14" s="219"/>
      <c r="C14" s="34" t="s">
        <v>20</v>
      </c>
      <c r="D14" s="4"/>
    </row>
    <row r="15" spans="1:5" s="19" customFormat="1">
      <c r="A15" s="210"/>
      <c r="B15" s="220"/>
      <c r="C15" s="33" t="s">
        <v>109</v>
      </c>
      <c r="D15" s="2">
        <f>+D22+D28+D34</f>
        <v>0</v>
      </c>
      <c r="E15" s="73"/>
    </row>
    <row r="16" spans="1:5" s="19" customFormat="1">
      <c r="A16" s="210"/>
      <c r="B16" s="220"/>
      <c r="C16" s="125" t="s">
        <v>21</v>
      </c>
      <c r="D16" s="22"/>
    </row>
    <row r="17" spans="1:5" s="19" customFormat="1" ht="86.25">
      <c r="A17" s="210"/>
      <c r="B17" s="220"/>
      <c r="C17" s="49" t="s">
        <v>110</v>
      </c>
      <c r="D17" s="22"/>
    </row>
    <row r="18" spans="1:5" s="19" customFormat="1">
      <c r="A18" s="210"/>
      <c r="B18" s="220"/>
      <c r="C18" s="125" t="s">
        <v>22</v>
      </c>
      <c r="D18" s="22"/>
    </row>
    <row r="19" spans="1:5" s="19" customFormat="1">
      <c r="A19" s="210"/>
      <c r="B19" s="220"/>
      <c r="C19" s="49" t="s">
        <v>111</v>
      </c>
      <c r="D19" s="22"/>
    </row>
    <row r="20" spans="1:5" s="19" customFormat="1" ht="24" customHeight="1">
      <c r="A20" s="210"/>
      <c r="B20" s="27"/>
      <c r="C20" s="74" t="s">
        <v>29</v>
      </c>
      <c r="D20" s="22"/>
    </row>
    <row r="21" spans="1:5" s="19" customFormat="1">
      <c r="A21" s="210"/>
      <c r="B21" s="216">
        <v>32007</v>
      </c>
      <c r="C21" s="125" t="s">
        <v>23</v>
      </c>
      <c r="D21" s="22"/>
    </row>
    <row r="22" spans="1:5" s="19" customFormat="1" ht="51.75">
      <c r="A22" s="210"/>
      <c r="B22" s="216"/>
      <c r="C22" s="126" t="s">
        <v>223</v>
      </c>
      <c r="D22" s="22">
        <f>+'Հավելված N 2'!G24</f>
        <v>-38827.699999999997</v>
      </c>
      <c r="E22" s="75"/>
    </row>
    <row r="23" spans="1:5" s="19" customFormat="1">
      <c r="A23" s="210"/>
      <c r="B23" s="216"/>
      <c r="C23" s="125" t="s">
        <v>24</v>
      </c>
      <c r="D23" s="27"/>
    </row>
    <row r="24" spans="1:5" s="19" customFormat="1" ht="69">
      <c r="A24" s="210"/>
      <c r="B24" s="216"/>
      <c r="C24" s="49" t="s">
        <v>233</v>
      </c>
      <c r="D24" s="27"/>
    </row>
    <row r="25" spans="1:5" s="19" customFormat="1">
      <c r="A25" s="210"/>
      <c r="B25" s="216"/>
      <c r="C25" s="125" t="s">
        <v>25</v>
      </c>
      <c r="D25" s="27"/>
    </row>
    <row r="26" spans="1:5" s="19" customFormat="1" ht="51.75">
      <c r="A26" s="210"/>
      <c r="B26" s="216"/>
      <c r="C26" s="49" t="s">
        <v>89</v>
      </c>
      <c r="D26" s="27"/>
    </row>
    <row r="27" spans="1:5" s="19" customFormat="1">
      <c r="A27" s="210"/>
      <c r="B27" s="216">
        <v>32009</v>
      </c>
      <c r="C27" s="125" t="s">
        <v>23</v>
      </c>
      <c r="D27" s="22"/>
    </row>
    <row r="28" spans="1:5" s="19" customFormat="1" ht="51.75">
      <c r="A28" s="210"/>
      <c r="B28" s="216"/>
      <c r="C28" s="126" t="s">
        <v>178</v>
      </c>
      <c r="D28" s="22">
        <f>+'Հավելված N 2'!G33</f>
        <v>15028.5</v>
      </c>
      <c r="E28" s="75"/>
    </row>
    <row r="29" spans="1:5" s="19" customFormat="1">
      <c r="A29" s="210"/>
      <c r="B29" s="216"/>
      <c r="C29" s="125" t="s">
        <v>24</v>
      </c>
      <c r="D29" s="27"/>
    </row>
    <row r="30" spans="1:5" s="19" customFormat="1" ht="69">
      <c r="A30" s="210"/>
      <c r="B30" s="216"/>
      <c r="C30" s="49" t="s">
        <v>234</v>
      </c>
      <c r="D30" s="27"/>
    </row>
    <row r="31" spans="1:5" s="19" customFormat="1">
      <c r="A31" s="210"/>
      <c r="B31" s="216"/>
      <c r="C31" s="125" t="s">
        <v>25</v>
      </c>
      <c r="D31" s="27"/>
    </row>
    <row r="32" spans="1:5" s="19" customFormat="1" ht="51.75">
      <c r="A32" s="210"/>
      <c r="B32" s="216"/>
      <c r="C32" s="49" t="s">
        <v>89</v>
      </c>
      <c r="D32" s="27"/>
    </row>
    <row r="33" spans="1:5" s="19" customFormat="1">
      <c r="A33" s="210"/>
      <c r="B33" s="216">
        <v>32012</v>
      </c>
      <c r="C33" s="125" t="s">
        <v>23</v>
      </c>
      <c r="D33" s="22"/>
    </row>
    <row r="34" spans="1:5" s="19" customFormat="1" ht="34.5">
      <c r="A34" s="210"/>
      <c r="B34" s="216"/>
      <c r="C34" s="126" t="s">
        <v>107</v>
      </c>
      <c r="D34" s="22">
        <f>+'Հավելված N 2'!G42</f>
        <v>23799.199999999997</v>
      </c>
      <c r="E34" s="75"/>
    </row>
    <row r="35" spans="1:5" s="19" customFormat="1">
      <c r="A35" s="210"/>
      <c r="B35" s="216"/>
      <c r="C35" s="125" t="s">
        <v>24</v>
      </c>
      <c r="D35" s="27"/>
    </row>
    <row r="36" spans="1:5" s="19" customFormat="1" ht="34.5">
      <c r="A36" s="210"/>
      <c r="B36" s="216"/>
      <c r="C36" s="49" t="s">
        <v>112</v>
      </c>
      <c r="D36" s="27"/>
    </row>
    <row r="37" spans="1:5" s="19" customFormat="1">
      <c r="A37" s="210"/>
      <c r="B37" s="216"/>
      <c r="C37" s="125" t="s">
        <v>25</v>
      </c>
      <c r="D37" s="27"/>
    </row>
    <row r="38" spans="1:5" s="19" customFormat="1" ht="51.75">
      <c r="A38" s="210"/>
      <c r="B38" s="216"/>
      <c r="C38" s="49" t="s">
        <v>89</v>
      </c>
      <c r="D38" s="27"/>
    </row>
  </sheetData>
  <mergeCells count="11">
    <mergeCell ref="C1:D1"/>
    <mergeCell ref="C2:D2"/>
    <mergeCell ref="C3:D3"/>
    <mergeCell ref="B14:B19"/>
    <mergeCell ref="A14:A38"/>
    <mergeCell ref="A6:D6"/>
    <mergeCell ref="A9:B9"/>
    <mergeCell ref="C9:C10"/>
    <mergeCell ref="B33:B38"/>
    <mergeCell ref="B21:B26"/>
    <mergeCell ref="B27:B32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topLeftCell="A25" zoomScale="74" zoomScaleNormal="74" zoomScaleSheetLayoutView="100" workbookViewId="0">
      <selection activeCell="G23" sqref="G23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27.140625" style="3" customWidth="1"/>
    <col min="8" max="10" width="15" style="3" customWidth="1"/>
    <col min="11" max="16384" width="9.140625" style="3"/>
  </cols>
  <sheetData>
    <row r="1" spans="1:7" s="129" customFormat="1" ht="37.5" customHeight="1">
      <c r="F1" s="217" t="s">
        <v>35</v>
      </c>
      <c r="G1" s="217"/>
    </row>
    <row r="2" spans="1:7" s="130" customFormat="1" ht="17.45" customHeight="1">
      <c r="F2" s="218" t="s">
        <v>70</v>
      </c>
      <c r="G2" s="218"/>
    </row>
    <row r="3" spans="1:7" s="130" customFormat="1" ht="17.45" customHeight="1">
      <c r="F3" s="218" t="s">
        <v>6</v>
      </c>
      <c r="G3" s="218"/>
    </row>
    <row r="4" spans="1:7" ht="13.5" customHeight="1"/>
    <row r="5" spans="1:7" ht="13.5" customHeight="1"/>
    <row r="6" spans="1:7" ht="52.5" customHeight="1">
      <c r="A6" s="211" t="s">
        <v>81</v>
      </c>
      <c r="B6" s="211"/>
      <c r="C6" s="211"/>
      <c r="D6" s="211"/>
      <c r="E6" s="211"/>
      <c r="F6" s="211"/>
      <c r="G6" s="211"/>
    </row>
    <row r="8" spans="1:7">
      <c r="G8" s="130" t="s">
        <v>17</v>
      </c>
    </row>
    <row r="9" spans="1:7" s="19" customFormat="1" ht="103.5">
      <c r="A9" s="221" t="s">
        <v>18</v>
      </c>
      <c r="B9" s="221"/>
      <c r="C9" s="221"/>
      <c r="D9" s="221" t="s">
        <v>8</v>
      </c>
      <c r="E9" s="221"/>
      <c r="F9" s="221" t="s">
        <v>13</v>
      </c>
      <c r="G9" s="172" t="s">
        <v>43</v>
      </c>
    </row>
    <row r="10" spans="1:7" s="19" customFormat="1" ht="34.5">
      <c r="A10" s="132" t="s">
        <v>41</v>
      </c>
      <c r="B10" s="132" t="s">
        <v>42</v>
      </c>
      <c r="C10" s="132" t="s">
        <v>19</v>
      </c>
      <c r="D10" s="132" t="s">
        <v>11</v>
      </c>
      <c r="E10" s="132" t="s">
        <v>32</v>
      </c>
      <c r="F10" s="221"/>
      <c r="G10" s="132" t="s">
        <v>10</v>
      </c>
    </row>
    <row r="11" spans="1:7" s="19" customFormat="1" ht="34.9" customHeight="1">
      <c r="A11" s="18"/>
      <c r="B11" s="18"/>
      <c r="C11" s="18"/>
      <c r="D11" s="132"/>
      <c r="E11" s="132"/>
      <c r="F11" s="26" t="s">
        <v>16</v>
      </c>
      <c r="G11" s="17">
        <f>+G13</f>
        <v>0</v>
      </c>
    </row>
    <row r="12" spans="1:7" s="19" customFormat="1">
      <c r="A12" s="18"/>
      <c r="B12" s="18"/>
      <c r="C12" s="18"/>
      <c r="D12" s="132"/>
      <c r="E12" s="132"/>
      <c r="F12" s="18" t="s">
        <v>26</v>
      </c>
      <c r="G12" s="2"/>
    </row>
    <row r="13" spans="1:7" s="19" customFormat="1" ht="34.5">
      <c r="A13" s="18"/>
      <c r="B13" s="18"/>
      <c r="C13" s="18"/>
      <c r="D13" s="132"/>
      <c r="E13" s="132"/>
      <c r="F13" s="128" t="s">
        <v>34</v>
      </c>
      <c r="G13" s="2">
        <f>+G14</f>
        <v>0</v>
      </c>
    </row>
    <row r="14" spans="1:7" s="19" customFormat="1" ht="17.45" customHeight="1">
      <c r="A14" s="222" t="s">
        <v>84</v>
      </c>
      <c r="B14" s="223"/>
      <c r="C14" s="133"/>
      <c r="D14" s="136"/>
      <c r="E14" s="133"/>
      <c r="F14" s="131" t="s">
        <v>86</v>
      </c>
      <c r="G14" s="2">
        <f>+G16</f>
        <v>0</v>
      </c>
    </row>
    <row r="15" spans="1:7" s="19" customFormat="1" ht="16.899999999999999" customHeight="1">
      <c r="A15" s="222"/>
      <c r="B15" s="223"/>
      <c r="C15" s="134"/>
      <c r="D15" s="137"/>
      <c r="E15" s="134"/>
      <c r="F15" s="30" t="s">
        <v>14</v>
      </c>
      <c r="G15" s="6"/>
    </row>
    <row r="16" spans="1:7" s="19" customFormat="1" ht="16.899999999999999" customHeight="1">
      <c r="A16" s="222"/>
      <c r="B16" s="222" t="s">
        <v>85</v>
      </c>
      <c r="C16" s="134"/>
      <c r="D16" s="137"/>
      <c r="E16" s="134"/>
      <c r="F16" s="131" t="s">
        <v>87</v>
      </c>
      <c r="G16" s="7">
        <f>+G18</f>
        <v>0</v>
      </c>
    </row>
    <row r="17" spans="1:15" s="19" customFormat="1" ht="16.899999999999999" customHeight="1">
      <c r="A17" s="222"/>
      <c r="B17" s="222"/>
      <c r="C17" s="135"/>
      <c r="D17" s="137"/>
      <c r="E17" s="134"/>
      <c r="F17" s="30" t="s">
        <v>14</v>
      </c>
      <c r="G17" s="6"/>
    </row>
    <row r="18" spans="1:15" s="19" customFormat="1" ht="16.899999999999999" customHeight="1">
      <c r="A18" s="222"/>
      <c r="B18" s="222"/>
      <c r="C18" s="222" t="s">
        <v>68</v>
      </c>
      <c r="D18" s="137"/>
      <c r="E18" s="134"/>
      <c r="F18" s="131" t="s">
        <v>79</v>
      </c>
      <c r="G18" s="7">
        <f t="shared" ref="G18" si="0">+G20</f>
        <v>0</v>
      </c>
      <c r="H18" s="20"/>
      <c r="I18" s="20"/>
      <c r="J18" s="20"/>
      <c r="K18" s="20"/>
      <c r="L18" s="20"/>
      <c r="M18" s="20"/>
      <c r="N18" s="20"/>
      <c r="O18" s="20"/>
    </row>
    <row r="19" spans="1:15" s="19" customFormat="1" ht="16.899999999999999" customHeight="1">
      <c r="A19" s="222"/>
      <c r="B19" s="222"/>
      <c r="C19" s="222"/>
      <c r="D19" s="137"/>
      <c r="E19" s="134"/>
      <c r="F19" s="30" t="s">
        <v>14</v>
      </c>
      <c r="G19" s="21"/>
      <c r="H19" s="20"/>
      <c r="I19" s="20"/>
      <c r="J19" s="20"/>
      <c r="K19" s="20"/>
      <c r="L19" s="20"/>
      <c r="M19" s="20"/>
      <c r="N19" s="20"/>
      <c r="O19" s="20"/>
    </row>
    <row r="20" spans="1:15" s="19" customFormat="1" ht="34.5">
      <c r="A20" s="222"/>
      <c r="B20" s="222"/>
      <c r="C20" s="222"/>
      <c r="D20" s="137"/>
      <c r="E20" s="134"/>
      <c r="F20" s="31" t="s">
        <v>27</v>
      </c>
      <c r="G20" s="21">
        <f t="shared" ref="G20" si="1">+G22</f>
        <v>0</v>
      </c>
      <c r="H20" s="20"/>
      <c r="I20" s="20"/>
      <c r="J20" s="20"/>
      <c r="K20" s="20"/>
      <c r="L20" s="20"/>
      <c r="M20" s="20"/>
      <c r="N20" s="20"/>
      <c r="O20" s="20"/>
    </row>
    <row r="21" spans="1:15" s="19" customFormat="1" ht="16.899999999999999" customHeight="1">
      <c r="A21" s="222"/>
      <c r="B21" s="222"/>
      <c r="C21" s="222"/>
      <c r="D21" s="138"/>
      <c r="E21" s="135"/>
      <c r="F21" s="30" t="s">
        <v>14</v>
      </c>
      <c r="G21" s="21"/>
      <c r="H21" s="20"/>
      <c r="I21" s="20"/>
      <c r="J21" s="20"/>
      <c r="K21" s="20"/>
      <c r="L21" s="20"/>
      <c r="M21" s="20"/>
      <c r="N21" s="20"/>
      <c r="O21" s="20"/>
    </row>
    <row r="22" spans="1:15" s="19" customFormat="1" ht="18" customHeight="1">
      <c r="A22" s="222"/>
      <c r="B22" s="222"/>
      <c r="C22" s="222"/>
      <c r="D22" s="210">
        <v>1183</v>
      </c>
      <c r="E22" s="224" t="s">
        <v>105</v>
      </c>
      <c r="F22" s="225"/>
      <c r="G22" s="2">
        <f>+G24+G33+G42</f>
        <v>0</v>
      </c>
      <c r="H22" s="20"/>
      <c r="I22" s="20"/>
      <c r="J22" s="20"/>
      <c r="K22" s="20"/>
      <c r="L22" s="20"/>
      <c r="M22" s="20"/>
      <c r="N22" s="20"/>
      <c r="O22" s="20"/>
    </row>
    <row r="23" spans="1:15" s="19" customFormat="1" ht="16.899999999999999" customHeight="1">
      <c r="A23" s="222"/>
      <c r="B23" s="222"/>
      <c r="C23" s="222"/>
      <c r="D23" s="210"/>
      <c r="E23" s="124"/>
      <c r="F23" s="30" t="s">
        <v>14</v>
      </c>
      <c r="G23" s="2"/>
      <c r="H23" s="20"/>
      <c r="I23" s="20"/>
      <c r="J23" s="20"/>
      <c r="K23" s="20"/>
      <c r="L23" s="20"/>
      <c r="M23" s="20"/>
      <c r="N23" s="20"/>
      <c r="O23" s="20"/>
    </row>
    <row r="24" spans="1:15" s="19" customFormat="1" ht="33.950000000000003" customHeight="1">
      <c r="A24" s="222"/>
      <c r="B24" s="222"/>
      <c r="C24" s="222"/>
      <c r="D24" s="210"/>
      <c r="E24" s="150">
        <v>32007</v>
      </c>
      <c r="F24" s="119" t="s">
        <v>232</v>
      </c>
      <c r="G24" s="22">
        <f t="shared" ref="G24" si="2">+G26</f>
        <v>-38827.699999999997</v>
      </c>
      <c r="H24" s="20"/>
      <c r="I24" s="20"/>
      <c r="J24" s="20"/>
      <c r="K24" s="20"/>
      <c r="L24" s="20"/>
      <c r="M24" s="20"/>
      <c r="N24" s="20"/>
      <c r="O24" s="20"/>
    </row>
    <row r="25" spans="1:15" s="19" customFormat="1">
      <c r="A25" s="222"/>
      <c r="B25" s="222"/>
      <c r="C25" s="222"/>
      <c r="D25" s="210"/>
      <c r="E25" s="227"/>
      <c r="F25" s="30" t="s">
        <v>33</v>
      </c>
      <c r="G25" s="6"/>
    </row>
    <row r="26" spans="1:15" s="23" customFormat="1" ht="36.6" customHeight="1">
      <c r="A26" s="222"/>
      <c r="B26" s="222"/>
      <c r="C26" s="222"/>
      <c r="D26" s="210"/>
      <c r="E26" s="228"/>
      <c r="F26" s="32" t="s">
        <v>182</v>
      </c>
      <c r="G26" s="8">
        <f t="shared" ref="G26" si="3">+G28</f>
        <v>-38827.699999999997</v>
      </c>
    </row>
    <row r="27" spans="1:15" s="19" customFormat="1" ht="51.75">
      <c r="A27" s="222"/>
      <c r="B27" s="222"/>
      <c r="C27" s="222"/>
      <c r="D27" s="210"/>
      <c r="E27" s="228"/>
      <c r="F27" s="30" t="s">
        <v>28</v>
      </c>
      <c r="G27" s="6"/>
    </row>
    <row r="28" spans="1:15" s="19" customFormat="1" ht="16.899999999999999" customHeight="1">
      <c r="A28" s="222"/>
      <c r="B28" s="222"/>
      <c r="C28" s="222"/>
      <c r="D28" s="210"/>
      <c r="E28" s="228"/>
      <c r="F28" s="139" t="s">
        <v>15</v>
      </c>
      <c r="G28" s="9">
        <f t="shared" ref="G28:G29" si="4">+G29</f>
        <v>-38827.699999999997</v>
      </c>
    </row>
    <row r="29" spans="1:15" s="19" customFormat="1" ht="16.899999999999999" customHeight="1">
      <c r="A29" s="222"/>
      <c r="B29" s="222"/>
      <c r="C29" s="222"/>
      <c r="D29" s="210"/>
      <c r="E29" s="228"/>
      <c r="F29" s="30" t="s">
        <v>47</v>
      </c>
      <c r="G29" s="10">
        <f t="shared" si="4"/>
        <v>-38827.699999999997</v>
      </c>
    </row>
    <row r="30" spans="1:15" s="19" customFormat="1">
      <c r="A30" s="222"/>
      <c r="B30" s="222"/>
      <c r="C30" s="222"/>
      <c r="D30" s="210"/>
      <c r="E30" s="228"/>
      <c r="F30" s="30" t="s">
        <v>73</v>
      </c>
      <c r="G30" s="10">
        <f>+G31</f>
        <v>-38827.699999999997</v>
      </c>
    </row>
    <row r="31" spans="1:15" s="19" customFormat="1">
      <c r="A31" s="222"/>
      <c r="B31" s="222"/>
      <c r="C31" s="222"/>
      <c r="D31" s="210"/>
      <c r="E31" s="228"/>
      <c r="F31" s="30" t="s">
        <v>74</v>
      </c>
      <c r="G31" s="10">
        <f>+G32</f>
        <v>-38827.699999999997</v>
      </c>
      <c r="H31" s="24"/>
    </row>
    <row r="32" spans="1:15" s="19" customFormat="1">
      <c r="A32" s="222"/>
      <c r="B32" s="222"/>
      <c r="C32" s="222"/>
      <c r="D32" s="210"/>
      <c r="E32" s="229"/>
      <c r="F32" s="123" t="s">
        <v>75</v>
      </c>
      <c r="G32" s="10">
        <f>+'Հավելված N 4'!E14</f>
        <v>-38827.699999999997</v>
      </c>
      <c r="H32" s="25"/>
    </row>
    <row r="33" spans="1:15" s="19" customFormat="1" ht="33.950000000000003" customHeight="1">
      <c r="A33" s="222"/>
      <c r="B33" s="222"/>
      <c r="C33" s="222"/>
      <c r="D33" s="210"/>
      <c r="E33" s="150">
        <v>32009</v>
      </c>
      <c r="F33" s="119" t="s">
        <v>178</v>
      </c>
      <c r="G33" s="22">
        <f t="shared" ref="G33" si="5">+G35</f>
        <v>15028.5</v>
      </c>
      <c r="H33" s="20"/>
      <c r="I33" s="20"/>
      <c r="J33" s="20"/>
      <c r="K33" s="20"/>
      <c r="L33" s="20"/>
      <c r="M33" s="20"/>
      <c r="N33" s="20"/>
      <c r="O33" s="20"/>
    </row>
    <row r="34" spans="1:15" s="19" customFormat="1">
      <c r="A34" s="222"/>
      <c r="B34" s="222"/>
      <c r="C34" s="222"/>
      <c r="D34" s="210"/>
      <c r="E34" s="226"/>
      <c r="F34" s="30" t="s">
        <v>33</v>
      </c>
      <c r="G34" s="6"/>
    </row>
    <row r="35" spans="1:15" s="23" customFormat="1" ht="36.6" customHeight="1">
      <c r="A35" s="222"/>
      <c r="B35" s="222"/>
      <c r="C35" s="222"/>
      <c r="D35" s="210"/>
      <c r="E35" s="226"/>
      <c r="F35" s="32" t="s">
        <v>182</v>
      </c>
      <c r="G35" s="8">
        <f t="shared" ref="G35" si="6">+G37</f>
        <v>15028.5</v>
      </c>
    </row>
    <row r="36" spans="1:15" s="19" customFormat="1" ht="51.75">
      <c r="A36" s="222"/>
      <c r="B36" s="222"/>
      <c r="C36" s="222"/>
      <c r="D36" s="210"/>
      <c r="E36" s="226"/>
      <c r="F36" s="30" t="s">
        <v>28</v>
      </c>
      <c r="G36" s="6"/>
    </row>
    <row r="37" spans="1:15" s="19" customFormat="1" ht="16.899999999999999" customHeight="1">
      <c r="A37" s="222"/>
      <c r="B37" s="222"/>
      <c r="C37" s="222"/>
      <c r="D37" s="210"/>
      <c r="E37" s="226"/>
      <c r="F37" s="139" t="s">
        <v>15</v>
      </c>
      <c r="G37" s="9">
        <f t="shared" ref="G37:G38" si="7">+G38</f>
        <v>15028.5</v>
      </c>
    </row>
    <row r="38" spans="1:15" s="19" customFormat="1" ht="16.899999999999999" customHeight="1">
      <c r="A38" s="222"/>
      <c r="B38" s="222"/>
      <c r="C38" s="222"/>
      <c r="D38" s="210"/>
      <c r="E38" s="226"/>
      <c r="F38" s="30" t="s">
        <v>47</v>
      </c>
      <c r="G38" s="10">
        <f t="shared" si="7"/>
        <v>15028.5</v>
      </c>
    </row>
    <row r="39" spans="1:15" s="19" customFormat="1">
      <c r="A39" s="222"/>
      <c r="B39" s="222"/>
      <c r="C39" s="222"/>
      <c r="D39" s="210"/>
      <c r="E39" s="226"/>
      <c r="F39" s="30" t="s">
        <v>73</v>
      </c>
      <c r="G39" s="10">
        <f>+G40</f>
        <v>15028.5</v>
      </c>
    </row>
    <row r="40" spans="1:15" s="19" customFormat="1">
      <c r="A40" s="222"/>
      <c r="B40" s="222"/>
      <c r="C40" s="222"/>
      <c r="D40" s="210"/>
      <c r="E40" s="226"/>
      <c r="F40" s="30" t="s">
        <v>74</v>
      </c>
      <c r="G40" s="10">
        <f>+G41</f>
        <v>15028.5</v>
      </c>
      <c r="H40" s="24"/>
    </row>
    <row r="41" spans="1:15" s="19" customFormat="1">
      <c r="A41" s="222"/>
      <c r="B41" s="222"/>
      <c r="C41" s="222"/>
      <c r="D41" s="210"/>
      <c r="E41" s="226"/>
      <c r="F41" s="123" t="s">
        <v>231</v>
      </c>
      <c r="G41" s="10">
        <f>+'Հավելված N 4'!E20</f>
        <v>15028.5</v>
      </c>
      <c r="H41" s="25"/>
    </row>
    <row r="42" spans="1:15" s="19" customFormat="1" ht="34.5">
      <c r="A42" s="222"/>
      <c r="B42" s="222"/>
      <c r="C42" s="222"/>
      <c r="D42" s="210"/>
      <c r="E42" s="150" t="s">
        <v>106</v>
      </c>
      <c r="F42" s="119" t="s">
        <v>107</v>
      </c>
      <c r="G42" s="22">
        <f>+G44</f>
        <v>23799.199999999997</v>
      </c>
      <c r="H42" s="20"/>
      <c r="I42" s="20"/>
      <c r="J42" s="20"/>
      <c r="K42" s="20"/>
      <c r="L42" s="20"/>
      <c r="M42" s="20"/>
      <c r="N42" s="20"/>
      <c r="O42" s="20"/>
    </row>
    <row r="43" spans="1:15" s="19" customFormat="1">
      <c r="A43" s="222"/>
      <c r="B43" s="222"/>
      <c r="C43" s="222"/>
      <c r="D43" s="210"/>
      <c r="E43" s="211"/>
      <c r="F43" s="30" t="s">
        <v>33</v>
      </c>
      <c r="G43" s="6"/>
    </row>
    <row r="44" spans="1:15" s="23" customFormat="1" ht="36.6" customHeight="1">
      <c r="A44" s="222"/>
      <c r="B44" s="222"/>
      <c r="C44" s="222"/>
      <c r="D44" s="210"/>
      <c r="E44" s="211"/>
      <c r="F44" s="32" t="s">
        <v>108</v>
      </c>
      <c r="G44" s="16">
        <f>+'Հավելված N 4'!E28</f>
        <v>23799.199999999997</v>
      </c>
    </row>
    <row r="45" spans="1:15" s="19" customFormat="1" ht="51.75">
      <c r="A45" s="222"/>
      <c r="B45" s="222"/>
      <c r="C45" s="222"/>
      <c r="D45" s="210"/>
      <c r="E45" s="211"/>
      <c r="F45" s="30" t="s">
        <v>28</v>
      </c>
      <c r="G45" s="6"/>
    </row>
    <row r="46" spans="1:15" s="19" customFormat="1" ht="16.899999999999999" customHeight="1">
      <c r="A46" s="222"/>
      <c r="B46" s="222"/>
      <c r="C46" s="222"/>
      <c r="D46" s="210"/>
      <c r="E46" s="211"/>
      <c r="F46" s="139" t="s">
        <v>15</v>
      </c>
      <c r="G46" s="9">
        <f t="shared" ref="G46:G49" si="8">+G47</f>
        <v>23799.199999999997</v>
      </c>
    </row>
    <row r="47" spans="1:15" s="19" customFormat="1" ht="16.899999999999999" customHeight="1">
      <c r="A47" s="222"/>
      <c r="B47" s="222"/>
      <c r="C47" s="222"/>
      <c r="D47" s="210"/>
      <c r="E47" s="211"/>
      <c r="F47" s="30" t="s">
        <v>47</v>
      </c>
      <c r="G47" s="10">
        <f t="shared" si="8"/>
        <v>23799.199999999997</v>
      </c>
    </row>
    <row r="48" spans="1:15" s="19" customFormat="1">
      <c r="A48" s="222"/>
      <c r="B48" s="222"/>
      <c r="C48" s="222"/>
      <c r="D48" s="210"/>
      <c r="E48" s="211"/>
      <c r="F48" s="30" t="s">
        <v>73</v>
      </c>
      <c r="G48" s="10">
        <f>+G49</f>
        <v>23799.199999999997</v>
      </c>
    </row>
    <row r="49" spans="1:8" s="19" customFormat="1">
      <c r="A49" s="222"/>
      <c r="B49" s="222"/>
      <c r="C49" s="222"/>
      <c r="D49" s="210"/>
      <c r="E49" s="211"/>
      <c r="F49" s="30" t="s">
        <v>82</v>
      </c>
      <c r="G49" s="10">
        <f t="shared" si="8"/>
        <v>23799.199999999997</v>
      </c>
      <c r="H49" s="24"/>
    </row>
    <row r="50" spans="1:8" s="19" customFormat="1">
      <c r="A50" s="222"/>
      <c r="B50" s="222"/>
      <c r="C50" s="222"/>
      <c r="D50" s="210"/>
      <c r="E50" s="211"/>
      <c r="F50" s="123" t="s">
        <v>83</v>
      </c>
      <c r="G50" s="10">
        <f>+'Հավելված N 4'!E28</f>
        <v>23799.199999999997</v>
      </c>
      <c r="H50" s="25"/>
    </row>
  </sheetData>
  <mergeCells count="16">
    <mergeCell ref="A14:A50"/>
    <mergeCell ref="C18:C50"/>
    <mergeCell ref="B16:B50"/>
    <mergeCell ref="B14:B15"/>
    <mergeCell ref="E43:E50"/>
    <mergeCell ref="D22:D50"/>
    <mergeCell ref="E22:F22"/>
    <mergeCell ref="E34:E41"/>
    <mergeCell ref="E25:E32"/>
    <mergeCell ref="F1:G1"/>
    <mergeCell ref="F3:G3"/>
    <mergeCell ref="A6:G6"/>
    <mergeCell ref="A9:C9"/>
    <mergeCell ref="D9:E9"/>
    <mergeCell ref="F2:G2"/>
    <mergeCell ref="F9:F10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10" zoomScale="85" zoomScaleNormal="85" workbookViewId="0">
      <selection activeCell="C19" sqref="C19"/>
    </sheetView>
  </sheetViews>
  <sheetFormatPr defaultColWidth="9.140625" defaultRowHeight="17.25"/>
  <cols>
    <col min="1" max="1" width="9.140625" style="61"/>
    <col min="2" max="2" width="9.140625" style="61" customWidth="1"/>
    <col min="3" max="3" width="54.28515625" style="61" customWidth="1"/>
    <col min="4" max="4" width="16.42578125" style="61" customWidth="1"/>
    <col min="5" max="8" width="20.42578125" style="61" customWidth="1"/>
    <col min="9" max="9" width="15.42578125" style="61" bestFit="1" customWidth="1"/>
    <col min="10" max="10" width="13.85546875" style="61" bestFit="1" customWidth="1"/>
    <col min="11" max="16384" width="9.140625" style="61"/>
  </cols>
  <sheetData>
    <row r="1" spans="1:10" s="182" customFormat="1" ht="26.45" customHeight="1">
      <c r="A1" s="181"/>
      <c r="B1" s="76"/>
      <c r="C1" s="76"/>
      <c r="D1" s="76"/>
      <c r="E1" s="181"/>
      <c r="F1" s="243" t="s">
        <v>37</v>
      </c>
      <c r="G1" s="243"/>
      <c r="H1" s="243"/>
    </row>
    <row r="2" spans="1:10">
      <c r="A2" s="77"/>
      <c r="B2" s="77"/>
      <c r="C2" s="77"/>
      <c r="D2" s="77"/>
      <c r="E2" s="183"/>
      <c r="F2" s="244" t="s">
        <v>69</v>
      </c>
      <c r="G2" s="244"/>
      <c r="H2" s="244"/>
    </row>
    <row r="3" spans="1:10">
      <c r="A3" s="77"/>
      <c r="B3" s="77"/>
      <c r="C3" s="77"/>
      <c r="D3" s="77"/>
      <c r="E3" s="183"/>
      <c r="F3" s="244" t="s">
        <v>36</v>
      </c>
      <c r="G3" s="244"/>
      <c r="H3" s="244"/>
    </row>
    <row r="4" spans="1:10">
      <c r="A4" s="78"/>
      <c r="B4" s="78"/>
      <c r="C4" s="79"/>
      <c r="D4" s="183"/>
      <c r="E4" s="183"/>
      <c r="F4" s="183"/>
      <c r="G4" s="183"/>
      <c r="H4" s="183"/>
    </row>
    <row r="5" spans="1:10" ht="37.5" customHeight="1">
      <c r="A5" s="245" t="s">
        <v>229</v>
      </c>
      <c r="B5" s="246"/>
      <c r="C5" s="246"/>
      <c r="D5" s="246"/>
      <c r="E5" s="246"/>
      <c r="F5" s="246"/>
      <c r="G5" s="246"/>
      <c r="H5" s="246"/>
    </row>
    <row r="6" spans="1:10" ht="37.5" customHeight="1">
      <c r="A6" s="246"/>
      <c r="B6" s="246"/>
      <c r="C6" s="246"/>
      <c r="D6" s="246"/>
      <c r="E6" s="246"/>
      <c r="F6" s="246"/>
      <c r="G6" s="246"/>
      <c r="H6" s="246"/>
    </row>
    <row r="7" spans="1:10">
      <c r="D7" s="198"/>
      <c r="E7" s="183"/>
      <c r="F7" s="199"/>
      <c r="G7" s="183"/>
      <c r="H7" s="198"/>
    </row>
    <row r="8" spans="1:10">
      <c r="A8" s="184"/>
      <c r="B8" s="184"/>
      <c r="C8" s="184"/>
      <c r="D8" s="62"/>
      <c r="E8" s="183"/>
      <c r="F8" s="183"/>
      <c r="G8" s="247" t="s">
        <v>17</v>
      </c>
      <c r="H8" s="247"/>
    </row>
    <row r="9" spans="1:10" ht="45" customHeight="1">
      <c r="A9" s="248" t="s">
        <v>56</v>
      </c>
      <c r="B9" s="249"/>
      <c r="C9" s="233" t="s">
        <v>57</v>
      </c>
      <c r="D9" s="238" t="s">
        <v>58</v>
      </c>
      <c r="E9" s="240" t="s">
        <v>80</v>
      </c>
      <c r="F9" s="241"/>
      <c r="G9" s="241"/>
      <c r="H9" s="242"/>
    </row>
    <row r="10" spans="1:10" ht="103.5">
      <c r="A10" s="80" t="s">
        <v>31</v>
      </c>
      <c r="B10" s="80" t="s">
        <v>32</v>
      </c>
      <c r="C10" s="234"/>
      <c r="D10" s="239"/>
      <c r="E10" s="81" t="s">
        <v>59</v>
      </c>
      <c r="F10" s="81" t="s">
        <v>60</v>
      </c>
      <c r="G10" s="81" t="s">
        <v>61</v>
      </c>
      <c r="H10" s="81" t="s">
        <v>62</v>
      </c>
    </row>
    <row r="11" spans="1:10">
      <c r="A11" s="80"/>
      <c r="B11" s="80"/>
      <c r="C11" s="82" t="s">
        <v>63</v>
      </c>
      <c r="D11" s="84">
        <f>SUM(E11:H11)</f>
        <v>0</v>
      </c>
      <c r="E11" s="84">
        <f>+E13</f>
        <v>-38827.699999999997</v>
      </c>
      <c r="F11" s="84">
        <f>+F13</f>
        <v>15028.5</v>
      </c>
      <c r="G11" s="84">
        <f>+G13</f>
        <v>0</v>
      </c>
      <c r="H11" s="84">
        <f>+H13</f>
        <v>23799.199999999997</v>
      </c>
      <c r="I11" s="185"/>
      <c r="J11" s="185"/>
    </row>
    <row r="12" spans="1:10">
      <c r="A12" s="80"/>
      <c r="B12" s="80"/>
      <c r="C12" s="82" t="s">
        <v>64</v>
      </c>
      <c r="D12" s="84"/>
      <c r="E12" s="84"/>
      <c r="F12" s="84"/>
      <c r="G12" s="84"/>
      <c r="H12" s="84"/>
      <c r="I12" s="185"/>
      <c r="J12" s="186"/>
    </row>
    <row r="13" spans="1:10" ht="51.75">
      <c r="A13" s="86"/>
      <c r="B13" s="87"/>
      <c r="C13" s="87" t="s">
        <v>34</v>
      </c>
      <c r="D13" s="84">
        <f>SUM(E13:H13)</f>
        <v>0</v>
      </c>
      <c r="E13" s="84">
        <f>+E15+E19+E25</f>
        <v>-38827.699999999997</v>
      </c>
      <c r="F13" s="84">
        <f t="shared" ref="F13:H13" si="0">+F15+F19+F25</f>
        <v>15028.5</v>
      </c>
      <c r="G13" s="84">
        <f t="shared" si="0"/>
        <v>0</v>
      </c>
      <c r="H13" s="84">
        <f t="shared" si="0"/>
        <v>23799.199999999997</v>
      </c>
      <c r="I13" s="185"/>
    </row>
    <row r="14" spans="1:10">
      <c r="A14" s="86"/>
      <c r="B14" s="86"/>
      <c r="C14" s="86" t="s">
        <v>65</v>
      </c>
      <c r="D14" s="84"/>
      <c r="E14" s="88"/>
      <c r="F14" s="88"/>
      <c r="G14" s="88"/>
      <c r="H14" s="88"/>
    </row>
    <row r="15" spans="1:10" s="1" customFormat="1" ht="51.75">
      <c r="A15" s="89">
        <v>1183</v>
      </c>
      <c r="B15" s="89">
        <v>32007</v>
      </c>
      <c r="C15" s="118" t="s">
        <v>223</v>
      </c>
      <c r="D15" s="84">
        <f>SUM(E15:H15)</f>
        <v>-38827.699999999997</v>
      </c>
      <c r="E15" s="84">
        <f>+E17</f>
        <v>-38827.699999999997</v>
      </c>
      <c r="F15" s="84">
        <f t="shared" ref="F15:H15" si="1">+F17</f>
        <v>0</v>
      </c>
      <c r="G15" s="84">
        <f t="shared" si="1"/>
        <v>0</v>
      </c>
      <c r="H15" s="84">
        <f t="shared" si="1"/>
        <v>0</v>
      </c>
    </row>
    <row r="16" spans="1:10" s="144" customFormat="1">
      <c r="A16" s="187"/>
      <c r="B16" s="187"/>
      <c r="C16" s="188" t="s">
        <v>14</v>
      </c>
      <c r="D16" s="187"/>
      <c r="E16" s="187"/>
      <c r="F16" s="187"/>
      <c r="G16" s="187"/>
      <c r="H16" s="187"/>
    </row>
    <row r="17" spans="1:9" s="3" customFormat="1">
      <c r="A17" s="161"/>
      <c r="B17" s="161"/>
      <c r="C17" s="140" t="s">
        <v>98</v>
      </c>
      <c r="D17" s="162">
        <f>SUM(E17:H17)</f>
        <v>-38827.699999999997</v>
      </c>
      <c r="E17" s="162">
        <f>+E18</f>
        <v>-38827.699999999997</v>
      </c>
      <c r="F17" s="162">
        <f t="shared" ref="F17:H17" si="2">+F18</f>
        <v>0</v>
      </c>
      <c r="G17" s="162">
        <f t="shared" si="2"/>
        <v>0</v>
      </c>
      <c r="H17" s="162">
        <f t="shared" si="2"/>
        <v>0</v>
      </c>
      <c r="I17" s="163"/>
    </row>
    <row r="18" spans="1:9" s="3" customFormat="1" ht="34.5">
      <c r="A18" s="90"/>
      <c r="B18" s="90"/>
      <c r="C18" s="165" t="s">
        <v>224</v>
      </c>
      <c r="D18" s="166">
        <f t="shared" ref="D18" si="3">+E18+F18+G18+H18</f>
        <v>-38827.699999999997</v>
      </c>
      <c r="E18" s="166">
        <f>+'Հավելված N 7'!I95+'Հավելված N 7'!I97+'Հավելված N 7'!I98</f>
        <v>-38827.699999999997</v>
      </c>
      <c r="F18" s="166"/>
      <c r="G18" s="166"/>
      <c r="H18" s="35"/>
    </row>
    <row r="19" spans="1:9" ht="51.75">
      <c r="A19" s="89">
        <v>1183</v>
      </c>
      <c r="B19" s="89">
        <v>32009</v>
      </c>
      <c r="C19" s="118" t="s">
        <v>178</v>
      </c>
      <c r="D19" s="83">
        <f>SUM(E19:H19)</f>
        <v>15028.5</v>
      </c>
      <c r="E19" s="83">
        <f>+E21</f>
        <v>0</v>
      </c>
      <c r="F19" s="83">
        <f t="shared" ref="F19:H19" si="4">+F21</f>
        <v>15028.5</v>
      </c>
      <c r="G19" s="83">
        <f t="shared" si="4"/>
        <v>0</v>
      </c>
      <c r="H19" s="83">
        <f t="shared" si="4"/>
        <v>0</v>
      </c>
    </row>
    <row r="20" spans="1:9" s="3" customFormat="1">
      <c r="A20" s="90"/>
      <c r="B20" s="90"/>
      <c r="C20" s="164" t="s">
        <v>14</v>
      </c>
      <c r="D20" s="35"/>
      <c r="E20" s="146"/>
      <c r="F20" s="147"/>
      <c r="G20" s="35"/>
      <c r="H20" s="35"/>
    </row>
    <row r="21" spans="1:9" s="3" customFormat="1">
      <c r="A21" s="90"/>
      <c r="B21" s="90"/>
      <c r="C21" s="140" t="s">
        <v>76</v>
      </c>
      <c r="D21" s="162">
        <f>SUM(E21:H21)</f>
        <v>15028.5</v>
      </c>
      <c r="E21" s="162">
        <f>+E22+E23+E24</f>
        <v>0</v>
      </c>
      <c r="F21" s="162">
        <f t="shared" ref="F21:H21" si="5">+F22+F23+F24</f>
        <v>15028.5</v>
      </c>
      <c r="G21" s="162">
        <f t="shared" si="5"/>
        <v>0</v>
      </c>
      <c r="H21" s="162">
        <f t="shared" si="5"/>
        <v>0</v>
      </c>
      <c r="I21" s="163"/>
    </row>
    <row r="22" spans="1:9" s="3" customFormat="1">
      <c r="A22" s="235"/>
      <c r="B22" s="235"/>
      <c r="C22" s="165" t="s">
        <v>179</v>
      </c>
      <c r="D22" s="166">
        <f t="shared" ref="D22:D24" si="6">+E22+F22+G22+H22</f>
        <v>2878.5</v>
      </c>
      <c r="E22" s="166"/>
      <c r="F22" s="166">
        <f>+'Հավելված N 7'!I101+'Հավելված N 7'!I105</f>
        <v>2878.5</v>
      </c>
      <c r="G22" s="166"/>
      <c r="H22" s="35"/>
    </row>
    <row r="23" spans="1:9" s="3" customFormat="1">
      <c r="A23" s="235"/>
      <c r="B23" s="235"/>
      <c r="C23" s="165" t="s">
        <v>180</v>
      </c>
      <c r="D23" s="166">
        <f t="shared" si="6"/>
        <v>3308.3999999999996</v>
      </c>
      <c r="E23" s="166"/>
      <c r="F23" s="166">
        <f>+'Հավելված N 7'!I102+'Հավելված N 7'!I106</f>
        <v>3308.3999999999996</v>
      </c>
      <c r="G23" s="166"/>
      <c r="H23" s="35"/>
    </row>
    <row r="24" spans="1:9" s="3" customFormat="1">
      <c r="A24" s="235"/>
      <c r="B24" s="235"/>
      <c r="C24" s="165" t="s">
        <v>181</v>
      </c>
      <c r="D24" s="166">
        <f t="shared" si="6"/>
        <v>8841.6</v>
      </c>
      <c r="E24" s="166"/>
      <c r="F24" s="166">
        <f>+'Հավելված N 7'!I103+'Հավելված N 7'!I107</f>
        <v>8841.6</v>
      </c>
      <c r="G24" s="166"/>
      <c r="H24" s="35"/>
    </row>
    <row r="25" spans="1:9" ht="34.5">
      <c r="A25" s="89">
        <v>1183</v>
      </c>
      <c r="B25" s="51">
        <v>32012</v>
      </c>
      <c r="C25" s="118" t="s">
        <v>99</v>
      </c>
      <c r="D25" s="83">
        <f>SUM(E25:H25)</f>
        <v>23799.199999999997</v>
      </c>
      <c r="E25" s="83">
        <f>+E27+E30+E36+E38+E44+E46</f>
        <v>0</v>
      </c>
      <c r="F25" s="83">
        <f>+F27+F30+F36+F38+F44+F46</f>
        <v>0</v>
      </c>
      <c r="G25" s="83">
        <f>+G27+G30+G36+G38+G44+G46</f>
        <v>0</v>
      </c>
      <c r="H25" s="83">
        <f>+H27+H30+H36+H38+H44+H46</f>
        <v>23799.199999999997</v>
      </c>
    </row>
    <row r="26" spans="1:9" s="3" customFormat="1">
      <c r="A26" s="90"/>
      <c r="B26" s="90"/>
      <c r="C26" s="164" t="s">
        <v>14</v>
      </c>
      <c r="D26" s="35"/>
      <c r="E26" s="146"/>
      <c r="F26" s="147"/>
      <c r="G26" s="35"/>
      <c r="H26" s="35"/>
    </row>
    <row r="27" spans="1:9" s="144" customFormat="1">
      <c r="A27" s="35"/>
      <c r="B27" s="35"/>
      <c r="C27" s="140" t="s">
        <v>98</v>
      </c>
      <c r="D27" s="141">
        <f t="shared" ref="D27" si="7">SUM(E27:H27)</f>
        <v>32791</v>
      </c>
      <c r="E27" s="142">
        <f>+E28+E29</f>
        <v>0</v>
      </c>
      <c r="F27" s="142">
        <f t="shared" ref="F27:H27" si="8">+F28+F29</f>
        <v>0</v>
      </c>
      <c r="G27" s="142">
        <f t="shared" si="8"/>
        <v>0</v>
      </c>
      <c r="H27" s="142">
        <f t="shared" si="8"/>
        <v>32791</v>
      </c>
      <c r="I27" s="143"/>
    </row>
    <row r="28" spans="1:9" s="144" customFormat="1" ht="34.5">
      <c r="A28" s="236"/>
      <c r="B28" s="236"/>
      <c r="C28" s="120" t="s">
        <v>214</v>
      </c>
      <c r="D28" s="93">
        <f t="shared" ref="D28:D29" si="9">+E28+F28+G28+H28</f>
        <v>26703</v>
      </c>
      <c r="E28" s="142"/>
      <c r="F28" s="142"/>
      <c r="G28" s="142"/>
      <c r="H28" s="93">
        <v>26703</v>
      </c>
      <c r="I28" s="143"/>
    </row>
    <row r="29" spans="1:9" s="144" customFormat="1" ht="34.5">
      <c r="A29" s="237"/>
      <c r="B29" s="237"/>
      <c r="C29" s="120" t="s">
        <v>215</v>
      </c>
      <c r="D29" s="93">
        <f t="shared" si="9"/>
        <v>6088</v>
      </c>
      <c r="E29" s="142"/>
      <c r="F29" s="142"/>
      <c r="G29" s="142"/>
      <c r="H29" s="93">
        <v>6088</v>
      </c>
      <c r="I29" s="143"/>
    </row>
    <row r="30" spans="1:9" s="144" customFormat="1">
      <c r="A30" s="35"/>
      <c r="B30" s="35"/>
      <c r="C30" s="140" t="s">
        <v>102</v>
      </c>
      <c r="D30" s="141">
        <f t="shared" ref="D30" si="10">SUM(E30:H30)</f>
        <v>-111058</v>
      </c>
      <c r="E30" s="142">
        <f>+E31+E32+E33+E34+E35</f>
        <v>0</v>
      </c>
      <c r="F30" s="142">
        <f t="shared" ref="F30:H30" si="11">+F31+F32+F33+F34+F35</f>
        <v>0</v>
      </c>
      <c r="G30" s="142">
        <f t="shared" si="11"/>
        <v>0</v>
      </c>
      <c r="H30" s="142">
        <f t="shared" si="11"/>
        <v>-111058</v>
      </c>
      <c r="I30" s="143"/>
    </row>
    <row r="31" spans="1:9" s="144" customFormat="1" ht="34.5">
      <c r="A31" s="230"/>
      <c r="B31" s="230"/>
      <c r="C31" s="120" t="s">
        <v>199</v>
      </c>
      <c r="D31" s="93">
        <f t="shared" ref="D31:D35" si="12">+E31+F31+G31+H31</f>
        <v>-50000</v>
      </c>
      <c r="E31" s="142"/>
      <c r="F31" s="142"/>
      <c r="G31" s="142"/>
      <c r="H31" s="93">
        <v>-50000</v>
      </c>
      <c r="I31" s="143"/>
    </row>
    <row r="32" spans="1:9" s="144" customFormat="1">
      <c r="A32" s="231"/>
      <c r="B32" s="231"/>
      <c r="C32" s="120" t="s">
        <v>200</v>
      </c>
      <c r="D32" s="93">
        <f t="shared" si="12"/>
        <v>-50000</v>
      </c>
      <c r="E32" s="142"/>
      <c r="F32" s="142"/>
      <c r="G32" s="142"/>
      <c r="H32" s="93">
        <v>-50000</v>
      </c>
      <c r="I32" s="143"/>
    </row>
    <row r="33" spans="1:9" s="144" customFormat="1">
      <c r="A33" s="231"/>
      <c r="B33" s="231"/>
      <c r="C33" s="120" t="s">
        <v>201</v>
      </c>
      <c r="D33" s="93">
        <f t="shared" si="12"/>
        <v>-50000</v>
      </c>
      <c r="E33" s="142"/>
      <c r="F33" s="142"/>
      <c r="G33" s="142"/>
      <c r="H33" s="93">
        <v>-50000</v>
      </c>
      <c r="I33" s="143"/>
    </row>
    <row r="34" spans="1:9" s="144" customFormat="1" ht="34.5">
      <c r="A34" s="231"/>
      <c r="B34" s="231"/>
      <c r="C34" s="165" t="s">
        <v>213</v>
      </c>
      <c r="D34" s="93">
        <f t="shared" si="12"/>
        <v>13172</v>
      </c>
      <c r="E34" s="142"/>
      <c r="F34" s="142"/>
      <c r="G34" s="142"/>
      <c r="H34" s="93">
        <v>13172</v>
      </c>
      <c r="I34" s="143"/>
    </row>
    <row r="35" spans="1:9" s="144" customFormat="1" ht="34.5">
      <c r="A35" s="232"/>
      <c r="B35" s="232"/>
      <c r="C35" s="165" t="s">
        <v>212</v>
      </c>
      <c r="D35" s="93">
        <f t="shared" si="12"/>
        <v>25770</v>
      </c>
      <c r="E35" s="142"/>
      <c r="F35" s="142"/>
      <c r="G35" s="142"/>
      <c r="H35" s="93">
        <v>25770</v>
      </c>
      <c r="I35" s="143"/>
    </row>
    <row r="36" spans="1:9" s="107" customFormat="1" ht="16.899999999999999" customHeight="1">
      <c r="A36" s="113"/>
      <c r="B36" s="113"/>
      <c r="C36" s="110" t="s">
        <v>100</v>
      </c>
      <c r="D36" s="92">
        <f>SUM(E36:H36)</f>
        <v>37876</v>
      </c>
      <c r="E36" s="92">
        <f>+E37</f>
        <v>0</v>
      </c>
      <c r="F36" s="92">
        <f t="shared" ref="F36:H36" si="13">+F37</f>
        <v>0</v>
      </c>
      <c r="G36" s="92">
        <f t="shared" si="13"/>
        <v>0</v>
      </c>
      <c r="H36" s="92">
        <f t="shared" si="13"/>
        <v>37876</v>
      </c>
      <c r="I36" s="106"/>
    </row>
    <row r="37" spans="1:9" s="108" customFormat="1" ht="34.5">
      <c r="A37" s="164"/>
      <c r="B37" s="164"/>
      <c r="C37" s="120" t="s">
        <v>206</v>
      </c>
      <c r="D37" s="93">
        <f t="shared" ref="D37" si="14">+E37+F37+G37+H37</f>
        <v>37876</v>
      </c>
      <c r="E37" s="93"/>
      <c r="F37" s="93"/>
      <c r="G37" s="93"/>
      <c r="H37" s="93">
        <v>37876</v>
      </c>
    </row>
    <row r="38" spans="1:9" s="107" customFormat="1" ht="16.899999999999999" customHeight="1">
      <c r="A38" s="179"/>
      <c r="B38" s="179"/>
      <c r="C38" s="110" t="s">
        <v>202</v>
      </c>
      <c r="D38" s="92">
        <f>SUM(E38:H38)</f>
        <v>-22896.800000000007</v>
      </c>
      <c r="E38" s="92">
        <f>+E39+E40+E41+E42+E43</f>
        <v>0</v>
      </c>
      <c r="F38" s="92">
        <f t="shared" ref="F38:H38" si="15">+F39+F40+F41+F42+F43</f>
        <v>0</v>
      </c>
      <c r="G38" s="92">
        <f t="shared" si="15"/>
        <v>0</v>
      </c>
      <c r="H38" s="92">
        <f t="shared" si="15"/>
        <v>-22896.800000000007</v>
      </c>
      <c r="I38" s="106"/>
    </row>
    <row r="39" spans="1:9" s="108" customFormat="1">
      <c r="A39" s="230"/>
      <c r="B39" s="230"/>
      <c r="C39" s="120" t="s">
        <v>203</v>
      </c>
      <c r="D39" s="93">
        <f t="shared" ref="D39" si="16">+E39+F39+G39+H39</f>
        <v>-50000</v>
      </c>
      <c r="E39" s="93"/>
      <c r="F39" s="93"/>
      <c r="G39" s="93"/>
      <c r="H39" s="93">
        <v>-50000</v>
      </c>
    </row>
    <row r="40" spans="1:9" s="108" customFormat="1">
      <c r="A40" s="231"/>
      <c r="B40" s="231"/>
      <c r="C40" s="120" t="s">
        <v>204</v>
      </c>
      <c r="D40" s="93">
        <f t="shared" ref="D40" si="17">+E40+F40+G40+H40</f>
        <v>-9718.9</v>
      </c>
      <c r="E40" s="93"/>
      <c r="F40" s="93"/>
      <c r="G40" s="93"/>
      <c r="H40" s="93">
        <v>-9718.9</v>
      </c>
    </row>
    <row r="41" spans="1:9" s="108" customFormat="1">
      <c r="A41" s="231"/>
      <c r="B41" s="231"/>
      <c r="C41" s="120" t="s">
        <v>207</v>
      </c>
      <c r="D41" s="93">
        <f>+E41+F41+G41+H41</f>
        <v>13868.8</v>
      </c>
      <c r="E41" s="93"/>
      <c r="F41" s="93"/>
      <c r="G41" s="93"/>
      <c r="H41" s="93">
        <v>13868.8</v>
      </c>
    </row>
    <row r="42" spans="1:9" s="108" customFormat="1">
      <c r="A42" s="231"/>
      <c r="B42" s="231"/>
      <c r="C42" s="165" t="s">
        <v>208</v>
      </c>
      <c r="D42" s="93">
        <f t="shared" ref="D42:D43" si="18">+E42+F42+G42+H42</f>
        <v>7951</v>
      </c>
      <c r="E42" s="93"/>
      <c r="F42" s="93"/>
      <c r="G42" s="93"/>
      <c r="H42" s="93">
        <v>7951</v>
      </c>
    </row>
    <row r="43" spans="1:9" s="108" customFormat="1">
      <c r="A43" s="232"/>
      <c r="B43" s="232"/>
      <c r="C43" s="165" t="s">
        <v>209</v>
      </c>
      <c r="D43" s="93">
        <f t="shared" si="18"/>
        <v>15002.3</v>
      </c>
      <c r="E43" s="93"/>
      <c r="F43" s="93"/>
      <c r="G43" s="93"/>
      <c r="H43" s="93">
        <v>15002.3</v>
      </c>
    </row>
    <row r="44" spans="1:9" s="107" customFormat="1" ht="16.899999999999999" customHeight="1">
      <c r="A44" s="113"/>
      <c r="B44" s="113"/>
      <c r="C44" s="110" t="s">
        <v>205</v>
      </c>
      <c r="D44" s="92">
        <f>SUM(E44:H44)</f>
        <v>54282</v>
      </c>
      <c r="E44" s="92">
        <f>+E45</f>
        <v>0</v>
      </c>
      <c r="F44" s="92">
        <f t="shared" ref="F44:H44" si="19">+F45</f>
        <v>0</v>
      </c>
      <c r="G44" s="92">
        <f t="shared" si="19"/>
        <v>0</v>
      </c>
      <c r="H44" s="92">
        <f t="shared" si="19"/>
        <v>54282</v>
      </c>
      <c r="I44" s="106"/>
    </row>
    <row r="45" spans="1:9" s="108" customFormat="1" ht="34.5">
      <c r="A45" s="200"/>
      <c r="B45" s="200"/>
      <c r="C45" s="120" t="s">
        <v>210</v>
      </c>
      <c r="D45" s="93">
        <f t="shared" ref="D45" si="20">+E45+F45+G45+H45</f>
        <v>54282</v>
      </c>
      <c r="E45" s="93"/>
      <c r="F45" s="93"/>
      <c r="G45" s="93"/>
      <c r="H45" s="93">
        <v>54282</v>
      </c>
    </row>
    <row r="46" spans="1:9" s="107" customFormat="1" ht="16.899999999999999" customHeight="1">
      <c r="A46" s="113"/>
      <c r="B46" s="113"/>
      <c r="C46" s="110" t="s">
        <v>101</v>
      </c>
      <c r="D46" s="92">
        <f>SUM(E46:H46)</f>
        <v>32805</v>
      </c>
      <c r="E46" s="92">
        <f>+E47</f>
        <v>0</v>
      </c>
      <c r="F46" s="92">
        <f t="shared" ref="F46:H46" si="21">+F47</f>
        <v>0</v>
      </c>
      <c r="G46" s="92">
        <f t="shared" si="21"/>
        <v>0</v>
      </c>
      <c r="H46" s="92">
        <f t="shared" si="21"/>
        <v>32805</v>
      </c>
      <c r="I46" s="106"/>
    </row>
    <row r="47" spans="1:9" s="108" customFormat="1">
      <c r="A47" s="164"/>
      <c r="B47" s="164"/>
      <c r="C47" s="120" t="s">
        <v>211</v>
      </c>
      <c r="D47" s="93">
        <f t="shared" ref="D47" si="22">+E47+F47+G47+H47</f>
        <v>32805</v>
      </c>
      <c r="E47" s="93"/>
      <c r="F47" s="93"/>
      <c r="G47" s="93"/>
      <c r="H47" s="93">
        <v>32805</v>
      </c>
    </row>
  </sheetData>
  <mergeCells count="17">
    <mergeCell ref="D9:D10"/>
    <mergeCell ref="E9:H9"/>
    <mergeCell ref="F1:H1"/>
    <mergeCell ref="F2:H2"/>
    <mergeCell ref="F3:H3"/>
    <mergeCell ref="A5:H6"/>
    <mergeCell ref="G8:H8"/>
    <mergeCell ref="A9:B9"/>
    <mergeCell ref="B39:B43"/>
    <mergeCell ref="A39:A43"/>
    <mergeCell ref="C9:C10"/>
    <mergeCell ref="A22:A24"/>
    <mergeCell ref="B22:B24"/>
    <mergeCell ref="B28:B29"/>
    <mergeCell ref="A28:A29"/>
    <mergeCell ref="B31:B35"/>
    <mergeCell ref="A31:A3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opLeftCell="A37" zoomScale="82" zoomScaleNormal="82" workbookViewId="0">
      <selection activeCell="F9" sqref="F9"/>
    </sheetView>
  </sheetViews>
  <sheetFormatPr defaultColWidth="9.140625" defaultRowHeight="17.25"/>
  <cols>
    <col min="1" max="3" width="9.140625" style="95"/>
    <col min="4" max="4" width="54.28515625" style="95" customWidth="1"/>
    <col min="5" max="5" width="27.28515625" style="95" customWidth="1"/>
    <col min="6" max="6" width="33.7109375" style="95" customWidth="1"/>
    <col min="7" max="8" width="9.140625" style="95"/>
    <col min="9" max="9" width="12.28515625" style="95" customWidth="1"/>
    <col min="10" max="16384" width="9.140625" style="95"/>
  </cols>
  <sheetData>
    <row r="1" spans="1:6" s="94" customFormat="1" ht="25.7" customHeight="1">
      <c r="D1" s="251" t="s">
        <v>38</v>
      </c>
      <c r="E1" s="251"/>
    </row>
    <row r="2" spans="1:6" ht="18" customHeight="1">
      <c r="D2" s="253" t="s">
        <v>69</v>
      </c>
      <c r="E2" s="253"/>
    </row>
    <row r="3" spans="1:6" ht="18" customHeight="1">
      <c r="D3" s="244" t="s">
        <v>36</v>
      </c>
      <c r="E3" s="244"/>
    </row>
    <row r="4" spans="1:6" ht="13.5" customHeight="1">
      <c r="D4" s="96"/>
      <c r="E4" s="96"/>
    </row>
    <row r="5" spans="1:6" ht="85.5" customHeight="1">
      <c r="B5" s="252" t="s">
        <v>230</v>
      </c>
      <c r="C5" s="252"/>
      <c r="D5" s="252"/>
      <c r="E5" s="252"/>
      <c r="F5" s="97"/>
    </row>
    <row r="7" spans="1:6">
      <c r="E7" s="98" t="s">
        <v>17</v>
      </c>
    </row>
    <row r="8" spans="1:6" ht="111.95" customHeight="1">
      <c r="B8" s="248" t="s">
        <v>56</v>
      </c>
      <c r="C8" s="249"/>
      <c r="D8" s="233" t="s">
        <v>57</v>
      </c>
      <c r="E8" s="195" t="s">
        <v>92</v>
      </c>
    </row>
    <row r="9" spans="1:6" ht="88.5" customHeight="1">
      <c r="B9" s="80" t="s">
        <v>31</v>
      </c>
      <c r="C9" s="80" t="s">
        <v>32</v>
      </c>
      <c r="D9" s="234"/>
      <c r="E9" s="112" t="s">
        <v>10</v>
      </c>
    </row>
    <row r="10" spans="1:6" ht="51.75">
      <c r="B10" s="80"/>
      <c r="C10" s="80"/>
      <c r="D10" s="99" t="s">
        <v>34</v>
      </c>
      <c r="E10" s="84">
        <f>+E12+E18+E26</f>
        <v>0</v>
      </c>
    </row>
    <row r="11" spans="1:6">
      <c r="B11" s="80"/>
      <c r="C11" s="80"/>
      <c r="D11" s="101" t="s">
        <v>66</v>
      </c>
      <c r="E11" s="100"/>
    </row>
    <row r="12" spans="1:6" ht="50.25" customHeight="1">
      <c r="B12" s="89">
        <v>1183</v>
      </c>
      <c r="C12" s="51">
        <v>32007</v>
      </c>
      <c r="D12" s="119" t="s">
        <v>223</v>
      </c>
      <c r="E12" s="83">
        <f>+E14</f>
        <v>-38827.699999999997</v>
      </c>
    </row>
    <row r="13" spans="1:6">
      <c r="B13" s="102"/>
      <c r="C13" s="102"/>
      <c r="D13" s="91" t="s">
        <v>33</v>
      </c>
      <c r="E13" s="88"/>
    </row>
    <row r="14" spans="1:6">
      <c r="B14" s="114"/>
      <c r="C14" s="114"/>
      <c r="D14" s="103" t="s">
        <v>182</v>
      </c>
      <c r="E14" s="104">
        <f>+E16</f>
        <v>-38827.699999999997</v>
      </c>
    </row>
    <row r="15" spans="1:6">
      <c r="B15" s="114"/>
      <c r="C15" s="114"/>
      <c r="D15" s="105" t="s">
        <v>67</v>
      </c>
      <c r="E15" s="109"/>
    </row>
    <row r="16" spans="1:6" s="3" customFormat="1">
      <c r="A16" s="42"/>
      <c r="B16" s="35"/>
      <c r="C16" s="35"/>
      <c r="D16" s="140" t="s">
        <v>98</v>
      </c>
      <c r="E16" s="148">
        <f>+E17</f>
        <v>-38827.699999999997</v>
      </c>
    </row>
    <row r="17" spans="1:5" s="3" customFormat="1" ht="34.5">
      <c r="A17" s="42"/>
      <c r="B17" s="35"/>
      <c r="C17" s="35"/>
      <c r="D17" s="165" t="str">
        <f>+'Հավելված N 3'!C18</f>
        <v>«Երևանի Ս. Խանզադյանի անվան հ. 184 ավագ դպրոց» ՊՈԱԿ</v>
      </c>
      <c r="E17" s="149">
        <f>+'Հավելված N 3'!D18</f>
        <v>-38827.699999999997</v>
      </c>
    </row>
    <row r="18" spans="1:5" ht="51.75">
      <c r="B18" s="89">
        <v>1183</v>
      </c>
      <c r="C18" s="51">
        <v>32009</v>
      </c>
      <c r="D18" s="118" t="s">
        <v>178</v>
      </c>
      <c r="E18" s="83">
        <f>+E20</f>
        <v>15028.5</v>
      </c>
    </row>
    <row r="19" spans="1:5">
      <c r="B19" s="177"/>
      <c r="C19" s="177"/>
      <c r="D19" s="91" t="s">
        <v>33</v>
      </c>
      <c r="E19" s="88"/>
    </row>
    <row r="20" spans="1:5">
      <c r="B20" s="114"/>
      <c r="C20" s="114"/>
      <c r="D20" s="103" t="s">
        <v>182</v>
      </c>
      <c r="E20" s="104">
        <f>+E22</f>
        <v>15028.5</v>
      </c>
    </row>
    <row r="21" spans="1:5">
      <c r="B21" s="114"/>
      <c r="C21" s="114"/>
      <c r="D21" s="105" t="s">
        <v>67</v>
      </c>
      <c r="E21" s="109"/>
    </row>
    <row r="22" spans="1:5" s="3" customFormat="1">
      <c r="A22" s="42"/>
      <c r="B22" s="35"/>
      <c r="C22" s="35"/>
      <c r="D22" s="140" t="s">
        <v>76</v>
      </c>
      <c r="E22" s="148">
        <f>+E23+E24+E25</f>
        <v>15028.5</v>
      </c>
    </row>
    <row r="23" spans="1:5" s="3" customFormat="1">
      <c r="A23" s="42"/>
      <c r="B23" s="230"/>
      <c r="C23" s="230"/>
      <c r="D23" s="165" t="str">
        <f>+'Հավելված N 3'!C22</f>
        <v>«Փշատավանի միջնակարգ դպրոց» ՊՈԱԿ</v>
      </c>
      <c r="E23" s="149">
        <f>+'Հավելված N 3'!D22</f>
        <v>2878.5</v>
      </c>
    </row>
    <row r="24" spans="1:5" s="3" customFormat="1">
      <c r="A24" s="42"/>
      <c r="B24" s="231"/>
      <c r="C24" s="231"/>
      <c r="D24" s="165" t="str">
        <f>+'Հավելված N 3'!C23</f>
        <v>«Սարդարապատի միջնակարգ դպրոց» ՊՈԱԿ</v>
      </c>
      <c r="E24" s="149">
        <f>+'Հավելված N 3'!D23</f>
        <v>3308.3999999999996</v>
      </c>
    </row>
    <row r="25" spans="1:5" s="3" customFormat="1">
      <c r="A25" s="42"/>
      <c r="B25" s="232"/>
      <c r="C25" s="232"/>
      <c r="D25" s="165" t="str">
        <f>+'Հավելված N 3'!C24</f>
        <v>«Արմավիրի հ. 8 հիմնական դպրոց» ՊՈԱԿ</v>
      </c>
      <c r="E25" s="149">
        <f>+'Հավելված N 3'!D24</f>
        <v>8841.6</v>
      </c>
    </row>
    <row r="26" spans="1:5" ht="34.5">
      <c r="B26" s="89">
        <v>1183</v>
      </c>
      <c r="C26" s="51">
        <v>32012</v>
      </c>
      <c r="D26" s="118" t="s">
        <v>99</v>
      </c>
      <c r="E26" s="83">
        <f>+E28</f>
        <v>23799.199999999997</v>
      </c>
    </row>
    <row r="27" spans="1:5">
      <c r="B27" s="102"/>
      <c r="C27" s="102"/>
      <c r="D27" s="91" t="s">
        <v>33</v>
      </c>
      <c r="E27" s="88"/>
    </row>
    <row r="28" spans="1:5" ht="34.5">
      <c r="B28" s="114"/>
      <c r="C28" s="114"/>
      <c r="D28" s="103" t="s">
        <v>27</v>
      </c>
      <c r="E28" s="104">
        <f>+E30+E33+E39+E41+E47+E49</f>
        <v>23799.199999999997</v>
      </c>
    </row>
    <row r="29" spans="1:5">
      <c r="B29" s="114"/>
      <c r="C29" s="114"/>
      <c r="D29" s="105" t="s">
        <v>67</v>
      </c>
      <c r="E29" s="109"/>
    </row>
    <row r="30" spans="1:5" s="3" customFormat="1">
      <c r="A30" s="42"/>
      <c r="B30" s="35"/>
      <c r="C30" s="35"/>
      <c r="D30" s="140" t="s">
        <v>98</v>
      </c>
      <c r="E30" s="148">
        <f>SUM(E31:E32)</f>
        <v>32791</v>
      </c>
    </row>
    <row r="31" spans="1:5" s="3" customFormat="1" ht="34.5">
      <c r="A31" s="42"/>
      <c r="B31" s="236"/>
      <c r="C31" s="236"/>
      <c r="D31" s="120" t="str">
        <f>+'Հավելված N 3'!C28</f>
        <v>«Երևանի Ղևոնդ Ալիշանի անվան թիվ 95 միջնակարգ դպրոց» ՊՈԱԿ</v>
      </c>
      <c r="E31" s="149">
        <f>+'Հավելված N 3'!D28</f>
        <v>26703</v>
      </c>
    </row>
    <row r="32" spans="1:5" s="3" customFormat="1" ht="34.5">
      <c r="A32" s="42"/>
      <c r="B32" s="250"/>
      <c r="C32" s="250"/>
      <c r="D32" s="120" t="str">
        <f>+'Հավելված N 3'!C29</f>
        <v>«Երևանի Ա. Ղարիբյանի անվան N 142 ավագ  դպրոց» ՊՈԱԿ</v>
      </c>
      <c r="E32" s="149">
        <f>+'Հավելված N 3'!D29</f>
        <v>6088</v>
      </c>
    </row>
    <row r="33" spans="1:5" s="3" customFormat="1">
      <c r="A33" s="42"/>
      <c r="B33" s="35"/>
      <c r="C33" s="35"/>
      <c r="D33" s="140" t="s">
        <v>102</v>
      </c>
      <c r="E33" s="148">
        <f>+E34+E35+E36+E37+E38</f>
        <v>-111058</v>
      </c>
    </row>
    <row r="34" spans="1:5" s="3" customFormat="1" ht="34.5">
      <c r="A34" s="42"/>
      <c r="B34" s="236"/>
      <c r="C34" s="236"/>
      <c r="D34" s="120" t="str">
        <f>+'Հավելված N 3'!C31</f>
        <v>«Լեռնահովիտ գյուղի Վ. Բարեղամյանի անվան հիմնական դպրոց» ՊՈԱԿ</v>
      </c>
      <c r="E34" s="149">
        <f>+'Հավելված N 3'!D31</f>
        <v>-50000</v>
      </c>
    </row>
    <row r="35" spans="1:5" s="3" customFormat="1">
      <c r="A35" s="42"/>
      <c r="B35" s="250"/>
      <c r="C35" s="250"/>
      <c r="D35" s="120" t="str">
        <f>+'Հավելված N 3'!C32</f>
        <v>«Շատջրեք գյուղի միջնակարգ դպրոց» ՊՈԱԿ</v>
      </c>
      <c r="E35" s="149">
        <f>+'Հավելված N 3'!D32</f>
        <v>-50000</v>
      </c>
    </row>
    <row r="36" spans="1:5" s="3" customFormat="1">
      <c r="A36" s="42"/>
      <c r="B36" s="250"/>
      <c r="C36" s="250"/>
      <c r="D36" s="120" t="str">
        <f>+'Հավելված N 3'!C33</f>
        <v>«Ջիլի միջնակարգ դպրոց» ՊՈԱԿ</v>
      </c>
      <c r="E36" s="149">
        <f>+'Հավելված N 3'!D33</f>
        <v>-50000</v>
      </c>
    </row>
    <row r="37" spans="1:5" s="3" customFormat="1" ht="34.5">
      <c r="A37" s="42"/>
      <c r="B37" s="250"/>
      <c r="C37" s="250"/>
      <c r="D37" s="120" t="str">
        <f>+'Հավելված N 3'!C34</f>
        <v>«Սևան քաղաքի Խ. Աբովյանի անվան ավագ դպրոց» ՊՈԱԿ</v>
      </c>
      <c r="E37" s="149">
        <f>+'Հավելված N 3'!D34</f>
        <v>13172</v>
      </c>
    </row>
    <row r="38" spans="1:5" s="3" customFormat="1" ht="34.5">
      <c r="A38" s="42"/>
      <c r="B38" s="237"/>
      <c r="C38" s="237"/>
      <c r="D38" s="120" t="str">
        <f>+'Հավելված N 3'!C35</f>
        <v>«Զոլաքար գյուղի Ա. Վարդանյանի անվան N2 միջնակարգ դպրոց» ՊՈԱԿ</v>
      </c>
      <c r="E38" s="149">
        <f>+'Հավելված N 3'!D35</f>
        <v>25770</v>
      </c>
    </row>
    <row r="39" spans="1:5" s="3" customFormat="1">
      <c r="A39" s="42"/>
      <c r="B39" s="35"/>
      <c r="C39" s="35"/>
      <c r="D39" s="140" t="s">
        <v>100</v>
      </c>
      <c r="E39" s="148">
        <f>+E40</f>
        <v>37876</v>
      </c>
    </row>
    <row r="40" spans="1:5" s="3" customFormat="1" ht="34.5">
      <c r="A40" s="42"/>
      <c r="B40" s="90"/>
      <c r="C40" s="90"/>
      <c r="D40" s="120" t="str">
        <f>+'Հավելված N 3'!C37</f>
        <v>«Ալավերդու Ստ.Շահումյանի անվան թիվ 5 ավագ դպրոց» ՊՈԱԿ</v>
      </c>
      <c r="E40" s="149">
        <f>+'Հավելված N 3'!D37</f>
        <v>37876</v>
      </c>
    </row>
    <row r="41" spans="1:5" s="3" customFormat="1">
      <c r="A41" s="42"/>
      <c r="B41" s="35"/>
      <c r="C41" s="35"/>
      <c r="D41" s="140" t="s">
        <v>202</v>
      </c>
      <c r="E41" s="148">
        <f>+E42+E43+E44+E45+E46</f>
        <v>-22896.800000000007</v>
      </c>
    </row>
    <row r="42" spans="1:5" s="3" customFormat="1">
      <c r="A42" s="42"/>
      <c r="B42" s="236"/>
      <c r="C42" s="236"/>
      <c r="D42" s="120" t="str">
        <f>+'Հավելված N 3'!C39</f>
        <v>«Բերդաշենի միջնակարգ դպրոց» ՊՈԱԿ</v>
      </c>
      <c r="E42" s="149">
        <f>+'Հավելված N 3'!D39</f>
        <v>-50000</v>
      </c>
    </row>
    <row r="43" spans="1:5" s="3" customFormat="1">
      <c r="A43" s="42"/>
      <c r="B43" s="250"/>
      <c r="C43" s="250"/>
      <c r="D43" s="120" t="str">
        <f>+'Հավելված N 3'!C40</f>
        <v>«Արեգնադեմի միջնակարգ դպրոց» ՊՈԱԿ</v>
      </c>
      <c r="E43" s="149">
        <f>+'Հավելված N 3'!D40</f>
        <v>-9718.9</v>
      </c>
    </row>
    <row r="44" spans="1:5" s="3" customFormat="1">
      <c r="A44" s="42"/>
      <c r="B44" s="250"/>
      <c r="C44" s="250"/>
      <c r="D44" s="120" t="str">
        <f>+'Հավելված N 3'!C41</f>
        <v>«Գյումրու Ակադեմիական Վարժարան» ՊՈԱԿ</v>
      </c>
      <c r="E44" s="149">
        <f>+'Հավելված N 3'!D41</f>
        <v>13868.8</v>
      </c>
    </row>
    <row r="45" spans="1:5" s="3" customFormat="1">
      <c r="A45" s="42"/>
      <c r="B45" s="250"/>
      <c r="C45" s="250"/>
      <c r="D45" s="120" t="str">
        <f>+'Հավելված N 3'!C42</f>
        <v>«Արթիկ քաղաքի թիվ 3 ավագ դպրոց» ՊՈԱԿ</v>
      </c>
      <c r="E45" s="149">
        <f>+'Հավելված N 3'!D42</f>
        <v>7951</v>
      </c>
    </row>
    <row r="46" spans="1:5" s="3" customFormat="1">
      <c r="A46" s="42"/>
      <c r="B46" s="237"/>
      <c r="C46" s="237"/>
      <c r="D46" s="120" t="str">
        <f>+'Հավելված N 3'!C43</f>
        <v>«Գյումրու թիվ 27 միջնակարգ դպրոց» ՊՈԱԿ</v>
      </c>
      <c r="E46" s="149">
        <f>+'Հավելված N 3'!D43</f>
        <v>15002.3</v>
      </c>
    </row>
    <row r="47" spans="1:5" s="3" customFormat="1">
      <c r="A47" s="42"/>
      <c r="B47" s="35"/>
      <c r="C47" s="35"/>
      <c r="D47" s="140" t="s">
        <v>205</v>
      </c>
      <c r="E47" s="148">
        <f>+E48</f>
        <v>54282</v>
      </c>
    </row>
    <row r="48" spans="1:5" s="3" customFormat="1" ht="34.5">
      <c r="A48" s="42"/>
      <c r="B48" s="201"/>
      <c r="C48" s="201"/>
      <c r="D48" s="120" t="str">
        <f>+'Հավելված N 3'!C45</f>
        <v>«Գորիսի Ա.Բակունցի անվ.թիվ 1 ավագ դպրոց» ՊՈԱԿ</v>
      </c>
      <c r="E48" s="149">
        <f>+'Հավելված N 3'!D45</f>
        <v>54282</v>
      </c>
    </row>
    <row r="49" spans="1:5" s="3" customFormat="1">
      <c r="A49" s="42"/>
      <c r="B49" s="35"/>
      <c r="C49" s="35"/>
      <c r="D49" s="140" t="s">
        <v>101</v>
      </c>
      <c r="E49" s="148">
        <f>+E50</f>
        <v>32805</v>
      </c>
    </row>
    <row r="50" spans="1:5" s="3" customFormat="1">
      <c r="A50" s="42"/>
      <c r="B50" s="109"/>
      <c r="C50" s="109"/>
      <c r="D50" s="196" t="str">
        <f>+'Հավելված N 3'!C47</f>
        <v>«Եղեգնաձորի թիվ 1 հիմնական դպրոց» ՊՈԱԿ</v>
      </c>
      <c r="E50" s="149">
        <f>+'Հավելված N 3'!D47</f>
        <v>32805</v>
      </c>
    </row>
  </sheetData>
  <mergeCells count="14">
    <mergeCell ref="C34:C38"/>
    <mergeCell ref="B34:B38"/>
    <mergeCell ref="C42:C46"/>
    <mergeCell ref="B42:B46"/>
    <mergeCell ref="D1:E1"/>
    <mergeCell ref="D3:E3"/>
    <mergeCell ref="C31:C32"/>
    <mergeCell ref="C23:C25"/>
    <mergeCell ref="B31:B32"/>
    <mergeCell ref="B5:E5"/>
    <mergeCell ref="B8:C8"/>
    <mergeCell ref="D8:D9"/>
    <mergeCell ref="D2:E2"/>
    <mergeCell ref="B23:B25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46" zoomScale="85" zoomScaleNormal="85" zoomScaleSheetLayoutView="100" workbookViewId="0">
      <selection activeCell="D44" sqref="D44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1406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43" t="s">
        <v>113</v>
      </c>
      <c r="D1" s="243"/>
    </row>
    <row r="2" spans="1:4" ht="17.45" customHeight="1">
      <c r="C2" s="244" t="s">
        <v>69</v>
      </c>
      <c r="D2" s="244"/>
    </row>
    <row r="3" spans="1:4" ht="17.45" customHeight="1">
      <c r="C3" s="244" t="s">
        <v>36</v>
      </c>
      <c r="D3" s="244"/>
    </row>
    <row r="6" spans="1:4" ht="59.45" customHeight="1">
      <c r="A6" s="41"/>
      <c r="B6" s="269" t="s">
        <v>124</v>
      </c>
      <c r="C6" s="269"/>
      <c r="D6" s="269"/>
    </row>
    <row r="7" spans="1:4" ht="23.45" customHeight="1"/>
    <row r="8" spans="1:4" ht="21.95" customHeight="1">
      <c r="A8" s="268" t="s">
        <v>45</v>
      </c>
      <c r="B8" s="268"/>
      <c r="C8" s="268"/>
      <c r="D8" s="268"/>
    </row>
    <row r="9" spans="1:4" ht="38.85" customHeight="1">
      <c r="C9" s="178" t="s">
        <v>40</v>
      </c>
      <c r="D9" s="11"/>
    </row>
    <row r="10" spans="1:4">
      <c r="B10" s="265" t="s">
        <v>7</v>
      </c>
      <c r="C10" s="266"/>
      <c r="D10" s="267"/>
    </row>
    <row r="11" spans="1:4" s="28" customFormat="1">
      <c r="B11" s="42"/>
      <c r="C11" s="42"/>
      <c r="D11" s="43"/>
    </row>
    <row r="12" spans="1:4" s="28" customFormat="1">
      <c r="B12" s="42"/>
      <c r="C12" s="42"/>
    </row>
    <row r="13" spans="1:4" s="3" customFormat="1">
      <c r="B13" s="39" t="s">
        <v>46</v>
      </c>
      <c r="C13" s="39" t="s">
        <v>1</v>
      </c>
      <c r="D13" s="35"/>
    </row>
    <row r="14" spans="1:4" s="3" customFormat="1">
      <c r="B14" s="40">
        <v>1183</v>
      </c>
      <c r="C14" s="29" t="s">
        <v>109</v>
      </c>
      <c r="D14" s="39"/>
    </row>
    <row r="15" spans="1:4" s="3" customFormat="1"/>
    <row r="16" spans="1:4" s="3" customFormat="1">
      <c r="B16" s="263" t="s">
        <v>2</v>
      </c>
      <c r="C16" s="264"/>
      <c r="D16" s="44"/>
    </row>
    <row r="17" spans="2:5" s="3" customFormat="1" ht="69">
      <c r="B17" s="12" t="s">
        <v>3</v>
      </c>
      <c r="C17" s="34">
        <v>1183</v>
      </c>
      <c r="D17" s="172" t="s">
        <v>236</v>
      </c>
    </row>
    <row r="18" spans="2:5" s="3" customFormat="1" ht="34.5">
      <c r="B18" s="12" t="s">
        <v>4</v>
      </c>
      <c r="C18" s="34">
        <v>32007</v>
      </c>
      <c r="D18" s="13" t="s">
        <v>10</v>
      </c>
    </row>
    <row r="19" spans="2:5" s="3" customFormat="1" ht="34.5">
      <c r="B19" s="12" t="s">
        <v>114</v>
      </c>
      <c r="C19" s="191" t="s">
        <v>223</v>
      </c>
      <c r="D19" s="257"/>
    </row>
    <row r="20" spans="2:5" s="3" customFormat="1" ht="51.75">
      <c r="B20" s="12" t="s">
        <v>115</v>
      </c>
      <c r="C20" s="191" t="s">
        <v>238</v>
      </c>
      <c r="D20" s="258"/>
    </row>
    <row r="21" spans="2:5" s="3" customFormat="1" ht="18" customHeight="1">
      <c r="B21" s="14" t="s">
        <v>116</v>
      </c>
      <c r="C21" s="191" t="s">
        <v>237</v>
      </c>
      <c r="D21" s="258"/>
    </row>
    <row r="22" spans="2:5" s="3" customFormat="1" ht="69">
      <c r="B22" s="45" t="s">
        <v>117</v>
      </c>
      <c r="C22" s="191" t="s">
        <v>235</v>
      </c>
      <c r="D22" s="258"/>
    </row>
    <row r="23" spans="2:5" s="3" customFormat="1">
      <c r="B23" s="260" t="s">
        <v>0</v>
      </c>
      <c r="C23" s="261"/>
      <c r="D23" s="259"/>
    </row>
    <row r="24" spans="2:5" s="46" customFormat="1">
      <c r="B24" s="15" t="s">
        <v>5</v>
      </c>
      <c r="C24" s="15"/>
      <c r="D24" s="47">
        <f>+'Հավելված N 1'!D22</f>
        <v>-38827.699999999997</v>
      </c>
      <c r="E24" s="48"/>
    </row>
    <row r="25" spans="2:5" ht="8.25" customHeight="1"/>
    <row r="26" spans="2:5" s="3" customFormat="1" ht="69">
      <c r="B26" s="12" t="s">
        <v>3</v>
      </c>
      <c r="C26" s="34">
        <v>1183</v>
      </c>
      <c r="D26" s="172" t="s">
        <v>39</v>
      </c>
    </row>
    <row r="27" spans="2:5" s="3" customFormat="1" ht="34.5">
      <c r="B27" s="12" t="s">
        <v>239</v>
      </c>
      <c r="C27" s="34">
        <v>32009</v>
      </c>
      <c r="D27" s="13" t="s">
        <v>10</v>
      </c>
    </row>
    <row r="28" spans="2:5" s="3" customFormat="1" ht="51.75">
      <c r="B28" s="12" t="s">
        <v>114</v>
      </c>
      <c r="C28" s="191" t="s">
        <v>240</v>
      </c>
      <c r="D28" s="257"/>
    </row>
    <row r="29" spans="2:5" s="3" customFormat="1" ht="51.75">
      <c r="B29" s="12" t="s">
        <v>115</v>
      </c>
      <c r="C29" s="191" t="s">
        <v>241</v>
      </c>
      <c r="D29" s="258"/>
    </row>
    <row r="30" spans="2:5" s="3" customFormat="1" ht="18" customHeight="1">
      <c r="B30" s="14" t="s">
        <v>116</v>
      </c>
      <c r="C30" s="191" t="s">
        <v>237</v>
      </c>
      <c r="D30" s="258"/>
    </row>
    <row r="31" spans="2:5" s="3" customFormat="1" ht="69">
      <c r="B31" s="45" t="s">
        <v>117</v>
      </c>
      <c r="C31" s="191" t="s">
        <v>235</v>
      </c>
      <c r="D31" s="258"/>
    </row>
    <row r="32" spans="2:5" s="3" customFormat="1">
      <c r="B32" s="260" t="s">
        <v>0</v>
      </c>
      <c r="C32" s="261"/>
      <c r="D32" s="259"/>
    </row>
    <row r="33" spans="2:5" s="46" customFormat="1">
      <c r="B33" s="15" t="s">
        <v>5</v>
      </c>
      <c r="C33" s="15"/>
      <c r="D33" s="47">
        <f>+'Հավելված N 1'!D28</f>
        <v>15028.5</v>
      </c>
      <c r="E33" s="48"/>
    </row>
    <row r="34" spans="2:5" ht="8.25" customHeight="1"/>
    <row r="35" spans="2:5" s="3" customFormat="1" ht="103.5">
      <c r="B35" s="12" t="s">
        <v>3</v>
      </c>
      <c r="C35" s="34">
        <v>1183</v>
      </c>
      <c r="D35" s="172" t="s">
        <v>80</v>
      </c>
    </row>
    <row r="36" spans="2:5" s="3" customFormat="1" ht="34.5">
      <c r="B36" s="12" t="s">
        <v>4</v>
      </c>
      <c r="C36" s="34">
        <v>32012</v>
      </c>
      <c r="D36" s="13" t="s">
        <v>10</v>
      </c>
    </row>
    <row r="37" spans="2:5" s="3" customFormat="1" ht="34.5">
      <c r="B37" s="12" t="s">
        <v>114</v>
      </c>
      <c r="C37" s="127" t="s">
        <v>118</v>
      </c>
      <c r="D37" s="257"/>
    </row>
    <row r="38" spans="2:5" s="3" customFormat="1" ht="34.5">
      <c r="B38" s="12" t="s">
        <v>115</v>
      </c>
      <c r="C38" s="127" t="s">
        <v>119</v>
      </c>
      <c r="D38" s="258"/>
    </row>
    <row r="39" spans="2:5" s="3" customFormat="1" ht="51.75">
      <c r="B39" s="14" t="s">
        <v>116</v>
      </c>
      <c r="C39" s="127" t="s">
        <v>90</v>
      </c>
      <c r="D39" s="258"/>
    </row>
    <row r="40" spans="2:5" s="3" customFormat="1" ht="54" customHeight="1">
      <c r="B40" s="45" t="s">
        <v>117</v>
      </c>
      <c r="C40" s="127" t="s">
        <v>120</v>
      </c>
      <c r="D40" s="258"/>
    </row>
    <row r="41" spans="2:5" s="3" customFormat="1">
      <c r="B41" s="260" t="s">
        <v>0</v>
      </c>
      <c r="C41" s="261"/>
      <c r="D41" s="259"/>
    </row>
    <row r="42" spans="2:5" s="3" customFormat="1">
      <c r="B42" s="262" t="s">
        <v>121</v>
      </c>
      <c r="C42" s="262"/>
      <c r="D42" s="151">
        <v>2</v>
      </c>
    </row>
    <row r="43" spans="2:5" s="3" customFormat="1">
      <c r="B43" s="262" t="s">
        <v>122</v>
      </c>
      <c r="C43" s="262"/>
      <c r="D43" s="197">
        <v>-4</v>
      </c>
    </row>
    <row r="44" spans="2:5" s="3" customFormat="1" ht="34.9" customHeight="1">
      <c r="B44" s="254" t="s">
        <v>123</v>
      </c>
      <c r="C44" s="255"/>
      <c r="D44" s="151">
        <v>2</v>
      </c>
    </row>
    <row r="45" spans="2:5" s="3" customFormat="1" ht="34.9" customHeight="1">
      <c r="B45" s="254" t="s">
        <v>242</v>
      </c>
      <c r="C45" s="255"/>
      <c r="D45" s="151">
        <v>5</v>
      </c>
    </row>
    <row r="46" spans="2:5" s="3" customFormat="1" ht="34.35" customHeight="1">
      <c r="B46" s="254" t="s">
        <v>245</v>
      </c>
      <c r="C46" s="256"/>
      <c r="D46" s="151">
        <v>1</v>
      </c>
    </row>
    <row r="47" spans="2:5" s="46" customFormat="1">
      <c r="B47" s="15" t="s">
        <v>5</v>
      </c>
      <c r="C47" s="15"/>
      <c r="D47" s="47">
        <f>+'Հավելված N 1'!D34</f>
        <v>23799.199999999997</v>
      </c>
      <c r="E47" s="48"/>
    </row>
  </sheetData>
  <mergeCells count="18">
    <mergeCell ref="B16:C16"/>
    <mergeCell ref="B41:C41"/>
    <mergeCell ref="C1:D1"/>
    <mergeCell ref="C2:D2"/>
    <mergeCell ref="C3:D3"/>
    <mergeCell ref="B10:D10"/>
    <mergeCell ref="A8:D8"/>
    <mergeCell ref="B6:D6"/>
    <mergeCell ref="B45:C45"/>
    <mergeCell ref="B46:C46"/>
    <mergeCell ref="D37:D41"/>
    <mergeCell ref="D19:D23"/>
    <mergeCell ref="B23:C23"/>
    <mergeCell ref="D28:D32"/>
    <mergeCell ref="B32:C32"/>
    <mergeCell ref="B42:C42"/>
    <mergeCell ref="B43:C43"/>
    <mergeCell ref="B44:C4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50" zoomScale="85" zoomScaleNormal="85" zoomScaleSheetLayoutView="100" workbookViewId="0">
      <selection activeCell="D31" sqref="D31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1406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43" t="s">
        <v>55</v>
      </c>
      <c r="D1" s="243"/>
    </row>
    <row r="2" spans="1:4" ht="17.45" customHeight="1">
      <c r="C2" s="244" t="s">
        <v>69</v>
      </c>
      <c r="D2" s="244"/>
    </row>
    <row r="3" spans="1:4" ht="17.45" customHeight="1">
      <c r="C3" s="244" t="s">
        <v>36</v>
      </c>
      <c r="D3" s="244"/>
    </row>
    <row r="6" spans="1:4" ht="59.45" customHeight="1">
      <c r="A6" s="41"/>
      <c r="B6" s="269" t="s">
        <v>244</v>
      </c>
      <c r="C6" s="269"/>
      <c r="D6" s="269"/>
    </row>
    <row r="7" spans="1:4" ht="23.45" customHeight="1"/>
    <row r="8" spans="1:4" ht="21.95" customHeight="1">
      <c r="A8" s="268" t="s">
        <v>91</v>
      </c>
      <c r="B8" s="268"/>
      <c r="C8" s="268"/>
      <c r="D8" s="268"/>
    </row>
    <row r="9" spans="1:4" ht="38.85" customHeight="1">
      <c r="C9" s="190" t="s">
        <v>40</v>
      </c>
      <c r="D9" s="11"/>
    </row>
    <row r="10" spans="1:4">
      <c r="B10" s="265" t="s">
        <v>44</v>
      </c>
      <c r="C10" s="266"/>
      <c r="D10" s="267"/>
    </row>
    <row r="11" spans="1:4" s="28" customFormat="1">
      <c r="B11" s="42"/>
      <c r="C11" s="42"/>
      <c r="D11" s="43"/>
    </row>
    <row r="12" spans="1:4" s="28" customFormat="1">
      <c r="B12" s="42"/>
      <c r="C12" s="42"/>
    </row>
    <row r="13" spans="1:4" s="3" customFormat="1">
      <c r="B13" s="39" t="s">
        <v>46</v>
      </c>
      <c r="C13" s="39" t="s">
        <v>1</v>
      </c>
      <c r="D13" s="35"/>
    </row>
    <row r="14" spans="1:4" s="3" customFormat="1">
      <c r="B14" s="40">
        <v>1183</v>
      </c>
      <c r="C14" s="29" t="s">
        <v>109</v>
      </c>
      <c r="D14" s="39"/>
    </row>
    <row r="15" spans="1:4" s="3" customFormat="1"/>
    <row r="16" spans="1:4" s="3" customFormat="1">
      <c r="B16" s="263" t="s">
        <v>2</v>
      </c>
      <c r="C16" s="264"/>
      <c r="D16" s="44"/>
    </row>
    <row r="17" spans="2:5" s="3" customFormat="1" ht="103.5">
      <c r="B17" s="12" t="s">
        <v>3</v>
      </c>
      <c r="C17" s="34">
        <v>1183</v>
      </c>
      <c r="D17" s="172" t="s">
        <v>80</v>
      </c>
    </row>
    <row r="18" spans="2:5" s="3" customFormat="1" ht="34.5">
      <c r="B18" s="12" t="s">
        <v>4</v>
      </c>
      <c r="C18" s="34">
        <v>32012</v>
      </c>
      <c r="D18" s="13" t="s">
        <v>10</v>
      </c>
    </row>
    <row r="19" spans="2:5" s="3" customFormat="1" ht="34.5">
      <c r="B19" s="12" t="s">
        <v>114</v>
      </c>
      <c r="C19" s="127" t="s">
        <v>118</v>
      </c>
      <c r="D19" s="257"/>
    </row>
    <row r="20" spans="2:5" s="3" customFormat="1" ht="34.5">
      <c r="B20" s="12" t="s">
        <v>115</v>
      </c>
      <c r="C20" s="127" t="s">
        <v>119</v>
      </c>
      <c r="D20" s="258"/>
    </row>
    <row r="21" spans="2:5" s="3" customFormat="1" ht="51.75">
      <c r="B21" s="14" t="s">
        <v>116</v>
      </c>
      <c r="C21" s="127" t="s">
        <v>90</v>
      </c>
      <c r="D21" s="258"/>
    </row>
    <row r="22" spans="2:5" s="3" customFormat="1" ht="54" customHeight="1">
      <c r="B22" s="45" t="s">
        <v>117</v>
      </c>
      <c r="C22" s="127" t="s">
        <v>120</v>
      </c>
      <c r="D22" s="258"/>
    </row>
    <row r="23" spans="2:5" s="3" customFormat="1">
      <c r="B23" s="260" t="s">
        <v>0</v>
      </c>
      <c r="C23" s="261"/>
      <c r="D23" s="259"/>
    </row>
    <row r="24" spans="2:5" s="3" customFormat="1" ht="18" customHeight="1">
      <c r="B24" s="262" t="s">
        <v>121</v>
      </c>
      <c r="C24" s="262"/>
      <c r="D24" s="151">
        <v>2</v>
      </c>
    </row>
    <row r="25" spans="2:5" s="3" customFormat="1" ht="18" customHeight="1">
      <c r="B25" s="262" t="s">
        <v>122</v>
      </c>
      <c r="C25" s="262"/>
      <c r="D25" s="197">
        <v>-4</v>
      </c>
    </row>
    <row r="26" spans="2:5" s="3" customFormat="1" ht="34.9" customHeight="1">
      <c r="B26" s="254" t="s">
        <v>123</v>
      </c>
      <c r="C26" s="255"/>
      <c r="D26" s="151">
        <v>2</v>
      </c>
    </row>
    <row r="27" spans="2:5" s="3" customFormat="1" ht="34.9" customHeight="1">
      <c r="B27" s="254" t="s">
        <v>242</v>
      </c>
      <c r="C27" s="255"/>
      <c r="D27" s="151">
        <v>5</v>
      </c>
    </row>
    <row r="28" spans="2:5" s="3" customFormat="1" ht="34.35" customHeight="1">
      <c r="B28" s="254" t="s">
        <v>245</v>
      </c>
      <c r="C28" s="256"/>
      <c r="D28" s="151">
        <v>1</v>
      </c>
    </row>
    <row r="29" spans="2:5" s="46" customFormat="1">
      <c r="B29" s="15" t="s">
        <v>5</v>
      </c>
      <c r="C29" s="15"/>
      <c r="D29" s="47">
        <f>+'Հավելված N 2'!G44</f>
        <v>23799.199999999997</v>
      </c>
      <c r="E29" s="48"/>
    </row>
    <row r="35" spans="1:4">
      <c r="A35" s="270" t="s">
        <v>243</v>
      </c>
      <c r="B35" s="270"/>
      <c r="C35" s="270"/>
      <c r="D35" s="270"/>
    </row>
    <row r="36" spans="1:4" ht="38.85" customHeight="1">
      <c r="C36" s="190" t="s">
        <v>182</v>
      </c>
      <c r="D36" s="11"/>
    </row>
    <row r="37" spans="1:4">
      <c r="B37" s="36" t="s">
        <v>44</v>
      </c>
      <c r="C37" s="37"/>
      <c r="D37" s="38"/>
    </row>
    <row r="38" spans="1:4" s="28" customFormat="1">
      <c r="B38" s="42"/>
      <c r="C38" s="42"/>
      <c r="D38" s="43"/>
    </row>
    <row r="39" spans="1:4" s="28" customFormat="1">
      <c r="B39" s="42"/>
      <c r="C39" s="42"/>
    </row>
    <row r="40" spans="1:4" s="3" customFormat="1">
      <c r="B40" s="39" t="s">
        <v>46</v>
      </c>
      <c r="C40" s="39" t="s">
        <v>1</v>
      </c>
      <c r="D40" s="35"/>
    </row>
    <row r="41" spans="1:4" s="3" customFormat="1">
      <c r="B41" s="40">
        <v>1183</v>
      </c>
      <c r="C41" s="29" t="s">
        <v>109</v>
      </c>
      <c r="D41" s="39"/>
    </row>
    <row r="42" spans="1:4" s="3" customFormat="1"/>
    <row r="43" spans="1:4" s="3" customFormat="1">
      <c r="B43" s="263" t="s">
        <v>2</v>
      </c>
      <c r="C43" s="264"/>
      <c r="D43" s="44"/>
    </row>
    <row r="44" spans="1:4" s="3" customFormat="1" ht="69">
      <c r="B44" s="12" t="s">
        <v>3</v>
      </c>
      <c r="C44" s="34">
        <v>1183</v>
      </c>
      <c r="D44" s="172" t="s">
        <v>236</v>
      </c>
    </row>
    <row r="45" spans="1:4" s="3" customFormat="1" ht="34.5">
      <c r="B45" s="12" t="s">
        <v>4</v>
      </c>
      <c r="C45" s="34">
        <v>32007</v>
      </c>
      <c r="D45" s="13" t="s">
        <v>10</v>
      </c>
    </row>
    <row r="46" spans="1:4" s="3" customFormat="1" ht="34.5">
      <c r="B46" s="12" t="s">
        <v>114</v>
      </c>
      <c r="C46" s="191" t="s">
        <v>223</v>
      </c>
      <c r="D46" s="257"/>
    </row>
    <row r="47" spans="1:4" s="3" customFormat="1" ht="51.75">
      <c r="B47" s="12" t="s">
        <v>115</v>
      </c>
      <c r="C47" s="191" t="s">
        <v>238</v>
      </c>
      <c r="D47" s="258"/>
    </row>
    <row r="48" spans="1:4" s="3" customFormat="1" ht="18" customHeight="1">
      <c r="B48" s="14" t="s">
        <v>116</v>
      </c>
      <c r="C48" s="191" t="s">
        <v>237</v>
      </c>
      <c r="D48" s="258"/>
    </row>
    <row r="49" spans="2:5" s="3" customFormat="1" ht="69">
      <c r="B49" s="45" t="s">
        <v>117</v>
      </c>
      <c r="C49" s="191" t="s">
        <v>235</v>
      </c>
      <c r="D49" s="258"/>
    </row>
    <row r="50" spans="2:5" s="3" customFormat="1">
      <c r="B50" s="260" t="s">
        <v>0</v>
      </c>
      <c r="C50" s="261"/>
      <c r="D50" s="259"/>
    </row>
    <row r="51" spans="2:5" s="46" customFormat="1">
      <c r="B51" s="15" t="s">
        <v>5</v>
      </c>
      <c r="C51" s="15"/>
      <c r="D51" s="47">
        <f>+'Հավելված N 2'!G26</f>
        <v>-38827.699999999997</v>
      </c>
      <c r="E51" s="48"/>
    </row>
    <row r="52" spans="2:5" ht="8.25" customHeight="1"/>
    <row r="53" spans="2:5" s="3" customFormat="1" ht="69">
      <c r="B53" s="12" t="s">
        <v>3</v>
      </c>
      <c r="C53" s="34">
        <v>1183</v>
      </c>
      <c r="D53" s="172" t="s">
        <v>39</v>
      </c>
    </row>
    <row r="54" spans="2:5" s="3" customFormat="1" ht="34.5">
      <c r="B54" s="12" t="s">
        <v>239</v>
      </c>
      <c r="C54" s="34">
        <v>32009</v>
      </c>
      <c r="D54" s="13" t="s">
        <v>10</v>
      </c>
    </row>
    <row r="55" spans="2:5" s="3" customFormat="1" ht="51.75">
      <c r="B55" s="12" t="s">
        <v>114</v>
      </c>
      <c r="C55" s="191" t="s">
        <v>240</v>
      </c>
      <c r="D55" s="257"/>
    </row>
    <row r="56" spans="2:5" s="3" customFormat="1" ht="51.75">
      <c r="B56" s="12" t="s">
        <v>115</v>
      </c>
      <c r="C56" s="191" t="s">
        <v>241</v>
      </c>
      <c r="D56" s="258"/>
    </row>
    <row r="57" spans="2:5" s="3" customFormat="1" ht="18" customHeight="1">
      <c r="B57" s="14" t="s">
        <v>116</v>
      </c>
      <c r="C57" s="191" t="s">
        <v>237</v>
      </c>
      <c r="D57" s="258"/>
    </row>
    <row r="58" spans="2:5" s="3" customFormat="1" ht="69">
      <c r="B58" s="45" t="s">
        <v>117</v>
      </c>
      <c r="C58" s="191" t="s">
        <v>235</v>
      </c>
      <c r="D58" s="258"/>
    </row>
    <row r="59" spans="2:5" s="3" customFormat="1">
      <c r="B59" s="260" t="s">
        <v>0</v>
      </c>
      <c r="C59" s="261"/>
      <c r="D59" s="259"/>
    </row>
    <row r="60" spans="2:5" s="46" customFormat="1">
      <c r="B60" s="15" t="s">
        <v>5</v>
      </c>
      <c r="C60" s="15"/>
      <c r="D60" s="47">
        <f>+'Հավելված N 2'!G35</f>
        <v>15028.5</v>
      </c>
      <c r="E60" s="48"/>
    </row>
  </sheetData>
  <mergeCells count="20">
    <mergeCell ref="D55:D59"/>
    <mergeCell ref="B59:C59"/>
    <mergeCell ref="B10:D10"/>
    <mergeCell ref="B25:C25"/>
    <mergeCell ref="D19:D23"/>
    <mergeCell ref="B23:C23"/>
    <mergeCell ref="B24:C24"/>
    <mergeCell ref="D46:D50"/>
    <mergeCell ref="B50:C50"/>
    <mergeCell ref="B27:C27"/>
    <mergeCell ref="B28:C28"/>
    <mergeCell ref="B16:C16"/>
    <mergeCell ref="B26:C26"/>
    <mergeCell ref="A35:D35"/>
    <mergeCell ref="B43:C43"/>
    <mergeCell ref="C1:D1"/>
    <mergeCell ref="C2:D2"/>
    <mergeCell ref="C3:D3"/>
    <mergeCell ref="B6:D6"/>
    <mergeCell ref="A8:D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tabSelected="1" topLeftCell="A107" zoomScale="85" zoomScaleNormal="85" workbookViewId="0">
      <selection activeCell="C129" sqref="C129"/>
    </sheetView>
  </sheetViews>
  <sheetFormatPr defaultColWidth="9.140625" defaultRowHeight="17.25"/>
  <cols>
    <col min="1" max="4" width="18.28515625" style="55" customWidth="1"/>
    <col min="5" max="6" width="14.42578125" style="63" customWidth="1"/>
    <col min="7" max="7" width="17.85546875" style="64" customWidth="1"/>
    <col min="8" max="8" width="14.42578125" style="64" customWidth="1"/>
    <col min="9" max="9" width="30.28515625" style="63" customWidth="1"/>
    <col min="10" max="10" width="18" style="55" customWidth="1"/>
    <col min="11" max="11" width="37.140625" style="55" customWidth="1"/>
    <col min="12" max="12" width="20.28515625" style="55" customWidth="1"/>
    <col min="13" max="13" width="14" style="55" bestFit="1" customWidth="1"/>
    <col min="14" max="16384" width="9.140625" style="55"/>
  </cols>
  <sheetData>
    <row r="1" spans="1:10" ht="33.4" customHeight="1">
      <c r="A1" s="52"/>
      <c r="B1" s="52"/>
      <c r="C1" s="52"/>
      <c r="D1" s="52"/>
      <c r="E1" s="53"/>
      <c r="F1" s="53"/>
      <c r="G1" s="54"/>
      <c r="H1" s="290" t="s">
        <v>125</v>
      </c>
      <c r="I1" s="290"/>
    </row>
    <row r="2" spans="1:10">
      <c r="A2" s="52"/>
      <c r="B2" s="52"/>
      <c r="C2" s="52"/>
      <c r="D2" s="52"/>
      <c r="E2" s="53"/>
      <c r="F2" s="53"/>
      <c r="G2" s="54"/>
      <c r="H2" s="291" t="s">
        <v>70</v>
      </c>
      <c r="I2" s="291"/>
    </row>
    <row r="3" spans="1:10">
      <c r="A3" s="52"/>
      <c r="B3" s="52"/>
      <c r="C3" s="52"/>
      <c r="D3" s="52"/>
      <c r="E3" s="53"/>
      <c r="F3" s="53"/>
      <c r="G3" s="54"/>
      <c r="H3" s="291" t="s">
        <v>6</v>
      </c>
      <c r="I3" s="291"/>
    </row>
    <row r="4" spans="1:10">
      <c r="A4" s="52"/>
      <c r="B4" s="52"/>
      <c r="C4" s="52"/>
      <c r="D4" s="52"/>
      <c r="E4" s="53"/>
      <c r="F4" s="53"/>
      <c r="G4" s="54"/>
      <c r="H4" s="54"/>
      <c r="I4" s="152"/>
    </row>
    <row r="5" spans="1:10">
      <c r="A5" s="52"/>
      <c r="B5" s="52"/>
      <c r="C5" s="52"/>
      <c r="D5" s="52"/>
      <c r="E5" s="53"/>
      <c r="F5" s="53"/>
      <c r="G5" s="54"/>
      <c r="H5" s="54"/>
      <c r="I5" s="152"/>
    </row>
    <row r="6" spans="1:10" ht="35.25" customHeight="1">
      <c r="A6" s="292" t="s">
        <v>103</v>
      </c>
      <c r="B6" s="292"/>
      <c r="C6" s="292"/>
      <c r="D6" s="292"/>
      <c r="E6" s="292"/>
      <c r="F6" s="292"/>
      <c r="G6" s="292"/>
      <c r="H6" s="292"/>
      <c r="I6" s="292"/>
    </row>
    <row r="7" spans="1:10" ht="21" customHeight="1">
      <c r="A7" s="292"/>
      <c r="B7" s="292"/>
      <c r="C7" s="292"/>
      <c r="D7" s="292"/>
      <c r="E7" s="292"/>
      <c r="F7" s="292"/>
      <c r="G7" s="292"/>
      <c r="H7" s="292"/>
      <c r="I7" s="292"/>
    </row>
    <row r="8" spans="1:10" ht="21" customHeight="1">
      <c r="A8" s="56"/>
      <c r="B8" s="56"/>
      <c r="C8" s="56"/>
      <c r="D8" s="56"/>
      <c r="E8" s="56"/>
      <c r="F8" s="56"/>
      <c r="G8" s="56"/>
      <c r="H8" s="56"/>
      <c r="I8" s="56"/>
    </row>
    <row r="9" spans="1:10" ht="21" customHeight="1">
      <c r="A9" s="56"/>
      <c r="B9" s="56"/>
      <c r="C9" s="56"/>
      <c r="D9" s="56"/>
      <c r="E9" s="56"/>
      <c r="F9" s="56"/>
      <c r="G9" s="56"/>
      <c r="H9" s="56"/>
      <c r="I9" s="56"/>
    </row>
    <row r="10" spans="1:10" ht="80.25" customHeight="1">
      <c r="A10" s="293" t="s">
        <v>48</v>
      </c>
      <c r="B10" s="293" t="s">
        <v>49</v>
      </c>
      <c r="C10" s="293"/>
      <c r="D10" s="293"/>
      <c r="E10" s="293" t="s">
        <v>50</v>
      </c>
      <c r="F10" s="293" t="s">
        <v>51</v>
      </c>
      <c r="G10" s="293" t="s">
        <v>52</v>
      </c>
      <c r="H10" s="294" t="s">
        <v>104</v>
      </c>
      <c r="I10" s="294"/>
    </row>
    <row r="11" spans="1:10" ht="21" customHeight="1">
      <c r="A11" s="293"/>
      <c r="B11" s="293"/>
      <c r="C11" s="293"/>
      <c r="D11" s="293"/>
      <c r="E11" s="293"/>
      <c r="F11" s="293"/>
      <c r="G11" s="293"/>
      <c r="H11" s="153" t="s">
        <v>53</v>
      </c>
      <c r="I11" s="57" t="s">
        <v>54</v>
      </c>
    </row>
    <row r="12" spans="1:10">
      <c r="A12" s="58">
        <v>1</v>
      </c>
      <c r="B12" s="286">
        <v>2</v>
      </c>
      <c r="C12" s="287"/>
      <c r="D12" s="288"/>
      <c r="E12" s="153">
        <v>3</v>
      </c>
      <c r="F12" s="153">
        <v>4</v>
      </c>
      <c r="G12" s="153">
        <v>5</v>
      </c>
      <c r="H12" s="153">
        <v>6</v>
      </c>
      <c r="I12" s="153">
        <v>7</v>
      </c>
      <c r="J12" s="59"/>
    </row>
    <row r="13" spans="1:10" ht="44.85" customHeight="1">
      <c r="A13" s="289" t="s">
        <v>27</v>
      </c>
      <c r="B13" s="289"/>
      <c r="C13" s="289"/>
      <c r="D13" s="289"/>
      <c r="E13" s="289"/>
      <c r="F13" s="289"/>
      <c r="G13" s="289"/>
      <c r="H13" s="289"/>
      <c r="I13" s="117">
        <f>+I14</f>
        <v>23121.100000000006</v>
      </c>
      <c r="J13" s="122"/>
    </row>
    <row r="14" spans="1:10" s="63" customFormat="1">
      <c r="A14" s="115" t="s">
        <v>77</v>
      </c>
      <c r="B14" s="115" t="s">
        <v>78</v>
      </c>
      <c r="C14" s="115" t="s">
        <v>71</v>
      </c>
      <c r="D14" s="283" t="s">
        <v>79</v>
      </c>
      <c r="E14" s="284"/>
      <c r="F14" s="284"/>
      <c r="G14" s="284"/>
      <c r="H14" s="285"/>
      <c r="I14" s="116">
        <f>+I15</f>
        <v>23121.100000000006</v>
      </c>
    </row>
    <row r="15" spans="1:10" ht="54.95" customHeight="1">
      <c r="A15" s="60" t="s">
        <v>93</v>
      </c>
      <c r="B15" s="273" t="s">
        <v>99</v>
      </c>
      <c r="C15" s="274"/>
      <c r="D15" s="274"/>
      <c r="E15" s="274"/>
      <c r="F15" s="274"/>
      <c r="G15" s="274"/>
      <c r="H15" s="275"/>
      <c r="I15" s="121">
        <f>+I16</f>
        <v>23121.100000000006</v>
      </c>
      <c r="J15" s="189"/>
    </row>
    <row r="16" spans="1:10" s="61" customFormat="1" ht="16.5" customHeight="1">
      <c r="A16" s="154"/>
      <c r="B16" s="282" t="s">
        <v>72</v>
      </c>
      <c r="C16" s="282"/>
      <c r="D16" s="282"/>
      <c r="E16" s="154"/>
      <c r="F16" s="154"/>
      <c r="G16" s="155"/>
      <c r="H16" s="155"/>
      <c r="I16" s="156">
        <f>SUM(I17:I89)</f>
        <v>23121.100000000006</v>
      </c>
      <c r="J16" s="62"/>
    </row>
    <row r="17" spans="1:11" s="61" customFormat="1">
      <c r="A17" s="209" t="s">
        <v>248</v>
      </c>
      <c r="B17" s="295" t="s">
        <v>137</v>
      </c>
      <c r="C17" s="295"/>
      <c r="D17" s="295"/>
      <c r="E17" s="204" t="s">
        <v>94</v>
      </c>
      <c r="F17" s="204" t="s">
        <v>95</v>
      </c>
      <c r="G17" s="205">
        <v>500000</v>
      </c>
      <c r="H17" s="206">
        <v>-175</v>
      </c>
      <c r="I17" s="207">
        <f t="shared" ref="I17:I20" si="0">+ROUND(H17*G17/1000,1)</f>
        <v>-87500</v>
      </c>
      <c r="J17" s="186"/>
      <c r="K17" s="186"/>
    </row>
    <row r="18" spans="1:11" s="61" customFormat="1">
      <c r="A18" s="209" t="s">
        <v>249</v>
      </c>
      <c r="B18" s="295" t="s">
        <v>137</v>
      </c>
      <c r="C18" s="295"/>
      <c r="D18" s="295"/>
      <c r="E18" s="204" t="s">
        <v>94</v>
      </c>
      <c r="F18" s="204" t="s">
        <v>95</v>
      </c>
      <c r="G18" s="205">
        <v>55000</v>
      </c>
      <c r="H18" s="206">
        <v>-256</v>
      </c>
      <c r="I18" s="207">
        <f t="shared" si="0"/>
        <v>-14080</v>
      </c>
      <c r="J18" s="186"/>
      <c r="K18" s="208"/>
    </row>
    <row r="19" spans="1:11" s="61" customFormat="1">
      <c r="A19" s="202" t="s">
        <v>198</v>
      </c>
      <c r="B19" s="271" t="s">
        <v>136</v>
      </c>
      <c r="C19" s="271"/>
      <c r="D19" s="271"/>
      <c r="E19" s="204" t="s">
        <v>94</v>
      </c>
      <c r="F19" s="204" t="s">
        <v>95</v>
      </c>
      <c r="G19" s="205">
        <v>199500</v>
      </c>
      <c r="H19" s="206">
        <v>-520</v>
      </c>
      <c r="I19" s="207">
        <f t="shared" si="0"/>
        <v>-103740</v>
      </c>
      <c r="J19" s="176"/>
      <c r="K19" s="208"/>
    </row>
    <row r="20" spans="1:11" s="61" customFormat="1">
      <c r="A20" s="203" t="s">
        <v>247</v>
      </c>
      <c r="B20" s="271" t="s">
        <v>136</v>
      </c>
      <c r="C20" s="271"/>
      <c r="D20" s="271"/>
      <c r="E20" s="204" t="s">
        <v>94</v>
      </c>
      <c r="F20" s="204" t="s">
        <v>95</v>
      </c>
      <c r="G20" s="205">
        <v>634618</v>
      </c>
      <c r="H20" s="206">
        <v>-8</v>
      </c>
      <c r="I20" s="207">
        <f t="shared" si="0"/>
        <v>-5076.8999999999996</v>
      </c>
      <c r="J20" s="186"/>
      <c r="K20" s="208"/>
    </row>
    <row r="21" spans="1:11">
      <c r="A21" s="157">
        <v>30211280</v>
      </c>
      <c r="B21" s="280" t="s">
        <v>126</v>
      </c>
      <c r="C21" s="280"/>
      <c r="D21" s="280"/>
      <c r="E21" s="158" t="s">
        <v>94</v>
      </c>
      <c r="F21" s="158" t="s">
        <v>95</v>
      </c>
      <c r="G21" s="160">
        <v>396000</v>
      </c>
      <c r="H21" s="158">
        <v>153</v>
      </c>
      <c r="I21" s="159">
        <f>+ROUND(H21*G21/1000,1)</f>
        <v>60588</v>
      </c>
      <c r="J21" s="85"/>
    </row>
    <row r="22" spans="1:11">
      <c r="A22" s="157">
        <v>31151120</v>
      </c>
      <c r="B22" s="280" t="s">
        <v>127</v>
      </c>
      <c r="C22" s="280"/>
      <c r="D22" s="280"/>
      <c r="E22" s="158" t="s">
        <v>94</v>
      </c>
      <c r="F22" s="158" t="s">
        <v>95</v>
      </c>
      <c r="G22" s="160">
        <v>35000</v>
      </c>
      <c r="H22" s="158">
        <v>26</v>
      </c>
      <c r="I22" s="159">
        <f t="shared" ref="I22:I85" si="1">+ROUND(H22*G22/1000,1)</f>
        <v>910</v>
      </c>
      <c r="J22" s="189"/>
    </row>
    <row r="23" spans="1:11">
      <c r="A23" s="157">
        <v>30239170</v>
      </c>
      <c r="B23" s="280" t="s">
        <v>128</v>
      </c>
      <c r="C23" s="280"/>
      <c r="D23" s="280"/>
      <c r="E23" s="158" t="s">
        <v>94</v>
      </c>
      <c r="F23" s="158" t="s">
        <v>95</v>
      </c>
      <c r="G23" s="160">
        <v>320000</v>
      </c>
      <c r="H23" s="158">
        <v>5</v>
      </c>
      <c r="I23" s="159">
        <f t="shared" si="1"/>
        <v>1600</v>
      </c>
      <c r="J23" s="189"/>
    </row>
    <row r="24" spans="1:11">
      <c r="A24" s="157">
        <v>32421300</v>
      </c>
      <c r="B24" s="280" t="s">
        <v>129</v>
      </c>
      <c r="C24" s="280"/>
      <c r="D24" s="280"/>
      <c r="E24" s="158" t="s">
        <v>94</v>
      </c>
      <c r="F24" s="158" t="s">
        <v>95</v>
      </c>
      <c r="G24" s="160">
        <v>30000</v>
      </c>
      <c r="H24" s="158">
        <v>32</v>
      </c>
      <c r="I24" s="159">
        <f t="shared" si="1"/>
        <v>960</v>
      </c>
    </row>
    <row r="25" spans="1:11">
      <c r="A25" s="157">
        <v>30211200</v>
      </c>
      <c r="B25" s="280" t="s">
        <v>130</v>
      </c>
      <c r="C25" s="280"/>
      <c r="D25" s="280"/>
      <c r="E25" s="158" t="s">
        <v>94</v>
      </c>
      <c r="F25" s="158" t="s">
        <v>95</v>
      </c>
      <c r="G25" s="160">
        <v>440000</v>
      </c>
      <c r="H25" s="158">
        <v>17</v>
      </c>
      <c r="I25" s="159">
        <f t="shared" si="1"/>
        <v>7480</v>
      </c>
    </row>
    <row r="26" spans="1:11">
      <c r="A26" s="157">
        <v>38651200</v>
      </c>
      <c r="B26" s="280" t="s">
        <v>131</v>
      </c>
      <c r="C26" s="280"/>
      <c r="D26" s="280"/>
      <c r="E26" s="158" t="s">
        <v>94</v>
      </c>
      <c r="F26" s="158" t="s">
        <v>95</v>
      </c>
      <c r="G26" s="160">
        <v>380000</v>
      </c>
      <c r="H26" s="158">
        <v>24</v>
      </c>
      <c r="I26" s="159">
        <f t="shared" si="1"/>
        <v>9120</v>
      </c>
    </row>
    <row r="27" spans="1:11">
      <c r="A27" s="157">
        <v>35121240</v>
      </c>
      <c r="B27" s="280" t="s">
        <v>132</v>
      </c>
      <c r="C27" s="280"/>
      <c r="D27" s="280"/>
      <c r="E27" s="158" t="s">
        <v>94</v>
      </c>
      <c r="F27" s="158" t="s">
        <v>95</v>
      </c>
      <c r="G27" s="160">
        <v>15000</v>
      </c>
      <c r="H27" s="158">
        <v>79</v>
      </c>
      <c r="I27" s="159">
        <f t="shared" si="1"/>
        <v>1185</v>
      </c>
    </row>
    <row r="28" spans="1:11">
      <c r="A28" s="157">
        <v>39713432</v>
      </c>
      <c r="B28" s="280" t="s">
        <v>133</v>
      </c>
      <c r="C28" s="280"/>
      <c r="D28" s="280"/>
      <c r="E28" s="158" t="s">
        <v>94</v>
      </c>
      <c r="F28" s="158" t="s">
        <v>95</v>
      </c>
      <c r="G28" s="160">
        <v>100000</v>
      </c>
      <c r="H28" s="158">
        <v>2</v>
      </c>
      <c r="I28" s="159">
        <f t="shared" si="1"/>
        <v>200</v>
      </c>
    </row>
    <row r="29" spans="1:11">
      <c r="A29" s="157">
        <v>39121470</v>
      </c>
      <c r="B29" s="280" t="s">
        <v>134</v>
      </c>
      <c r="C29" s="280"/>
      <c r="D29" s="280"/>
      <c r="E29" s="158" t="s">
        <v>94</v>
      </c>
      <c r="F29" s="158" t="s">
        <v>95</v>
      </c>
      <c r="G29" s="160">
        <v>25000</v>
      </c>
      <c r="H29" s="158">
        <v>45</v>
      </c>
      <c r="I29" s="159">
        <f t="shared" si="1"/>
        <v>1125</v>
      </c>
    </row>
    <row r="30" spans="1:11">
      <c r="A30" s="157">
        <v>39121470</v>
      </c>
      <c r="B30" s="280" t="s">
        <v>134</v>
      </c>
      <c r="C30" s="280"/>
      <c r="D30" s="280"/>
      <c r="E30" s="158" t="s">
        <v>94</v>
      </c>
      <c r="F30" s="158" t="s">
        <v>95</v>
      </c>
      <c r="G30" s="160">
        <v>35000</v>
      </c>
      <c r="H30" s="158">
        <v>76</v>
      </c>
      <c r="I30" s="159">
        <f t="shared" si="1"/>
        <v>2660</v>
      </c>
    </row>
    <row r="31" spans="1:11">
      <c r="A31" s="157">
        <v>39121470</v>
      </c>
      <c r="B31" s="280" t="s">
        <v>134</v>
      </c>
      <c r="C31" s="280"/>
      <c r="D31" s="280"/>
      <c r="E31" s="158" t="s">
        <v>94</v>
      </c>
      <c r="F31" s="158" t="s">
        <v>95</v>
      </c>
      <c r="G31" s="160">
        <v>30000</v>
      </c>
      <c r="H31" s="158">
        <v>72</v>
      </c>
      <c r="I31" s="159">
        <f t="shared" si="1"/>
        <v>2160</v>
      </c>
    </row>
    <row r="32" spans="1:11">
      <c r="A32" s="157">
        <v>39121470</v>
      </c>
      <c r="B32" s="280" t="s">
        <v>134</v>
      </c>
      <c r="C32" s="280"/>
      <c r="D32" s="280"/>
      <c r="E32" s="158" t="s">
        <v>94</v>
      </c>
      <c r="F32" s="158" t="s">
        <v>95</v>
      </c>
      <c r="G32" s="160">
        <v>40000</v>
      </c>
      <c r="H32" s="158">
        <v>260</v>
      </c>
      <c r="I32" s="159">
        <f t="shared" si="1"/>
        <v>10400</v>
      </c>
    </row>
    <row r="33" spans="1:9">
      <c r="A33" s="157">
        <v>39111140</v>
      </c>
      <c r="B33" s="280" t="s">
        <v>135</v>
      </c>
      <c r="C33" s="280"/>
      <c r="D33" s="280"/>
      <c r="E33" s="158" t="s">
        <v>94</v>
      </c>
      <c r="F33" s="158" t="s">
        <v>95</v>
      </c>
      <c r="G33" s="160">
        <v>15000</v>
      </c>
      <c r="H33" s="158">
        <v>330</v>
      </c>
      <c r="I33" s="159">
        <f t="shared" si="1"/>
        <v>4950</v>
      </c>
    </row>
    <row r="34" spans="1:9">
      <c r="A34" s="157">
        <v>39111140</v>
      </c>
      <c r="B34" s="280" t="s">
        <v>135</v>
      </c>
      <c r="C34" s="280"/>
      <c r="D34" s="280"/>
      <c r="E34" s="158" t="s">
        <v>94</v>
      </c>
      <c r="F34" s="158" t="s">
        <v>95</v>
      </c>
      <c r="G34" s="160">
        <v>18000</v>
      </c>
      <c r="H34" s="158">
        <v>506</v>
      </c>
      <c r="I34" s="159">
        <f t="shared" si="1"/>
        <v>9108</v>
      </c>
    </row>
    <row r="35" spans="1:9">
      <c r="A35" s="157">
        <v>39121100</v>
      </c>
      <c r="B35" s="280" t="s">
        <v>136</v>
      </c>
      <c r="C35" s="280"/>
      <c r="D35" s="280"/>
      <c r="E35" s="158" t="s">
        <v>94</v>
      </c>
      <c r="F35" s="158" t="s">
        <v>95</v>
      </c>
      <c r="G35" s="160">
        <v>45000</v>
      </c>
      <c r="H35" s="158">
        <v>67</v>
      </c>
      <c r="I35" s="159">
        <f t="shared" si="1"/>
        <v>3015</v>
      </c>
    </row>
    <row r="36" spans="1:9">
      <c r="A36" s="157">
        <v>39121520</v>
      </c>
      <c r="B36" s="280" t="s">
        <v>137</v>
      </c>
      <c r="C36" s="280"/>
      <c r="D36" s="280"/>
      <c r="E36" s="158" t="s">
        <v>94</v>
      </c>
      <c r="F36" s="158" t="s">
        <v>95</v>
      </c>
      <c r="G36" s="160">
        <v>55000</v>
      </c>
      <c r="H36" s="158">
        <v>82</v>
      </c>
      <c r="I36" s="159">
        <f t="shared" si="1"/>
        <v>4510</v>
      </c>
    </row>
    <row r="37" spans="1:9">
      <c r="A37" s="157">
        <v>39292110</v>
      </c>
      <c r="B37" s="280" t="s">
        <v>138</v>
      </c>
      <c r="C37" s="280"/>
      <c r="D37" s="280"/>
      <c r="E37" s="158" t="s">
        <v>94</v>
      </c>
      <c r="F37" s="158" t="s">
        <v>95</v>
      </c>
      <c r="G37" s="160">
        <v>120000</v>
      </c>
      <c r="H37" s="158">
        <v>18</v>
      </c>
      <c r="I37" s="159">
        <f t="shared" si="1"/>
        <v>2160</v>
      </c>
    </row>
    <row r="38" spans="1:9">
      <c r="A38" s="157">
        <v>39292110</v>
      </c>
      <c r="B38" s="280" t="s">
        <v>138</v>
      </c>
      <c r="C38" s="280"/>
      <c r="D38" s="280"/>
      <c r="E38" s="158" t="s">
        <v>94</v>
      </c>
      <c r="F38" s="158" t="s">
        <v>95</v>
      </c>
      <c r="G38" s="160">
        <v>150000</v>
      </c>
      <c r="H38" s="158">
        <v>29</v>
      </c>
      <c r="I38" s="159">
        <f t="shared" si="1"/>
        <v>4350</v>
      </c>
    </row>
    <row r="39" spans="1:9">
      <c r="A39" s="157">
        <v>39111140</v>
      </c>
      <c r="B39" s="280" t="s">
        <v>135</v>
      </c>
      <c r="C39" s="280"/>
      <c r="D39" s="280"/>
      <c r="E39" s="158" t="s">
        <v>94</v>
      </c>
      <c r="F39" s="158" t="s">
        <v>95</v>
      </c>
      <c r="G39" s="160">
        <v>25000</v>
      </c>
      <c r="H39" s="158">
        <v>260</v>
      </c>
      <c r="I39" s="159">
        <f t="shared" si="1"/>
        <v>6500</v>
      </c>
    </row>
    <row r="40" spans="1:9">
      <c r="A40" s="157">
        <v>39132220</v>
      </c>
      <c r="B40" s="280" t="s">
        <v>139</v>
      </c>
      <c r="C40" s="280"/>
      <c r="D40" s="280"/>
      <c r="E40" s="158" t="s">
        <v>94</v>
      </c>
      <c r="F40" s="158" t="s">
        <v>95</v>
      </c>
      <c r="G40" s="160">
        <v>20000</v>
      </c>
      <c r="H40" s="158">
        <v>226</v>
      </c>
      <c r="I40" s="159">
        <f t="shared" si="1"/>
        <v>4520</v>
      </c>
    </row>
    <row r="41" spans="1:9">
      <c r="A41" s="157">
        <v>39121520</v>
      </c>
      <c r="B41" s="280" t="s">
        <v>137</v>
      </c>
      <c r="C41" s="280"/>
      <c r="D41" s="280"/>
      <c r="E41" s="158" t="s">
        <v>94</v>
      </c>
      <c r="F41" s="158" t="s">
        <v>95</v>
      </c>
      <c r="G41" s="160">
        <v>80000</v>
      </c>
      <c r="H41" s="158">
        <v>42</v>
      </c>
      <c r="I41" s="159">
        <f t="shared" si="1"/>
        <v>3360</v>
      </c>
    </row>
    <row r="42" spans="1:9">
      <c r="A42" s="157">
        <v>39292600</v>
      </c>
      <c r="B42" s="280" t="s">
        <v>140</v>
      </c>
      <c r="C42" s="280"/>
      <c r="D42" s="280"/>
      <c r="E42" s="158" t="s">
        <v>94</v>
      </c>
      <c r="F42" s="158" t="s">
        <v>95</v>
      </c>
      <c r="G42" s="160">
        <v>60000</v>
      </c>
      <c r="H42" s="158">
        <v>16</v>
      </c>
      <c r="I42" s="159">
        <f t="shared" si="1"/>
        <v>960</v>
      </c>
    </row>
    <row r="43" spans="1:9">
      <c r="A43" s="157">
        <v>39111140</v>
      </c>
      <c r="B43" s="280" t="s">
        <v>135</v>
      </c>
      <c r="C43" s="280"/>
      <c r="D43" s="280"/>
      <c r="E43" s="158" t="s">
        <v>94</v>
      </c>
      <c r="F43" s="158" t="s">
        <v>95</v>
      </c>
      <c r="G43" s="160">
        <v>41500</v>
      </c>
      <c r="H43" s="158">
        <v>490</v>
      </c>
      <c r="I43" s="159">
        <f t="shared" si="1"/>
        <v>20335</v>
      </c>
    </row>
    <row r="44" spans="1:9">
      <c r="A44" s="180">
        <v>39132100</v>
      </c>
      <c r="B44" s="281" t="s">
        <v>216</v>
      </c>
      <c r="C44" s="281"/>
      <c r="D44" s="281"/>
      <c r="E44" s="158" t="s">
        <v>94</v>
      </c>
      <c r="F44" s="158" t="s">
        <v>95</v>
      </c>
      <c r="G44" s="160">
        <v>180000</v>
      </c>
      <c r="H44" s="158">
        <v>12</v>
      </c>
      <c r="I44" s="159">
        <f t="shared" si="1"/>
        <v>2160</v>
      </c>
    </row>
    <row r="45" spans="1:9">
      <c r="A45" s="157">
        <v>39111220</v>
      </c>
      <c r="B45" s="280" t="s">
        <v>141</v>
      </c>
      <c r="C45" s="280"/>
      <c r="D45" s="280"/>
      <c r="E45" s="158" t="s">
        <v>94</v>
      </c>
      <c r="F45" s="158" t="s">
        <v>95</v>
      </c>
      <c r="G45" s="160">
        <v>130000</v>
      </c>
      <c r="H45" s="158">
        <v>7</v>
      </c>
      <c r="I45" s="159">
        <f t="shared" si="1"/>
        <v>910</v>
      </c>
    </row>
    <row r="46" spans="1:9">
      <c r="A46" s="157">
        <v>39121360</v>
      </c>
      <c r="B46" s="280" t="s">
        <v>142</v>
      </c>
      <c r="C46" s="280"/>
      <c r="D46" s="280"/>
      <c r="E46" s="158" t="s">
        <v>94</v>
      </c>
      <c r="F46" s="158" t="s">
        <v>95</v>
      </c>
      <c r="G46" s="160">
        <v>250000</v>
      </c>
      <c r="H46" s="158">
        <v>8</v>
      </c>
      <c r="I46" s="159">
        <f t="shared" si="1"/>
        <v>2000</v>
      </c>
    </row>
    <row r="47" spans="1:9">
      <c r="A47" s="157">
        <v>39151210</v>
      </c>
      <c r="B47" s="280" t="s">
        <v>143</v>
      </c>
      <c r="C47" s="280"/>
      <c r="D47" s="280"/>
      <c r="E47" s="158" t="s">
        <v>94</v>
      </c>
      <c r="F47" s="158" t="s">
        <v>95</v>
      </c>
      <c r="G47" s="160">
        <v>380000</v>
      </c>
      <c r="H47" s="158">
        <v>6</v>
      </c>
      <c r="I47" s="159">
        <f t="shared" si="1"/>
        <v>2280</v>
      </c>
    </row>
    <row r="48" spans="1:9">
      <c r="A48" s="157">
        <v>39121440</v>
      </c>
      <c r="B48" s="280" t="s">
        <v>144</v>
      </c>
      <c r="C48" s="280"/>
      <c r="D48" s="280"/>
      <c r="E48" s="158" t="s">
        <v>94</v>
      </c>
      <c r="F48" s="158" t="s">
        <v>95</v>
      </c>
      <c r="G48" s="160">
        <v>170000</v>
      </c>
      <c r="H48" s="158">
        <v>8</v>
      </c>
      <c r="I48" s="159">
        <f t="shared" si="1"/>
        <v>1360</v>
      </c>
    </row>
    <row r="49" spans="1:9">
      <c r="A49" s="157">
        <v>39141260</v>
      </c>
      <c r="B49" s="280" t="s">
        <v>145</v>
      </c>
      <c r="C49" s="280"/>
      <c r="D49" s="280"/>
      <c r="E49" s="158" t="s">
        <v>94</v>
      </c>
      <c r="F49" s="158" t="s">
        <v>95</v>
      </c>
      <c r="G49" s="160">
        <v>80000</v>
      </c>
      <c r="H49" s="158">
        <v>35</v>
      </c>
      <c r="I49" s="159">
        <f t="shared" si="1"/>
        <v>2800</v>
      </c>
    </row>
    <row r="50" spans="1:9">
      <c r="A50" s="157">
        <v>39132210</v>
      </c>
      <c r="B50" s="280" t="s">
        <v>146</v>
      </c>
      <c r="C50" s="280"/>
      <c r="D50" s="280"/>
      <c r="E50" s="158" t="s">
        <v>94</v>
      </c>
      <c r="F50" s="158" t="s">
        <v>95</v>
      </c>
      <c r="G50" s="160">
        <v>100000</v>
      </c>
      <c r="H50" s="158">
        <v>36</v>
      </c>
      <c r="I50" s="159">
        <f t="shared" si="1"/>
        <v>3600</v>
      </c>
    </row>
    <row r="51" spans="1:9">
      <c r="A51" s="157">
        <v>39292110</v>
      </c>
      <c r="B51" s="280" t="s">
        <v>138</v>
      </c>
      <c r="C51" s="280"/>
      <c r="D51" s="280"/>
      <c r="E51" s="158" t="s">
        <v>94</v>
      </c>
      <c r="F51" s="158" t="s">
        <v>95</v>
      </c>
      <c r="G51" s="160">
        <v>95000</v>
      </c>
      <c r="H51" s="158">
        <v>14</v>
      </c>
      <c r="I51" s="159">
        <f t="shared" si="1"/>
        <v>1330</v>
      </c>
    </row>
    <row r="52" spans="1:9">
      <c r="A52" s="157">
        <v>39141260</v>
      </c>
      <c r="B52" s="280" t="s">
        <v>145</v>
      </c>
      <c r="C52" s="280"/>
      <c r="D52" s="280"/>
      <c r="E52" s="158" t="s">
        <v>94</v>
      </c>
      <c r="F52" s="158" t="s">
        <v>95</v>
      </c>
      <c r="G52" s="160">
        <v>140000</v>
      </c>
      <c r="H52" s="158">
        <v>16</v>
      </c>
      <c r="I52" s="159">
        <f t="shared" si="1"/>
        <v>2240</v>
      </c>
    </row>
    <row r="53" spans="1:9">
      <c r="A53" s="157">
        <v>39299310</v>
      </c>
      <c r="B53" s="280" t="s">
        <v>147</v>
      </c>
      <c r="C53" s="280"/>
      <c r="D53" s="280"/>
      <c r="E53" s="158" t="s">
        <v>94</v>
      </c>
      <c r="F53" s="158" t="s">
        <v>148</v>
      </c>
      <c r="G53" s="160">
        <v>18000</v>
      </c>
      <c r="H53" s="158">
        <v>34</v>
      </c>
      <c r="I53" s="159">
        <f t="shared" si="1"/>
        <v>612</v>
      </c>
    </row>
    <row r="54" spans="1:9">
      <c r="A54" s="157">
        <v>37461400</v>
      </c>
      <c r="B54" s="280" t="s">
        <v>149</v>
      </c>
      <c r="C54" s="280"/>
      <c r="D54" s="280"/>
      <c r="E54" s="158" t="s">
        <v>94</v>
      </c>
      <c r="F54" s="158" t="s">
        <v>96</v>
      </c>
      <c r="G54" s="160">
        <v>50000</v>
      </c>
      <c r="H54" s="158">
        <v>4</v>
      </c>
      <c r="I54" s="159">
        <f t="shared" si="1"/>
        <v>200</v>
      </c>
    </row>
    <row r="55" spans="1:9">
      <c r="A55" s="157">
        <v>37461400</v>
      </c>
      <c r="B55" s="280" t="s">
        <v>149</v>
      </c>
      <c r="C55" s="280"/>
      <c r="D55" s="280"/>
      <c r="E55" s="158" t="s">
        <v>94</v>
      </c>
      <c r="F55" s="158" t="s">
        <v>96</v>
      </c>
      <c r="G55" s="160">
        <v>15000</v>
      </c>
      <c r="H55" s="158">
        <v>79</v>
      </c>
      <c r="I55" s="159">
        <f t="shared" si="1"/>
        <v>1185</v>
      </c>
    </row>
    <row r="56" spans="1:9">
      <c r="A56" s="157">
        <v>39121200</v>
      </c>
      <c r="B56" s="280" t="s">
        <v>150</v>
      </c>
      <c r="C56" s="280"/>
      <c r="D56" s="280"/>
      <c r="E56" s="158" t="s">
        <v>94</v>
      </c>
      <c r="F56" s="158" t="s">
        <v>95</v>
      </c>
      <c r="G56" s="160">
        <v>32000</v>
      </c>
      <c r="H56" s="158">
        <v>66</v>
      </c>
      <c r="I56" s="159">
        <f t="shared" si="1"/>
        <v>2112</v>
      </c>
    </row>
    <row r="57" spans="1:9">
      <c r="A57" s="157">
        <v>39111320</v>
      </c>
      <c r="B57" s="280" t="s">
        <v>151</v>
      </c>
      <c r="C57" s="280"/>
      <c r="D57" s="280"/>
      <c r="E57" s="158" t="s">
        <v>94</v>
      </c>
      <c r="F57" s="158" t="s">
        <v>95</v>
      </c>
      <c r="G57" s="160">
        <v>40000</v>
      </c>
      <c r="H57" s="158">
        <v>8</v>
      </c>
      <c r="I57" s="159">
        <f t="shared" si="1"/>
        <v>320</v>
      </c>
    </row>
    <row r="58" spans="1:9">
      <c r="A58" s="157">
        <v>39121200</v>
      </c>
      <c r="B58" s="280" t="s">
        <v>150</v>
      </c>
      <c r="C58" s="280"/>
      <c r="D58" s="280"/>
      <c r="E58" s="158" t="s">
        <v>94</v>
      </c>
      <c r="F58" s="158" t="s">
        <v>95</v>
      </c>
      <c r="G58" s="160">
        <v>25000</v>
      </c>
      <c r="H58" s="158">
        <v>6</v>
      </c>
      <c r="I58" s="159">
        <f t="shared" si="1"/>
        <v>150</v>
      </c>
    </row>
    <row r="59" spans="1:9">
      <c r="A59" s="157">
        <v>39111140</v>
      </c>
      <c r="B59" s="280" t="s">
        <v>135</v>
      </c>
      <c r="C59" s="280"/>
      <c r="D59" s="280"/>
      <c r="E59" s="158" t="s">
        <v>94</v>
      </c>
      <c r="F59" s="158" t="s">
        <v>95</v>
      </c>
      <c r="G59" s="160">
        <v>12000</v>
      </c>
      <c r="H59" s="158">
        <v>24</v>
      </c>
      <c r="I59" s="159">
        <f t="shared" si="1"/>
        <v>288</v>
      </c>
    </row>
    <row r="60" spans="1:9">
      <c r="A60" s="157">
        <v>39121520</v>
      </c>
      <c r="B60" s="280" t="s">
        <v>137</v>
      </c>
      <c r="C60" s="280"/>
      <c r="D60" s="280"/>
      <c r="E60" s="158" t="s">
        <v>94</v>
      </c>
      <c r="F60" s="158" t="s">
        <v>95</v>
      </c>
      <c r="G60" s="160">
        <v>60000</v>
      </c>
      <c r="H60" s="158">
        <v>3</v>
      </c>
      <c r="I60" s="159">
        <f t="shared" si="1"/>
        <v>180</v>
      </c>
    </row>
    <row r="61" spans="1:9">
      <c r="A61" s="157">
        <v>37421142</v>
      </c>
      <c r="B61" s="280" t="s">
        <v>152</v>
      </c>
      <c r="C61" s="280"/>
      <c r="D61" s="280"/>
      <c r="E61" s="158" t="s">
        <v>94</v>
      </c>
      <c r="F61" s="158" t="s">
        <v>96</v>
      </c>
      <c r="G61" s="160">
        <v>162000</v>
      </c>
      <c r="H61" s="158">
        <v>8</v>
      </c>
      <c r="I61" s="159">
        <f t="shared" si="1"/>
        <v>1296</v>
      </c>
    </row>
    <row r="62" spans="1:9">
      <c r="A62" s="157">
        <v>37421300</v>
      </c>
      <c r="B62" s="280" t="s">
        <v>153</v>
      </c>
      <c r="C62" s="280"/>
      <c r="D62" s="280"/>
      <c r="E62" s="158" t="s">
        <v>94</v>
      </c>
      <c r="F62" s="158" t="s">
        <v>95</v>
      </c>
      <c r="G62" s="160">
        <v>35000</v>
      </c>
      <c r="H62" s="158">
        <v>30</v>
      </c>
      <c r="I62" s="159">
        <f t="shared" si="1"/>
        <v>1050</v>
      </c>
    </row>
    <row r="63" spans="1:9">
      <c r="A63" s="157">
        <v>37421152</v>
      </c>
      <c r="B63" s="280" t="s">
        <v>154</v>
      </c>
      <c r="C63" s="280"/>
      <c r="D63" s="280"/>
      <c r="E63" s="158" t="s">
        <v>94</v>
      </c>
      <c r="F63" s="158" t="s">
        <v>95</v>
      </c>
      <c r="G63" s="160">
        <v>142000</v>
      </c>
      <c r="H63" s="158">
        <v>5</v>
      </c>
      <c r="I63" s="159">
        <f t="shared" si="1"/>
        <v>710</v>
      </c>
    </row>
    <row r="64" spans="1:9">
      <c r="A64" s="157">
        <v>37421151</v>
      </c>
      <c r="B64" s="280" t="s">
        <v>155</v>
      </c>
      <c r="C64" s="280"/>
      <c r="D64" s="280"/>
      <c r="E64" s="158" t="s">
        <v>94</v>
      </c>
      <c r="F64" s="158" t="s">
        <v>95</v>
      </c>
      <c r="G64" s="160">
        <v>84000</v>
      </c>
      <c r="H64" s="158">
        <v>22</v>
      </c>
      <c r="I64" s="159">
        <f t="shared" si="1"/>
        <v>1848</v>
      </c>
    </row>
    <row r="65" spans="1:9">
      <c r="A65" s="157">
        <v>37421190</v>
      </c>
      <c r="B65" s="280" t="s">
        <v>156</v>
      </c>
      <c r="C65" s="280"/>
      <c r="D65" s="280"/>
      <c r="E65" s="158" t="s">
        <v>94</v>
      </c>
      <c r="F65" s="158" t="s">
        <v>95</v>
      </c>
      <c r="G65" s="160">
        <v>120000</v>
      </c>
      <c r="H65" s="158">
        <v>6</v>
      </c>
      <c r="I65" s="159">
        <f t="shared" si="1"/>
        <v>720</v>
      </c>
    </row>
    <row r="66" spans="1:9">
      <c r="A66" s="157">
        <v>37451581</v>
      </c>
      <c r="B66" s="280" t="s">
        <v>157</v>
      </c>
      <c r="C66" s="280"/>
      <c r="D66" s="280"/>
      <c r="E66" s="158" t="s">
        <v>94</v>
      </c>
      <c r="F66" s="158" t="s">
        <v>95</v>
      </c>
      <c r="G66" s="160">
        <v>450000</v>
      </c>
      <c r="H66" s="158">
        <v>7</v>
      </c>
      <c r="I66" s="159">
        <f t="shared" si="1"/>
        <v>3150</v>
      </c>
    </row>
    <row r="67" spans="1:9">
      <c r="A67" s="157">
        <v>37451420</v>
      </c>
      <c r="B67" s="280" t="s">
        <v>158</v>
      </c>
      <c r="C67" s="280"/>
      <c r="D67" s="280"/>
      <c r="E67" s="158" t="s">
        <v>94</v>
      </c>
      <c r="F67" s="158" t="s">
        <v>95</v>
      </c>
      <c r="G67" s="160">
        <v>450000</v>
      </c>
      <c r="H67" s="158">
        <v>6</v>
      </c>
      <c r="I67" s="159">
        <f t="shared" si="1"/>
        <v>2700</v>
      </c>
    </row>
    <row r="68" spans="1:9">
      <c r="A68" s="157">
        <v>37421153</v>
      </c>
      <c r="B68" s="280" t="s">
        <v>159</v>
      </c>
      <c r="C68" s="280"/>
      <c r="D68" s="280"/>
      <c r="E68" s="158" t="s">
        <v>94</v>
      </c>
      <c r="F68" s="158" t="s">
        <v>95</v>
      </c>
      <c r="G68" s="160">
        <v>62000</v>
      </c>
      <c r="H68" s="158">
        <v>30</v>
      </c>
      <c r="I68" s="159">
        <f t="shared" si="1"/>
        <v>1860</v>
      </c>
    </row>
    <row r="69" spans="1:9">
      <c r="A69" s="157">
        <v>37451861</v>
      </c>
      <c r="B69" s="280" t="s">
        <v>160</v>
      </c>
      <c r="C69" s="280"/>
      <c r="D69" s="280"/>
      <c r="E69" s="158" t="s">
        <v>94</v>
      </c>
      <c r="F69" s="158" t="s">
        <v>95</v>
      </c>
      <c r="G69" s="160">
        <v>470000</v>
      </c>
      <c r="H69" s="158">
        <v>8</v>
      </c>
      <c r="I69" s="159">
        <f t="shared" si="1"/>
        <v>3760</v>
      </c>
    </row>
    <row r="70" spans="1:9">
      <c r="A70" s="157">
        <v>37421141</v>
      </c>
      <c r="B70" s="280" t="s">
        <v>161</v>
      </c>
      <c r="C70" s="280"/>
      <c r="D70" s="280"/>
      <c r="E70" s="158" t="s">
        <v>94</v>
      </c>
      <c r="F70" s="158" t="s">
        <v>95</v>
      </c>
      <c r="G70" s="160">
        <v>240000</v>
      </c>
      <c r="H70" s="158">
        <v>6</v>
      </c>
      <c r="I70" s="159">
        <f t="shared" si="1"/>
        <v>1440</v>
      </c>
    </row>
    <row r="71" spans="1:9">
      <c r="A71" s="157">
        <v>37421181</v>
      </c>
      <c r="B71" s="280" t="s">
        <v>162</v>
      </c>
      <c r="C71" s="280"/>
      <c r="D71" s="280"/>
      <c r="E71" s="158" t="s">
        <v>94</v>
      </c>
      <c r="F71" s="158" t="s">
        <v>95</v>
      </c>
      <c r="G71" s="160">
        <v>51000</v>
      </c>
      <c r="H71" s="158">
        <v>13</v>
      </c>
      <c r="I71" s="159">
        <f t="shared" si="1"/>
        <v>663</v>
      </c>
    </row>
    <row r="72" spans="1:9">
      <c r="A72" s="157">
        <v>37451830</v>
      </c>
      <c r="B72" s="280" t="s">
        <v>163</v>
      </c>
      <c r="C72" s="280"/>
      <c r="D72" s="280"/>
      <c r="E72" s="158" t="s">
        <v>94</v>
      </c>
      <c r="F72" s="158" t="s">
        <v>95</v>
      </c>
      <c r="G72" s="160">
        <v>11000</v>
      </c>
      <c r="H72" s="158">
        <v>5</v>
      </c>
      <c r="I72" s="159">
        <f t="shared" si="1"/>
        <v>55</v>
      </c>
    </row>
    <row r="73" spans="1:9">
      <c r="A73" s="157">
        <v>37421170</v>
      </c>
      <c r="B73" s="280" t="s">
        <v>164</v>
      </c>
      <c r="C73" s="280"/>
      <c r="D73" s="280"/>
      <c r="E73" s="158" t="s">
        <v>94</v>
      </c>
      <c r="F73" s="158" t="s">
        <v>95</v>
      </c>
      <c r="G73" s="160">
        <v>7000</v>
      </c>
      <c r="H73" s="158">
        <v>70</v>
      </c>
      <c r="I73" s="159">
        <f t="shared" si="1"/>
        <v>490</v>
      </c>
    </row>
    <row r="74" spans="1:9">
      <c r="A74" s="157">
        <v>37471200</v>
      </c>
      <c r="B74" s="280" t="s">
        <v>165</v>
      </c>
      <c r="C74" s="280"/>
      <c r="D74" s="280"/>
      <c r="E74" s="158" t="s">
        <v>94</v>
      </c>
      <c r="F74" s="158" t="s">
        <v>95</v>
      </c>
      <c r="G74" s="160">
        <v>2500</v>
      </c>
      <c r="H74" s="158">
        <v>160</v>
      </c>
      <c r="I74" s="159">
        <f t="shared" si="1"/>
        <v>400</v>
      </c>
    </row>
    <row r="75" spans="1:9">
      <c r="A75" s="157">
        <v>37451410</v>
      </c>
      <c r="B75" s="280" t="s">
        <v>166</v>
      </c>
      <c r="C75" s="280"/>
      <c r="D75" s="280"/>
      <c r="E75" s="158" t="s">
        <v>94</v>
      </c>
      <c r="F75" s="158" t="s">
        <v>95</v>
      </c>
      <c r="G75" s="160">
        <v>18000</v>
      </c>
      <c r="H75" s="158">
        <v>35</v>
      </c>
      <c r="I75" s="159">
        <f t="shared" si="1"/>
        <v>630</v>
      </c>
    </row>
    <row r="76" spans="1:9">
      <c r="A76" s="157">
        <v>37451580</v>
      </c>
      <c r="B76" s="280" t="s">
        <v>167</v>
      </c>
      <c r="C76" s="280"/>
      <c r="D76" s="280"/>
      <c r="E76" s="158" t="s">
        <v>94</v>
      </c>
      <c r="F76" s="158" t="s">
        <v>95</v>
      </c>
      <c r="G76" s="160">
        <v>18000</v>
      </c>
      <c r="H76" s="158">
        <v>35</v>
      </c>
      <c r="I76" s="159">
        <f t="shared" si="1"/>
        <v>630</v>
      </c>
    </row>
    <row r="77" spans="1:9">
      <c r="A77" s="157">
        <v>37451290</v>
      </c>
      <c r="B77" s="280" t="s">
        <v>168</v>
      </c>
      <c r="C77" s="280"/>
      <c r="D77" s="280"/>
      <c r="E77" s="158" t="s">
        <v>94</v>
      </c>
      <c r="F77" s="158" t="s">
        <v>95</v>
      </c>
      <c r="G77" s="160">
        <v>18000</v>
      </c>
      <c r="H77" s="158">
        <v>35</v>
      </c>
      <c r="I77" s="159">
        <f t="shared" si="1"/>
        <v>630</v>
      </c>
    </row>
    <row r="78" spans="1:9">
      <c r="A78" s="157">
        <v>38311100</v>
      </c>
      <c r="B78" s="280" t="s">
        <v>169</v>
      </c>
      <c r="C78" s="280"/>
      <c r="D78" s="280"/>
      <c r="E78" s="158" t="s">
        <v>94</v>
      </c>
      <c r="F78" s="158" t="s">
        <v>95</v>
      </c>
      <c r="G78" s="160">
        <v>52000</v>
      </c>
      <c r="H78" s="158">
        <v>25</v>
      </c>
      <c r="I78" s="159">
        <f t="shared" si="1"/>
        <v>1300</v>
      </c>
    </row>
    <row r="79" spans="1:9">
      <c r="A79" s="157">
        <v>39295420</v>
      </c>
      <c r="B79" s="280" t="s">
        <v>170</v>
      </c>
      <c r="C79" s="280"/>
      <c r="D79" s="280"/>
      <c r="E79" s="158" t="s">
        <v>94</v>
      </c>
      <c r="F79" s="158" t="s">
        <v>95</v>
      </c>
      <c r="G79" s="160">
        <v>387000</v>
      </c>
      <c r="H79" s="158">
        <v>8</v>
      </c>
      <c r="I79" s="159">
        <f t="shared" si="1"/>
        <v>3096</v>
      </c>
    </row>
    <row r="80" spans="1:9">
      <c r="A80" s="157">
        <v>37421240</v>
      </c>
      <c r="B80" s="280" t="s">
        <v>171</v>
      </c>
      <c r="C80" s="280"/>
      <c r="D80" s="280"/>
      <c r="E80" s="158" t="s">
        <v>94</v>
      </c>
      <c r="F80" s="158" t="s">
        <v>95</v>
      </c>
      <c r="G80" s="160">
        <v>164000</v>
      </c>
      <c r="H80" s="158">
        <v>6</v>
      </c>
      <c r="I80" s="159">
        <f t="shared" si="1"/>
        <v>984</v>
      </c>
    </row>
    <row r="81" spans="1:10">
      <c r="A81" s="157">
        <v>37421160</v>
      </c>
      <c r="B81" s="280" t="s">
        <v>172</v>
      </c>
      <c r="C81" s="280"/>
      <c r="D81" s="280"/>
      <c r="E81" s="158" t="s">
        <v>94</v>
      </c>
      <c r="F81" s="158" t="s">
        <v>95</v>
      </c>
      <c r="G81" s="160">
        <v>2000</v>
      </c>
      <c r="H81" s="158">
        <v>81</v>
      </c>
      <c r="I81" s="159">
        <f t="shared" si="1"/>
        <v>162</v>
      </c>
    </row>
    <row r="82" spans="1:10">
      <c r="A82" s="157">
        <v>33191220</v>
      </c>
      <c r="B82" s="280" t="s">
        <v>173</v>
      </c>
      <c r="C82" s="280"/>
      <c r="D82" s="280"/>
      <c r="E82" s="158" t="s">
        <v>94</v>
      </c>
      <c r="F82" s="158" t="s">
        <v>95</v>
      </c>
      <c r="G82" s="160">
        <v>92000</v>
      </c>
      <c r="H82" s="158">
        <v>8</v>
      </c>
      <c r="I82" s="159">
        <f t="shared" si="1"/>
        <v>736</v>
      </c>
    </row>
    <row r="83" spans="1:10">
      <c r="A83" s="157">
        <v>33191120</v>
      </c>
      <c r="B83" s="280" t="s">
        <v>174</v>
      </c>
      <c r="C83" s="280"/>
      <c r="D83" s="280"/>
      <c r="E83" s="158" t="s">
        <v>94</v>
      </c>
      <c r="F83" s="158" t="s">
        <v>95</v>
      </c>
      <c r="G83" s="160">
        <v>100000</v>
      </c>
      <c r="H83" s="158">
        <v>7</v>
      </c>
      <c r="I83" s="159">
        <f t="shared" si="1"/>
        <v>700</v>
      </c>
    </row>
    <row r="84" spans="1:10">
      <c r="A84" s="157">
        <v>33191120</v>
      </c>
      <c r="B84" s="280" t="s">
        <v>174</v>
      </c>
      <c r="C84" s="280"/>
      <c r="D84" s="280"/>
      <c r="E84" s="158" t="s">
        <v>94</v>
      </c>
      <c r="F84" s="158" t="s">
        <v>95</v>
      </c>
      <c r="G84" s="160">
        <v>18000</v>
      </c>
      <c r="H84" s="158">
        <v>9</v>
      </c>
      <c r="I84" s="159">
        <f t="shared" si="1"/>
        <v>162</v>
      </c>
    </row>
    <row r="85" spans="1:10">
      <c r="A85" s="157">
        <v>33141211</v>
      </c>
      <c r="B85" s="280" t="s">
        <v>175</v>
      </c>
      <c r="C85" s="280"/>
      <c r="D85" s="280"/>
      <c r="E85" s="158" t="s">
        <v>94</v>
      </c>
      <c r="F85" s="158" t="s">
        <v>95</v>
      </c>
      <c r="G85" s="160">
        <v>45000</v>
      </c>
      <c r="H85" s="158">
        <v>9</v>
      </c>
      <c r="I85" s="159">
        <f t="shared" si="1"/>
        <v>405</v>
      </c>
    </row>
    <row r="86" spans="1:10">
      <c r="A86" s="157">
        <v>33191180</v>
      </c>
      <c r="B86" s="280" t="s">
        <v>176</v>
      </c>
      <c r="C86" s="280"/>
      <c r="D86" s="280"/>
      <c r="E86" s="158" t="s">
        <v>94</v>
      </c>
      <c r="F86" s="158" t="s">
        <v>95</v>
      </c>
      <c r="G86" s="160">
        <v>100000</v>
      </c>
      <c r="H86" s="158">
        <v>8</v>
      </c>
      <c r="I86" s="159">
        <f t="shared" ref="I86:I89" si="2">+ROUND(H86*G86/1000,1)</f>
        <v>800</v>
      </c>
    </row>
    <row r="87" spans="1:10">
      <c r="A87" s="157">
        <v>37311100</v>
      </c>
      <c r="B87" s="280" t="s">
        <v>177</v>
      </c>
      <c r="C87" s="280"/>
      <c r="D87" s="280"/>
      <c r="E87" s="158" t="s">
        <v>97</v>
      </c>
      <c r="F87" s="158" t="s">
        <v>95</v>
      </c>
      <c r="G87" s="160">
        <v>500000</v>
      </c>
      <c r="H87" s="158">
        <v>2</v>
      </c>
      <c r="I87" s="159">
        <f t="shared" si="2"/>
        <v>1000</v>
      </c>
    </row>
    <row r="88" spans="1:10" ht="19.5">
      <c r="A88" s="192">
        <v>39515410</v>
      </c>
      <c r="B88" s="272" t="s">
        <v>228</v>
      </c>
      <c r="C88" s="272"/>
      <c r="D88" s="272"/>
      <c r="E88" s="193" t="s">
        <v>94</v>
      </c>
      <c r="F88" s="194" t="s">
        <v>227</v>
      </c>
      <c r="G88" s="160">
        <v>10250</v>
      </c>
      <c r="H88" s="158">
        <v>980</v>
      </c>
      <c r="I88" s="159">
        <f t="shared" si="2"/>
        <v>10045</v>
      </c>
    </row>
    <row r="89" spans="1:10" ht="19.5">
      <c r="A89" s="192">
        <v>39515100</v>
      </c>
      <c r="B89" s="272" t="s">
        <v>246</v>
      </c>
      <c r="C89" s="272"/>
      <c r="D89" s="272"/>
      <c r="E89" s="193" t="s">
        <v>94</v>
      </c>
      <c r="F89" s="194" t="s">
        <v>227</v>
      </c>
      <c r="G89" s="160">
        <v>28500</v>
      </c>
      <c r="H89" s="158">
        <v>218</v>
      </c>
      <c r="I89" s="159">
        <f t="shared" si="2"/>
        <v>6213</v>
      </c>
    </row>
    <row r="91" spans="1:10" ht="44.85" customHeight="1">
      <c r="A91" s="289" t="s">
        <v>182</v>
      </c>
      <c r="B91" s="289"/>
      <c r="C91" s="289"/>
      <c r="D91" s="289"/>
      <c r="E91" s="289"/>
      <c r="F91" s="289"/>
      <c r="G91" s="289"/>
      <c r="H91" s="289"/>
      <c r="I91" s="117">
        <f>+I92</f>
        <v>-23799.199999999997</v>
      </c>
      <c r="J91" s="122"/>
    </row>
    <row r="92" spans="1:10" s="63" customFormat="1">
      <c r="A92" s="115" t="s">
        <v>77</v>
      </c>
      <c r="B92" s="115" t="s">
        <v>78</v>
      </c>
      <c r="C92" s="115" t="s">
        <v>71</v>
      </c>
      <c r="D92" s="283" t="s">
        <v>79</v>
      </c>
      <c r="E92" s="284"/>
      <c r="F92" s="284"/>
      <c r="G92" s="284"/>
      <c r="H92" s="285"/>
      <c r="I92" s="116">
        <f>+I93+I99</f>
        <v>-23799.199999999997</v>
      </c>
    </row>
    <row r="93" spans="1:10" ht="54.95" customHeight="1">
      <c r="A93" s="60" t="s">
        <v>225</v>
      </c>
      <c r="B93" s="273" t="s">
        <v>226</v>
      </c>
      <c r="C93" s="274"/>
      <c r="D93" s="274"/>
      <c r="E93" s="274"/>
      <c r="F93" s="274"/>
      <c r="G93" s="274"/>
      <c r="H93" s="275"/>
      <c r="I93" s="121">
        <f>+I94+I96</f>
        <v>-38827.699999999997</v>
      </c>
    </row>
    <row r="94" spans="1:10" s="46" customFormat="1" ht="20.85" customHeight="1">
      <c r="A94" s="167"/>
      <c r="B94" s="276" t="s">
        <v>184</v>
      </c>
      <c r="C94" s="277"/>
      <c r="D94" s="278"/>
      <c r="E94" s="168"/>
      <c r="F94" s="168"/>
      <c r="G94" s="168"/>
      <c r="H94" s="169"/>
      <c r="I94" s="170">
        <f>+I95</f>
        <v>-38140.6</v>
      </c>
    </row>
    <row r="95" spans="1:10" s="145" customFormat="1" ht="17.45" customHeight="1">
      <c r="A95" s="171" t="s">
        <v>221</v>
      </c>
      <c r="B95" s="279" t="s">
        <v>222</v>
      </c>
      <c r="C95" s="279"/>
      <c r="D95" s="279"/>
      <c r="E95" s="172" t="s">
        <v>186</v>
      </c>
      <c r="F95" s="172" t="s">
        <v>187</v>
      </c>
      <c r="G95" s="173"/>
      <c r="H95" s="174"/>
      <c r="I95" s="170">
        <v>-38140.6</v>
      </c>
    </row>
    <row r="96" spans="1:10" s="145" customFormat="1" ht="20.85" customHeight="1">
      <c r="A96" s="171"/>
      <c r="B96" s="276" t="s">
        <v>188</v>
      </c>
      <c r="C96" s="277"/>
      <c r="D96" s="278"/>
      <c r="E96" s="168" t="s">
        <v>189</v>
      </c>
      <c r="F96" s="168" t="s">
        <v>189</v>
      </c>
      <c r="G96" s="168" t="s">
        <v>189</v>
      </c>
      <c r="H96" s="175"/>
      <c r="I96" s="170">
        <f>SUM(I97:I98)</f>
        <v>-687.09999999999991</v>
      </c>
    </row>
    <row r="97" spans="1:9" s="145" customFormat="1">
      <c r="A97" s="171" t="s">
        <v>217</v>
      </c>
      <c r="B97" s="279" t="s">
        <v>190</v>
      </c>
      <c r="C97" s="279"/>
      <c r="D97" s="279"/>
      <c r="E97" s="172" t="s">
        <v>97</v>
      </c>
      <c r="F97" s="172" t="s">
        <v>191</v>
      </c>
      <c r="G97" s="173"/>
      <c r="H97" s="174"/>
      <c r="I97" s="170">
        <v>-429.2</v>
      </c>
    </row>
    <row r="98" spans="1:9" s="145" customFormat="1">
      <c r="A98" s="171" t="s">
        <v>218</v>
      </c>
      <c r="B98" s="279" t="s">
        <v>219</v>
      </c>
      <c r="C98" s="279"/>
      <c r="D98" s="279"/>
      <c r="E98" s="172" t="s">
        <v>220</v>
      </c>
      <c r="F98" s="172" t="s">
        <v>191</v>
      </c>
      <c r="G98" s="173"/>
      <c r="H98" s="174"/>
      <c r="I98" s="170">
        <v>-257.89999999999998</v>
      </c>
    </row>
    <row r="99" spans="1:9" ht="54.95" customHeight="1">
      <c r="A99" s="60" t="s">
        <v>183</v>
      </c>
      <c r="B99" s="273" t="s">
        <v>178</v>
      </c>
      <c r="C99" s="274"/>
      <c r="D99" s="274"/>
      <c r="E99" s="274"/>
      <c r="F99" s="274"/>
      <c r="G99" s="274"/>
      <c r="H99" s="275"/>
      <c r="I99" s="121">
        <f>+I100+I104</f>
        <v>15028.5</v>
      </c>
    </row>
    <row r="100" spans="1:9" s="46" customFormat="1" ht="20.85" customHeight="1">
      <c r="A100" s="167"/>
      <c r="B100" s="276" t="s">
        <v>184</v>
      </c>
      <c r="C100" s="277"/>
      <c r="D100" s="278"/>
      <c r="E100" s="168"/>
      <c r="F100" s="168"/>
      <c r="G100" s="168"/>
      <c r="H100" s="169"/>
      <c r="I100" s="170">
        <f>SUM(I101:I103)</f>
        <v>14882.9</v>
      </c>
    </row>
    <row r="101" spans="1:9" s="145" customFormat="1" ht="17.45" customHeight="1">
      <c r="A101" s="31" t="s">
        <v>192</v>
      </c>
      <c r="B101" s="279" t="s">
        <v>185</v>
      </c>
      <c r="C101" s="279"/>
      <c r="D101" s="279"/>
      <c r="E101" s="172" t="s">
        <v>186</v>
      </c>
      <c r="F101" s="172" t="s">
        <v>187</v>
      </c>
      <c r="G101" s="173"/>
      <c r="H101" s="174"/>
      <c r="I101" s="170">
        <v>2857.3</v>
      </c>
    </row>
    <row r="102" spans="1:9" s="145" customFormat="1" ht="17.45" customHeight="1">
      <c r="A102" s="31" t="s">
        <v>194</v>
      </c>
      <c r="B102" s="279" t="s">
        <v>185</v>
      </c>
      <c r="C102" s="279"/>
      <c r="D102" s="279"/>
      <c r="E102" s="172" t="s">
        <v>186</v>
      </c>
      <c r="F102" s="172" t="s">
        <v>187</v>
      </c>
      <c r="G102" s="173"/>
      <c r="H102" s="174"/>
      <c r="I102" s="170">
        <v>3280.7</v>
      </c>
    </row>
    <row r="103" spans="1:9" s="145" customFormat="1" ht="17.45" customHeight="1">
      <c r="A103" s="31" t="s">
        <v>196</v>
      </c>
      <c r="B103" s="279" t="s">
        <v>185</v>
      </c>
      <c r="C103" s="279"/>
      <c r="D103" s="279"/>
      <c r="E103" s="172" t="s">
        <v>186</v>
      </c>
      <c r="F103" s="172" t="s">
        <v>187</v>
      </c>
      <c r="G103" s="173"/>
      <c r="H103" s="174"/>
      <c r="I103" s="170">
        <v>8744.9</v>
      </c>
    </row>
    <row r="104" spans="1:9" s="145" customFormat="1" ht="20.85" customHeight="1">
      <c r="A104" s="31"/>
      <c r="B104" s="276" t="s">
        <v>188</v>
      </c>
      <c r="C104" s="277"/>
      <c r="D104" s="278"/>
      <c r="E104" s="168" t="s">
        <v>189</v>
      </c>
      <c r="F104" s="168" t="s">
        <v>189</v>
      </c>
      <c r="G104" s="168" t="s">
        <v>189</v>
      </c>
      <c r="H104" s="175"/>
      <c r="I104" s="170">
        <f>SUM(I105:I107)</f>
        <v>145.6</v>
      </c>
    </row>
    <row r="105" spans="1:9" s="145" customFormat="1">
      <c r="A105" s="31" t="s">
        <v>193</v>
      </c>
      <c r="B105" s="279" t="s">
        <v>190</v>
      </c>
      <c r="C105" s="279"/>
      <c r="D105" s="279"/>
      <c r="E105" s="172" t="s">
        <v>97</v>
      </c>
      <c r="F105" s="172" t="s">
        <v>191</v>
      </c>
      <c r="G105" s="173"/>
      <c r="H105" s="174"/>
      <c r="I105" s="170">
        <v>21.2</v>
      </c>
    </row>
    <row r="106" spans="1:9" s="145" customFormat="1">
      <c r="A106" s="31" t="s">
        <v>195</v>
      </c>
      <c r="B106" s="279" t="s">
        <v>190</v>
      </c>
      <c r="C106" s="279"/>
      <c r="D106" s="279"/>
      <c r="E106" s="172" t="s">
        <v>97</v>
      </c>
      <c r="F106" s="172" t="s">
        <v>191</v>
      </c>
      <c r="G106" s="173"/>
      <c r="H106" s="174"/>
      <c r="I106" s="170">
        <v>27.7</v>
      </c>
    </row>
    <row r="107" spans="1:9" s="145" customFormat="1">
      <c r="A107" s="31" t="s">
        <v>197</v>
      </c>
      <c r="B107" s="279" t="s">
        <v>190</v>
      </c>
      <c r="C107" s="279"/>
      <c r="D107" s="279"/>
      <c r="E107" s="172" t="s">
        <v>97</v>
      </c>
      <c r="F107" s="172" t="s">
        <v>191</v>
      </c>
      <c r="G107" s="173"/>
      <c r="H107" s="174"/>
      <c r="I107" s="170">
        <v>96.7</v>
      </c>
    </row>
  </sheetData>
  <mergeCells count="105">
    <mergeCell ref="B106:D106"/>
    <mergeCell ref="B103:D103"/>
    <mergeCell ref="B107:D107"/>
    <mergeCell ref="B17:D17"/>
    <mergeCell ref="B19:D19"/>
    <mergeCell ref="B101:D101"/>
    <mergeCell ref="B104:D104"/>
    <mergeCell ref="B105:D105"/>
    <mergeCell ref="B102:D102"/>
    <mergeCell ref="B73:D73"/>
    <mergeCell ref="A91:H91"/>
    <mergeCell ref="D92:H92"/>
    <mergeCell ref="B99:H99"/>
    <mergeCell ref="B100:D100"/>
    <mergeCell ref="B26:D26"/>
    <mergeCell ref="B27:D27"/>
    <mergeCell ref="B88:D88"/>
    <mergeCell ref="B28:D28"/>
    <mergeCell ref="B29:D29"/>
    <mergeCell ref="B30:D30"/>
    <mergeCell ref="B70:D70"/>
    <mergeCell ref="B71:D71"/>
    <mergeCell ref="B72:D72"/>
    <mergeCell ref="B66:D66"/>
    <mergeCell ref="B67:D67"/>
    <mergeCell ref="B69:D69"/>
    <mergeCell ref="B68:D68"/>
    <mergeCell ref="B15:H15"/>
    <mergeCell ref="B16:D16"/>
    <mergeCell ref="D14:H14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8:D18"/>
    <mergeCell ref="B44:D44"/>
    <mergeCell ref="B45:D45"/>
    <mergeCell ref="B46:D46"/>
    <mergeCell ref="B40:D40"/>
    <mergeCell ref="B41:D41"/>
    <mergeCell ref="B31:D31"/>
    <mergeCell ref="B34:D34"/>
    <mergeCell ref="B35:D35"/>
    <mergeCell ref="B33:D33"/>
    <mergeCell ref="B32:D32"/>
    <mergeCell ref="B36:D36"/>
    <mergeCell ref="B37:D37"/>
    <mergeCell ref="B38:D38"/>
    <mergeCell ref="B39:D39"/>
    <mergeCell ref="B23:D23"/>
    <mergeCell ref="B22:D22"/>
    <mergeCell ref="B21:D21"/>
    <mergeCell ref="B57:D57"/>
    <mergeCell ref="B58:D58"/>
    <mergeCell ref="B59:D59"/>
    <mergeCell ref="B65:D65"/>
    <mergeCell ref="B60:D60"/>
    <mergeCell ref="B61:D61"/>
    <mergeCell ref="B62:D62"/>
    <mergeCell ref="B63:D63"/>
    <mergeCell ref="B64:D64"/>
    <mergeCell ref="B52:D52"/>
    <mergeCell ref="B53:D53"/>
    <mergeCell ref="B54:D54"/>
    <mergeCell ref="B55:D55"/>
    <mergeCell ref="B56:D56"/>
    <mergeCell ref="B47:D47"/>
    <mergeCell ref="B48:D48"/>
    <mergeCell ref="B49:D49"/>
    <mergeCell ref="B50:D50"/>
    <mergeCell ref="B51:D51"/>
    <mergeCell ref="B42:D42"/>
    <mergeCell ref="B43:D43"/>
    <mergeCell ref="B20:D20"/>
    <mergeCell ref="B89:D89"/>
    <mergeCell ref="B93:H93"/>
    <mergeCell ref="B94:D94"/>
    <mergeCell ref="B95:D95"/>
    <mergeCell ref="B96:D96"/>
    <mergeCell ref="B97:D97"/>
    <mergeCell ref="B98:D98"/>
    <mergeCell ref="B77:D77"/>
    <mergeCell ref="B76:D76"/>
    <mergeCell ref="B75:D75"/>
    <mergeCell ref="B74:D74"/>
    <mergeCell ref="B87:D87"/>
    <mergeCell ref="B86:D86"/>
    <mergeCell ref="B85:D85"/>
    <mergeCell ref="B84:D84"/>
    <mergeCell ref="B83:D83"/>
    <mergeCell ref="B82:D82"/>
    <mergeCell ref="B81:D81"/>
    <mergeCell ref="B78:D78"/>
    <mergeCell ref="B79:D79"/>
    <mergeCell ref="B80:D80"/>
    <mergeCell ref="B25:D25"/>
    <mergeCell ref="B24:D24"/>
  </mergeCells>
  <pageMargins left="0.7" right="0.7" top="0.75" bottom="0.75" header="0.3" footer="0.3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https://mul2.gov.am/tasks/872766/oneclick/havelvatsner.xlsx?token=fa35819d641bb3c268578298322a7818</cp:keywords>
  <cp:lastModifiedBy>Arpine Martirosyan</cp:lastModifiedBy>
  <cp:lastPrinted>2023-09-26T05:54:04Z</cp:lastPrinted>
  <dcterms:created xsi:type="dcterms:W3CDTF">2022-01-04T07:12:58Z</dcterms:created>
  <dcterms:modified xsi:type="dcterms:W3CDTF">2023-10-30T06:11:38Z</dcterms:modified>
</cp:coreProperties>
</file>