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sannaA\Desktop\Gorcer\10October\34525ՏԿԵՆ\ՖՏԿլրամշակված\"/>
    </mc:Choice>
  </mc:AlternateContent>
  <bookViews>
    <workbookView xWindow="0" yWindow="60" windowWidth="20730" windowHeight="11700" activeTab="4"/>
  </bookViews>
  <sheets>
    <sheet name="h1" sheetId="1" r:id="rId1"/>
    <sheet name="h2" sheetId="2" r:id="rId2"/>
    <sheet name="h3" sheetId="3" r:id="rId3"/>
    <sheet name="h4" sheetId="5" r:id="rId4"/>
    <sheet name="h5" sheetId="8" r:id="rId5"/>
  </sheets>
  <externalReferences>
    <externalReference r:id="rId6"/>
    <externalReference r:id="rId7"/>
  </externalReferences>
  <definedNames>
    <definedName name="_xlnm.Print_Area" localSheetId="0">'h1'!$B$1:$F$54</definedName>
  </definedNames>
  <calcPr calcId="162913"/>
</workbook>
</file>

<file path=xl/calcChain.xml><?xml version="1.0" encoding="utf-8"?>
<calcChain xmlns="http://schemas.openxmlformats.org/spreadsheetml/2006/main">
  <c r="D69" i="3" l="1"/>
  <c r="D58" i="5"/>
  <c r="D57" i="3" l="1"/>
  <c r="F12" i="2"/>
  <c r="F11" i="2"/>
  <c r="D70" i="5"/>
  <c r="C75" i="5"/>
  <c r="C69" i="5"/>
  <c r="C63" i="5"/>
  <c r="C57" i="5"/>
  <c r="F51" i="2" l="1"/>
  <c r="H14" i="8" l="1"/>
  <c r="H13" i="8" l="1"/>
  <c r="H11" i="8" s="1"/>
  <c r="H12" i="8"/>
  <c r="H31" i="2"/>
  <c r="H32" i="2"/>
  <c r="H10" i="8" l="1"/>
  <c r="D45" i="5" l="1"/>
  <c r="H50" i="2" s="1"/>
  <c r="H30" i="2" l="1"/>
  <c r="H29" i="2" s="1"/>
  <c r="H28" i="2" s="1"/>
  <c r="H49" i="2" l="1"/>
  <c r="H48" i="2" s="1"/>
  <c r="H47" i="2" l="1"/>
  <c r="H46" i="2" s="1"/>
  <c r="H27" i="2" l="1"/>
  <c r="H25" i="2" s="1"/>
  <c r="H23" i="2" s="1"/>
  <c r="H44" i="2"/>
  <c r="H42" i="2" s="1"/>
  <c r="H41" i="2" l="1"/>
  <c r="D19" i="5"/>
  <c r="D20" i="3" s="1"/>
  <c r="E17" i="1"/>
  <c r="E29" i="1"/>
  <c r="D46" i="3" l="1"/>
  <c r="H40" i="2"/>
  <c r="H77" i="2"/>
  <c r="H39" i="2" l="1"/>
  <c r="H76" i="2"/>
  <c r="D63" i="3"/>
  <c r="D63" i="5" s="1"/>
  <c r="E48" i="1"/>
  <c r="E42" i="1" s="1"/>
  <c r="H38" i="2" l="1"/>
  <c r="H75" i="2"/>
  <c r="E36" i="1"/>
  <c r="E35" i="1" s="1"/>
  <c r="H37" i="2" l="1"/>
  <c r="H35" i="2" s="1"/>
  <c r="H74" i="2"/>
  <c r="H72" i="2" s="1"/>
  <c r="H33" i="2" l="1"/>
  <c r="H21" i="2" s="1"/>
  <c r="H71" i="2"/>
  <c r="H70" i="2" s="1"/>
  <c r="H69" i="2" s="1"/>
  <c r="H68" i="2" s="1"/>
  <c r="H66" i="2" s="1"/>
  <c r="D75" i="3" l="1"/>
  <c r="D75" i="5" s="1"/>
  <c r="H64" i="2"/>
  <c r="H63" i="2" s="1"/>
  <c r="H62" i="2" s="1"/>
  <c r="H60" i="2" s="1"/>
  <c r="H58" i="2" s="1"/>
  <c r="H56" i="2" s="1"/>
  <c r="H54" i="2" s="1"/>
  <c r="H52" i="2" s="1"/>
  <c r="H51" i="2" s="1"/>
  <c r="E23" i="1"/>
  <c r="E11" i="1" s="1"/>
  <c r="H18" i="2" l="1"/>
  <c r="H16" i="2" s="1"/>
  <c r="H14" i="2" s="1"/>
  <c r="H12" i="2" s="1"/>
  <c r="H10" i="2" s="1"/>
  <c r="H20" i="2"/>
  <c r="D33" i="3"/>
  <c r="D32" i="5" s="1"/>
  <c r="E10" i="1"/>
  <c r="E9" i="1" s="1"/>
</calcChain>
</file>

<file path=xl/sharedStrings.xml><?xml version="1.0" encoding="utf-8"?>
<sst xmlns="http://schemas.openxmlformats.org/spreadsheetml/2006/main" count="364" uniqueCount="134">
  <si>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</si>
  <si>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</si>
  <si>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միջոցառումը</t>
  </si>
  <si>
    <t xml:space="preserve"> ԸՆԴԱՄԵՆԸ</t>
  </si>
  <si>
    <t>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</si>
  <si>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</si>
  <si>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</si>
  <si>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նկարագրությունը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</si>
  <si>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</si>
  <si>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</si>
  <si>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</si>
  <si>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Ավիացիայի բնագավառում վերահսկողության և կանոնակարգման ապահովում</t>
  </si>
  <si>
    <t xml:space="preserve"> ՀՀ քաղաքացիական ավիացիայի համակարգի ենթակառուցվածքների գործունեության կանոնակարգում  և զարգացում</t>
  </si>
  <si>
    <t xml:space="preserve"> ՀՀ օդային տարածքով քաղաքացիների և բեռների անվտանգ և արագ տեղափոխման գործընթացների պատշաճ կանոնակարգում և դրանց պահանջների ապահովում</t>
  </si>
  <si>
    <t xml:space="preserve"> Միջոցառման անվանումը</t>
  </si>
  <si>
    <t xml:space="preserve">ՀՀ տարածքային կառավարման և ենթակառուցվածքների նախարարություն </t>
  </si>
  <si>
    <t>Առաջին կիսամյակ</t>
  </si>
  <si>
    <t xml:space="preserve"> Ինն ամիս</t>
  </si>
  <si>
    <t>Տարի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</si>
  <si>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</si>
  <si>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</si>
  <si>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 </t>
  </si>
  <si>
    <t xml:space="preserve"> բաժինը</t>
  </si>
  <si>
    <t xml:space="preserve"> խումբը</t>
  </si>
  <si>
    <t xml:space="preserve"> դասը</t>
  </si>
  <si>
    <t>ծրագիրը</t>
  </si>
  <si>
    <t>միջոցառումը</t>
  </si>
  <si>
    <t xml:space="preserve"> այդ թվում`</t>
  </si>
  <si>
    <t>04</t>
  </si>
  <si>
    <t>ՏՆՏԵՍԱԿԱՆ ՀԱՐԱԲԵՐՈՒԹՅՈՒՆՆԵՐ</t>
  </si>
  <si>
    <t>05</t>
  </si>
  <si>
    <t>ՏՐԱՆՍՊՈՐՏ</t>
  </si>
  <si>
    <t>ՕԴԱՅԻՆ ՏՐԱՆՍՊՈՐՏ</t>
  </si>
  <si>
    <t>այդ թվում` ըստ կատարողների</t>
  </si>
  <si>
    <t>ՀՀ տարածքային կառավարման և ենթակառուցվածքների նախարարության քաղաքացիական ավիացիայի կոմիտե</t>
  </si>
  <si>
    <t>այդ թվում` բյուջետային ծախսերի տնտեսագիտական դասակարգման հոդվածներ</t>
  </si>
  <si>
    <t xml:space="preserve"> ԸՆԴԱՄԵՆԸ՝ ԾԱԽՍԵՐ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</si>
  <si>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</si>
  <si>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</si>
  <si>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</si>
  <si>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ՄԱՍ 2. ՊԵՏԱԿԱՆ ՄԱՐՄՆԻ ԳԾՈՎ ԱՐԴՅՈՒՆՔԱՅԻՆ (ԿԱՏԱՐՈՂԱԿԱՆ) ՑՈՒՑԱՆԻՇՆԵՐԸ </t>
  </si>
  <si>
    <t xml:space="preserve"> Ծրագրի դասիչը</t>
  </si>
  <si>
    <t xml:space="preserve"> Միջոցառման դասիչը</t>
  </si>
  <si>
    <t xml:space="preserve"> Միջոցառման անվանումը </t>
  </si>
  <si>
    <t xml:space="preserve"> Նկարագրությունը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</si>
  <si>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</si>
  <si>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</si>
  <si>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</si>
  <si>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(հազ. դրամ) </t>
  </si>
  <si>
    <t xml:space="preserve"> Ծրագրի դասիչը </t>
  </si>
  <si>
    <t xml:space="preserve"> Ծրագրի անվանումը </t>
  </si>
  <si>
    <t>Ծրագրի դասիչը</t>
  </si>
  <si>
    <t>Ծրագրի միջոցառումները</t>
  </si>
  <si>
    <t xml:space="preserve"> - Ընդհանուր բնույթի այլ ծառայություններ</t>
  </si>
  <si>
    <t xml:space="preserve"> Ընթացիկ նորոգում և պահպանում (ծառայություններ և նյութեր)</t>
  </si>
  <si>
    <t xml:space="preserve"> Տարի</t>
  </si>
  <si>
    <t xml:space="preserve">Ցուցանիշների փոփոխությունները (նվազեցումները նշված են փակագծերում) </t>
  </si>
  <si>
    <t>Մայրուղային աէրոնավիգացիոն ծառայությունների սպասարկում</t>
  </si>
  <si>
    <t xml:space="preserve"> Ավիացիայի բնագավառում վերահսկողության և կանոնակարգման ծառայություններ</t>
  </si>
  <si>
    <t xml:space="preserve"> ՀՀ  քաղաքացիական ավիացիայի համակարգի ենթակառուցվածքների գործունեության կանոնակարգման ու զարգացման ծառայությունների մատուցում, այդ թվում՛ մասնակցություն պետական քաղաքականության շրջանակներում ուղևորահոսքի ծավալների աճի համար նախադրյալների ստեղծմանը</t>
  </si>
  <si>
    <t xml:space="preserve"> Աէրոնավիգացիոն ծառայություններ մատուցող կազմակերպությունների փոխհատուցում՛ գանձումներից ազատված թռիչքների սպասարկման համար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</si>
  <si>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</si>
  <si>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</si>
  <si>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</si>
  <si>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</si>
  <si>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 xml:space="preserve"> Մայրուղային աէրոնավիգացիոն ծառայությունների սպասարկում</t>
  </si>
  <si>
    <t xml:space="preserve"> Ավիացիայի բնագավառում վերահսկողության և կանոնակարգման ծառայություններ </t>
  </si>
  <si>
    <t xml:space="preserve">ՀՀ  քաղաքացիական ավիացիայի համակարգի ենթակառուցվածքների գործունեության կանոնակարգման ու զարգացման ծառայությունների մատուցում, այդ թվում՛ մասնակցություն պետական քաղաքականության շրջանակներում ուղևորահոսքի ծավալների աճի համար նախադրյալների ստեղծմանը </t>
  </si>
  <si>
    <t xml:space="preserve"> Մայրուղային աէրոնավիգացիոն ծառայությունների սպասարկում </t>
  </si>
  <si>
    <t xml:space="preserve"> Աէրոնավիգացիոն ծառայություններ մատուցող կազմակերպությունների փոխհատուցում՛ գանձումներից ազատված թռիչքների սպասարկման համար </t>
  </si>
  <si>
    <t>Կոդը</t>
  </si>
  <si>
    <t>Անվանումը</t>
  </si>
  <si>
    <t>Գնման ձևը</t>
  </si>
  <si>
    <t>Չափման միավորը</t>
  </si>
  <si>
    <t>Միավորի գինը (դրամ)</t>
  </si>
  <si>
    <t xml:space="preserve">Ցուցանիշների փոփոխությունը (ավելացումները նշված են դրական նշանով)  </t>
  </si>
  <si>
    <t>քանակը</t>
  </si>
  <si>
    <t xml:space="preserve">գումարը </t>
  </si>
  <si>
    <t>(հազ. դրամ)</t>
  </si>
  <si>
    <t xml:space="preserve"> Բաժին N 04</t>
  </si>
  <si>
    <t xml:space="preserve"> Խումբ N 05</t>
  </si>
  <si>
    <t>Դաս N 04</t>
  </si>
  <si>
    <t>Օդային տրանսպորտ</t>
  </si>
  <si>
    <t>ՄԱ</t>
  </si>
  <si>
    <t>դրամ</t>
  </si>
  <si>
    <t xml:space="preserve">ՀԱՅԱՍՏԱՆԻ ՀԱՆՐԱՊԵՏՈՒԹՅԱՆ ԿԱՌԱՎԱՐՈՒԹՅԱՆ 2022 ԹՎԱԿԱՆԻ ԴԵԿՏԵՄԲԵՐԻ 29-Ի N 2111-Ն ՈՐՈՇՄԱՆ 
NN 3 ԵՎ 4 ՀԱՎԵԼՎԱԾՆԵՐՈՒՄ ԿԱՏԱՐՎՈՂ ՓՈՓՈԽՈՒԹՅՈՒՆՆԵՐԸ </t>
  </si>
  <si>
    <t xml:space="preserve"> Ավիացիոն ծառայությունների մատուցում</t>
  </si>
  <si>
    <t xml:space="preserve"> Ավիացիոն և այլ սարքավորումների նորոգում և պահպանում</t>
  </si>
  <si>
    <t xml:space="preserve"> - Մեքենաների և սարքավորումների ընթացիկ նորոգում և պահպանում</t>
  </si>
  <si>
    <t>հազ. դրամ</t>
  </si>
  <si>
    <t xml:space="preserve">  «ՀԱՅԱՍՏԱՆԻ ՀԱՆՐԱՊԵՏՈՒԹՅԱՆ 2023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2022 ԹՎԱԿԱՆԻ ԴԵԿՏԵՄԲԵՐԻ 29-Ի  N 2111-Ն ՈՐՈՇՄԱՆ N 5 ՀԱՎԵԼՎԱԾԻ N 1 ԱՂՅՈՒՍԱԿՈՒՄ ԿԱՏԱՐՎՈՂ ՓՈՓՈԽՈՒԹՅՈՒՆՆԵՐԸ 
</t>
  </si>
  <si>
    <t xml:space="preserve"> Ծրագիրը</t>
  </si>
  <si>
    <t xml:space="preserve">         ՄԱՍ 1. ՊԵՏԱԿԱՆ ՄԱՐՄՆԻ ԳԾՈՎ ԱՐԴՅՈՒՆՔԱՅԻՆ (ԿԱՏԱՐՈՂԱԿԱՆ) ՑՈՒՑԱՆԻՇՆԵՐԸ</t>
  </si>
  <si>
    <t xml:space="preserve">                  ՀՀ տարածքային կառավարման և ենթակառուցվածքների նախարարության քաղաքացիական ավիացիայի կոմիտե</t>
  </si>
  <si>
    <t>ԸՆԴԱՄԵՆԸ՝ ԾԱԽՍԵՐ</t>
  </si>
  <si>
    <t>Աղյուսակ 9.7</t>
  </si>
  <si>
    <t xml:space="preserve"> ՀՀ տարածքային կառավարման և ենթակառուցվածքների նախարարության</t>
  </si>
  <si>
    <t xml:space="preserve">                                                                                         ՀՀ կառավարության  2023 թվականի </t>
  </si>
  <si>
    <t xml:space="preserve">                                                                                            ______________ ի    ___Ն որոշման</t>
  </si>
  <si>
    <t xml:space="preserve">                                                                                                                       Հավելված N 2 </t>
  </si>
  <si>
    <t xml:space="preserve">                                                                                                                       Հավելված N 3 </t>
  </si>
  <si>
    <t xml:space="preserve">                                                                                                                       Հավելված N 4 </t>
  </si>
  <si>
    <t xml:space="preserve">                                                                                                                       Հավելված N 5 </t>
  </si>
  <si>
    <t>Ցուցանիշների փոփոխությունը (ավելացումները նշված են դրական նշանով)</t>
  </si>
  <si>
    <t>Աղյուսակ 9.1.29</t>
  </si>
  <si>
    <t xml:space="preserve"> 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</si>
  <si>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</si>
  <si>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</si>
  <si>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</si>
  <si>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Միջոցառման անվանումը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</si>
  <si>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</si>
  <si>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ՀԻՄՆԱԿԱՆ ԲԱԺԻՆՆԵՐԻՆ ՉԴԱՍՎՈՂ ՊԱՀՈՒՍՏԱՅԻՆ ՖՈՆԴԵՐ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</si>
  <si>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</si>
  <si>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</si>
  <si>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ԱՅԼ  ԾԱԽՍԵՐ</t>
  </si>
  <si>
    <t xml:space="preserve">ՀՀ կառավարություն </t>
  </si>
  <si>
    <t xml:space="preserve"> ՀՀ կառավարության պահուստային ֆոնդ </t>
  </si>
  <si>
    <t xml:space="preserve"> 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</si>
  <si>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Նավիգացիոն ծառայություններ</t>
  </si>
  <si>
    <t xml:space="preserve"> ՄԱՍ IV. Ծառայություններ</t>
  </si>
  <si>
    <t>63721180/1</t>
  </si>
  <si>
    <t xml:space="preserve"> 01</t>
  </si>
  <si>
    <t xml:space="preserve"> ՀՀ կառավարության և համայնքների պահուստային ֆոնդ</t>
  </si>
  <si>
    <t xml:space="preserve"> 11001</t>
  </si>
  <si>
    <t xml:space="preserve"> ԸՆԴԱՄԵՆԸ ԾԱԽՍԵՐ</t>
  </si>
  <si>
    <t xml:space="preserve"> Պահուստային միջոցներ</t>
  </si>
  <si>
    <t>Աղյուսակ 9.47</t>
  </si>
  <si>
    <t xml:space="preserve">ՀԱՅԱՍՏԱՆԻ ՀԱՆՐԱՊԵՏՈՒԹՅԱՆ ԿԱՌԱՎԱՐՈՒԹՅԱՆ 2022 ԹՎԱԿԱՆԻ ԴԵԿՏԵՄԲԵՐԻ 29-Ի N 2111-Ն ՈՐՈՇՄԱՆ
N 9 ՀԱՎԵԼՎԱԾԻ N 9.7 ԵՎ  N 9.47 ԱՂՅՈՒՍԱԿՈՒՄ ԿԱՏԱՐՎՈՂ ՓՈՓՈԽՈՒԹՅՈՒՆՆԵՐԸ
</t>
  </si>
  <si>
    <t>Աղյուսակ 9.1.58</t>
  </si>
  <si>
    <r>
      <t>ՀԱՅԱՍՏԱՆԻ ՀԱՆՐԱՊԵՏՈՒԹՅԱՆ</t>
    </r>
    <r>
      <rPr>
        <b/>
        <sz val="12"/>
        <color theme="1"/>
        <rFont val="GHEA Grapalat"/>
        <family val="3"/>
      </rPr>
      <t xml:space="preserve"> ԿԱՌԱՎԱՐՈՒԹՅԱՆ 2022 ԹՎԱԿԱՆԻ  ԴԵԿՏԵՄԲԵՐԻ 29-Ի N 2111-Ն ՈՐՈՇՄԱՆ
N 9.1 ՀԱՎԵԼՎԱԾԻ N 9.1.29 ԵՎ 9.1.58 ԱՂՅՈՒՍԱԿՈՒՄ ԿԱՏԱՐՎՈՂ ՓՈՓՈԽՈՒԹՅՈՒՆՆԵՐԸ </t>
    </r>
  </si>
  <si>
    <t xml:space="preserve"> </t>
  </si>
  <si>
    <t>1176 /11005</t>
  </si>
  <si>
    <t xml:space="preserve">                                                                                                                       Հավելված N 1  </t>
  </si>
  <si>
    <t xml:space="preserve">ՀԱՅԱՍՏԱՆԻ ՀԱՆՐԱՊԵՏՈՒԹՅԱՆ ԿԱՌԱՎԱՐՈՒԹՅԱՆ 2022 ԹՎԱԿԱՆԻ ԴԵԿՏԵՄԲԵՐԻ 29-Ի N 2111-Ն  ՈՐՈՇՄԱՆ
N 10 ՀԱՎԵԼՎԱԾՈՒՄ ԿԱՏԱՐՎՈՂ ԼՐԱՑՈՒՄԸ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</si>
</sst>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_₽_-;\-* #,##0.00\ _₽_-;_-* &quot;-&quot;??\ _₽_-;_-@_-"/>
    <numFmt numFmtId="165" formatCode="#,##0.0"/>
    <numFmt numFmtId="166" formatCode="_-* #,##0.00_р_._-;\-* #,##0.00_р_._-;_-* &quot;-&quot;??_р_._-;_-@_-"/>
    <numFmt numFmtId="167" formatCode="#,##0.0_);\(#,##0.0\)"/>
    <numFmt numFmtId="168" formatCode="##,##0.0;\(##,##0.0\);\-"/>
    <numFmt numFmtId="169" formatCode="#,##0.000000000"/>
  </numFmts>
  <fonts count="3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0"/>
      <name val="Arial Armenian"/>
      <family val="2"/>
    </font>
    <font>
      <sz val="12"/>
      <name val="Arial Armenian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rgb="FF333333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8"/>
      <color theme="1"/>
      <name val="GHEA Grapalat"/>
      <family val="3"/>
    </font>
    <font>
      <i/>
      <sz val="12"/>
      <name val="GHEA Grapalat"/>
      <family val="3"/>
    </font>
    <font>
      <sz val="8"/>
      <color rgb="FF000000"/>
      <name val="GHEA Grapalat"/>
      <family val="3"/>
    </font>
    <font>
      <b/>
      <sz val="12"/>
      <color rgb="FF333333"/>
      <name val="GHEA Grapalat"/>
      <family val="3"/>
    </font>
    <font>
      <i/>
      <sz val="12"/>
      <color indexed="8"/>
      <name val="GHEA Grapalat"/>
      <family val="3"/>
    </font>
    <font>
      <sz val="12"/>
      <color rgb="FF333333"/>
      <name val="Arial"/>
      <family val="2"/>
      <charset val="204"/>
    </font>
    <font>
      <sz val="12"/>
      <name val="GHEA Mariam"/>
      <family val="3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4">
    <xf numFmtId="0" fontId="0" fillId="0" borderId="0"/>
    <xf numFmtId="166" fontId="1" fillId="0" borderId="0" applyFont="0" applyFill="0" applyBorder="0" applyAlignment="0" applyProtection="0"/>
    <xf numFmtId="168" fontId="2" fillId="0" borderId="0" applyFill="0" applyBorder="0" applyProtection="0">
      <alignment horizontal="right" vertical="top"/>
    </xf>
    <xf numFmtId="0" fontId="1" fillId="0" borderId="0"/>
    <xf numFmtId="0" fontId="3" fillId="0" borderId="0"/>
    <xf numFmtId="0" fontId="4" fillId="0" borderId="0"/>
    <xf numFmtId="0" fontId="5" fillId="9" borderId="14" applyNumberFormat="0" applyFont="0" applyAlignment="0" applyProtection="0"/>
    <xf numFmtId="0" fontId="2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10" applyNumberFormat="0" applyAlignment="0" applyProtection="0"/>
    <xf numFmtId="0" fontId="14" fillId="7" borderId="11" applyNumberFormat="0" applyAlignment="0" applyProtection="0"/>
    <xf numFmtId="0" fontId="15" fillId="7" borderId="10" applyNumberFormat="0" applyAlignment="0" applyProtection="0"/>
    <xf numFmtId="0" fontId="16" fillId="0" borderId="12" applyNumberFormat="0" applyFill="0" applyAlignment="0" applyProtection="0"/>
    <xf numFmtId="0" fontId="17" fillId="8" borderId="13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5" applyNumberFormat="0" applyFill="0" applyAlignment="0" applyProtection="0"/>
    <xf numFmtId="0" fontId="21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1" fillId="33" borderId="0" applyNumberFormat="0" applyBorder="0" applyAlignment="0" applyProtection="0"/>
    <xf numFmtId="0" fontId="5" fillId="9" borderId="14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191">
    <xf numFmtId="0" fontId="0" fillId="0" borderId="0" xfId="0"/>
    <xf numFmtId="0" fontId="22" fillId="0" borderId="0" xfId="0" applyFont="1"/>
    <xf numFmtId="0" fontId="25" fillId="2" borderId="0" xfId="0" applyFont="1" applyFill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 wrapText="1"/>
    </xf>
    <xf numFmtId="167" fontId="22" fillId="0" borderId="1" xfId="1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Fill="1"/>
    <xf numFmtId="0" fontId="22" fillId="0" borderId="0" xfId="0" applyFont="1" applyFill="1" applyBorder="1" applyAlignment="1">
      <alignment vertical="center" wrapText="1"/>
    </xf>
    <xf numFmtId="0" fontId="22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167" fontId="22" fillId="0" borderId="0" xfId="1" applyNumberFormat="1" applyFont="1" applyFill="1" applyBorder="1" applyAlignment="1">
      <alignment horizontal="center" vertical="center"/>
    </xf>
    <xf numFmtId="0" fontId="26" fillId="0" borderId="1" xfId="0" applyFont="1" applyFill="1" applyBorder="1"/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Font="1" applyBorder="1"/>
    <xf numFmtId="165" fontId="22" fillId="0" borderId="0" xfId="0" applyNumberFormat="1" applyFont="1"/>
    <xf numFmtId="0" fontId="26" fillId="0" borderId="0" xfId="0" applyFont="1" applyFill="1" applyAlignment="1">
      <alignment vertical="center"/>
    </xf>
    <xf numFmtId="0" fontId="22" fillId="0" borderId="6" xfId="0" applyFont="1" applyFill="1" applyBorder="1" applyAlignment="1">
      <alignment horizontal="left" vertical="center" wrapText="1"/>
    </xf>
    <xf numFmtId="0" fontId="22" fillId="0" borderId="6" xfId="0" applyFont="1" applyFill="1" applyBorder="1" applyAlignment="1">
      <alignment vertical="center" wrapText="1"/>
    </xf>
    <xf numFmtId="0" fontId="22" fillId="0" borderId="0" xfId="0" applyFont="1" applyBorder="1"/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right"/>
    </xf>
    <xf numFmtId="0" fontId="26" fillId="0" borderId="0" xfId="0" applyFont="1" applyFill="1" applyBorder="1" applyAlignment="1">
      <alignment vertical="center" wrapText="1"/>
    </xf>
    <xf numFmtId="0" fontId="26" fillId="0" borderId="0" xfId="0" applyFont="1"/>
    <xf numFmtId="0" fontId="26" fillId="0" borderId="0" xfId="0" applyFont="1" applyBorder="1"/>
    <xf numFmtId="0" fontId="26" fillId="0" borderId="0" xfId="0" applyFont="1" applyAlignment="1">
      <alignment vertical="center" wrapText="1"/>
    </xf>
    <xf numFmtId="0" fontId="31" fillId="0" borderId="0" xfId="0" applyFont="1" applyFill="1" applyAlignment="1">
      <alignment horizontal="center" vertical="center" wrapText="1"/>
    </xf>
    <xf numFmtId="167" fontId="22" fillId="0" borderId="0" xfId="0" applyNumberFormat="1" applyFont="1"/>
    <xf numFmtId="0" fontId="26" fillId="0" borderId="0" xfId="0" applyFont="1" applyFill="1" applyBorder="1" applyAlignment="1"/>
    <xf numFmtId="0" fontId="26" fillId="0" borderId="1" xfId="0" applyFont="1" applyFill="1" applyBorder="1" applyAlignment="1"/>
    <xf numFmtId="0" fontId="22" fillId="0" borderId="0" xfId="0" applyFont="1" applyBorder="1" applyAlignment="1">
      <alignment horizontal="center"/>
    </xf>
    <xf numFmtId="0" fontId="26" fillId="0" borderId="4" xfId="0" applyFont="1" applyFill="1" applyBorder="1"/>
    <xf numFmtId="0" fontId="22" fillId="0" borderId="4" xfId="0" applyFont="1" applyBorder="1"/>
    <xf numFmtId="0" fontId="26" fillId="0" borderId="2" xfId="0" applyFont="1" applyFill="1" applyBorder="1" applyAlignment="1">
      <alignment vertical="center" wrapText="1"/>
    </xf>
    <xf numFmtId="0" fontId="26" fillId="0" borderId="18" xfId="0" applyFont="1" applyFill="1" applyBorder="1" applyAlignment="1">
      <alignment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33" fillId="0" borderId="1" xfId="0" applyFont="1" applyFill="1" applyBorder="1" applyAlignment="1">
      <alignment vertical="center" wrapText="1"/>
    </xf>
    <xf numFmtId="0" fontId="33" fillId="0" borderId="1" xfId="7" applyFont="1" applyFill="1" applyBorder="1" applyAlignment="1">
      <alignment horizontal="left" vertical="top" wrapText="1"/>
    </xf>
    <xf numFmtId="0" fontId="33" fillId="0" borderId="1" xfId="0" applyFont="1" applyBorder="1" applyAlignment="1">
      <alignment horizontal="left" vertical="top" wrapText="1"/>
    </xf>
    <xf numFmtId="0" fontId="34" fillId="0" borderId="0" xfId="0" applyFont="1" applyFill="1" applyBorder="1" applyAlignment="1">
      <alignment horizontal="right" vertical="center" wrapText="1"/>
    </xf>
    <xf numFmtId="165" fontId="22" fillId="0" borderId="0" xfId="0" applyNumberFormat="1" applyFont="1" applyFill="1"/>
    <xf numFmtId="0" fontId="22" fillId="0" borderId="0" xfId="0" applyFont="1" applyFill="1" applyBorder="1" applyAlignment="1">
      <alignment vertical="top" wrapText="1"/>
    </xf>
    <xf numFmtId="0" fontId="29" fillId="0" borderId="0" xfId="0" applyFont="1" applyFill="1" applyBorder="1" applyAlignment="1">
      <alignment wrapText="1"/>
    </xf>
    <xf numFmtId="0" fontId="24" fillId="0" borderId="1" xfId="7" applyFont="1" applyFill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22" fillId="0" borderId="0" xfId="0" applyFont="1"/>
    <xf numFmtId="0" fontId="22" fillId="2" borderId="1" xfId="0" applyFont="1" applyFill="1" applyBorder="1" applyAlignment="1">
      <alignment horizontal="right" vertical="center" wrapText="1"/>
    </xf>
    <xf numFmtId="0" fontId="22" fillId="0" borderId="1" xfId="0" applyFont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167" fontId="22" fillId="0" borderId="1" xfId="1" applyNumberFormat="1" applyFont="1" applyBorder="1" applyAlignment="1">
      <alignment horizontal="center" vertical="center"/>
    </xf>
    <xf numFmtId="0" fontId="22" fillId="2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 wrapText="1"/>
    </xf>
    <xf numFmtId="165" fontId="22" fillId="2" borderId="1" xfId="0" applyNumberFormat="1" applyFont="1" applyFill="1" applyBorder="1" applyAlignment="1">
      <alignment vertical="center" wrapText="1"/>
    </xf>
    <xf numFmtId="167" fontId="22" fillId="0" borderId="1" xfId="1" applyNumberFormat="1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vertical="center" wrapText="1"/>
    </xf>
    <xf numFmtId="49" fontId="22" fillId="0" borderId="1" xfId="0" applyNumberFormat="1" applyFont="1" applyFill="1" applyBorder="1" applyAlignment="1">
      <alignment vertical="center" wrapText="1"/>
    </xf>
    <xf numFmtId="165" fontId="25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center" vertical="center" wrapText="1"/>
    </xf>
    <xf numFmtId="167" fontId="22" fillId="0" borderId="4" xfId="1" applyNumberFormat="1" applyFont="1" applyFill="1" applyBorder="1" applyAlignment="1">
      <alignment horizontal="center" vertical="center"/>
    </xf>
    <xf numFmtId="0" fontId="22" fillId="0" borderId="0" xfId="0" applyFont="1" applyFill="1"/>
    <xf numFmtId="0" fontId="22" fillId="0" borderId="0" xfId="0" applyFont="1" applyFill="1" applyBorder="1" applyAlignment="1">
      <alignment vertical="center" wrapText="1"/>
    </xf>
    <xf numFmtId="0" fontId="26" fillId="0" borderId="0" xfId="0" applyFont="1" applyFill="1" applyAlignment="1">
      <alignment horizontal="center"/>
    </xf>
    <xf numFmtId="0" fontId="26" fillId="0" borderId="1" xfId="0" applyFont="1" applyFill="1" applyBorder="1"/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Font="1" applyBorder="1"/>
    <xf numFmtId="0" fontId="22" fillId="0" borderId="0" xfId="0" applyFont="1" applyBorder="1"/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26" fillId="0" borderId="0" xfId="0" applyFont="1"/>
    <xf numFmtId="167" fontId="22" fillId="0" borderId="0" xfId="0" applyNumberFormat="1" applyFont="1"/>
    <xf numFmtId="0" fontId="26" fillId="0" borderId="0" xfId="0" applyFont="1" applyFill="1" applyBorder="1" applyAlignment="1"/>
    <xf numFmtId="0" fontId="26" fillId="0" borderId="1" xfId="0" applyFont="1" applyFill="1" applyBorder="1" applyAlignment="1"/>
    <xf numFmtId="0" fontId="26" fillId="2" borderId="1" xfId="0" applyFont="1" applyFill="1" applyBorder="1" applyAlignment="1">
      <alignment horizontal="center" vertical="center" wrapText="1"/>
    </xf>
    <xf numFmtId="167" fontId="26" fillId="0" borderId="1" xfId="1" applyNumberFormat="1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textRotation="90" wrapText="1"/>
    </xf>
    <xf numFmtId="0" fontId="27" fillId="0" borderId="1" xfId="0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left" vertical="center" wrapText="1"/>
    </xf>
    <xf numFmtId="167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textRotation="90" wrapText="1"/>
    </xf>
    <xf numFmtId="0" fontId="26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 wrapText="1"/>
    </xf>
    <xf numFmtId="167" fontId="26" fillId="0" borderId="1" xfId="1" applyNumberFormat="1" applyFont="1" applyFill="1" applyBorder="1" applyAlignment="1">
      <alignment horizontal="center" vertical="center"/>
    </xf>
    <xf numFmtId="0" fontId="35" fillId="0" borderId="1" xfId="0" applyFont="1" applyBorder="1"/>
    <xf numFmtId="168" fontId="24" fillId="0" borderId="0" xfId="2" applyNumberFormat="1" applyFont="1" applyFill="1" applyBorder="1" applyAlignment="1">
      <alignment horizontal="right"/>
    </xf>
    <xf numFmtId="0" fontId="28" fillId="0" borderId="1" xfId="0" applyFont="1" applyFill="1" applyBorder="1" applyAlignment="1">
      <alignment vertical="center"/>
    </xf>
    <xf numFmtId="0" fontId="28" fillId="0" borderId="1" xfId="0" applyFont="1" applyFill="1" applyBorder="1"/>
    <xf numFmtId="0" fontId="28" fillId="0" borderId="1" xfId="0" applyFont="1" applyFill="1" applyBorder="1" applyAlignment="1">
      <alignment horizontal="center"/>
    </xf>
    <xf numFmtId="0" fontId="22" fillId="0" borderId="0" xfId="0" applyFont="1" applyBorder="1" applyAlignment="1">
      <alignment horizontal="right"/>
    </xf>
    <xf numFmtId="0" fontId="22" fillId="0" borderId="4" xfId="0" applyFont="1" applyFill="1" applyBorder="1" applyAlignment="1">
      <alignment vertical="center" wrapText="1"/>
    </xf>
    <xf numFmtId="49" fontId="26" fillId="0" borderId="1" xfId="0" applyNumberFormat="1" applyFont="1" applyFill="1" applyBorder="1" applyAlignment="1">
      <alignment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0" xfId="0" applyFont="1" applyFill="1"/>
    <xf numFmtId="0" fontId="23" fillId="0" borderId="1" xfId="0" applyFont="1" applyFill="1" applyBorder="1" applyAlignment="1">
      <alignment horizontal="center" vertical="top" wrapText="1"/>
    </xf>
    <xf numFmtId="0" fontId="26" fillId="0" borderId="1" xfId="0" applyFont="1" applyFill="1" applyBorder="1" applyAlignment="1">
      <alignment horizontal="left" vertical="top" wrapText="1"/>
    </xf>
    <xf numFmtId="0" fontId="23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vertical="top" wrapText="1"/>
    </xf>
    <xf numFmtId="0" fontId="22" fillId="0" borderId="1" xfId="0" applyFont="1" applyFill="1" applyBorder="1" applyAlignment="1">
      <alignment horizontal="left" vertical="top" wrapText="1"/>
    </xf>
    <xf numFmtId="0" fontId="29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vertical="top" wrapText="1"/>
    </xf>
    <xf numFmtId="0" fontId="26" fillId="0" borderId="1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top" wrapText="1"/>
    </xf>
    <xf numFmtId="0" fontId="30" fillId="0" borderId="1" xfId="0" applyFont="1" applyFill="1" applyBorder="1" applyAlignment="1">
      <alignment horizontal="left" vertical="center" wrapText="1"/>
    </xf>
    <xf numFmtId="0" fontId="36" fillId="0" borderId="1" xfId="0" applyFont="1" applyFill="1" applyBorder="1" applyAlignment="1">
      <alignment wrapText="1"/>
    </xf>
    <xf numFmtId="0" fontId="29" fillId="0" borderId="1" xfId="0" applyFont="1" applyFill="1" applyBorder="1" applyAlignment="1">
      <alignment wrapText="1"/>
    </xf>
    <xf numFmtId="0" fontId="32" fillId="0" borderId="0" xfId="0" applyFont="1" applyAlignment="1">
      <alignment horizontal="right"/>
    </xf>
    <xf numFmtId="0" fontId="22" fillId="0" borderId="0" xfId="0" applyFont="1" applyFill="1" applyBorder="1"/>
    <xf numFmtId="0" fontId="22" fillId="0" borderId="1" xfId="0" applyFont="1" applyFill="1" applyBorder="1"/>
    <xf numFmtId="0" fontId="22" fillId="0" borderId="1" xfId="0" applyFont="1" applyBorder="1" applyAlignment="1">
      <alignment horizontal="center" vertical="center"/>
    </xf>
    <xf numFmtId="167" fontId="26" fillId="2" borderId="1" xfId="0" applyNumberFormat="1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vertical="center" wrapText="1"/>
    </xf>
    <xf numFmtId="0" fontId="27" fillId="0" borderId="17" xfId="0" applyFont="1" applyFill="1" applyBorder="1" applyAlignment="1">
      <alignment vertical="center" wrapText="1"/>
    </xf>
    <xf numFmtId="0" fontId="32" fillId="0" borderId="0" xfId="0" applyFont="1" applyFill="1" applyAlignment="1">
      <alignment horizontal="right" vertical="center"/>
    </xf>
    <xf numFmtId="0" fontId="37" fillId="0" borderId="1" xfId="0" applyFont="1" applyFill="1" applyBorder="1"/>
    <xf numFmtId="0" fontId="37" fillId="0" borderId="1" xfId="0" applyFont="1" applyFill="1" applyBorder="1" applyAlignment="1">
      <alignment horizontal="center"/>
    </xf>
    <xf numFmtId="0" fontId="38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4" xfId="0" applyFont="1" applyFill="1" applyBorder="1" applyAlignment="1">
      <alignment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2" fillId="0" borderId="17" xfId="0" applyFont="1" applyBorder="1"/>
    <xf numFmtId="0" fontId="25" fillId="2" borderId="0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22" fillId="0" borderId="0" xfId="0" applyFont="1" applyFill="1" applyBorder="1" applyAlignment="1">
      <alignment wrapText="1"/>
    </xf>
    <xf numFmtId="0" fontId="22" fillId="0" borderId="19" xfId="0" applyFont="1" applyBorder="1"/>
    <xf numFmtId="0" fontId="25" fillId="0" borderId="4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0" fontId="22" fillId="0" borderId="6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left" vertical="center" wrapText="1"/>
    </xf>
    <xf numFmtId="0" fontId="26" fillId="0" borderId="0" xfId="0" applyFont="1" applyFill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textRotation="90" wrapText="1"/>
    </xf>
    <xf numFmtId="167" fontId="22" fillId="0" borderId="1" xfId="0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/>
    <xf numFmtId="167" fontId="22" fillId="0" borderId="0" xfId="0" applyNumberFormat="1" applyFont="1" applyFill="1"/>
    <xf numFmtId="167" fontId="22" fillId="0" borderId="1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/>
    </xf>
    <xf numFmtId="0" fontId="22" fillId="0" borderId="0" xfId="0" applyFont="1" applyAlignment="1">
      <alignment horizontal="right"/>
    </xf>
    <xf numFmtId="0" fontId="22" fillId="0" borderId="0" xfId="0" applyFont="1" applyBorder="1" applyAlignment="1">
      <alignment horizontal="right"/>
    </xf>
    <xf numFmtId="0" fontId="26" fillId="0" borderId="0" xfId="0" applyFont="1" applyBorder="1" applyAlignment="1">
      <alignment horizontal="center" vertical="top" wrapText="1"/>
    </xf>
    <xf numFmtId="0" fontId="22" fillId="2" borderId="1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right"/>
    </xf>
    <xf numFmtId="0" fontId="22" fillId="0" borderId="1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20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textRotation="90" wrapText="1"/>
    </xf>
    <xf numFmtId="0" fontId="22" fillId="0" borderId="1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26" fillId="0" borderId="17" xfId="0" applyFont="1" applyFill="1" applyBorder="1" applyAlignment="1">
      <alignment horizontal="left" wrapText="1"/>
    </xf>
    <xf numFmtId="0" fontId="26" fillId="0" borderId="0" xfId="0" applyFont="1" applyFill="1" applyBorder="1" applyAlignment="1">
      <alignment horizontal="left" wrapText="1"/>
    </xf>
    <xf numFmtId="0" fontId="22" fillId="0" borderId="0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/>
    </xf>
    <xf numFmtId="0" fontId="22" fillId="0" borderId="4" xfId="0" applyFont="1" applyFill="1" applyBorder="1" applyAlignment="1">
      <alignment vertical="center" wrapText="1"/>
    </xf>
    <xf numFmtId="0" fontId="22" fillId="0" borderId="3" xfId="0" applyFont="1" applyFill="1" applyBorder="1" applyAlignment="1">
      <alignment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31" fillId="0" borderId="19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32" fillId="0" borderId="0" xfId="0" applyFont="1" applyAlignment="1">
      <alignment horizontal="left"/>
    </xf>
  </cellXfs>
  <cellStyles count="64">
    <cellStyle name="20% - Accent1 2" xfId="49"/>
    <cellStyle name="20% - Accent2 2" xfId="51"/>
    <cellStyle name="20% - Accent3 2" xfId="53"/>
    <cellStyle name="20% - Accent4 2" xfId="55"/>
    <cellStyle name="20% - Accent5 2" xfId="57"/>
    <cellStyle name="20% - Accent6 2" xfId="59"/>
    <cellStyle name="20% — акцент1 2" xfId="25"/>
    <cellStyle name="20% — акцент2 2" xfId="29"/>
    <cellStyle name="20% — акцент3 2" xfId="33"/>
    <cellStyle name="20% — акцент4 2" xfId="37"/>
    <cellStyle name="20% — акцент5 2" xfId="41"/>
    <cellStyle name="20% — акцент6 2" xfId="45"/>
    <cellStyle name="40% - Accent1 2" xfId="50"/>
    <cellStyle name="40% - Accent2 2" xfId="52"/>
    <cellStyle name="40% - Accent3 2" xfId="54"/>
    <cellStyle name="40% - Accent4 2" xfId="56"/>
    <cellStyle name="40% - Accent5 2" xfId="58"/>
    <cellStyle name="40% - Accent6 2" xfId="60"/>
    <cellStyle name="40% — акцент1 2" xfId="26"/>
    <cellStyle name="40% — акцент2 2" xfId="30"/>
    <cellStyle name="40% — акцент3 2" xfId="34"/>
    <cellStyle name="40% — акцент4 2" xfId="38"/>
    <cellStyle name="40% — акцент5 2" xfId="42"/>
    <cellStyle name="40% — акцент6 2" xfId="46"/>
    <cellStyle name="60% — акцент1 2" xfId="27"/>
    <cellStyle name="60% — акцент2 2" xfId="31"/>
    <cellStyle name="60% — акцент3 2" xfId="35"/>
    <cellStyle name="60% — акцент4 2" xfId="39"/>
    <cellStyle name="60% — акцент5 2" xfId="43"/>
    <cellStyle name="60% — акцент6 2" xfId="47"/>
    <cellStyle name="Comma 15" xfId="61"/>
    <cellStyle name="Comma 3" xfId="1"/>
    <cellStyle name="Normal" xfId="0" builtinId="0"/>
    <cellStyle name="Normal 2" xfId="4"/>
    <cellStyle name="Normal 5" xfId="3"/>
    <cellStyle name="Normal 6" xfId="5"/>
    <cellStyle name="Note" xfId="6" builtinId="10" customBuiltin="1"/>
    <cellStyle name="Note 2" xfId="48"/>
    <cellStyle name="SN_241" xfId="2"/>
    <cellStyle name="Акцент1 2" xfId="24"/>
    <cellStyle name="Акцент2 2" xfId="28"/>
    <cellStyle name="Акцент3 2" xfId="32"/>
    <cellStyle name="Акцент4 2" xfId="36"/>
    <cellStyle name="Акцент5 2" xfId="40"/>
    <cellStyle name="Акцент6 2" xfId="44"/>
    <cellStyle name="Ввод  2" xfId="16"/>
    <cellStyle name="Вывод 2" xfId="17"/>
    <cellStyle name="Вычисление 2" xfId="18"/>
    <cellStyle name="Заголовок 1 2" xfId="9"/>
    <cellStyle name="Заголовок 2 2" xfId="10"/>
    <cellStyle name="Заголовок 3 2" xfId="11"/>
    <cellStyle name="Заголовок 4 2" xfId="12"/>
    <cellStyle name="Итог 2" xfId="23"/>
    <cellStyle name="Контрольная ячейка 2" xfId="20"/>
    <cellStyle name="Название 2" xfId="8"/>
    <cellStyle name="Нейтральный 2" xfId="15"/>
    <cellStyle name="Обычный 2" xfId="7"/>
    <cellStyle name="Обычный 3" xfId="62"/>
    <cellStyle name="Плохой 2" xfId="14"/>
    <cellStyle name="Пояснение 2" xfId="22"/>
    <cellStyle name="Связанная ячейка 2" xfId="19"/>
    <cellStyle name="Текст предупреждения 2" xfId="21"/>
    <cellStyle name="Финансовый 2" xfId="63"/>
    <cellStyle name="Хороший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smik.Khanvelyan/Desktop/72&#1396;&#1388;&#1398;/Hashvark_ashkhatavardz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iranush%20Chteyan/Desktop/New%20folder%20(9)/attachments_1409883/attachments_1409883/New%20folder/-aviacia%20(7)/-aviacia/havelvacne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ԱՄՓՈՓ"/>
      <sheetName val="2-ԸՆԴԱՄԵՆԸ ԾԱԽՍԵՐ"/>
      <sheetName val="3-Ծախսերի բացվածք"/>
      <sheetName val="4-փոստային կապ"/>
      <sheetName val="5-կապ"/>
      <sheetName val="7-էլ-էներգիա"/>
      <sheetName val="9-գազով ջեռուցում"/>
      <sheetName val="10-գործուղում"/>
      <sheetName val="18հաստիքացուցակ"/>
      <sheetName val="31աշխատավարձի ֆոն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9">
          <cell r="L29">
            <v>58503329.999871969</v>
          </cell>
        </row>
        <row r="30">
          <cell r="L30">
            <v>8931071.1480319947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1"/>
      <sheetName val="h2"/>
      <sheetName val="h3"/>
      <sheetName val="h4"/>
      <sheetName val="h5"/>
      <sheetName val="h6"/>
      <sheetName val="h7"/>
    </sheetNames>
    <sheetDataSet>
      <sheetData sheetId="0"/>
      <sheetData sheetId="1"/>
      <sheetData sheetId="2">
        <row r="81">
          <cell r="G81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opLeftCell="A25" zoomScaleNormal="100" zoomScaleSheetLayoutView="40" workbookViewId="0">
      <selection activeCell="G7" sqref="G7"/>
    </sheetView>
  </sheetViews>
  <sheetFormatPr defaultRowHeight="17.25" x14ac:dyDescent="0.3"/>
  <cols>
    <col min="1" max="1" width="6.5703125" style="1" customWidth="1"/>
    <col min="2" max="2" width="13.85546875" style="1" customWidth="1"/>
    <col min="3" max="3" width="15.85546875" style="1" customWidth="1"/>
    <col min="4" max="4" width="66.7109375" style="1" customWidth="1"/>
    <col min="5" max="5" width="25.5703125" style="1" customWidth="1"/>
    <col min="6" max="6" width="21.85546875" style="1" customWidth="1"/>
    <col min="7" max="7" width="15.42578125" style="1" customWidth="1"/>
    <col min="8" max="8" width="15.140625" style="1" customWidth="1"/>
    <col min="9" max="16384" width="9.140625" style="1"/>
  </cols>
  <sheetData>
    <row r="1" spans="1:8" ht="17.25" customHeight="1" x14ac:dyDescent="0.3">
      <c r="A1" s="21"/>
      <c r="B1" s="21"/>
      <c r="C1" s="21"/>
      <c r="D1" s="157" t="s">
        <v>132</v>
      </c>
      <c r="E1" s="157"/>
      <c r="F1" s="157"/>
    </row>
    <row r="2" spans="1:8" ht="21" customHeight="1" x14ac:dyDescent="0.3">
      <c r="A2" s="21"/>
      <c r="B2" s="21"/>
      <c r="C2" s="21"/>
      <c r="D2" s="157" t="s">
        <v>97</v>
      </c>
      <c r="E2" s="157"/>
      <c r="F2" s="157"/>
    </row>
    <row r="3" spans="1:8" ht="19.5" customHeight="1" x14ac:dyDescent="0.3">
      <c r="A3" s="21"/>
      <c r="B3" s="76"/>
      <c r="C3" s="76"/>
      <c r="D3" s="157" t="s">
        <v>98</v>
      </c>
      <c r="E3" s="157"/>
      <c r="F3" s="157"/>
    </row>
    <row r="4" spans="1:8" ht="17.25" customHeight="1" x14ac:dyDescent="0.3">
      <c r="A4" s="21"/>
      <c r="B4" s="76"/>
      <c r="C4" s="76"/>
      <c r="D4" s="98"/>
      <c r="E4" s="98"/>
      <c r="F4" s="98"/>
    </row>
    <row r="5" spans="1:8" ht="70.5" customHeight="1" x14ac:dyDescent="0.3">
      <c r="A5" s="21"/>
      <c r="B5" s="158" t="s">
        <v>90</v>
      </c>
      <c r="C5" s="158"/>
      <c r="D5" s="158"/>
      <c r="E5" s="158"/>
      <c r="F5" s="158"/>
      <c r="G5" s="30"/>
    </row>
    <row r="6" spans="1:8" ht="19.5" customHeight="1" x14ac:dyDescent="0.3">
      <c r="B6" s="52"/>
      <c r="C6" s="52"/>
      <c r="D6" s="52"/>
      <c r="E6" s="156" t="s">
        <v>89</v>
      </c>
      <c r="F6" s="78"/>
    </row>
    <row r="7" spans="1:8" ht="129" customHeight="1" x14ac:dyDescent="0.3">
      <c r="B7" s="159" t="s">
        <v>0</v>
      </c>
      <c r="C7" s="159"/>
      <c r="D7" s="159" t="s">
        <v>1</v>
      </c>
      <c r="E7" s="138" t="s">
        <v>21</v>
      </c>
      <c r="F7" s="137"/>
      <c r="G7" s="2"/>
      <c r="H7" s="32"/>
    </row>
    <row r="8" spans="1:8" ht="33" customHeight="1" x14ac:dyDescent="0.3">
      <c r="B8" s="53" t="s">
        <v>91</v>
      </c>
      <c r="C8" s="53" t="s">
        <v>2</v>
      </c>
      <c r="D8" s="159"/>
      <c r="E8" s="54" t="s">
        <v>55</v>
      </c>
      <c r="F8" s="76"/>
      <c r="G8" s="76"/>
    </row>
    <row r="9" spans="1:8" s="28" customFormat="1" ht="22.5" customHeight="1" x14ac:dyDescent="0.3">
      <c r="B9" s="89"/>
      <c r="C9" s="85"/>
      <c r="D9" s="55" t="s">
        <v>3</v>
      </c>
      <c r="E9" s="84">
        <f>E10+E35</f>
        <v>0</v>
      </c>
      <c r="F9" s="29"/>
      <c r="G9" s="29"/>
    </row>
    <row r="10" spans="1:8" s="28" customFormat="1" ht="36.75" customHeight="1" x14ac:dyDescent="0.3">
      <c r="B10" s="55"/>
      <c r="C10" s="83"/>
      <c r="D10" s="55" t="s">
        <v>15</v>
      </c>
      <c r="E10" s="88">
        <f>E11</f>
        <v>0</v>
      </c>
      <c r="F10" s="29"/>
      <c r="G10" s="29"/>
    </row>
    <row r="11" spans="1:8" ht="20.100000000000001" customHeight="1" x14ac:dyDescent="0.3">
      <c r="B11" s="90">
        <v>1176</v>
      </c>
      <c r="C11" s="68"/>
      <c r="D11" s="59" t="s">
        <v>10</v>
      </c>
      <c r="E11" s="56">
        <f>+E17+E29+E23</f>
        <v>0</v>
      </c>
      <c r="F11" s="76"/>
      <c r="G11" s="76"/>
    </row>
    <row r="12" spans="1:8" ht="39" customHeight="1" x14ac:dyDescent="0.3">
      <c r="B12" s="68"/>
      <c r="C12" s="68"/>
      <c r="D12" s="59" t="s">
        <v>11</v>
      </c>
      <c r="E12" s="60"/>
      <c r="F12" s="76"/>
      <c r="G12" s="76"/>
    </row>
    <row r="13" spans="1:8" ht="24" customHeight="1" x14ac:dyDescent="0.3">
      <c r="B13" s="68"/>
      <c r="C13" s="68"/>
      <c r="D13" s="59" t="s">
        <v>5</v>
      </c>
      <c r="E13" s="60"/>
      <c r="F13" s="76"/>
      <c r="G13" s="76"/>
    </row>
    <row r="14" spans="1:8" ht="52.5" customHeight="1" x14ac:dyDescent="0.3">
      <c r="B14" s="68"/>
      <c r="C14" s="68"/>
      <c r="D14" s="59" t="s">
        <v>12</v>
      </c>
      <c r="E14" s="60"/>
      <c r="F14" s="76"/>
      <c r="G14" s="76"/>
    </row>
    <row r="15" spans="1:8" ht="20.100000000000001" customHeight="1" x14ac:dyDescent="0.3">
      <c r="B15" s="68"/>
      <c r="C15" s="68"/>
      <c r="D15" s="59" t="s">
        <v>6</v>
      </c>
      <c r="E15" s="60"/>
      <c r="F15" s="76"/>
      <c r="G15" s="76"/>
    </row>
    <row r="16" spans="1:8" ht="65.25" customHeight="1" x14ac:dyDescent="0.3">
      <c r="B16" s="68"/>
      <c r="C16" s="68"/>
      <c r="D16" s="59" t="s">
        <v>13</v>
      </c>
      <c r="E16" s="60"/>
      <c r="F16" s="76"/>
      <c r="G16" s="76"/>
    </row>
    <row r="17" spans="2:7" ht="20.100000000000001" customHeight="1" x14ac:dyDescent="0.3">
      <c r="B17" s="68"/>
      <c r="C17" s="68">
        <v>11001</v>
      </c>
      <c r="D17" s="59" t="s">
        <v>14</v>
      </c>
      <c r="E17" s="56">
        <f>'h2'!H23</f>
        <v>67434.401147903962</v>
      </c>
      <c r="F17" s="76"/>
      <c r="G17" s="76"/>
    </row>
    <row r="18" spans="2:7" ht="36" customHeight="1" x14ac:dyDescent="0.3">
      <c r="B18" s="68"/>
      <c r="C18" s="68"/>
      <c r="D18" s="50" t="s">
        <v>58</v>
      </c>
      <c r="E18" s="57"/>
      <c r="F18" s="76"/>
      <c r="G18" s="76"/>
    </row>
    <row r="19" spans="2:7" ht="20.100000000000001" customHeight="1" x14ac:dyDescent="0.3">
      <c r="B19" s="68"/>
      <c r="C19" s="68"/>
      <c r="D19" s="59" t="s">
        <v>7</v>
      </c>
      <c r="E19" s="57"/>
      <c r="F19" s="76"/>
      <c r="G19" s="76"/>
    </row>
    <row r="20" spans="2:7" ht="69" customHeight="1" x14ac:dyDescent="0.3">
      <c r="B20" s="68"/>
      <c r="C20" s="68"/>
      <c r="D20" s="50" t="s">
        <v>59</v>
      </c>
      <c r="E20" s="57"/>
      <c r="F20" s="76"/>
      <c r="G20" s="76"/>
    </row>
    <row r="21" spans="2:7" ht="20.100000000000001" customHeight="1" x14ac:dyDescent="0.3">
      <c r="B21" s="68"/>
      <c r="C21" s="68"/>
      <c r="D21" s="59" t="s">
        <v>8</v>
      </c>
      <c r="E21" s="57"/>
      <c r="F21" s="76"/>
      <c r="G21" s="76"/>
    </row>
    <row r="22" spans="2:7" ht="20.100000000000001" customHeight="1" x14ac:dyDescent="0.3">
      <c r="B22" s="68"/>
      <c r="C22" s="68"/>
      <c r="D22" s="59" t="s">
        <v>9</v>
      </c>
      <c r="E22" s="57"/>
      <c r="F22" s="76"/>
      <c r="G22" s="76"/>
    </row>
    <row r="23" spans="2:7" x14ac:dyDescent="0.3">
      <c r="B23" s="68"/>
      <c r="C23" s="68">
        <v>11003</v>
      </c>
      <c r="D23" s="59" t="s">
        <v>14</v>
      </c>
      <c r="E23" s="61">
        <f>'h2'!H33</f>
        <v>-70480.793777903964</v>
      </c>
      <c r="F23" s="76"/>
      <c r="G23" s="76"/>
    </row>
    <row r="24" spans="2:7" ht="15.75" customHeight="1" x14ac:dyDescent="0.3">
      <c r="B24" s="68"/>
      <c r="C24" s="68"/>
      <c r="D24" s="50" t="s">
        <v>86</v>
      </c>
      <c r="E24" s="59"/>
      <c r="F24" s="76"/>
      <c r="G24" s="76"/>
    </row>
    <row r="25" spans="2:7" ht="21.75" customHeight="1" x14ac:dyDescent="0.3">
      <c r="B25" s="68"/>
      <c r="C25" s="68"/>
      <c r="D25" s="59" t="s">
        <v>7</v>
      </c>
      <c r="E25" s="57"/>
      <c r="F25" s="76"/>
      <c r="G25" s="76"/>
    </row>
    <row r="26" spans="2:7" ht="21.75" customHeight="1" x14ac:dyDescent="0.3">
      <c r="B26" s="68"/>
      <c r="C26" s="68"/>
      <c r="D26" s="51" t="s">
        <v>87</v>
      </c>
      <c r="E26" s="57"/>
      <c r="F26" s="76"/>
      <c r="G26" s="76"/>
    </row>
    <row r="27" spans="2:7" x14ac:dyDescent="0.3">
      <c r="B27" s="68"/>
      <c r="C27" s="68"/>
      <c r="D27" s="59" t="s">
        <v>8</v>
      </c>
      <c r="E27" s="57"/>
      <c r="F27" s="76"/>
      <c r="G27" s="76"/>
    </row>
    <row r="28" spans="2:7" ht="20.100000000000001" customHeight="1" x14ac:dyDescent="0.3">
      <c r="B28" s="68"/>
      <c r="C28" s="68"/>
      <c r="D28" s="51" t="s">
        <v>9</v>
      </c>
      <c r="E28" s="57"/>
      <c r="F28" s="76"/>
      <c r="G28" s="76"/>
    </row>
    <row r="29" spans="2:7" ht="20.100000000000001" customHeight="1" x14ac:dyDescent="0.3">
      <c r="B29" s="68"/>
      <c r="C29" s="68">
        <v>11005</v>
      </c>
      <c r="D29" s="59" t="s">
        <v>14</v>
      </c>
      <c r="E29" s="56">
        <f>'h2'!H42</f>
        <v>3046.3926300000003</v>
      </c>
      <c r="F29" s="76"/>
      <c r="G29" s="76"/>
    </row>
    <row r="30" spans="2:7" ht="36" customHeight="1" x14ac:dyDescent="0.3">
      <c r="B30" s="68"/>
      <c r="C30" s="68"/>
      <c r="D30" s="59" t="s">
        <v>57</v>
      </c>
      <c r="E30" s="57"/>
      <c r="F30" s="76"/>
      <c r="G30" s="76"/>
    </row>
    <row r="31" spans="2:7" ht="20.100000000000001" customHeight="1" x14ac:dyDescent="0.3">
      <c r="B31" s="68"/>
      <c r="C31" s="68"/>
      <c r="D31" s="59" t="s">
        <v>7</v>
      </c>
      <c r="E31" s="57"/>
      <c r="F31" s="76"/>
      <c r="G31" s="76"/>
    </row>
    <row r="32" spans="2:7" ht="51.75" x14ac:dyDescent="0.3">
      <c r="B32" s="68"/>
      <c r="C32" s="68"/>
      <c r="D32" s="50" t="s">
        <v>60</v>
      </c>
      <c r="E32" s="57"/>
      <c r="F32" s="76"/>
      <c r="G32" s="76"/>
    </row>
    <row r="33" spans="2:7" ht="20.100000000000001" customHeight="1" x14ac:dyDescent="0.3">
      <c r="B33" s="68"/>
      <c r="C33" s="68"/>
      <c r="D33" s="59" t="s">
        <v>8</v>
      </c>
      <c r="E33" s="57"/>
      <c r="F33" s="76"/>
      <c r="G33" s="76"/>
    </row>
    <row r="34" spans="2:7" ht="20.100000000000001" customHeight="1" x14ac:dyDescent="0.3">
      <c r="B34" s="68"/>
      <c r="C34" s="68"/>
      <c r="D34" s="59" t="s">
        <v>9</v>
      </c>
      <c r="E34" s="57"/>
      <c r="F34" s="76"/>
      <c r="G34" s="76"/>
    </row>
    <row r="35" spans="2:7" ht="26.25" customHeight="1" x14ac:dyDescent="0.3">
      <c r="B35" s="57"/>
      <c r="C35" s="57"/>
      <c r="D35" s="55" t="s">
        <v>105</v>
      </c>
      <c r="E35" s="121">
        <f>E36</f>
        <v>0</v>
      </c>
      <c r="F35" s="76"/>
      <c r="G35" s="76"/>
    </row>
    <row r="36" spans="2:7" x14ac:dyDescent="0.3">
      <c r="B36" s="55">
        <v>1139</v>
      </c>
      <c r="C36" s="57"/>
      <c r="D36" s="57" t="s">
        <v>4</v>
      </c>
      <c r="E36" s="56">
        <f>E42+E48</f>
        <v>0</v>
      </c>
      <c r="F36" s="76"/>
      <c r="G36" s="76"/>
    </row>
    <row r="37" spans="2:7" x14ac:dyDescent="0.3">
      <c r="B37" s="57"/>
      <c r="C37" s="57"/>
      <c r="D37" s="57" t="s">
        <v>106</v>
      </c>
      <c r="E37" s="57"/>
      <c r="F37" s="76"/>
      <c r="G37" s="76"/>
    </row>
    <row r="38" spans="2:7" x14ac:dyDescent="0.3">
      <c r="B38" s="57"/>
      <c r="C38" s="57"/>
      <c r="D38" s="57" t="s">
        <v>5</v>
      </c>
      <c r="E38" s="57"/>
      <c r="F38" s="76"/>
      <c r="G38" s="76"/>
    </row>
    <row r="39" spans="2:7" ht="51.75" x14ac:dyDescent="0.3">
      <c r="B39" s="57"/>
      <c r="C39" s="57"/>
      <c r="D39" s="57" t="s">
        <v>107</v>
      </c>
      <c r="E39" s="57"/>
      <c r="F39" s="76"/>
      <c r="G39" s="76"/>
    </row>
    <row r="40" spans="2:7" x14ac:dyDescent="0.3">
      <c r="B40" s="57"/>
      <c r="C40" s="57"/>
      <c r="D40" s="57" t="s">
        <v>6</v>
      </c>
      <c r="E40" s="59"/>
      <c r="F40" s="76"/>
      <c r="G40" s="76"/>
    </row>
    <row r="41" spans="2:7" ht="34.5" x14ac:dyDescent="0.3">
      <c r="B41" s="57"/>
      <c r="C41" s="57"/>
      <c r="D41" s="57" t="s">
        <v>108</v>
      </c>
      <c r="E41" s="59"/>
      <c r="F41" s="76"/>
      <c r="G41" s="76"/>
    </row>
    <row r="42" spans="2:7" x14ac:dyDescent="0.3">
      <c r="B42" s="57"/>
      <c r="C42" s="57">
        <v>11001</v>
      </c>
      <c r="D42" s="57" t="s">
        <v>109</v>
      </c>
      <c r="E42" s="61">
        <f>-E48</f>
        <v>70480.793777903964</v>
      </c>
      <c r="F42" s="76"/>
      <c r="G42" s="76"/>
    </row>
    <row r="43" spans="2:7" x14ac:dyDescent="0.3">
      <c r="B43" s="57"/>
      <c r="C43" s="57"/>
      <c r="D43" s="57" t="s">
        <v>106</v>
      </c>
      <c r="E43" s="59"/>
      <c r="F43" s="76"/>
      <c r="G43" s="76"/>
    </row>
    <row r="44" spans="2:7" x14ac:dyDescent="0.3">
      <c r="B44" s="57"/>
      <c r="C44" s="57"/>
      <c r="D44" s="57" t="s">
        <v>7</v>
      </c>
      <c r="E44" s="59"/>
      <c r="F44" s="76"/>
      <c r="G44" s="76"/>
    </row>
    <row r="45" spans="2:7" ht="69" x14ac:dyDescent="0.3">
      <c r="B45" s="57"/>
      <c r="C45" s="57"/>
      <c r="D45" s="57" t="s">
        <v>110</v>
      </c>
      <c r="E45" s="59"/>
      <c r="F45" s="76"/>
      <c r="G45" s="76"/>
    </row>
    <row r="46" spans="2:7" x14ac:dyDescent="0.3">
      <c r="B46" s="57"/>
      <c r="C46" s="57"/>
      <c r="D46" s="57" t="s">
        <v>8</v>
      </c>
      <c r="E46" s="59"/>
      <c r="F46" s="76"/>
      <c r="G46" s="76"/>
    </row>
    <row r="47" spans="2:7" x14ac:dyDescent="0.3">
      <c r="B47" s="57"/>
      <c r="C47" s="57"/>
      <c r="D47" s="57" t="s">
        <v>9</v>
      </c>
      <c r="E47" s="59"/>
      <c r="F47" s="76"/>
      <c r="G47" s="76"/>
    </row>
    <row r="48" spans="2:7" x14ac:dyDescent="0.3">
      <c r="B48" s="57"/>
      <c r="C48" s="57">
        <v>11001</v>
      </c>
      <c r="D48" s="57" t="s">
        <v>109</v>
      </c>
      <c r="E48" s="61">
        <f>'h2'!H77</f>
        <v>-70480.793777903964</v>
      </c>
      <c r="F48" s="76"/>
      <c r="G48" s="76"/>
    </row>
    <row r="49" spans="2:7" x14ac:dyDescent="0.3">
      <c r="B49" s="57"/>
      <c r="C49" s="57"/>
      <c r="D49" s="57" t="s">
        <v>106</v>
      </c>
      <c r="E49" s="59"/>
      <c r="F49" s="76"/>
      <c r="G49" s="76"/>
    </row>
    <row r="50" spans="2:7" x14ac:dyDescent="0.3">
      <c r="B50" s="57"/>
      <c r="C50" s="57"/>
      <c r="D50" s="57" t="s">
        <v>7</v>
      </c>
      <c r="E50" s="59"/>
      <c r="F50" s="76"/>
      <c r="G50" s="76"/>
    </row>
    <row r="51" spans="2:7" ht="69" x14ac:dyDescent="0.3">
      <c r="B51" s="57"/>
      <c r="C51" s="57"/>
      <c r="D51" s="57" t="s">
        <v>110</v>
      </c>
      <c r="E51" s="57"/>
      <c r="F51" s="76"/>
      <c r="G51" s="76"/>
    </row>
    <row r="52" spans="2:7" x14ac:dyDescent="0.3">
      <c r="B52" s="57"/>
      <c r="C52" s="57"/>
      <c r="D52" s="57" t="s">
        <v>8</v>
      </c>
      <c r="E52" s="57"/>
      <c r="F52" s="76"/>
      <c r="G52" s="76"/>
    </row>
    <row r="53" spans="2:7" x14ac:dyDescent="0.3">
      <c r="B53" s="57"/>
      <c r="C53" s="57"/>
      <c r="D53" s="57" t="s">
        <v>9</v>
      </c>
      <c r="E53" s="57"/>
      <c r="F53" s="76"/>
      <c r="G53" s="76"/>
    </row>
    <row r="54" spans="2:7" x14ac:dyDescent="0.3">
      <c r="B54" s="52"/>
      <c r="C54" s="52"/>
      <c r="D54" s="52"/>
      <c r="E54" s="52"/>
      <c r="F54" s="76"/>
      <c r="G54" s="76"/>
    </row>
    <row r="55" spans="2:7" x14ac:dyDescent="0.3">
      <c r="F55" s="76"/>
      <c r="G55" s="76"/>
    </row>
    <row r="56" spans="2:7" x14ac:dyDescent="0.3">
      <c r="F56" s="76"/>
      <c r="G56" s="76"/>
    </row>
    <row r="57" spans="2:7" x14ac:dyDescent="0.3">
      <c r="F57" s="76"/>
      <c r="G57" s="76"/>
    </row>
    <row r="58" spans="2:7" x14ac:dyDescent="0.3">
      <c r="F58" s="136"/>
      <c r="G58" s="136"/>
    </row>
  </sheetData>
  <mergeCells count="6">
    <mergeCell ref="D1:F1"/>
    <mergeCell ref="D2:F2"/>
    <mergeCell ref="D3:F3"/>
    <mergeCell ref="B5:F5"/>
    <mergeCell ref="B7:C7"/>
    <mergeCell ref="D7:D8"/>
  </mergeCells>
  <pageMargins left="0.70866141732283505" right="0.70866141732283505" top="0.74803149606299202" bottom="0.74803149606299202" header="0.31496062992126" footer="0.31496062992126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zoomScaleNormal="100" zoomScaleSheetLayoutView="100" workbookViewId="0">
      <selection activeCell="H6" sqref="H6"/>
    </sheetView>
  </sheetViews>
  <sheetFormatPr defaultRowHeight="17.25" x14ac:dyDescent="0.3"/>
  <cols>
    <col min="1" max="1" width="5.7109375" style="70" customWidth="1"/>
    <col min="2" max="2" width="5.5703125" style="70" customWidth="1"/>
    <col min="3" max="3" width="5.85546875" style="70" customWidth="1"/>
    <col min="4" max="4" width="11.5703125" style="70" customWidth="1"/>
    <col min="5" max="5" width="16.5703125" style="70" customWidth="1"/>
    <col min="6" max="6" width="81.42578125" style="70" customWidth="1"/>
    <col min="7" max="7" width="6" style="70" hidden="1" customWidth="1"/>
    <col min="8" max="8" width="28.140625" style="70" customWidth="1"/>
    <col min="9" max="9" width="21.42578125" style="70" customWidth="1"/>
    <col min="10" max="10" width="20.5703125" style="70" customWidth="1"/>
    <col min="11" max="11" width="22.42578125" style="70" customWidth="1"/>
    <col min="12" max="16384" width="9.140625" style="70"/>
  </cols>
  <sheetData>
    <row r="1" spans="1:9" x14ac:dyDescent="0.3">
      <c r="F1" s="160" t="s">
        <v>99</v>
      </c>
      <c r="G1" s="160"/>
      <c r="H1" s="160"/>
      <c r="I1" s="160"/>
    </row>
    <row r="2" spans="1:9" x14ac:dyDescent="0.3">
      <c r="F2" s="160" t="s">
        <v>97</v>
      </c>
      <c r="G2" s="160"/>
      <c r="H2" s="160"/>
      <c r="I2" s="160"/>
    </row>
    <row r="3" spans="1:9" x14ac:dyDescent="0.3">
      <c r="F3" s="160" t="s">
        <v>98</v>
      </c>
      <c r="G3" s="160"/>
      <c r="H3" s="160"/>
      <c r="I3" s="160"/>
    </row>
    <row r="5" spans="1:9" ht="47.25" customHeight="1" x14ac:dyDescent="0.3">
      <c r="A5" s="167" t="s">
        <v>85</v>
      </c>
      <c r="B5" s="167"/>
      <c r="C5" s="167"/>
      <c r="D5" s="167"/>
      <c r="E5" s="167"/>
      <c r="F5" s="167"/>
      <c r="G5" s="167"/>
      <c r="H5" s="167"/>
      <c r="I5" s="146"/>
    </row>
    <row r="6" spans="1:9" x14ac:dyDescent="0.3">
      <c r="H6" s="155" t="s">
        <v>89</v>
      </c>
      <c r="I6" s="12"/>
    </row>
    <row r="7" spans="1:9" ht="123.75" customHeight="1" x14ac:dyDescent="0.3">
      <c r="A7" s="161" t="s">
        <v>19</v>
      </c>
      <c r="B7" s="161"/>
      <c r="C7" s="161"/>
      <c r="D7" s="161" t="s">
        <v>0</v>
      </c>
      <c r="E7" s="161"/>
      <c r="F7" s="162" t="s">
        <v>20</v>
      </c>
      <c r="G7" s="142"/>
      <c r="H7" s="147" t="s">
        <v>21</v>
      </c>
      <c r="I7" s="71"/>
    </row>
    <row r="8" spans="1:9" ht="31.5" customHeight="1" x14ac:dyDescent="0.3">
      <c r="A8" s="165" t="s">
        <v>22</v>
      </c>
      <c r="B8" s="165" t="s">
        <v>23</v>
      </c>
      <c r="C8" s="165" t="s">
        <v>24</v>
      </c>
      <c r="D8" s="161" t="s">
        <v>25</v>
      </c>
      <c r="E8" s="166" t="s">
        <v>26</v>
      </c>
      <c r="F8" s="163"/>
      <c r="G8" s="147" t="s">
        <v>16</v>
      </c>
      <c r="H8" s="162" t="s">
        <v>18</v>
      </c>
    </row>
    <row r="9" spans="1:9" ht="16.5" customHeight="1" x14ac:dyDescent="0.3">
      <c r="A9" s="165"/>
      <c r="B9" s="165"/>
      <c r="C9" s="165"/>
      <c r="D9" s="161"/>
      <c r="E9" s="166"/>
      <c r="F9" s="164"/>
      <c r="G9" s="61"/>
      <c r="H9" s="164"/>
    </row>
    <row r="10" spans="1:9" s="102" customFormat="1" x14ac:dyDescent="0.3">
      <c r="A10" s="150"/>
      <c r="B10" s="150"/>
      <c r="C10" s="150"/>
      <c r="D10" s="149"/>
      <c r="E10" s="101"/>
      <c r="F10" s="58" t="s">
        <v>94</v>
      </c>
      <c r="G10" s="92"/>
      <c r="H10" s="92">
        <f>H12+H51</f>
        <v>0</v>
      </c>
    </row>
    <row r="11" spans="1:9" s="102" customFormat="1" x14ac:dyDescent="0.3">
      <c r="A11" s="150"/>
      <c r="B11" s="150"/>
      <c r="C11" s="150"/>
      <c r="D11" s="149"/>
      <c r="E11" s="101"/>
      <c r="F11" s="58" t="str">
        <f>F13</f>
        <v xml:space="preserve"> այդ թվում`</v>
      </c>
      <c r="G11" s="92"/>
      <c r="H11" s="92"/>
    </row>
    <row r="12" spans="1:9" s="102" customFormat="1" ht="36" customHeight="1" x14ac:dyDescent="0.3">
      <c r="A12" s="150"/>
      <c r="B12" s="150"/>
      <c r="C12" s="150"/>
      <c r="D12" s="149"/>
      <c r="E12" s="101"/>
      <c r="F12" s="58" t="str">
        <f>F20</f>
        <v xml:space="preserve">ՀՀ տարածքային կառավարման և ենթակառուցվածքների նախարարություն </v>
      </c>
      <c r="G12" s="92"/>
      <c r="H12" s="92">
        <f>H14</f>
        <v>0</v>
      </c>
    </row>
    <row r="13" spans="1:9" x14ac:dyDescent="0.3">
      <c r="A13" s="148"/>
      <c r="B13" s="148"/>
      <c r="C13" s="148"/>
      <c r="D13" s="148"/>
      <c r="E13" s="148"/>
      <c r="F13" s="148" t="s">
        <v>27</v>
      </c>
      <c r="G13" s="148"/>
      <c r="H13" s="147"/>
    </row>
    <row r="14" spans="1:9" s="102" customFormat="1" ht="25.5" customHeight="1" x14ac:dyDescent="0.3">
      <c r="A14" s="62" t="s">
        <v>28</v>
      </c>
      <c r="B14" s="62"/>
      <c r="C14" s="62"/>
      <c r="D14" s="58"/>
      <c r="E14" s="58"/>
      <c r="F14" s="58" t="s">
        <v>29</v>
      </c>
      <c r="G14" s="92"/>
      <c r="H14" s="92">
        <f>H16</f>
        <v>0</v>
      </c>
    </row>
    <row r="15" spans="1:9" x14ac:dyDescent="0.3">
      <c r="A15" s="62"/>
      <c r="B15" s="63"/>
      <c r="C15" s="63"/>
      <c r="D15" s="148"/>
      <c r="E15" s="148"/>
      <c r="F15" s="148" t="s">
        <v>27</v>
      </c>
      <c r="G15" s="148"/>
      <c r="H15" s="147"/>
    </row>
    <row r="16" spans="1:9" s="102" customFormat="1" ht="20.25" customHeight="1" x14ac:dyDescent="0.3">
      <c r="A16" s="62"/>
      <c r="B16" s="62" t="s">
        <v>30</v>
      </c>
      <c r="C16" s="62"/>
      <c r="D16" s="58"/>
      <c r="E16" s="58"/>
      <c r="F16" s="58" t="s">
        <v>31</v>
      </c>
      <c r="G16" s="92"/>
      <c r="H16" s="92">
        <f>H18</f>
        <v>0</v>
      </c>
    </row>
    <row r="17" spans="1:10" x14ac:dyDescent="0.3">
      <c r="A17" s="62"/>
      <c r="B17" s="62"/>
      <c r="C17" s="62"/>
      <c r="D17" s="148"/>
      <c r="E17" s="148"/>
      <c r="F17" s="148" t="s">
        <v>27</v>
      </c>
      <c r="G17" s="148"/>
      <c r="H17" s="147"/>
    </row>
    <row r="18" spans="1:10" s="102" customFormat="1" ht="19.5" customHeight="1" x14ac:dyDescent="0.3">
      <c r="A18" s="62"/>
      <c r="B18" s="62"/>
      <c r="C18" s="62" t="s">
        <v>28</v>
      </c>
      <c r="D18" s="58"/>
      <c r="E18" s="58"/>
      <c r="F18" s="58" t="s">
        <v>32</v>
      </c>
      <c r="G18" s="92"/>
      <c r="H18" s="92">
        <f>H21</f>
        <v>0</v>
      </c>
    </row>
    <row r="19" spans="1:10" x14ac:dyDescent="0.3">
      <c r="A19" s="62"/>
      <c r="B19" s="62"/>
      <c r="C19" s="63"/>
      <c r="D19" s="148"/>
      <c r="E19" s="148"/>
      <c r="F19" s="148" t="s">
        <v>27</v>
      </c>
      <c r="G19" s="64"/>
      <c r="H19" s="147"/>
    </row>
    <row r="20" spans="1:10" ht="33" customHeight="1" x14ac:dyDescent="0.3">
      <c r="A20" s="63"/>
      <c r="B20" s="63"/>
      <c r="C20" s="63"/>
      <c r="D20" s="148"/>
      <c r="E20" s="148"/>
      <c r="F20" s="148" t="s">
        <v>15</v>
      </c>
      <c r="G20" s="61"/>
      <c r="H20" s="151">
        <f>H21</f>
        <v>0</v>
      </c>
    </row>
    <row r="21" spans="1:10" ht="34.5" x14ac:dyDescent="0.3">
      <c r="A21" s="63"/>
      <c r="B21" s="63"/>
      <c r="C21" s="63"/>
      <c r="D21" s="148">
        <v>1176</v>
      </c>
      <c r="E21" s="148"/>
      <c r="F21" s="148" t="s">
        <v>11</v>
      </c>
      <c r="G21" s="61"/>
      <c r="H21" s="61">
        <f>+H23+H42+H33</f>
        <v>0</v>
      </c>
    </row>
    <row r="22" spans="1:10" x14ac:dyDescent="0.3">
      <c r="A22" s="63"/>
      <c r="B22" s="62"/>
      <c r="C22" s="63"/>
      <c r="D22" s="148"/>
      <c r="E22" s="148"/>
      <c r="F22" s="148" t="s">
        <v>27</v>
      </c>
      <c r="G22" s="64"/>
      <c r="H22" s="147"/>
    </row>
    <row r="23" spans="1:10" ht="41.25" customHeight="1" x14ac:dyDescent="0.3">
      <c r="A23" s="63"/>
      <c r="B23" s="63"/>
      <c r="C23" s="63"/>
      <c r="D23" s="65"/>
      <c r="E23" s="65">
        <v>11001</v>
      </c>
      <c r="F23" s="50" t="s">
        <v>58</v>
      </c>
      <c r="G23" s="61"/>
      <c r="H23" s="61">
        <f>H25</f>
        <v>67434.401147903962</v>
      </c>
      <c r="I23" s="152"/>
    </row>
    <row r="24" spans="1:10" x14ac:dyDescent="0.3">
      <c r="A24" s="63"/>
      <c r="B24" s="63"/>
      <c r="C24" s="62"/>
      <c r="D24" s="65"/>
      <c r="E24" s="65"/>
      <c r="F24" s="148" t="s">
        <v>33</v>
      </c>
      <c r="G24" s="64"/>
      <c r="H24" s="147"/>
    </row>
    <row r="25" spans="1:10" ht="34.5" x14ac:dyDescent="0.3">
      <c r="A25" s="63"/>
      <c r="B25" s="63"/>
      <c r="C25" s="63"/>
      <c r="D25" s="66"/>
      <c r="E25" s="66"/>
      <c r="F25" s="148" t="s">
        <v>34</v>
      </c>
      <c r="G25" s="61"/>
      <c r="H25" s="61">
        <f>H27</f>
        <v>67434.401147903962</v>
      </c>
      <c r="I25" s="152"/>
      <c r="J25" s="152"/>
    </row>
    <row r="26" spans="1:10" ht="34.5" x14ac:dyDescent="0.3">
      <c r="A26" s="63"/>
      <c r="B26" s="63"/>
      <c r="C26" s="63"/>
      <c r="D26" s="65"/>
      <c r="E26" s="65"/>
      <c r="F26" s="148" t="s">
        <v>35</v>
      </c>
      <c r="G26" s="64"/>
      <c r="H26" s="147"/>
    </row>
    <row r="27" spans="1:10" x14ac:dyDescent="0.3">
      <c r="A27" s="63"/>
      <c r="B27" s="63"/>
      <c r="C27" s="63"/>
      <c r="D27" s="65"/>
      <c r="E27" s="65"/>
      <c r="F27" s="148" t="s">
        <v>36</v>
      </c>
      <c r="G27" s="61"/>
      <c r="H27" s="61">
        <f t="shared" ref="H27" si="0">H28</f>
        <v>67434.401147903962</v>
      </c>
    </row>
    <row r="28" spans="1:10" x14ac:dyDescent="0.3">
      <c r="A28" s="63"/>
      <c r="B28" s="63"/>
      <c r="C28" s="63"/>
      <c r="D28" s="65"/>
      <c r="E28" s="65"/>
      <c r="F28" s="148" t="s">
        <v>37</v>
      </c>
      <c r="G28" s="61"/>
      <c r="H28" s="61">
        <f>H29</f>
        <v>67434.401147903962</v>
      </c>
    </row>
    <row r="29" spans="1:10" x14ac:dyDescent="0.3">
      <c r="A29" s="63"/>
      <c r="B29" s="63"/>
      <c r="C29" s="63"/>
      <c r="D29" s="65"/>
      <c r="E29" s="65"/>
      <c r="F29" s="50" t="s">
        <v>61</v>
      </c>
      <c r="G29" s="61"/>
      <c r="H29" s="61">
        <f>+H30</f>
        <v>67434.401147903962</v>
      </c>
    </row>
    <row r="30" spans="1:10" x14ac:dyDescent="0.3">
      <c r="A30" s="63"/>
      <c r="B30" s="63"/>
      <c r="C30" s="63"/>
      <c r="D30" s="65"/>
      <c r="E30" s="65"/>
      <c r="F30" s="50" t="s">
        <v>62</v>
      </c>
      <c r="G30" s="61"/>
      <c r="H30" s="61">
        <f>+H31+H32</f>
        <v>67434.401147903962</v>
      </c>
    </row>
    <row r="31" spans="1:10" x14ac:dyDescent="0.3">
      <c r="A31" s="63"/>
      <c r="B31" s="63"/>
      <c r="C31" s="63"/>
      <c r="D31" s="65"/>
      <c r="E31" s="65"/>
      <c r="F31" s="50" t="s">
        <v>63</v>
      </c>
      <c r="G31" s="61"/>
      <c r="H31" s="61">
        <f>+'[1]31աշխատավարձի ֆոնդ'!$L$29/1000</f>
        <v>58503.329999871967</v>
      </c>
    </row>
    <row r="32" spans="1:10" x14ac:dyDescent="0.3">
      <c r="A32" s="63"/>
      <c r="B32" s="63"/>
      <c r="C32" s="63"/>
      <c r="D32" s="65"/>
      <c r="E32" s="65"/>
      <c r="F32" s="50" t="s">
        <v>64</v>
      </c>
      <c r="G32" s="61"/>
      <c r="H32" s="61">
        <f>+'[1]31աշխատավարձի ֆոնդ'!$L$30/1000</f>
        <v>8931.0711480319951</v>
      </c>
    </row>
    <row r="33" spans="1:9" x14ac:dyDescent="0.3">
      <c r="A33" s="63"/>
      <c r="B33" s="63"/>
      <c r="C33" s="63"/>
      <c r="D33" s="65"/>
      <c r="E33" s="65">
        <v>11003</v>
      </c>
      <c r="F33" s="50" t="s">
        <v>86</v>
      </c>
      <c r="G33" s="61"/>
      <c r="H33" s="61">
        <f>H35</f>
        <v>-70480.793777903964</v>
      </c>
    </row>
    <row r="34" spans="1:9" x14ac:dyDescent="0.3">
      <c r="A34" s="63"/>
      <c r="B34" s="63"/>
      <c r="C34" s="62"/>
      <c r="D34" s="65"/>
      <c r="E34" s="65"/>
      <c r="F34" s="148" t="s">
        <v>33</v>
      </c>
      <c r="G34" s="64"/>
      <c r="H34" s="147"/>
    </row>
    <row r="35" spans="1:9" ht="34.5" x14ac:dyDescent="0.3">
      <c r="A35" s="63"/>
      <c r="B35" s="63"/>
      <c r="C35" s="63"/>
      <c r="D35" s="66"/>
      <c r="E35" s="66"/>
      <c r="F35" s="148" t="s">
        <v>34</v>
      </c>
      <c r="G35" s="61"/>
      <c r="H35" s="61">
        <f>+H37</f>
        <v>-70480.793777903964</v>
      </c>
    </row>
    <row r="36" spans="1:9" ht="34.5" x14ac:dyDescent="0.3">
      <c r="A36" s="63"/>
      <c r="B36" s="63"/>
      <c r="C36" s="63"/>
      <c r="D36" s="65"/>
      <c r="E36" s="65"/>
      <c r="F36" s="148" t="s">
        <v>35</v>
      </c>
      <c r="G36" s="64"/>
      <c r="H36" s="147"/>
    </row>
    <row r="37" spans="1:9" x14ac:dyDescent="0.3">
      <c r="A37" s="63"/>
      <c r="B37" s="63"/>
      <c r="C37" s="63"/>
      <c r="D37" s="65"/>
      <c r="E37" s="65"/>
      <c r="F37" s="148" t="s">
        <v>36</v>
      </c>
      <c r="G37" s="61"/>
      <c r="H37" s="61">
        <f t="shared" ref="H37:H40" si="1">H38</f>
        <v>-70480.793777903964</v>
      </c>
    </row>
    <row r="38" spans="1:9" x14ac:dyDescent="0.3">
      <c r="A38" s="63"/>
      <c r="B38" s="63"/>
      <c r="C38" s="63"/>
      <c r="D38" s="65"/>
      <c r="E38" s="65"/>
      <c r="F38" s="148" t="s">
        <v>37</v>
      </c>
      <c r="G38" s="61"/>
      <c r="H38" s="61">
        <f t="shared" si="1"/>
        <v>-70480.793777903964</v>
      </c>
    </row>
    <row r="39" spans="1:9" x14ac:dyDescent="0.3">
      <c r="A39" s="63"/>
      <c r="B39" s="63"/>
      <c r="C39" s="63"/>
      <c r="D39" s="65"/>
      <c r="E39" s="65"/>
      <c r="F39" s="148" t="s">
        <v>38</v>
      </c>
      <c r="G39" s="61"/>
      <c r="H39" s="61">
        <f>+H40</f>
        <v>-70480.793777903964</v>
      </c>
    </row>
    <row r="40" spans="1:9" x14ac:dyDescent="0.3">
      <c r="A40" s="67"/>
      <c r="B40" s="67"/>
      <c r="C40" s="67"/>
      <c r="D40" s="65"/>
      <c r="E40" s="65"/>
      <c r="F40" s="50" t="s">
        <v>54</v>
      </c>
      <c r="G40" s="61"/>
      <c r="H40" s="61">
        <f t="shared" si="1"/>
        <v>-70480.793777903964</v>
      </c>
    </row>
    <row r="41" spans="1:9" x14ac:dyDescent="0.3">
      <c r="A41" s="67"/>
      <c r="B41" s="67"/>
      <c r="C41" s="67"/>
      <c r="D41" s="65"/>
      <c r="E41" s="65"/>
      <c r="F41" s="50" t="s">
        <v>88</v>
      </c>
      <c r="G41" s="69"/>
      <c r="H41" s="61">
        <f>-H42-H23</f>
        <v>-70480.793777903964</v>
      </c>
    </row>
    <row r="42" spans="1:9" ht="30.75" customHeight="1" x14ac:dyDescent="0.3">
      <c r="A42" s="63"/>
      <c r="B42" s="63"/>
      <c r="C42" s="63"/>
      <c r="D42" s="65"/>
      <c r="E42" s="65">
        <v>11005</v>
      </c>
      <c r="F42" s="148" t="s">
        <v>65</v>
      </c>
      <c r="G42" s="61"/>
      <c r="H42" s="61">
        <f>H44</f>
        <v>3046.3926300000003</v>
      </c>
      <c r="I42" s="153"/>
    </row>
    <row r="43" spans="1:9" x14ac:dyDescent="0.3">
      <c r="A43" s="63"/>
      <c r="B43" s="63"/>
      <c r="C43" s="62"/>
      <c r="D43" s="65"/>
      <c r="E43" s="65"/>
      <c r="F43" s="148" t="s">
        <v>33</v>
      </c>
      <c r="G43" s="64"/>
      <c r="H43" s="147"/>
    </row>
    <row r="44" spans="1:9" ht="34.5" x14ac:dyDescent="0.3">
      <c r="A44" s="63"/>
      <c r="B44" s="63"/>
      <c r="C44" s="63"/>
      <c r="D44" s="66"/>
      <c r="E44" s="66"/>
      <c r="F44" s="148" t="s">
        <v>34</v>
      </c>
      <c r="G44" s="61"/>
      <c r="H44" s="61">
        <f>+H46</f>
        <v>3046.3926300000003</v>
      </c>
    </row>
    <row r="45" spans="1:9" ht="34.5" x14ac:dyDescent="0.3">
      <c r="A45" s="63"/>
      <c r="B45" s="63"/>
      <c r="C45" s="63"/>
      <c r="D45" s="65"/>
      <c r="E45" s="65"/>
      <c r="F45" s="148" t="s">
        <v>35</v>
      </c>
      <c r="G45" s="64"/>
      <c r="H45" s="147"/>
    </row>
    <row r="46" spans="1:9" x14ac:dyDescent="0.3">
      <c r="A46" s="63"/>
      <c r="B46" s="63"/>
      <c r="C46" s="63"/>
      <c r="D46" s="65"/>
      <c r="E46" s="65"/>
      <c r="F46" s="148" t="s">
        <v>36</v>
      </c>
      <c r="G46" s="61"/>
      <c r="H46" s="61">
        <f t="shared" ref="H46:H49" si="2">H47</f>
        <v>3046.3926300000003</v>
      </c>
    </row>
    <row r="47" spans="1:9" x14ac:dyDescent="0.3">
      <c r="A47" s="63"/>
      <c r="B47" s="63"/>
      <c r="C47" s="63"/>
      <c r="D47" s="65"/>
      <c r="E47" s="65"/>
      <c r="F47" s="148" t="s">
        <v>37</v>
      </c>
      <c r="G47" s="61"/>
      <c r="H47" s="61">
        <f t="shared" si="2"/>
        <v>3046.3926300000003</v>
      </c>
    </row>
    <row r="48" spans="1:9" x14ac:dyDescent="0.3">
      <c r="A48" s="63"/>
      <c r="B48" s="63"/>
      <c r="C48" s="63"/>
      <c r="D48" s="65"/>
      <c r="E48" s="65"/>
      <c r="F48" s="148" t="s">
        <v>38</v>
      </c>
      <c r="G48" s="61"/>
      <c r="H48" s="61">
        <f>+H49</f>
        <v>3046.3926300000003</v>
      </c>
    </row>
    <row r="49" spans="1:8" x14ac:dyDescent="0.3">
      <c r="A49" s="67"/>
      <c r="B49" s="67"/>
      <c r="C49" s="67"/>
      <c r="D49" s="65"/>
      <c r="E49" s="65"/>
      <c r="F49" s="148" t="s">
        <v>39</v>
      </c>
      <c r="G49" s="61"/>
      <c r="H49" s="61">
        <f t="shared" si="2"/>
        <v>3046.3926300000003</v>
      </c>
    </row>
    <row r="50" spans="1:8" x14ac:dyDescent="0.3">
      <c r="A50" s="67"/>
      <c r="B50" s="67"/>
      <c r="C50" s="67"/>
      <c r="D50" s="65"/>
      <c r="E50" s="65"/>
      <c r="F50" s="148" t="s">
        <v>53</v>
      </c>
      <c r="G50" s="61"/>
      <c r="H50" s="61">
        <f>'h4'!D45</f>
        <v>3046.3926300000003</v>
      </c>
    </row>
    <row r="51" spans="1:8" s="102" customFormat="1" ht="23.25" customHeight="1" x14ac:dyDescent="0.3">
      <c r="A51" s="100"/>
      <c r="B51" s="100"/>
      <c r="C51" s="100"/>
      <c r="D51" s="101"/>
      <c r="E51" s="101"/>
      <c r="F51" s="58" t="str">
        <f>F60</f>
        <v xml:space="preserve"> ՀՀ կառավարություն</v>
      </c>
      <c r="G51" s="92"/>
      <c r="H51" s="92">
        <f>H52</f>
        <v>0</v>
      </c>
    </row>
    <row r="52" spans="1:8" s="102" customFormat="1" ht="22.5" customHeight="1" x14ac:dyDescent="0.3">
      <c r="A52" s="103">
        <v>11</v>
      </c>
      <c r="B52" s="104"/>
      <c r="C52" s="104"/>
      <c r="D52" s="104"/>
      <c r="E52" s="104"/>
      <c r="F52" s="105" t="s">
        <v>111</v>
      </c>
      <c r="G52" s="92">
        <v>0</v>
      </c>
      <c r="H52" s="92">
        <f>H54</f>
        <v>0</v>
      </c>
    </row>
    <row r="53" spans="1:8" x14ac:dyDescent="0.3">
      <c r="A53" s="106"/>
      <c r="B53" s="107"/>
      <c r="C53" s="107"/>
      <c r="D53" s="107"/>
      <c r="E53" s="107"/>
      <c r="F53" s="108" t="s">
        <v>27</v>
      </c>
      <c r="G53" s="61"/>
      <c r="H53" s="61"/>
    </row>
    <row r="54" spans="1:8" s="102" customFormat="1" x14ac:dyDescent="0.3">
      <c r="A54" s="109"/>
      <c r="B54" s="103" t="s">
        <v>121</v>
      </c>
      <c r="C54" s="110"/>
      <c r="D54" s="104"/>
      <c r="E54" s="104"/>
      <c r="F54" s="105" t="s">
        <v>122</v>
      </c>
      <c r="G54" s="92">
        <v>0</v>
      </c>
      <c r="H54" s="92">
        <f>H56</f>
        <v>0</v>
      </c>
    </row>
    <row r="55" spans="1:8" x14ac:dyDescent="0.3">
      <c r="A55" s="111"/>
      <c r="B55" s="112"/>
      <c r="C55" s="113"/>
      <c r="D55" s="107"/>
      <c r="E55" s="107"/>
      <c r="F55" s="108" t="s">
        <v>27</v>
      </c>
      <c r="G55" s="61"/>
      <c r="H55" s="61"/>
    </row>
    <row r="56" spans="1:8" s="102" customFormat="1" x14ac:dyDescent="0.3">
      <c r="A56" s="109"/>
      <c r="B56" s="110"/>
      <c r="C56" s="103" t="s">
        <v>121</v>
      </c>
      <c r="D56" s="104"/>
      <c r="E56" s="104"/>
      <c r="F56" s="114" t="s">
        <v>106</v>
      </c>
      <c r="G56" s="92">
        <v>0</v>
      </c>
      <c r="H56" s="92">
        <f>H58</f>
        <v>0</v>
      </c>
    </row>
    <row r="57" spans="1:8" x14ac:dyDescent="0.3">
      <c r="A57" s="111"/>
      <c r="B57" s="113"/>
      <c r="C57" s="112"/>
      <c r="D57" s="107"/>
      <c r="E57" s="107"/>
      <c r="F57" s="108" t="s">
        <v>27</v>
      </c>
      <c r="G57" s="61"/>
      <c r="H57" s="61"/>
    </row>
    <row r="58" spans="1:8" x14ac:dyDescent="0.3">
      <c r="A58" s="111"/>
      <c r="B58" s="111"/>
      <c r="C58" s="111"/>
      <c r="D58" s="111">
        <v>1139</v>
      </c>
      <c r="E58" s="107"/>
      <c r="F58" s="108" t="s">
        <v>106</v>
      </c>
      <c r="G58" s="61">
        <v>0</v>
      </c>
      <c r="H58" s="61">
        <f>H60</f>
        <v>0</v>
      </c>
    </row>
    <row r="59" spans="1:8" x14ac:dyDescent="0.3">
      <c r="A59" s="111"/>
      <c r="B59" s="111"/>
      <c r="C59" s="111"/>
      <c r="D59" s="111"/>
      <c r="E59" s="107"/>
      <c r="F59" s="108" t="s">
        <v>27</v>
      </c>
      <c r="G59" s="61"/>
      <c r="H59" s="61"/>
    </row>
    <row r="60" spans="1:8" x14ac:dyDescent="0.3">
      <c r="A60" s="111"/>
      <c r="B60" s="111"/>
      <c r="C60" s="111"/>
      <c r="D60" s="111"/>
      <c r="E60" s="111"/>
      <c r="F60" s="115" t="s">
        <v>105</v>
      </c>
      <c r="G60" s="61">
        <v>0</v>
      </c>
      <c r="H60" s="61">
        <f>H62+H70</f>
        <v>0</v>
      </c>
    </row>
    <row r="61" spans="1:8" x14ac:dyDescent="0.3">
      <c r="A61" s="111"/>
      <c r="B61" s="111"/>
      <c r="C61" s="111"/>
      <c r="D61" s="111"/>
      <c r="E61" s="107"/>
      <c r="F61" s="108" t="s">
        <v>27</v>
      </c>
      <c r="G61" s="61"/>
      <c r="H61" s="61"/>
    </row>
    <row r="62" spans="1:8" x14ac:dyDescent="0.3">
      <c r="A62" s="111"/>
      <c r="B62" s="111"/>
      <c r="C62" s="111"/>
      <c r="D62" s="111"/>
      <c r="E62" s="111" t="s">
        <v>123</v>
      </c>
      <c r="F62" s="108" t="s">
        <v>106</v>
      </c>
      <c r="G62" s="61">
        <v>0</v>
      </c>
      <c r="H62" s="61">
        <f t="shared" ref="H62" si="3">+H63</f>
        <v>70480.793777903964</v>
      </c>
    </row>
    <row r="63" spans="1:8" x14ac:dyDescent="0.3">
      <c r="A63" s="111"/>
      <c r="B63" s="111"/>
      <c r="C63" s="111"/>
      <c r="D63" s="111"/>
      <c r="E63" s="111"/>
      <c r="F63" s="108" t="s">
        <v>112</v>
      </c>
      <c r="G63" s="61">
        <v>0</v>
      </c>
      <c r="H63" s="61">
        <f>+H64</f>
        <v>70480.793777903964</v>
      </c>
    </row>
    <row r="64" spans="1:8" x14ac:dyDescent="0.3">
      <c r="A64" s="111"/>
      <c r="B64" s="111"/>
      <c r="C64" s="111"/>
      <c r="D64" s="111"/>
      <c r="E64" s="111"/>
      <c r="F64" s="115" t="s">
        <v>105</v>
      </c>
      <c r="G64" s="61">
        <v>0</v>
      </c>
      <c r="H64" s="61">
        <f>H66</f>
        <v>70480.793777903964</v>
      </c>
    </row>
    <row r="65" spans="1:8" ht="34.5" x14ac:dyDescent="0.3">
      <c r="A65" s="111"/>
      <c r="B65" s="111"/>
      <c r="C65" s="111"/>
      <c r="D65" s="111"/>
      <c r="E65" s="111"/>
      <c r="F65" s="108" t="s">
        <v>113</v>
      </c>
      <c r="G65" s="61">
        <v>0</v>
      </c>
      <c r="H65" s="61"/>
    </row>
    <row r="66" spans="1:8" x14ac:dyDescent="0.3">
      <c r="A66" s="111"/>
      <c r="B66" s="111"/>
      <c r="C66" s="111"/>
      <c r="D66" s="111"/>
      <c r="E66" s="111"/>
      <c r="F66" s="116" t="s">
        <v>124</v>
      </c>
      <c r="G66" s="61">
        <v>0</v>
      </c>
      <c r="H66" s="61">
        <f>+H68</f>
        <v>70480.793777903964</v>
      </c>
    </row>
    <row r="67" spans="1:8" x14ac:dyDescent="0.3">
      <c r="A67" s="111"/>
      <c r="B67" s="111"/>
      <c r="C67" s="111"/>
      <c r="D67" s="111"/>
      <c r="E67" s="111"/>
      <c r="F67" s="116" t="s">
        <v>37</v>
      </c>
      <c r="G67" s="61"/>
      <c r="H67" s="61"/>
    </row>
    <row r="68" spans="1:8" x14ac:dyDescent="0.3">
      <c r="A68" s="111"/>
      <c r="B68" s="111"/>
      <c r="C68" s="111"/>
      <c r="D68" s="111"/>
      <c r="E68" s="111"/>
      <c r="F68" s="116" t="s">
        <v>114</v>
      </c>
      <c r="G68" s="61">
        <v>0</v>
      </c>
      <c r="H68" s="61">
        <f>H69</f>
        <v>70480.793777903964</v>
      </c>
    </row>
    <row r="69" spans="1:8" x14ac:dyDescent="0.3">
      <c r="A69" s="111"/>
      <c r="B69" s="111"/>
      <c r="C69" s="111"/>
      <c r="D69" s="111"/>
      <c r="E69" s="111"/>
      <c r="F69" s="116" t="s">
        <v>125</v>
      </c>
      <c r="G69" s="61"/>
      <c r="H69" s="61">
        <f>-H70</f>
        <v>70480.793777903964</v>
      </c>
    </row>
    <row r="70" spans="1:8" x14ac:dyDescent="0.3">
      <c r="A70" s="111"/>
      <c r="B70" s="111"/>
      <c r="C70" s="111"/>
      <c r="D70" s="111"/>
      <c r="E70" s="111" t="s">
        <v>123</v>
      </c>
      <c r="F70" s="108" t="s">
        <v>106</v>
      </c>
      <c r="G70" s="61">
        <v>0</v>
      </c>
      <c r="H70" s="154">
        <f>H71</f>
        <v>-70480.793777903964</v>
      </c>
    </row>
    <row r="71" spans="1:8" x14ac:dyDescent="0.3">
      <c r="A71" s="111"/>
      <c r="B71" s="111"/>
      <c r="C71" s="111"/>
      <c r="D71" s="111"/>
      <c r="E71" s="111"/>
      <c r="F71" s="108" t="s">
        <v>112</v>
      </c>
      <c r="G71" s="61">
        <v>0</v>
      </c>
      <c r="H71" s="154">
        <f t="shared" ref="H71:H76" si="4">H35</f>
        <v>-70480.793777903964</v>
      </c>
    </row>
    <row r="72" spans="1:8" x14ac:dyDescent="0.3">
      <c r="A72" s="111"/>
      <c r="B72" s="111"/>
      <c r="C72" s="111"/>
      <c r="D72" s="111"/>
      <c r="E72" s="111"/>
      <c r="F72" s="115" t="s">
        <v>105</v>
      </c>
      <c r="G72" s="61">
        <v>0</v>
      </c>
      <c r="H72" s="154">
        <f>H74</f>
        <v>-70480.793777903964</v>
      </c>
    </row>
    <row r="73" spans="1:8" ht="42" customHeight="1" x14ac:dyDescent="0.3">
      <c r="A73" s="111"/>
      <c r="B73" s="111"/>
      <c r="C73" s="111"/>
      <c r="D73" s="111"/>
      <c r="E73" s="111"/>
      <c r="F73" s="108" t="s">
        <v>113</v>
      </c>
      <c r="G73" s="61">
        <v>0</v>
      </c>
      <c r="H73" s="154"/>
    </row>
    <row r="74" spans="1:8" x14ac:dyDescent="0.3">
      <c r="A74" s="111"/>
      <c r="B74" s="111"/>
      <c r="C74" s="111"/>
      <c r="D74" s="111"/>
      <c r="E74" s="111"/>
      <c r="F74" s="116" t="s">
        <v>124</v>
      </c>
      <c r="H74" s="154">
        <f t="shared" si="4"/>
        <v>-70480.793777903964</v>
      </c>
    </row>
    <row r="75" spans="1:8" x14ac:dyDescent="0.3">
      <c r="A75" s="111"/>
      <c r="B75" s="111"/>
      <c r="C75" s="111"/>
      <c r="D75" s="111"/>
      <c r="E75" s="111"/>
      <c r="F75" s="116" t="s">
        <v>37</v>
      </c>
      <c r="H75" s="154">
        <f t="shared" si="4"/>
        <v>-70480.793777903964</v>
      </c>
    </row>
    <row r="76" spans="1:8" x14ac:dyDescent="0.3">
      <c r="A76" s="111"/>
      <c r="B76" s="111"/>
      <c r="C76" s="111"/>
      <c r="D76" s="111"/>
      <c r="E76" s="111"/>
      <c r="F76" s="116" t="s">
        <v>114</v>
      </c>
      <c r="H76" s="154">
        <f t="shared" si="4"/>
        <v>-70480.793777903964</v>
      </c>
    </row>
    <row r="77" spans="1:8" x14ac:dyDescent="0.3">
      <c r="A77" s="111"/>
      <c r="B77" s="111"/>
      <c r="C77" s="111"/>
      <c r="D77" s="111"/>
      <c r="E77" s="111"/>
      <c r="F77" s="116" t="s">
        <v>125</v>
      </c>
      <c r="H77" s="154">
        <f>H41</f>
        <v>-70480.793777903964</v>
      </c>
    </row>
    <row r="78" spans="1:8" x14ac:dyDescent="0.3">
      <c r="A78" s="48"/>
      <c r="B78" s="48"/>
      <c r="C78" s="48"/>
      <c r="D78" s="48"/>
      <c r="E78" s="48"/>
      <c r="F78" s="49"/>
    </row>
  </sheetData>
  <mergeCells count="13">
    <mergeCell ref="F1:I1"/>
    <mergeCell ref="F2:I2"/>
    <mergeCell ref="F3:I3"/>
    <mergeCell ref="A7:C7"/>
    <mergeCell ref="D7:E7"/>
    <mergeCell ref="F7:F9"/>
    <mergeCell ref="H8:H9"/>
    <mergeCell ref="A8:A9"/>
    <mergeCell ref="B8:B9"/>
    <mergeCell ref="C8:C9"/>
    <mergeCell ref="D8:D9"/>
    <mergeCell ref="E8:E9"/>
    <mergeCell ref="A5:H5"/>
  </mergeCells>
  <pageMargins left="0.19685039370078741" right="0.19685039370078741" top="0.23622047244094491" bottom="0" header="0.31496062992125984" footer="0.31496062992125984"/>
  <pageSetup paperSize="9" scale="73" orientation="landscape" r:id="rId1"/>
  <rowBreaks count="1" manualBreakCount="1">
    <brk id="3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13" zoomScaleNormal="100" zoomScaleSheetLayoutView="90" workbookViewId="0">
      <selection activeCell="D50" sqref="D50"/>
    </sheetView>
  </sheetViews>
  <sheetFormatPr defaultRowHeight="17.25" x14ac:dyDescent="0.3"/>
  <cols>
    <col min="1" max="1" width="9.140625" style="1"/>
    <col min="2" max="2" width="28.42578125" style="1" customWidth="1"/>
    <col min="3" max="3" width="85.85546875" style="1" customWidth="1"/>
    <col min="4" max="4" width="34.7109375" style="1" customWidth="1"/>
    <col min="5" max="5" width="19.42578125" style="1" customWidth="1"/>
    <col min="6" max="6" width="10.28515625" style="1" bestFit="1" customWidth="1"/>
    <col min="7" max="7" width="13.7109375" style="1" customWidth="1"/>
    <col min="8" max="16384" width="9.140625" style="1"/>
  </cols>
  <sheetData>
    <row r="1" spans="2:5" x14ac:dyDescent="0.3">
      <c r="C1" s="168" t="s">
        <v>100</v>
      </c>
      <c r="D1" s="168"/>
      <c r="E1" s="168"/>
    </row>
    <row r="2" spans="2:5" x14ac:dyDescent="0.3">
      <c r="C2" s="168" t="s">
        <v>97</v>
      </c>
      <c r="D2" s="168"/>
      <c r="E2" s="168"/>
    </row>
    <row r="3" spans="2:5" x14ac:dyDescent="0.3">
      <c r="C3" s="168" t="s">
        <v>98</v>
      </c>
      <c r="D3" s="168"/>
      <c r="E3" s="168"/>
    </row>
    <row r="5" spans="2:5" ht="56.25" customHeight="1" x14ac:dyDescent="0.3">
      <c r="B5" s="175" t="s">
        <v>127</v>
      </c>
      <c r="C5" s="175"/>
      <c r="D5" s="175"/>
      <c r="E5" s="10"/>
    </row>
    <row r="6" spans="2:5" ht="16.5" customHeight="1" x14ac:dyDescent="0.3">
      <c r="B6" s="31"/>
      <c r="C6" s="31"/>
      <c r="D6" s="124" t="s">
        <v>95</v>
      </c>
    </row>
    <row r="7" spans="2:5" ht="21.75" customHeight="1" x14ac:dyDescent="0.3">
      <c r="B7" s="176" t="s">
        <v>96</v>
      </c>
      <c r="C7" s="176"/>
      <c r="D7" s="176"/>
      <c r="E7" s="12"/>
    </row>
    <row r="8" spans="2:5" ht="21" customHeight="1" x14ac:dyDescent="0.3">
      <c r="B8" s="8"/>
      <c r="C8" s="11" t="s">
        <v>40</v>
      </c>
      <c r="D8" s="8"/>
      <c r="E8" s="8"/>
    </row>
    <row r="9" spans="2:5" ht="16.5" customHeight="1" x14ac:dyDescent="0.3">
      <c r="B9" s="9"/>
      <c r="C9" s="9"/>
      <c r="D9" s="13"/>
      <c r="E9" s="35"/>
    </row>
    <row r="10" spans="2:5" ht="18.75" customHeight="1" x14ac:dyDescent="0.3">
      <c r="B10" s="14" t="s">
        <v>51</v>
      </c>
      <c r="C10" s="34" t="s">
        <v>4</v>
      </c>
      <c r="D10" s="33"/>
      <c r="E10" s="33"/>
    </row>
    <row r="11" spans="2:5" ht="42.75" customHeight="1" x14ac:dyDescent="0.3">
      <c r="B11" s="15">
        <v>1176</v>
      </c>
      <c r="C11" s="41" t="s">
        <v>11</v>
      </c>
      <c r="D11" s="171"/>
      <c r="E11" s="171"/>
    </row>
    <row r="12" spans="2:5" s="21" customFormat="1" ht="24" customHeight="1" x14ac:dyDescent="0.3">
      <c r="B12" s="169" t="s">
        <v>52</v>
      </c>
      <c r="C12" s="169"/>
      <c r="D12" s="169"/>
      <c r="E12" s="170"/>
    </row>
    <row r="13" spans="2:5" ht="116.25" customHeight="1" x14ac:dyDescent="0.3">
      <c r="B13" s="22" t="s">
        <v>41</v>
      </c>
      <c r="C13" s="42">
        <v>1176</v>
      </c>
      <c r="D13" s="130" t="s">
        <v>103</v>
      </c>
      <c r="E13" s="140"/>
    </row>
    <row r="14" spans="2:5" ht="25.5" customHeight="1" x14ac:dyDescent="0.3">
      <c r="B14" s="5" t="s">
        <v>42</v>
      </c>
      <c r="C14" s="42">
        <v>11001</v>
      </c>
      <c r="D14" s="3" t="s">
        <v>18</v>
      </c>
    </row>
    <row r="15" spans="2:5" ht="36" customHeight="1" x14ac:dyDescent="0.3">
      <c r="B15" s="5" t="s">
        <v>43</v>
      </c>
      <c r="C15" s="41" t="s">
        <v>66</v>
      </c>
      <c r="D15" s="16"/>
    </row>
    <row r="16" spans="2:5" ht="86.25" x14ac:dyDescent="0.3">
      <c r="B16" s="5" t="s">
        <v>44</v>
      </c>
      <c r="C16" s="43" t="s">
        <v>67</v>
      </c>
      <c r="D16" s="16"/>
      <c r="E16" s="80"/>
    </row>
    <row r="17" spans="1:6" x14ac:dyDescent="0.3">
      <c r="B17" s="5" t="s">
        <v>8</v>
      </c>
      <c r="C17" s="41" t="s">
        <v>45</v>
      </c>
      <c r="D17" s="16"/>
    </row>
    <row r="18" spans="1:6" ht="51.75" x14ac:dyDescent="0.3">
      <c r="B18" s="5" t="s">
        <v>46</v>
      </c>
      <c r="C18" s="41" t="s">
        <v>34</v>
      </c>
      <c r="D18" s="16"/>
      <c r="F18" s="80"/>
    </row>
    <row r="19" spans="1:6" ht="16.5" customHeight="1" x14ac:dyDescent="0.3">
      <c r="B19" s="161" t="s">
        <v>47</v>
      </c>
      <c r="C19" s="161"/>
      <c r="D19" s="6"/>
    </row>
    <row r="20" spans="1:6" x14ac:dyDescent="0.3">
      <c r="B20" s="174" t="s">
        <v>48</v>
      </c>
      <c r="C20" s="174"/>
      <c r="D20" s="6">
        <f>'h4'!D19</f>
        <v>67434.401147903962</v>
      </c>
    </row>
    <row r="21" spans="1:6" x14ac:dyDescent="0.3">
      <c r="B21" s="9"/>
      <c r="C21" s="9"/>
      <c r="D21" s="13"/>
    </row>
    <row r="22" spans="1:6" x14ac:dyDescent="0.3">
      <c r="B22" s="9"/>
      <c r="C22" s="9"/>
      <c r="D22" s="13"/>
      <c r="E22" s="7"/>
    </row>
    <row r="23" spans="1:6" x14ac:dyDescent="0.3">
      <c r="B23" s="14" t="s">
        <v>51</v>
      </c>
      <c r="C23" s="34" t="s">
        <v>4</v>
      </c>
      <c r="D23" s="33"/>
      <c r="E23" s="33"/>
      <c r="F23" s="21"/>
    </row>
    <row r="24" spans="1:6" ht="36.75" customHeight="1" x14ac:dyDescent="0.3">
      <c r="B24" s="15">
        <v>1176</v>
      </c>
      <c r="C24" s="41" t="s">
        <v>11</v>
      </c>
      <c r="D24" s="24"/>
      <c r="E24" s="24"/>
      <c r="F24" s="21"/>
    </row>
    <row r="25" spans="1:6" ht="30.75" customHeight="1" x14ac:dyDescent="0.3">
      <c r="A25" s="21"/>
      <c r="B25" s="169" t="s">
        <v>52</v>
      </c>
      <c r="C25" s="169"/>
      <c r="D25" s="169"/>
      <c r="E25" s="170"/>
    </row>
    <row r="26" spans="1:6" ht="82.5" customHeight="1" x14ac:dyDescent="0.3">
      <c r="B26" s="22" t="s">
        <v>41</v>
      </c>
      <c r="C26" s="42">
        <v>1176</v>
      </c>
      <c r="D26" s="54" t="s">
        <v>56</v>
      </c>
      <c r="E26" s="139"/>
    </row>
    <row r="27" spans="1:6" x14ac:dyDescent="0.3">
      <c r="B27" s="5" t="s">
        <v>42</v>
      </c>
      <c r="C27" s="42">
        <v>11003</v>
      </c>
      <c r="D27" s="54" t="s">
        <v>18</v>
      </c>
    </row>
    <row r="28" spans="1:6" ht="34.5" x14ac:dyDescent="0.3">
      <c r="B28" s="5" t="s">
        <v>43</v>
      </c>
      <c r="C28" s="44" t="s">
        <v>86</v>
      </c>
      <c r="D28" s="75"/>
    </row>
    <row r="29" spans="1:6" ht="23.25" customHeight="1" x14ac:dyDescent="0.3">
      <c r="B29" s="5" t="s">
        <v>44</v>
      </c>
      <c r="C29" s="45" t="s">
        <v>87</v>
      </c>
      <c r="D29" s="75"/>
    </row>
    <row r="30" spans="1:6" x14ac:dyDescent="0.3">
      <c r="B30" s="5" t="s">
        <v>8</v>
      </c>
      <c r="C30" s="41" t="s">
        <v>45</v>
      </c>
      <c r="D30" s="75"/>
    </row>
    <row r="31" spans="1:6" ht="51.75" x14ac:dyDescent="0.3">
      <c r="B31" s="5" t="s">
        <v>46</v>
      </c>
      <c r="C31" s="41" t="s">
        <v>34</v>
      </c>
      <c r="D31" s="75"/>
    </row>
    <row r="32" spans="1:6" x14ac:dyDescent="0.3">
      <c r="B32" s="161" t="s">
        <v>47</v>
      </c>
      <c r="C32" s="161"/>
      <c r="D32" s="61"/>
    </row>
    <row r="33" spans="2:5" x14ac:dyDescent="0.3">
      <c r="B33" s="174" t="s">
        <v>48</v>
      </c>
      <c r="C33" s="174"/>
      <c r="D33" s="61">
        <f>'h1'!E23</f>
        <v>-70480.793777903964</v>
      </c>
    </row>
    <row r="34" spans="2:5" x14ac:dyDescent="0.3">
      <c r="B34" s="9"/>
      <c r="C34" s="9"/>
      <c r="D34" s="13"/>
    </row>
    <row r="35" spans="2:5" x14ac:dyDescent="0.3">
      <c r="B35" s="9"/>
      <c r="C35" s="9"/>
      <c r="D35" s="13"/>
      <c r="E35" s="7"/>
    </row>
    <row r="36" spans="2:5" x14ac:dyDescent="0.3">
      <c r="B36" s="36" t="s">
        <v>51</v>
      </c>
      <c r="C36" s="34" t="s">
        <v>4</v>
      </c>
      <c r="D36" s="33"/>
      <c r="E36" s="33"/>
    </row>
    <row r="37" spans="2:5" ht="40.5" customHeight="1" x14ac:dyDescent="0.3">
      <c r="B37" s="25">
        <v>1176</v>
      </c>
      <c r="C37" s="41" t="s">
        <v>11</v>
      </c>
      <c r="D37" s="171"/>
      <c r="E37" s="171"/>
    </row>
    <row r="38" spans="2:5" s="21" customFormat="1" ht="29.25" customHeight="1" x14ac:dyDescent="0.3">
      <c r="B38" s="169" t="s">
        <v>52</v>
      </c>
      <c r="C38" s="169"/>
      <c r="D38" s="169"/>
      <c r="E38" s="170"/>
    </row>
    <row r="39" spans="2:5" ht="84" customHeight="1" x14ac:dyDescent="0.3">
      <c r="B39" s="22" t="s">
        <v>41</v>
      </c>
      <c r="C39" s="42">
        <v>1176</v>
      </c>
      <c r="D39" s="130" t="s">
        <v>103</v>
      </c>
      <c r="E39" s="140"/>
    </row>
    <row r="40" spans="2:5" x14ac:dyDescent="0.3">
      <c r="B40" s="22" t="s">
        <v>42</v>
      </c>
      <c r="C40" s="42">
        <v>11005</v>
      </c>
      <c r="D40" s="3" t="s">
        <v>18</v>
      </c>
    </row>
    <row r="41" spans="2:5" ht="34.5" x14ac:dyDescent="0.3">
      <c r="B41" s="22" t="s">
        <v>43</v>
      </c>
      <c r="C41" s="41" t="s">
        <v>68</v>
      </c>
      <c r="D41" s="16"/>
    </row>
    <row r="42" spans="2:5" ht="34.5" x14ac:dyDescent="0.3">
      <c r="B42" s="22" t="s">
        <v>44</v>
      </c>
      <c r="C42" s="43" t="s">
        <v>69</v>
      </c>
      <c r="D42" s="16"/>
    </row>
    <row r="43" spans="2:5" x14ac:dyDescent="0.3">
      <c r="B43" s="5" t="s">
        <v>8</v>
      </c>
      <c r="C43" s="41" t="s">
        <v>45</v>
      </c>
      <c r="D43" s="16"/>
    </row>
    <row r="44" spans="2:5" ht="51.75" x14ac:dyDescent="0.3">
      <c r="B44" s="5" t="s">
        <v>46</v>
      </c>
      <c r="C44" s="41" t="s">
        <v>34</v>
      </c>
      <c r="D44" s="16"/>
    </row>
    <row r="45" spans="2:5" x14ac:dyDescent="0.3">
      <c r="B45" s="161" t="s">
        <v>47</v>
      </c>
      <c r="C45" s="161"/>
      <c r="D45" s="6"/>
    </row>
    <row r="46" spans="2:5" ht="16.5" customHeight="1" x14ac:dyDescent="0.3">
      <c r="B46" s="177" t="s">
        <v>48</v>
      </c>
      <c r="C46" s="178"/>
      <c r="D46" s="6">
        <f>'h1'!E29</f>
        <v>3046.3926300000003</v>
      </c>
    </row>
    <row r="49" spans="2:5" x14ac:dyDescent="0.3">
      <c r="B49" s="52"/>
      <c r="C49" s="52"/>
      <c r="D49" s="52"/>
      <c r="E49" s="52"/>
    </row>
    <row r="50" spans="2:5" x14ac:dyDescent="0.3">
      <c r="B50" s="52"/>
      <c r="C50" s="52"/>
      <c r="D50" s="117" t="s">
        <v>126</v>
      </c>
    </row>
    <row r="51" spans="2:5" x14ac:dyDescent="0.3">
      <c r="B51" s="70"/>
      <c r="C51" s="72" t="s">
        <v>115</v>
      </c>
      <c r="D51" s="70"/>
      <c r="E51" s="70"/>
    </row>
    <row r="52" spans="2:5" x14ac:dyDescent="0.3">
      <c r="B52" s="70"/>
      <c r="C52" s="72" t="s">
        <v>40</v>
      </c>
      <c r="D52" s="70"/>
      <c r="E52" s="70"/>
    </row>
    <row r="53" spans="2:5" x14ac:dyDescent="0.3">
      <c r="B53" s="70"/>
      <c r="C53" s="70"/>
      <c r="D53" s="118"/>
      <c r="E53" s="70"/>
    </row>
    <row r="54" spans="2:5" x14ac:dyDescent="0.3">
      <c r="B54" s="73" t="s">
        <v>51</v>
      </c>
      <c r="C54" s="82" t="s">
        <v>4</v>
      </c>
      <c r="D54" s="81"/>
      <c r="E54" s="81"/>
    </row>
    <row r="55" spans="2:5" x14ac:dyDescent="0.3">
      <c r="B55" s="59">
        <v>1139</v>
      </c>
      <c r="C55" s="86" t="s">
        <v>116</v>
      </c>
      <c r="D55" s="71"/>
      <c r="E55" s="71"/>
    </row>
    <row r="56" spans="2:5" ht="17.25" customHeight="1" x14ac:dyDescent="0.3">
      <c r="B56" s="172" t="s">
        <v>52</v>
      </c>
      <c r="C56" s="172"/>
      <c r="D56" s="172"/>
      <c r="E56" s="173"/>
    </row>
    <row r="57" spans="2:5" ht="77.25" customHeight="1" x14ac:dyDescent="0.3">
      <c r="B57" s="59" t="s">
        <v>41</v>
      </c>
      <c r="C57" s="87">
        <v>1139</v>
      </c>
      <c r="D57" s="130" t="str">
        <f>D26</f>
        <v xml:space="preserve">Ցուցանիշների փոփոխությունները (նվազեցումները նշված են փակագծերում) </v>
      </c>
      <c r="E57" s="71"/>
    </row>
    <row r="58" spans="2:5" x14ac:dyDescent="0.3">
      <c r="B58" s="99" t="s">
        <v>42</v>
      </c>
      <c r="C58" s="87">
        <v>11001</v>
      </c>
      <c r="D58" s="54" t="s">
        <v>55</v>
      </c>
      <c r="E58" s="141"/>
    </row>
    <row r="59" spans="2:5" ht="34.5" x14ac:dyDescent="0.3">
      <c r="B59" s="59" t="s">
        <v>43</v>
      </c>
      <c r="C59" s="86" t="s">
        <v>116</v>
      </c>
      <c r="D59" s="119"/>
      <c r="E59" s="141"/>
    </row>
    <row r="60" spans="2:5" ht="69" x14ac:dyDescent="0.3">
      <c r="B60" s="59" t="s">
        <v>44</v>
      </c>
      <c r="C60" s="86" t="s">
        <v>117</v>
      </c>
      <c r="D60" s="119"/>
    </row>
    <row r="61" spans="2:5" x14ac:dyDescent="0.3">
      <c r="B61" s="59" t="s">
        <v>8</v>
      </c>
      <c r="C61" s="86" t="s">
        <v>45</v>
      </c>
      <c r="D61" s="119"/>
    </row>
    <row r="62" spans="2:5" ht="17.25" customHeight="1" x14ac:dyDescent="0.3">
      <c r="B62" s="161" t="s">
        <v>47</v>
      </c>
      <c r="C62" s="161"/>
      <c r="D62" s="119"/>
    </row>
    <row r="63" spans="2:5" ht="17.25" customHeight="1" x14ac:dyDescent="0.3">
      <c r="B63" s="174" t="s">
        <v>48</v>
      </c>
      <c r="C63" s="174"/>
      <c r="D63" s="61">
        <f>'h2'!H77</f>
        <v>-70480.793777903964</v>
      </c>
    </row>
    <row r="64" spans="2:5" ht="17.25" customHeight="1" x14ac:dyDescent="0.3">
      <c r="B64" s="71"/>
      <c r="C64" s="71"/>
      <c r="D64" s="94"/>
      <c r="E64" s="94"/>
    </row>
    <row r="65" spans="2:5" x14ac:dyDescent="0.3">
      <c r="B65" s="71"/>
      <c r="C65" s="71"/>
      <c r="D65" s="94"/>
      <c r="E65" s="94"/>
    </row>
    <row r="66" spans="2:5" x14ac:dyDescent="0.3">
      <c r="B66" s="73" t="s">
        <v>51</v>
      </c>
      <c r="C66" s="82" t="s">
        <v>4</v>
      </c>
      <c r="D66" s="81"/>
      <c r="E66" s="81"/>
    </row>
    <row r="67" spans="2:5" x14ac:dyDescent="0.3">
      <c r="B67" s="74">
        <v>1139</v>
      </c>
      <c r="C67" s="86" t="s">
        <v>116</v>
      </c>
      <c r="D67" s="171"/>
      <c r="E67" s="171"/>
    </row>
    <row r="68" spans="2:5" ht="17.25" customHeight="1" x14ac:dyDescent="0.3">
      <c r="B68" s="172" t="s">
        <v>52</v>
      </c>
      <c r="C68" s="172"/>
      <c r="D68" s="172"/>
      <c r="E68" s="173"/>
    </row>
    <row r="69" spans="2:5" ht="102" customHeight="1" x14ac:dyDescent="0.3">
      <c r="B69" s="59" t="s">
        <v>41</v>
      </c>
      <c r="C69" s="87">
        <v>1139</v>
      </c>
      <c r="D69" s="130" t="str">
        <f>D39</f>
        <v>Ցուցանիշների փոփոխությունը (ավելացումները նշված են դրական նշանով)</v>
      </c>
      <c r="E69" s="71"/>
    </row>
    <row r="70" spans="2:5" x14ac:dyDescent="0.3">
      <c r="B70" s="99" t="s">
        <v>42</v>
      </c>
      <c r="C70" s="87">
        <v>11001</v>
      </c>
      <c r="D70" s="130" t="s">
        <v>55</v>
      </c>
      <c r="E70" s="76"/>
    </row>
    <row r="71" spans="2:5" ht="34.5" x14ac:dyDescent="0.3">
      <c r="B71" s="59" t="s">
        <v>43</v>
      </c>
      <c r="C71" s="86" t="s">
        <v>116</v>
      </c>
      <c r="D71" s="119"/>
    </row>
    <row r="72" spans="2:5" ht="69" x14ac:dyDescent="0.3">
      <c r="B72" s="59" t="s">
        <v>44</v>
      </c>
      <c r="C72" s="86" t="s">
        <v>117</v>
      </c>
      <c r="D72" s="119"/>
    </row>
    <row r="73" spans="2:5" x14ac:dyDescent="0.3">
      <c r="B73" s="59" t="s">
        <v>8</v>
      </c>
      <c r="C73" s="86" t="s">
        <v>45</v>
      </c>
      <c r="D73" s="119"/>
    </row>
    <row r="74" spans="2:5" ht="17.25" customHeight="1" x14ac:dyDescent="0.3">
      <c r="B74" s="161" t="s">
        <v>47</v>
      </c>
      <c r="C74" s="161"/>
      <c r="D74" s="119"/>
    </row>
    <row r="75" spans="2:5" ht="17.25" customHeight="1" x14ac:dyDescent="0.3">
      <c r="B75" s="174" t="s">
        <v>48</v>
      </c>
      <c r="C75" s="174"/>
      <c r="D75" s="61">
        <f>'h2'!H66</f>
        <v>70480.793777903964</v>
      </c>
    </row>
  </sheetData>
  <mergeCells count="23">
    <mergeCell ref="B75:C75"/>
    <mergeCell ref="D67:E67"/>
    <mergeCell ref="B68:E68"/>
    <mergeCell ref="B63:C63"/>
    <mergeCell ref="B74:C74"/>
    <mergeCell ref="B62:C62"/>
    <mergeCell ref="B56:E56"/>
    <mergeCell ref="B33:C33"/>
    <mergeCell ref="B5:D5"/>
    <mergeCell ref="B7:D7"/>
    <mergeCell ref="B20:C20"/>
    <mergeCell ref="B12:E12"/>
    <mergeCell ref="D11:E11"/>
    <mergeCell ref="B25:E25"/>
    <mergeCell ref="B32:C32"/>
    <mergeCell ref="B46:C46"/>
    <mergeCell ref="C1:E1"/>
    <mergeCell ref="C2:E2"/>
    <mergeCell ref="C3:E3"/>
    <mergeCell ref="B38:E38"/>
    <mergeCell ref="B45:C45"/>
    <mergeCell ref="D37:E37"/>
    <mergeCell ref="B19:C19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5"/>
  <sheetViews>
    <sheetView topLeftCell="A61" zoomScaleNormal="100" zoomScaleSheetLayoutView="90" workbookViewId="0">
      <selection activeCell="D49" sqref="D49"/>
    </sheetView>
  </sheetViews>
  <sheetFormatPr defaultRowHeight="17.25" x14ac:dyDescent="0.3"/>
  <cols>
    <col min="1" max="1" width="29.42578125" style="1" customWidth="1"/>
    <col min="2" max="2" width="85.28515625" style="1" customWidth="1"/>
    <col min="3" max="3" width="9" style="1" hidden="1" customWidth="1"/>
    <col min="4" max="4" width="29.7109375" style="1" customWidth="1"/>
    <col min="5" max="5" width="19.42578125" style="1" customWidth="1"/>
    <col min="6" max="6" width="10.7109375" style="1" bestFit="1" customWidth="1"/>
    <col min="7" max="16384" width="9.140625" style="1"/>
  </cols>
  <sheetData>
    <row r="1" spans="1:30" s="8" customFormat="1" x14ac:dyDescent="0.3">
      <c r="A1" s="24"/>
      <c r="B1" s="168" t="s">
        <v>101</v>
      </c>
      <c r="C1" s="168"/>
      <c r="D1" s="168"/>
      <c r="E1" s="168"/>
    </row>
    <row r="2" spans="1:30" s="8" customFormat="1" ht="21.75" customHeight="1" x14ac:dyDescent="0.3">
      <c r="A2" s="24"/>
      <c r="B2" s="168" t="s">
        <v>97</v>
      </c>
      <c r="C2" s="168"/>
      <c r="D2" s="168"/>
      <c r="E2" s="168"/>
    </row>
    <row r="3" spans="1:30" s="8" customFormat="1" x14ac:dyDescent="0.3">
      <c r="A3" s="24"/>
      <c r="B3" s="168" t="s">
        <v>98</v>
      </c>
      <c r="C3" s="168"/>
      <c r="D3" s="168"/>
      <c r="E3" s="168"/>
    </row>
    <row r="4" spans="1:30" ht="51.75" customHeight="1" x14ac:dyDescent="0.3">
      <c r="A4" s="180" t="s">
        <v>129</v>
      </c>
      <c r="B4" s="175"/>
      <c r="C4" s="175"/>
      <c r="D4" s="175"/>
      <c r="E4" s="175"/>
    </row>
    <row r="5" spans="1:30" ht="15" customHeight="1" x14ac:dyDescent="0.3">
      <c r="A5" s="40"/>
      <c r="B5" s="40"/>
      <c r="C5" s="40"/>
      <c r="D5" s="46" t="s">
        <v>104</v>
      </c>
    </row>
    <row r="6" spans="1:30" ht="32.25" customHeight="1" x14ac:dyDescent="0.3">
      <c r="A6" s="18" t="s">
        <v>93</v>
      </c>
      <c r="B6" s="18"/>
      <c r="C6" s="18"/>
      <c r="D6" s="18"/>
      <c r="E6" s="26"/>
    </row>
    <row r="7" spans="1:30" x14ac:dyDescent="0.3">
      <c r="A7" s="8"/>
      <c r="B7" s="11" t="s">
        <v>92</v>
      </c>
      <c r="C7" s="8"/>
      <c r="D7" s="8"/>
      <c r="E7" s="8"/>
    </row>
    <row r="8" spans="1:30" x14ac:dyDescent="0.3">
      <c r="A8" s="8"/>
      <c r="B8" s="8"/>
      <c r="C8" s="8"/>
      <c r="D8" s="8"/>
      <c r="E8" s="12"/>
    </row>
    <row r="9" spans="1:30" x14ac:dyDescent="0.3">
      <c r="A9" s="4" t="s">
        <v>49</v>
      </c>
      <c r="B9" s="4" t="s">
        <v>50</v>
      </c>
      <c r="C9" s="38"/>
      <c r="D9" s="27"/>
      <c r="E9" s="27"/>
      <c r="G9" s="76"/>
      <c r="H9" s="76"/>
      <c r="I9" s="76"/>
    </row>
    <row r="10" spans="1:30" ht="34.5" x14ac:dyDescent="0.3">
      <c r="A10" s="19">
        <v>1176</v>
      </c>
      <c r="B10" s="41" t="s">
        <v>11</v>
      </c>
      <c r="C10" s="37"/>
      <c r="D10" s="35"/>
      <c r="E10" s="21"/>
      <c r="G10" s="76"/>
      <c r="H10" s="76"/>
      <c r="I10" s="76"/>
    </row>
    <row r="11" spans="1:30" s="20" customFormat="1" ht="28.5" customHeight="1" x14ac:dyDescent="0.25">
      <c r="A11" s="181" t="s">
        <v>52</v>
      </c>
      <c r="B11" s="182"/>
      <c r="C11" s="24"/>
      <c r="D11" s="24"/>
      <c r="E11" s="24"/>
      <c r="F11" s="24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</row>
    <row r="12" spans="1:30" ht="91.5" customHeight="1" x14ac:dyDescent="0.3">
      <c r="A12" s="22" t="s">
        <v>41</v>
      </c>
      <c r="B12" s="42">
        <v>1176</v>
      </c>
      <c r="C12" s="142" t="s">
        <v>103</v>
      </c>
      <c r="D12" s="135" t="s">
        <v>103</v>
      </c>
      <c r="E12" s="143"/>
      <c r="G12" s="76"/>
      <c r="H12" s="76"/>
      <c r="I12" s="76"/>
    </row>
    <row r="13" spans="1:30" ht="31.5" customHeight="1" x14ac:dyDescent="0.3">
      <c r="A13" s="5" t="s">
        <v>42</v>
      </c>
      <c r="B13" s="42">
        <v>11001</v>
      </c>
      <c r="C13" s="133" t="s">
        <v>16</v>
      </c>
      <c r="D13" s="54" t="s">
        <v>18</v>
      </c>
      <c r="E13" s="76"/>
    </row>
    <row r="14" spans="1:30" ht="34.5" x14ac:dyDescent="0.3">
      <c r="A14" s="5" t="s">
        <v>43</v>
      </c>
      <c r="B14" s="41" t="s">
        <v>66</v>
      </c>
      <c r="C14" s="132"/>
      <c r="D14" s="75"/>
      <c r="E14" s="76"/>
    </row>
    <row r="15" spans="1:30" ht="84.75" customHeight="1" x14ac:dyDescent="0.3">
      <c r="A15" s="5" t="s">
        <v>44</v>
      </c>
      <c r="B15" s="43" t="s">
        <v>67</v>
      </c>
      <c r="C15" s="132"/>
      <c r="D15" s="75"/>
      <c r="F15" s="80"/>
    </row>
    <row r="16" spans="1:30" x14ac:dyDescent="0.3">
      <c r="A16" s="5" t="s">
        <v>8</v>
      </c>
      <c r="B16" s="41" t="s">
        <v>45</v>
      </c>
      <c r="C16" s="5"/>
      <c r="D16" s="16"/>
    </row>
    <row r="17" spans="1:17" ht="51.75" x14ac:dyDescent="0.3">
      <c r="A17" s="5" t="s">
        <v>46</v>
      </c>
      <c r="B17" s="41" t="s">
        <v>34</v>
      </c>
      <c r="C17" s="5"/>
      <c r="D17" s="16"/>
    </row>
    <row r="18" spans="1:17" x14ac:dyDescent="0.3">
      <c r="A18" s="161" t="s">
        <v>47</v>
      </c>
      <c r="B18" s="161"/>
      <c r="C18" s="5"/>
      <c r="D18" s="16"/>
    </row>
    <row r="19" spans="1:17" x14ac:dyDescent="0.3">
      <c r="A19" s="174" t="s">
        <v>48</v>
      </c>
      <c r="B19" s="174"/>
      <c r="C19" s="6"/>
      <c r="D19" s="6">
        <f>+'h2'!H23</f>
        <v>67434.401147903962</v>
      </c>
      <c r="E19" s="17"/>
    </row>
    <row r="20" spans="1:17" x14ac:dyDescent="0.3">
      <c r="A20" s="9"/>
      <c r="B20" s="9"/>
      <c r="C20" s="13"/>
      <c r="D20" s="13"/>
    </row>
    <row r="21" spans="1:17" x14ac:dyDescent="0.3">
      <c r="D21" s="21"/>
      <c r="E21" s="21"/>
      <c r="F21" s="21"/>
    </row>
    <row r="22" spans="1:17" ht="31.5" customHeight="1" x14ac:dyDescent="0.3">
      <c r="A22" s="4" t="s">
        <v>49</v>
      </c>
      <c r="B22" s="4" t="s">
        <v>50</v>
      </c>
      <c r="C22" s="39"/>
      <c r="D22" s="27"/>
      <c r="E22" s="27"/>
      <c r="F22" s="21"/>
    </row>
    <row r="23" spans="1:17" ht="34.5" x14ac:dyDescent="0.3">
      <c r="A23" s="19">
        <v>1176</v>
      </c>
      <c r="B23" s="41" t="s">
        <v>11</v>
      </c>
      <c r="C23" s="37"/>
      <c r="D23" s="21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</row>
    <row r="24" spans="1:17" s="20" customFormat="1" ht="29.25" customHeight="1" x14ac:dyDescent="0.25">
      <c r="A24" s="179" t="s">
        <v>52</v>
      </c>
      <c r="B24" s="172"/>
      <c r="C24" s="24"/>
      <c r="D24" s="24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189"/>
    </row>
    <row r="25" spans="1:17" ht="95.25" customHeight="1" x14ac:dyDescent="0.3">
      <c r="A25" s="22" t="s">
        <v>41</v>
      </c>
      <c r="B25" s="42">
        <v>1176</v>
      </c>
      <c r="C25" s="142" t="s">
        <v>130</v>
      </c>
      <c r="D25" s="135" t="s">
        <v>56</v>
      </c>
      <c r="E25" s="71"/>
    </row>
    <row r="26" spans="1:17" ht="36" customHeight="1" x14ac:dyDescent="0.3">
      <c r="A26" s="22" t="s">
        <v>42</v>
      </c>
      <c r="B26" s="42">
        <v>11003</v>
      </c>
      <c r="C26" s="23" t="s">
        <v>16</v>
      </c>
      <c r="D26" s="3" t="s">
        <v>18</v>
      </c>
    </row>
    <row r="27" spans="1:17" ht="26.25" customHeight="1" x14ac:dyDescent="0.3">
      <c r="A27" s="5" t="s">
        <v>43</v>
      </c>
      <c r="B27" s="44" t="s">
        <v>86</v>
      </c>
      <c r="C27" s="5"/>
      <c r="D27" s="16"/>
    </row>
    <row r="28" spans="1:17" ht="27" customHeight="1" x14ac:dyDescent="0.3">
      <c r="A28" s="5" t="s">
        <v>44</v>
      </c>
      <c r="B28" s="45" t="s">
        <v>87</v>
      </c>
      <c r="C28" s="5"/>
      <c r="D28" s="16"/>
    </row>
    <row r="29" spans="1:17" ht="24" customHeight="1" x14ac:dyDescent="0.3">
      <c r="A29" s="5" t="s">
        <v>8</v>
      </c>
      <c r="B29" s="41" t="s">
        <v>45</v>
      </c>
      <c r="C29" s="5"/>
      <c r="D29" s="16"/>
    </row>
    <row r="30" spans="1:17" ht="51.75" x14ac:dyDescent="0.3">
      <c r="A30" s="5" t="s">
        <v>46</v>
      </c>
      <c r="B30" s="41" t="s">
        <v>34</v>
      </c>
      <c r="C30" s="5"/>
      <c r="D30" s="16"/>
    </row>
    <row r="31" spans="1:17" x14ac:dyDescent="0.3">
      <c r="A31" s="161" t="s">
        <v>47</v>
      </c>
      <c r="B31" s="161"/>
      <c r="C31" s="5"/>
      <c r="D31" s="16"/>
    </row>
    <row r="32" spans="1:17" x14ac:dyDescent="0.3">
      <c r="A32" s="174" t="s">
        <v>48</v>
      </c>
      <c r="B32" s="174"/>
      <c r="C32" s="6"/>
      <c r="D32" s="6">
        <f>'h3'!D33</f>
        <v>-70480.793777903964</v>
      </c>
    </row>
    <row r="34" spans="1:27" x14ac:dyDescent="0.3">
      <c r="D34" s="21"/>
      <c r="E34" s="21"/>
      <c r="F34" s="21"/>
    </row>
    <row r="35" spans="1:27" x14ac:dyDescent="0.3">
      <c r="A35" s="4" t="s">
        <v>49</v>
      </c>
      <c r="B35" s="4" t="s">
        <v>50</v>
      </c>
      <c r="C35" s="39"/>
      <c r="D35" s="27"/>
      <c r="E35" s="27"/>
      <c r="F35" s="21"/>
    </row>
    <row r="36" spans="1:27" ht="34.5" x14ac:dyDescent="0.3">
      <c r="A36" s="19">
        <v>1176</v>
      </c>
      <c r="B36" s="5" t="s">
        <v>11</v>
      </c>
      <c r="C36" s="37"/>
      <c r="D36" s="21"/>
      <c r="E36" s="21"/>
      <c r="F36" s="21"/>
    </row>
    <row r="37" spans="1:27" s="20" customFormat="1" ht="27.75" customHeight="1" x14ac:dyDescent="0.25">
      <c r="A37" s="181" t="s">
        <v>52</v>
      </c>
      <c r="B37" s="182"/>
      <c r="C37" s="24"/>
      <c r="D37" s="24"/>
      <c r="E37" s="24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189"/>
    </row>
    <row r="38" spans="1:27" ht="80.25" customHeight="1" x14ac:dyDescent="0.3">
      <c r="A38" s="22" t="s">
        <v>41</v>
      </c>
      <c r="B38" s="134">
        <v>1176</v>
      </c>
      <c r="C38" s="143"/>
      <c r="D38" s="135" t="s">
        <v>103</v>
      </c>
      <c r="E38" s="143"/>
    </row>
    <row r="39" spans="1:27" ht="29.25" customHeight="1" x14ac:dyDescent="0.3">
      <c r="A39" s="22" t="s">
        <v>42</v>
      </c>
      <c r="B39" s="42">
        <v>11005</v>
      </c>
      <c r="C39" s="144" t="s">
        <v>16</v>
      </c>
      <c r="D39" s="129" t="s">
        <v>18</v>
      </c>
    </row>
    <row r="40" spans="1:27" ht="27.75" customHeight="1" x14ac:dyDescent="0.3">
      <c r="A40" s="22" t="s">
        <v>43</v>
      </c>
      <c r="B40" s="41" t="s">
        <v>68</v>
      </c>
      <c r="C40" s="5"/>
      <c r="D40" s="16"/>
    </row>
    <row r="41" spans="1:27" ht="41.25" customHeight="1" x14ac:dyDescent="0.3">
      <c r="A41" s="5" t="s">
        <v>44</v>
      </c>
      <c r="B41" s="43" t="s">
        <v>69</v>
      </c>
      <c r="C41" s="5"/>
      <c r="D41" s="16"/>
      <c r="F41" s="80"/>
    </row>
    <row r="42" spans="1:27" ht="27" customHeight="1" x14ac:dyDescent="0.3">
      <c r="A42" s="5" t="s">
        <v>8</v>
      </c>
      <c r="B42" s="41" t="s">
        <v>45</v>
      </c>
      <c r="C42" s="5"/>
      <c r="D42" s="16"/>
    </row>
    <row r="43" spans="1:27" ht="50.25" customHeight="1" x14ac:dyDescent="0.3">
      <c r="A43" s="5" t="s">
        <v>46</v>
      </c>
      <c r="B43" s="41" t="s">
        <v>34</v>
      </c>
      <c r="C43" s="5"/>
      <c r="D43" s="16"/>
    </row>
    <row r="44" spans="1:27" x14ac:dyDescent="0.3">
      <c r="A44" s="161" t="s">
        <v>47</v>
      </c>
      <c r="B44" s="161"/>
      <c r="C44" s="5"/>
      <c r="D44" s="16"/>
    </row>
    <row r="45" spans="1:27" x14ac:dyDescent="0.3">
      <c r="A45" s="174" t="s">
        <v>48</v>
      </c>
      <c r="B45" s="174"/>
      <c r="C45" s="6"/>
      <c r="D45" s="6">
        <f>5546.39263-2500</f>
        <v>3046.3926300000003</v>
      </c>
    </row>
    <row r="46" spans="1:27" x14ac:dyDescent="0.3">
      <c r="A46" s="9"/>
      <c r="B46" s="9"/>
      <c r="C46" s="13"/>
      <c r="D46" s="13"/>
      <c r="E46" s="13"/>
    </row>
    <row r="47" spans="1:27" x14ac:dyDescent="0.3">
      <c r="A47" s="9"/>
      <c r="B47" s="9"/>
      <c r="C47" s="13"/>
      <c r="D47" s="13"/>
      <c r="E47" s="13"/>
    </row>
    <row r="48" spans="1:27" x14ac:dyDescent="0.3">
      <c r="A48" s="52"/>
      <c r="B48" s="52"/>
      <c r="C48" s="52"/>
      <c r="D48" s="190" t="s">
        <v>128</v>
      </c>
      <c r="E48" s="190"/>
    </row>
    <row r="49" spans="1:5" x14ac:dyDescent="0.3">
      <c r="A49" s="70"/>
      <c r="B49" s="72" t="s">
        <v>115</v>
      </c>
      <c r="C49" s="70"/>
      <c r="D49" s="70"/>
      <c r="E49" s="76"/>
    </row>
    <row r="50" spans="1:5" x14ac:dyDescent="0.3">
      <c r="A50" s="70"/>
      <c r="B50" s="72" t="s">
        <v>40</v>
      </c>
      <c r="C50" s="70"/>
      <c r="D50" s="70"/>
      <c r="E50" s="76"/>
    </row>
    <row r="51" spans="1:5" x14ac:dyDescent="0.3">
      <c r="A51" s="70"/>
      <c r="B51" s="70"/>
      <c r="C51" s="70"/>
      <c r="D51" s="70"/>
      <c r="E51" s="76"/>
    </row>
    <row r="52" spans="1:5" x14ac:dyDescent="0.3">
      <c r="A52" s="70"/>
      <c r="B52" s="70"/>
      <c r="C52" s="118"/>
      <c r="D52" s="70"/>
      <c r="E52" s="76"/>
    </row>
    <row r="53" spans="1:5" x14ac:dyDescent="0.3">
      <c r="A53" s="73" t="s">
        <v>51</v>
      </c>
      <c r="B53" s="82" t="s">
        <v>4</v>
      </c>
      <c r="C53" s="81"/>
      <c r="D53" s="81"/>
      <c r="E53" s="76"/>
    </row>
    <row r="54" spans="1:5" ht="21" customHeight="1" x14ac:dyDescent="0.3">
      <c r="A54" s="74">
        <v>1139</v>
      </c>
      <c r="B54" s="86" t="s">
        <v>116</v>
      </c>
      <c r="C54" s="71"/>
      <c r="D54" s="71"/>
      <c r="E54" s="52"/>
    </row>
    <row r="55" spans="1:5" s="52" customFormat="1" ht="21" customHeight="1" x14ac:dyDescent="0.3">
      <c r="A55" s="122"/>
      <c r="B55" s="123"/>
      <c r="C55" s="71"/>
      <c r="D55" s="71"/>
    </row>
    <row r="56" spans="1:5" x14ac:dyDescent="0.3">
      <c r="A56" s="172" t="s">
        <v>52</v>
      </c>
      <c r="B56" s="172"/>
      <c r="C56" s="172"/>
      <c r="D56" s="172"/>
      <c r="E56" s="52"/>
    </row>
    <row r="57" spans="1:5" ht="89.25" customHeight="1" x14ac:dyDescent="0.3">
      <c r="A57" s="59" t="s">
        <v>41</v>
      </c>
      <c r="B57" s="87">
        <v>1139</v>
      </c>
      <c r="C57" s="99" t="str">
        <f>C25</f>
        <v xml:space="preserve"> </v>
      </c>
      <c r="D57" s="130" t="s">
        <v>56</v>
      </c>
      <c r="E57" s="71"/>
    </row>
    <row r="58" spans="1:5" ht="34.5" x14ac:dyDescent="0.3">
      <c r="A58" s="99" t="s">
        <v>42</v>
      </c>
      <c r="B58" s="87">
        <v>11001</v>
      </c>
      <c r="C58" s="131" t="s">
        <v>17</v>
      </c>
      <c r="D58" s="120" t="str">
        <f>D39</f>
        <v>Տարի</v>
      </c>
      <c r="E58" s="76"/>
    </row>
    <row r="59" spans="1:5" ht="34.5" x14ac:dyDescent="0.3">
      <c r="A59" s="59" t="s">
        <v>43</v>
      </c>
      <c r="B59" s="86" t="s">
        <v>116</v>
      </c>
      <c r="C59" s="132"/>
      <c r="D59" s="75"/>
    </row>
    <row r="60" spans="1:5" ht="69" x14ac:dyDescent="0.3">
      <c r="A60" s="59" t="s">
        <v>44</v>
      </c>
      <c r="B60" s="86" t="s">
        <v>117</v>
      </c>
      <c r="C60" s="132"/>
      <c r="D60" s="75"/>
    </row>
    <row r="61" spans="1:5" x14ac:dyDescent="0.3">
      <c r="A61" s="59" t="s">
        <v>8</v>
      </c>
      <c r="B61" s="86" t="s">
        <v>45</v>
      </c>
      <c r="C61" s="59"/>
      <c r="D61" s="75"/>
    </row>
    <row r="62" spans="1:5" x14ac:dyDescent="0.3">
      <c r="A62" s="161" t="s">
        <v>47</v>
      </c>
      <c r="B62" s="161"/>
      <c r="C62" s="59"/>
      <c r="D62" s="75"/>
    </row>
    <row r="63" spans="1:5" x14ac:dyDescent="0.3">
      <c r="A63" s="174" t="s">
        <v>48</v>
      </c>
      <c r="B63" s="174"/>
      <c r="C63" s="61">
        <f>[2]h3!G89</f>
        <v>0</v>
      </c>
      <c r="D63" s="61">
        <f>'h3'!D63</f>
        <v>-70480.793777903964</v>
      </c>
    </row>
    <row r="64" spans="1:5" x14ac:dyDescent="0.3">
      <c r="A64" s="71"/>
      <c r="B64" s="71"/>
      <c r="C64" s="94"/>
      <c r="D64" s="94"/>
      <c r="E64" s="52"/>
    </row>
    <row r="65" spans="1:5" x14ac:dyDescent="0.3">
      <c r="A65" s="71"/>
      <c r="B65" s="71"/>
      <c r="C65" s="94"/>
      <c r="D65" s="94"/>
      <c r="E65" s="52"/>
    </row>
    <row r="66" spans="1:5" x14ac:dyDescent="0.3">
      <c r="A66" s="73" t="s">
        <v>51</v>
      </c>
      <c r="B66" s="82" t="s">
        <v>4</v>
      </c>
      <c r="C66" s="81"/>
      <c r="D66" s="81"/>
      <c r="E66" s="52"/>
    </row>
    <row r="67" spans="1:5" x14ac:dyDescent="0.3">
      <c r="A67" s="59">
        <v>1139</v>
      </c>
      <c r="B67" s="86" t="s">
        <v>116</v>
      </c>
      <c r="C67" s="171"/>
      <c r="D67" s="171"/>
      <c r="E67" s="52"/>
    </row>
    <row r="68" spans="1:5" ht="25.5" customHeight="1" x14ac:dyDescent="0.3">
      <c r="A68" s="172" t="s">
        <v>52</v>
      </c>
      <c r="B68" s="172"/>
      <c r="C68" s="173"/>
      <c r="D68" s="173"/>
      <c r="E68" s="52"/>
    </row>
    <row r="69" spans="1:5" ht="78.75" customHeight="1" x14ac:dyDescent="0.3">
      <c r="A69" s="59" t="s">
        <v>41</v>
      </c>
      <c r="B69" s="87">
        <v>1139</v>
      </c>
      <c r="C69" s="99" t="e">
        <f>#REF!</f>
        <v>#REF!</v>
      </c>
      <c r="D69" s="130" t="s">
        <v>103</v>
      </c>
      <c r="E69" s="71"/>
    </row>
    <row r="70" spans="1:5" ht="34.5" x14ac:dyDescent="0.3">
      <c r="A70" s="99" t="s">
        <v>42</v>
      </c>
      <c r="B70" s="87">
        <v>11001</v>
      </c>
      <c r="C70" s="68" t="s">
        <v>17</v>
      </c>
      <c r="D70" s="120" t="str">
        <f>D58</f>
        <v>Տարի</v>
      </c>
    </row>
    <row r="71" spans="1:5" ht="34.5" x14ac:dyDescent="0.3">
      <c r="A71" s="59" t="s">
        <v>43</v>
      </c>
      <c r="B71" s="86" t="s">
        <v>116</v>
      </c>
      <c r="C71" s="59"/>
      <c r="D71" s="75"/>
    </row>
    <row r="72" spans="1:5" ht="69" x14ac:dyDescent="0.3">
      <c r="A72" s="59" t="s">
        <v>44</v>
      </c>
      <c r="B72" s="86" t="s">
        <v>117</v>
      </c>
      <c r="C72" s="59"/>
      <c r="D72" s="75"/>
    </row>
    <row r="73" spans="1:5" x14ac:dyDescent="0.3">
      <c r="A73" s="59" t="s">
        <v>8</v>
      </c>
      <c r="B73" s="86" t="s">
        <v>45</v>
      </c>
      <c r="C73" s="59"/>
      <c r="D73" s="75"/>
    </row>
    <row r="74" spans="1:5" x14ac:dyDescent="0.3">
      <c r="A74" s="161" t="s">
        <v>47</v>
      </c>
      <c r="B74" s="161"/>
      <c r="C74" s="59"/>
      <c r="D74" s="75"/>
    </row>
    <row r="75" spans="1:5" x14ac:dyDescent="0.3">
      <c r="A75" s="174" t="s">
        <v>48</v>
      </c>
      <c r="B75" s="174"/>
      <c r="C75" s="61">
        <f>[2]h3!G81</f>
        <v>0</v>
      </c>
      <c r="D75" s="61">
        <f>'h3'!D75</f>
        <v>70480.793777903964</v>
      </c>
    </row>
  </sheetData>
  <mergeCells count="21">
    <mergeCell ref="A74:B74"/>
    <mergeCell ref="A75:B75"/>
    <mergeCell ref="D48:E48"/>
    <mergeCell ref="A56:D56"/>
    <mergeCell ref="A63:B63"/>
    <mergeCell ref="C67:D67"/>
    <mergeCell ref="A68:D68"/>
    <mergeCell ref="A62:B62"/>
    <mergeCell ref="A37:B37"/>
    <mergeCell ref="A44:B44"/>
    <mergeCell ref="A45:B45"/>
    <mergeCell ref="A31:B31"/>
    <mergeCell ref="A32:B32"/>
    <mergeCell ref="A18:B18"/>
    <mergeCell ref="A19:B19"/>
    <mergeCell ref="A24:B24"/>
    <mergeCell ref="B1:E1"/>
    <mergeCell ref="B2:E2"/>
    <mergeCell ref="B3:E3"/>
    <mergeCell ref="A4:E4"/>
    <mergeCell ref="A11:B11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4" zoomScaleNormal="100" zoomScaleSheetLayoutView="70" workbookViewId="0">
      <selection activeCell="B5" sqref="B5:H5"/>
    </sheetView>
  </sheetViews>
  <sheetFormatPr defaultRowHeight="17.25" x14ac:dyDescent="0.3"/>
  <cols>
    <col min="1" max="1" width="6.140625" style="1" customWidth="1"/>
    <col min="2" max="2" width="15.140625" style="1" customWidth="1"/>
    <col min="3" max="3" width="41.140625" style="1" customWidth="1"/>
    <col min="4" max="4" width="13.5703125" style="1" customWidth="1"/>
    <col min="5" max="5" width="11.85546875" style="1" customWidth="1"/>
    <col min="6" max="6" width="18.140625" style="1" customWidth="1"/>
    <col min="7" max="7" width="22.42578125" style="1" customWidth="1"/>
    <col min="8" max="8" width="33.85546875" style="1" customWidth="1"/>
    <col min="9" max="9" width="10.28515625" style="1" bestFit="1" customWidth="1"/>
    <col min="10" max="10" width="9.7109375" style="1" bestFit="1" customWidth="1"/>
    <col min="11" max="16384" width="9.140625" style="1"/>
  </cols>
  <sheetData>
    <row r="1" spans="1:9" x14ac:dyDescent="0.3">
      <c r="A1" s="52"/>
      <c r="B1" s="52"/>
      <c r="C1" s="52"/>
      <c r="D1" s="52"/>
      <c r="E1" s="52"/>
      <c r="F1" s="168" t="s">
        <v>102</v>
      </c>
      <c r="G1" s="168"/>
      <c r="H1" s="168"/>
    </row>
    <row r="2" spans="1:9" x14ac:dyDescent="0.3">
      <c r="A2" s="52"/>
      <c r="B2" s="52"/>
      <c r="C2" s="52"/>
      <c r="D2" s="52"/>
      <c r="E2" s="52"/>
      <c r="F2" s="168" t="s">
        <v>97</v>
      </c>
      <c r="G2" s="168"/>
      <c r="H2" s="168"/>
    </row>
    <row r="3" spans="1:9" x14ac:dyDescent="0.3">
      <c r="A3" s="52"/>
      <c r="B3" s="52"/>
      <c r="C3" s="52"/>
      <c r="D3" s="52"/>
      <c r="E3" s="52"/>
      <c r="F3" s="168" t="s">
        <v>98</v>
      </c>
      <c r="G3" s="168"/>
      <c r="H3" s="168"/>
    </row>
    <row r="4" spans="1:9" x14ac:dyDescent="0.3">
      <c r="A4" s="52"/>
      <c r="B4" s="70"/>
      <c r="C4" s="70"/>
      <c r="D4" s="70"/>
      <c r="E4" s="70"/>
      <c r="F4" s="70"/>
      <c r="G4" s="70"/>
      <c r="H4" s="70"/>
    </row>
    <row r="5" spans="1:9" ht="90.75" customHeight="1" x14ac:dyDescent="0.3">
      <c r="A5" s="52"/>
      <c r="B5" s="184" t="s">
        <v>133</v>
      </c>
      <c r="C5" s="184"/>
      <c r="D5" s="184"/>
      <c r="E5" s="184"/>
      <c r="F5" s="184"/>
      <c r="G5" s="184"/>
      <c r="H5" s="184"/>
    </row>
    <row r="6" spans="1:9" x14ac:dyDescent="0.3">
      <c r="A6" s="52"/>
      <c r="B6" s="52"/>
      <c r="C6" s="52"/>
      <c r="D6" s="52"/>
      <c r="E6" s="52"/>
      <c r="F6" s="52"/>
      <c r="G6" s="52"/>
      <c r="H6" s="77"/>
    </row>
    <row r="7" spans="1:9" ht="41.25" customHeight="1" x14ac:dyDescent="0.3">
      <c r="A7" s="52"/>
      <c r="B7" s="188" t="s">
        <v>70</v>
      </c>
      <c r="C7" s="161" t="s">
        <v>71</v>
      </c>
      <c r="D7" s="161" t="s">
        <v>72</v>
      </c>
      <c r="E7" s="161" t="s">
        <v>73</v>
      </c>
      <c r="F7" s="161" t="s">
        <v>74</v>
      </c>
      <c r="G7" s="188" t="s">
        <v>75</v>
      </c>
      <c r="H7" s="188"/>
    </row>
    <row r="8" spans="1:9" ht="22.5" customHeight="1" x14ac:dyDescent="0.3">
      <c r="A8" s="52"/>
      <c r="B8" s="188"/>
      <c r="C8" s="161"/>
      <c r="D8" s="161"/>
      <c r="E8" s="161"/>
      <c r="F8" s="161"/>
      <c r="G8" s="161" t="s">
        <v>76</v>
      </c>
      <c r="H8" s="68" t="s">
        <v>77</v>
      </c>
    </row>
    <row r="9" spans="1:9" x14ac:dyDescent="0.3">
      <c r="A9" s="52"/>
      <c r="B9" s="188"/>
      <c r="C9" s="161"/>
      <c r="D9" s="161"/>
      <c r="E9" s="161"/>
      <c r="F9" s="161"/>
      <c r="G9" s="161"/>
      <c r="H9" s="68" t="s">
        <v>78</v>
      </c>
    </row>
    <row r="10" spans="1:9" s="79" customFormat="1" ht="39.75" customHeight="1" x14ac:dyDescent="0.3">
      <c r="B10" s="185" t="s">
        <v>34</v>
      </c>
      <c r="C10" s="186"/>
      <c r="D10" s="186"/>
      <c r="E10" s="186"/>
      <c r="F10" s="186"/>
      <c r="G10" s="187"/>
      <c r="H10" s="92">
        <f>H11</f>
        <v>3046.3926300000003</v>
      </c>
    </row>
    <row r="11" spans="1:9" s="28" customFormat="1" ht="29.25" customHeight="1" x14ac:dyDescent="0.3">
      <c r="A11" s="79"/>
      <c r="B11" s="91" t="s">
        <v>79</v>
      </c>
      <c r="C11" s="90" t="s">
        <v>80</v>
      </c>
      <c r="D11" s="90" t="s">
        <v>81</v>
      </c>
      <c r="E11" s="185" t="s">
        <v>82</v>
      </c>
      <c r="F11" s="186"/>
      <c r="G11" s="187"/>
      <c r="H11" s="92">
        <f>+H13</f>
        <v>3046.3926300000003</v>
      </c>
    </row>
    <row r="12" spans="1:9" s="79" customFormat="1" ht="36" customHeight="1" x14ac:dyDescent="0.3">
      <c r="B12" s="145" t="s">
        <v>131</v>
      </c>
      <c r="C12" s="183" t="s">
        <v>68</v>
      </c>
      <c r="D12" s="183"/>
      <c r="E12" s="183"/>
      <c r="F12" s="183"/>
      <c r="G12" s="183"/>
      <c r="H12" s="92">
        <f>+H14</f>
        <v>3046.3926300000003</v>
      </c>
      <c r="I12" s="102"/>
    </row>
    <row r="13" spans="1:9" ht="18" x14ac:dyDescent="0.3">
      <c r="A13" s="52"/>
      <c r="B13" s="127"/>
      <c r="C13" s="93" t="s">
        <v>119</v>
      </c>
      <c r="D13" s="125"/>
      <c r="E13" s="125"/>
      <c r="F13" s="125"/>
      <c r="G13" s="125"/>
      <c r="H13" s="92">
        <f>+H14</f>
        <v>3046.3926300000003</v>
      </c>
      <c r="I13" s="47"/>
    </row>
    <row r="14" spans="1:9" ht="28.5" customHeight="1" x14ac:dyDescent="0.3">
      <c r="A14" s="52"/>
      <c r="B14" s="128" t="s">
        <v>120</v>
      </c>
      <c r="C14" s="95" t="s">
        <v>118</v>
      </c>
      <c r="D14" s="96" t="s">
        <v>83</v>
      </c>
      <c r="E14" s="96" t="s">
        <v>84</v>
      </c>
      <c r="F14" s="97">
        <v>3046400</v>
      </c>
      <c r="G14" s="126">
        <v>1</v>
      </c>
      <c r="H14" s="61">
        <f>5546.39263-2500</f>
        <v>3046.3926300000003</v>
      </c>
      <c r="I14" s="8"/>
    </row>
    <row r="15" spans="1:9" x14ac:dyDescent="0.3">
      <c r="A15" s="52"/>
      <c r="B15" s="52"/>
      <c r="C15" s="52"/>
      <c r="D15" s="52"/>
      <c r="E15" s="52"/>
      <c r="F15" s="52"/>
      <c r="G15" s="52"/>
      <c r="H15" s="52"/>
    </row>
    <row r="16" spans="1:9" x14ac:dyDescent="0.3">
      <c r="B16" s="8"/>
      <c r="C16" s="8"/>
      <c r="D16" s="8"/>
      <c r="E16" s="8"/>
      <c r="F16" s="8"/>
      <c r="G16" s="8"/>
      <c r="H16" s="8"/>
      <c r="I16" s="8"/>
    </row>
    <row r="17" spans="2:9" x14ac:dyDescent="0.3">
      <c r="B17" s="8"/>
      <c r="C17" s="8"/>
      <c r="D17" s="8"/>
      <c r="E17" s="8"/>
      <c r="F17" s="8"/>
      <c r="G17" s="8"/>
      <c r="H17" s="8"/>
      <c r="I17" s="8"/>
    </row>
  </sheetData>
  <mergeCells count="14">
    <mergeCell ref="C12:G12"/>
    <mergeCell ref="B5:H5"/>
    <mergeCell ref="F1:H1"/>
    <mergeCell ref="F2:H2"/>
    <mergeCell ref="F3:H3"/>
    <mergeCell ref="B10:G10"/>
    <mergeCell ref="E11:G11"/>
    <mergeCell ref="B7:B9"/>
    <mergeCell ref="C7:C9"/>
    <mergeCell ref="D7:D9"/>
    <mergeCell ref="E7:E9"/>
    <mergeCell ref="F7:F9"/>
    <mergeCell ref="G7:H7"/>
    <mergeCell ref="G8:G9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h1</vt:lpstr>
      <vt:lpstr>h2</vt:lpstr>
      <vt:lpstr>h3</vt:lpstr>
      <vt:lpstr>h4</vt:lpstr>
      <vt:lpstr>h5</vt:lpstr>
      <vt:lpstr>'h1'!Print_Area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Hayk_Kh</dc:creator>
  <cp:keywords>https:/mul2-aviation.gov.am/tasks/215802/oneclick/havelvacner.xlsx?token=6cd6cc7226ab75575cc8a199fbad98ea</cp:keywords>
  <cp:lastModifiedBy>Susanna Arzumanyan</cp:lastModifiedBy>
  <cp:lastPrinted>2023-10-16T11:20:55Z</cp:lastPrinted>
  <dcterms:created xsi:type="dcterms:W3CDTF">2020-09-30T12:11:39Z</dcterms:created>
  <dcterms:modified xsi:type="dcterms:W3CDTF">2023-10-17T08:29:22Z</dcterms:modified>
</cp:coreProperties>
</file>