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tabRatio="500" activeTab="5"/>
  </bookViews>
  <sheets>
    <sheet name="1" sheetId="1" r:id="rId1"/>
    <sheet name="2" sheetId="7" r:id="rId2"/>
    <sheet name="3" sheetId="2" r:id="rId3"/>
    <sheet name="4" sheetId="8" r:id="rId4"/>
    <sheet name="5" sheetId="6" r:id="rId5"/>
    <sheet name="6" sheetId="9" r:id="rId6"/>
  </sheets>
  <externalReferences>
    <externalReference r:id="rId7"/>
    <externalReference r:id="rId8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4">'5'!$A$1:$C$36</definedName>
    <definedName name="program">#REF!,#REF!,#REF!,#REF!,#REF!,#REF!,#REF!,#REF!,#REF!,#REF!,#REF!,#REF!,#REF!,#REF!,#REF!,#REF!,#REF!,#REF!,#REF!,#REF!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3" i="9" l="1"/>
  <c r="H32" i="9" l="1"/>
  <c r="H133" i="9"/>
  <c r="H130" i="9"/>
  <c r="H118" i="9"/>
  <c r="H117" i="9"/>
  <c r="H113" i="9"/>
  <c r="H110" i="9"/>
  <c r="H107" i="9"/>
  <c r="H102" i="9"/>
  <c r="H85" i="9"/>
  <c r="H82" i="9"/>
  <c r="H52" i="9"/>
  <c r="H10" i="9" s="1"/>
  <c r="H46" i="9"/>
  <c r="H33" i="9"/>
  <c r="H37" i="9"/>
  <c r="H30" i="9"/>
  <c r="H28" i="9"/>
  <c r="H135" i="9" l="1"/>
  <c r="H134" i="9" s="1"/>
  <c r="H129" i="9"/>
  <c r="H114" i="9"/>
  <c r="H111" i="9"/>
  <c r="H109" i="9"/>
  <c r="H108" i="9" s="1"/>
  <c r="H101" i="9"/>
  <c r="H100" i="9"/>
  <c r="H99" i="9"/>
  <c r="H84" i="9"/>
  <c r="H83" i="9"/>
  <c r="H98" i="9"/>
  <c r="H93" i="9"/>
  <c r="H92" i="9"/>
  <c r="H81" i="9"/>
  <c r="H80" i="9"/>
  <c r="H79" i="9"/>
  <c r="H70" i="9"/>
  <c r="H62" i="9"/>
  <c r="H50" i="9"/>
  <c r="H48" i="9" s="1"/>
  <c r="H45" i="9"/>
  <c r="H44" i="9" s="1"/>
  <c r="H42" i="9"/>
  <c r="H41" i="9" s="1"/>
  <c r="H40" i="9" s="1"/>
  <c r="H36" i="9"/>
  <c r="H35" i="9" s="1"/>
  <c r="H26" i="9"/>
  <c r="H25" i="9"/>
  <c r="H16" i="9"/>
  <c r="H43" i="9" l="1"/>
  <c r="H12" i="9"/>
  <c r="H11" i="9" s="1"/>
  <c r="H9" i="9" l="1"/>
  <c r="G66" i="2"/>
  <c r="G194" i="2" l="1"/>
  <c r="B98" i="6" l="1"/>
  <c r="B97" i="6"/>
  <c r="B96" i="6"/>
  <c r="B95" i="6"/>
  <c r="B90" i="6"/>
  <c r="B89" i="6"/>
  <c r="B88" i="6"/>
  <c r="B87" i="6"/>
  <c r="B94" i="6"/>
  <c r="B86" i="6"/>
  <c r="B57" i="6"/>
  <c r="B56" i="6"/>
  <c r="B55" i="6"/>
  <c r="B54" i="6"/>
  <c r="B53" i="6"/>
  <c r="B49" i="6"/>
  <c r="B48" i="6"/>
  <c r="B47" i="6"/>
  <c r="B46" i="6"/>
  <c r="B45" i="6"/>
  <c r="B17" i="6"/>
  <c r="B16" i="6"/>
  <c r="B15" i="6"/>
  <c r="B14" i="6"/>
  <c r="B13" i="6"/>
  <c r="G88" i="2"/>
  <c r="C18" i="7"/>
  <c r="C26" i="8" s="1"/>
  <c r="B18" i="7"/>
  <c r="B26" i="8" s="1"/>
  <c r="C17" i="7"/>
  <c r="C23" i="8" s="1"/>
  <c r="B17" i="7"/>
  <c r="B23" i="8" s="1"/>
  <c r="A18" i="7"/>
  <c r="A26" i="8" s="1"/>
  <c r="A17" i="7"/>
  <c r="A23" i="8" s="1"/>
  <c r="F131" i="2"/>
  <c r="E131" i="2"/>
  <c r="G138" i="2"/>
  <c r="G137" i="2" s="1"/>
  <c r="G136" i="2" s="1"/>
  <c r="G135" i="2" s="1"/>
  <c r="G133" i="2" s="1"/>
  <c r="G131" i="2" s="1"/>
  <c r="D76" i="1" s="1"/>
  <c r="H18" i="7" l="1"/>
  <c r="C101" i="6"/>
  <c r="F72" i="2"/>
  <c r="E72" i="2"/>
  <c r="G79" i="2"/>
  <c r="G82" i="2"/>
  <c r="G86" i="2"/>
  <c r="G90" i="2"/>
  <c r="G78" i="2" l="1"/>
  <c r="D18" i="7"/>
  <c r="D28" i="8"/>
  <c r="D26" i="8" s="1"/>
  <c r="G77" i="2"/>
  <c r="G76" i="2" s="1"/>
  <c r="G74" i="2" s="1"/>
  <c r="G72" i="2" s="1"/>
  <c r="D46" i="1" s="1"/>
  <c r="C60" i="6" s="1"/>
  <c r="G129" i="2"/>
  <c r="G128" i="2" s="1"/>
  <c r="G127" i="2" s="1"/>
  <c r="G126" i="2" s="1"/>
  <c r="G124" i="2" s="1"/>
  <c r="G122" i="2" s="1"/>
  <c r="D70" i="1" s="1"/>
  <c r="E122" i="2"/>
  <c r="G70" i="2"/>
  <c r="G68" i="2"/>
  <c r="G64" i="2"/>
  <c r="F57" i="2"/>
  <c r="E57" i="2"/>
  <c r="G30" i="2"/>
  <c r="G28" i="2"/>
  <c r="G26" i="2"/>
  <c r="F19" i="2"/>
  <c r="E19" i="2"/>
  <c r="G63" i="2" l="1"/>
  <c r="H17" i="7"/>
  <c r="C93" i="6"/>
  <c r="G25" i="2"/>
  <c r="G24" i="2" s="1"/>
  <c r="G23" i="2" s="1"/>
  <c r="G21" i="2" s="1"/>
  <c r="G19" i="2" s="1"/>
  <c r="D16" i="1" s="1"/>
  <c r="C20" i="6" s="1"/>
  <c r="G62" i="2"/>
  <c r="G61" i="2" s="1"/>
  <c r="G59" i="2" s="1"/>
  <c r="G57" i="2" s="1"/>
  <c r="D40" i="1" s="1"/>
  <c r="C52" i="6" s="1"/>
  <c r="D17" i="7" l="1"/>
  <c r="D25" i="8"/>
  <c r="D23" i="8" s="1"/>
  <c r="B106" i="6"/>
  <c r="B105" i="6"/>
  <c r="B104" i="6"/>
  <c r="B103" i="6"/>
  <c r="B102" i="6"/>
  <c r="B82" i="6"/>
  <c r="B81" i="6"/>
  <c r="B80" i="6"/>
  <c r="B79" i="6"/>
  <c r="B78" i="6"/>
  <c r="B73" i="6"/>
  <c r="B72" i="6"/>
  <c r="B71" i="6"/>
  <c r="B70" i="6"/>
  <c r="B69" i="6"/>
  <c r="B65" i="6"/>
  <c r="B64" i="6"/>
  <c r="B63" i="6"/>
  <c r="B62" i="6"/>
  <c r="B61" i="6"/>
  <c r="B41" i="6"/>
  <c r="B40" i="6"/>
  <c r="B39" i="6"/>
  <c r="B38" i="6"/>
  <c r="B37" i="6"/>
  <c r="B33" i="6"/>
  <c r="B32" i="6"/>
  <c r="B31" i="6"/>
  <c r="B30" i="6"/>
  <c r="B29" i="6"/>
  <c r="B25" i="6"/>
  <c r="B24" i="6"/>
  <c r="B23" i="6"/>
  <c r="B22" i="6"/>
  <c r="C19" i="7"/>
  <c r="C29" i="8" s="1"/>
  <c r="B19" i="7"/>
  <c r="B29" i="8" s="1"/>
  <c r="C16" i="7"/>
  <c r="C20" i="8" s="1"/>
  <c r="B16" i="7"/>
  <c r="B20" i="8" s="1"/>
  <c r="C15" i="7"/>
  <c r="C17" i="8" s="1"/>
  <c r="B15" i="7"/>
  <c r="B17" i="8" s="1"/>
  <c r="C14" i="7"/>
  <c r="C14" i="8" s="1"/>
  <c r="B14" i="7"/>
  <c r="B14" i="8" s="1"/>
  <c r="A19" i="7"/>
  <c r="A29" i="8" s="1"/>
  <c r="A16" i="7"/>
  <c r="A20" i="8" s="1"/>
  <c r="A15" i="7"/>
  <c r="A17" i="8" s="1"/>
  <c r="A14" i="7"/>
  <c r="A14" i="8" s="1"/>
  <c r="D9" i="8"/>
  <c r="F12" i="7"/>
  <c r="E12" i="7"/>
  <c r="E10" i="7" s="1"/>
  <c r="F10" i="7"/>
  <c r="C139" i="6" l="1"/>
  <c r="G111" i="2"/>
  <c r="G110" i="2" s="1"/>
  <c r="G109" i="2" s="1"/>
  <c r="G108" i="2" s="1"/>
  <c r="G106" i="2" s="1"/>
  <c r="G104" i="2" s="1"/>
  <c r="D58" i="1" s="1"/>
  <c r="G55" i="2"/>
  <c r="G54" i="2" s="1"/>
  <c r="G46" i="2"/>
  <c r="G41" i="2"/>
  <c r="C77" i="6" l="1"/>
  <c r="H15" i="7"/>
  <c r="G102" i="2"/>
  <c r="D15" i="7" l="1"/>
  <c r="D19" i="8"/>
  <c r="D17" i="8" s="1"/>
  <c r="F159" i="2"/>
  <c r="E159" i="2"/>
  <c r="F157" i="2"/>
  <c r="D157" i="2"/>
  <c r="E140" i="2"/>
  <c r="E113" i="2"/>
  <c r="E95" i="2"/>
  <c r="F48" i="2"/>
  <c r="E48" i="2"/>
  <c r="F34" i="2"/>
  <c r="E34" i="2"/>
  <c r="G53" i="2" l="1"/>
  <c r="G52" i="2" s="1"/>
  <c r="G50" i="2" s="1"/>
  <c r="G48" i="2" s="1"/>
  <c r="B21" i="6"/>
  <c r="B9" i="6"/>
  <c r="A9" i="6"/>
  <c r="D28" i="1" l="1"/>
  <c r="C36" i="6" s="1"/>
  <c r="G44" i="2"/>
  <c r="G40" i="2" s="1"/>
  <c r="G39" i="2" s="1"/>
  <c r="G38" i="2" s="1"/>
  <c r="G36" i="2" s="1"/>
  <c r="G34" i="2" s="1"/>
  <c r="G166" i="2"/>
  <c r="G165" i="2" s="1"/>
  <c r="G164" i="2" s="1"/>
  <c r="G163" i="2" s="1"/>
  <c r="G161" i="2" s="1"/>
  <c r="G159" i="2" s="1"/>
  <c r="F17" i="2"/>
  <c r="D17" i="2"/>
  <c r="D34" i="1" l="1"/>
  <c r="C44" i="6" s="1"/>
  <c r="D22" i="1"/>
  <c r="G157" i="2"/>
  <c r="G155" i="2" s="1"/>
  <c r="G153" i="2" s="1"/>
  <c r="G151" i="2" s="1"/>
  <c r="G149" i="2" s="1"/>
  <c r="C28" i="6" l="1"/>
  <c r="G147" i="2"/>
  <c r="G146" i="2" s="1"/>
  <c r="G145" i="2" s="1"/>
  <c r="G101" i="2" l="1"/>
  <c r="G100" i="2" s="1"/>
  <c r="G99" i="2" s="1"/>
  <c r="G97" i="2" s="1"/>
  <c r="G95" i="2" s="1"/>
  <c r="G144" i="2"/>
  <c r="G142" i="2" s="1"/>
  <c r="G140" i="2" s="1"/>
  <c r="D82" i="1" l="1"/>
  <c r="C112" i="6" s="1"/>
  <c r="D52" i="1"/>
  <c r="G193" i="2"/>
  <c r="G192" i="2" s="1"/>
  <c r="G191" i="2" s="1"/>
  <c r="G189" i="2" s="1"/>
  <c r="G187" i="2" s="1"/>
  <c r="D102" i="1" s="1"/>
  <c r="G19" i="7" l="1"/>
  <c r="D19" i="7" s="1"/>
  <c r="G12" i="7"/>
  <c r="G10" i="7" s="1"/>
  <c r="C68" i="6"/>
  <c r="H14" i="7"/>
  <c r="G120" i="2"/>
  <c r="G119" i="2" s="1"/>
  <c r="G118" i="2" s="1"/>
  <c r="G117" i="2" s="1"/>
  <c r="G115" i="2" s="1"/>
  <c r="G113" i="2" s="1"/>
  <c r="G186" i="2" s="1"/>
  <c r="D31" i="8" l="1"/>
  <c r="D29" i="8" s="1"/>
  <c r="G17" i="2"/>
  <c r="G15" i="2" s="1"/>
  <c r="D16" i="8"/>
  <c r="D14" i="8" s="1"/>
  <c r="D14" i="7"/>
  <c r="D64" i="1"/>
  <c r="D9" i="1" s="1"/>
  <c r="C131" i="6" l="1"/>
  <c r="G13" i="2"/>
  <c r="G11" i="2" s="1"/>
  <c r="G9" i="2" s="1"/>
  <c r="G8" i="2" s="1"/>
  <c r="C85" i="6"/>
  <c r="H16" i="7"/>
  <c r="H12" i="7" s="1"/>
  <c r="D8" i="1"/>
  <c r="G185" i="2"/>
  <c r="G184" i="2" s="1"/>
  <c r="G183" i="2" s="1"/>
  <c r="G181" i="2" s="1"/>
  <c r="G179" i="2" s="1"/>
  <c r="D96" i="1" s="1"/>
  <c r="D89" i="1" s="1"/>
  <c r="D88" i="1" s="1"/>
  <c r="D7" i="1" l="1"/>
  <c r="G177" i="2"/>
  <c r="G175" i="2" s="1"/>
  <c r="G173" i="2" s="1"/>
  <c r="G171" i="2" s="1"/>
  <c r="G169" i="2" s="1"/>
  <c r="G168" i="2" s="1"/>
  <c r="G7" i="2" s="1"/>
  <c r="D22" i="8"/>
  <c r="D20" i="8" s="1"/>
  <c r="D16" i="7"/>
  <c r="H10" i="7"/>
  <c r="D12" i="8" l="1"/>
  <c r="D10" i="8" s="1"/>
  <c r="D12" i="7"/>
  <c r="D10" i="7" s="1"/>
</calcChain>
</file>

<file path=xl/sharedStrings.xml><?xml version="1.0" encoding="utf-8"?>
<sst xmlns="http://schemas.openxmlformats.org/spreadsheetml/2006/main" count="1012" uniqueCount="383">
  <si>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</si>
  <si>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</si>
  <si>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</si>
  <si>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</si>
  <si>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</si>
  <si>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</si>
  <si>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</si>
  <si>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</si>
  <si>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</si>
  <si>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</si>
  <si>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</si>
  <si>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</si>
  <si>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այդ թվում`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</si>
  <si>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</si>
  <si>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</si>
  <si>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</si>
  <si>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</si>
  <si>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</si>
  <si>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</si>
  <si>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</si>
  <si>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</si>
  <si>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</si>
  <si>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</si>
  <si>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</si>
  <si>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</si>
  <si>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</si>
  <si>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</si>
  <si>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</si>
  <si>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</si>
  <si>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</si>
  <si>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Միջոցառում</t>
  </si>
  <si>
    <t xml:space="preserve"> Ծրագրի միջոցառումները </t>
  </si>
  <si>
    <t xml:space="preserve"> ԸՆԹԱՑԻԿ ԾԱԽՍԵՐ</t>
  </si>
  <si>
    <t>Ցուցանիշների փոփոխությունը (ավելացումները նշված են դրական նշանով, իսկ նվազեցումները փակագծերում)</t>
  </si>
  <si>
    <t xml:space="preserve"> Ծառայությունների մատուցում</t>
  </si>
  <si>
    <t xml:space="preserve"> ՀՀ վարչապետի աշխատակազմ</t>
  </si>
  <si>
    <t>Ծրագրի միջոցառումներ</t>
  </si>
  <si>
    <t>Գործառական դասիչը</t>
  </si>
  <si>
    <t xml:space="preserve">ՄԱՍ 2. ՊԵՏԱԿԱՆ ՄԱՐՄՆԻ ԳԾՈՎ ԱՐԴՅՈՒՆՔԱՅԻՆ (ԿԱՏԱՐՈՂԱԿԱՆ) ՑՈՒՑԱՆԻՇՆԵՐԸ </t>
  </si>
  <si>
    <t>ՀՀ վարչապետի աշխատակազմ</t>
  </si>
  <si>
    <t>հազար դրամներով</t>
  </si>
  <si>
    <t xml:space="preserve"> Ծրագրի միջոցառումներ</t>
  </si>
  <si>
    <t xml:space="preserve">«ՀԱՅԱՍՏԱՆԻ ՀԱՆՐԱՊԵՏՈՒԹՅԱՆ 2023 ԹՎԱԿԱՆԻ ՊԵՏԱԿԱՆ ԲՅՈՒՋԵԻ ՄԱՍԻՆ» ՀԱՅԱՍՏԱՆԻ ՀԱՆՐԱՊԵՏՈՒԹՅԱՆ ՕՐԵՆՔԻ N 1 ՀԱՎԵԼՎԱԾԻ  N 2 ԱՂՅՈՒՍԱԿՈՒՄ ԿԱՏԱՐՎՈՂ ՎԵՐԱԲԱՇԽՈՒՄԸ ԵՎ ՀԱՅԱՍՏԱՆԻ ՀԱՆՐԱՊԵՏՈՒԹՅԱՆ ԿԱՌԱՎԱՐՈՒԹՅԱՆ 2022 ԹՎԱԿԱՆԻ ԴԵԿՏԵՄԲԵՐԻ 29-Ի N 2111-Ն ՈՐՈՇՄԱՆN 5 ՀԱՎԵԼՎԱԾԻ  N 1 ԱՂՅՈՒՍԱԿՈՒՄ ԿԱՏԱՐՎՈՂ ՓՈՓՈԽՈՒԹՅՈՒՆՆԵՐԸ </t>
  </si>
  <si>
    <t xml:space="preserve">ՀԱՅԱՍՏԱՆԻ ՀԱՆՐԱՊԵՏՈՒԹՅԱՆ ԿԱՌԱՎԱՐՈՒԹՅԱՆ 2022 ԹՎԱԿԱՆԻ ԴԵԿՏԵՄԲԵՐԻ 29-Ի N 2111-Ն ՈՐՈՇՄԱՆ N 3 ԵՎ N 4 ՀԱՎԵԼՎԱԾՆԵՐՈՒՄ ԿԱՏԱՐՎՈՂ ՓՈՓՈԽՈՒԹՅՈՒՆՆԵՐԸ </t>
  </si>
  <si>
    <t>Հավելված N 1
ՀՀ կառավարության 2023 թվականի
------------  N ---------- որոշման</t>
  </si>
  <si>
    <t xml:space="preserve"> 01</t>
  </si>
  <si>
    <t xml:space="preserve"> ԸՆԴՀԱՆՈՒՐ ԲՆՈՒՅԹԻ ՀԱՆՐԱՅԻՆ ԾԱՌԱՅՈՒԹՅՈՒՆՆԵՐ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</si>
  <si>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</si>
  <si>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</si>
  <si>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</si>
  <si>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- Համակարգչային ծառայություններ</t>
  </si>
  <si>
    <t>Ցուցանիշների փոփոխությունները (նվազեցումները նշված են փակագծերում)</t>
  </si>
  <si>
    <t xml:space="preserve"> Տարի </t>
  </si>
  <si>
    <t xml:space="preserve"> Ծառայությունների մատուցում </t>
  </si>
  <si>
    <t xml:space="preserve">ՄԱՍ 1. ՊԵՏԱԿԱՆ ՄԱՐՄՆԻ ԳԾՈՎ ԱՐԴՅՈՒՆՔԱՅԻՆ (ԿԱՏԱՐՈՂԱԿԱՆ) ՑՈՒՑԱՆԻՇՆԵՐԸ </t>
  </si>
  <si>
    <t xml:space="preserve"> 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</si>
  <si>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</si>
  <si>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
</t>
  </si>
  <si>
    <t xml:space="preserve"> Պահուստային ֆոնդի կառավարման արդյունավետության և թափանցիկության ապահովում_x000D_
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</si>
  <si>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</si>
  <si>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</si>
  <si>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</si>
  <si>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</si>
  <si>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</si>
  <si>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</si>
  <si>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ԱՅԼ  ԾԱԽՍԵՐ</t>
  </si>
  <si>
    <t xml:space="preserve"> Պահուստային միջոցներ</t>
  </si>
  <si>
    <t xml:space="preserve"> 11001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</si>
  <si>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</si>
  <si>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</si>
  <si>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Միջոցառումն իրականացնողի անվանումը</t>
  </si>
  <si>
    <t xml:space="preserve"> ՀՀ կառավարություն </t>
  </si>
  <si>
    <t>ՀԱՅԱՍՏԱՆԻ ՀԱՆՐԱՊԵՏՈՒԹՅԱՆ ԿԱՌԱՎԱՐՈՒԹՅԱՆ 2022 ԹՎԱԿԱՆԻ ԴԵԿՏԵՄԲԵՐԻ 29-Ի N 2111-Ն ՈՐՈՇՄԱՆ N 9 ՀԱՎԵԼՎԱԾԻ N 9.47  ԵՎ N 9.1 ՀԱՎԵԼՎԱԾԻ N 9.1.58  ԱՂՅՈՒՍԱԿՆԵՐՈՒՄ ԿԱՏԱՐՎՈՂ ՓՈՓՈԽՈՒԹՅՈՒՆՆԵՐԸ</t>
  </si>
  <si>
    <t>01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</si>
  <si>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</si>
  <si>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</si>
  <si>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Միջոցառումն իրականացնողի անվանումը </t>
  </si>
  <si>
    <t xml:space="preserve"> 1213</t>
  </si>
  <si>
    <t xml:space="preserve"> Տեսչական վերահսկողության ծրագիր</t>
  </si>
  <si>
    <t xml:space="preserve"> Տեսչական վերահսկողության ապահովում</t>
  </si>
  <si>
    <t xml:space="preserve"> Տեխնիկական կանոնակարգերին համապատասխանության գնահատում և պահանջների պահպանում</t>
  </si>
  <si>
    <t xml:space="preserve"> Նյութեր (Ապրանքներ)</t>
  </si>
  <si>
    <t xml:space="preserve"> - Տրանսպորտային նյութեր</t>
  </si>
  <si>
    <t xml:space="preserve"> 11003</t>
  </si>
  <si>
    <t xml:space="preserve"> Կրթության ոլորտում վերահսկողության ծառայություններ</t>
  </si>
  <si>
    <t xml:space="preserve"> Կրթության ոլորտում տեսչական վերահսկողության ծառայությունների իրականացում</t>
  </si>
  <si>
    <t xml:space="preserve"> 11004</t>
  </si>
  <si>
    <t xml:space="preserve"> Շուկայի վերահսկողության ծառայություններ</t>
  </si>
  <si>
    <t xml:space="preserve"> Տեխնիկական կանոնակարգի պահանջների և չափագիտական կանոնների ու նորմերի պահպանման վերահսկողություն</t>
  </si>
  <si>
    <t xml:space="preserve"> 11005</t>
  </si>
  <si>
    <t xml:space="preserve"> Արտադրանքի և որակի վերահսկողության ծառայություններ</t>
  </si>
  <si>
    <t xml:space="preserve"> Արտադրանքի և ծառայությունների մատուցման ոլորտում տեխնիկական կանոնակարգերի պահանջների և չափագիտական կանոնների ու նորմերի վերահսկողության իրականացում</t>
  </si>
  <si>
    <t xml:space="preserve"> 31002</t>
  </si>
  <si>
    <t xml:space="preserve">  Կրթության տեսչական մարմնի կարողությունների զարգացում և տեխնիկական հագեցվածության ապահովում</t>
  </si>
  <si>
    <t xml:space="preserve">  Կրթության տեսչական մարմնի աշխատանքային պայմանների բարելավման համար վարչական սարքավորումների ձեռք բերում</t>
  </si>
  <si>
    <t xml:space="preserve"> Պետական մարմինների կողմից օգտագործվող ոչ ֆինանսական ակտիվների հետ գործառնություններ</t>
  </si>
  <si>
    <t xml:space="preserve"> 31004</t>
  </si>
  <si>
    <t xml:space="preserve"> Քաղաքաշինության, տեխնիկական և հրդեհային անվտանգության տեսչական մարմնի կարողությունների զարգացում և տեխնիկական հագեցվածության ապահովում</t>
  </si>
  <si>
    <t xml:space="preserve"> Քաղաքաշինության, տեխնիկական և հրդեհային անվտանգության տեսչական մարմնի աշխատանքային պայմանների բարելավման համար վարչական սարքավորումների ձեռք բերում</t>
  </si>
  <si>
    <t xml:space="preserve"> 31008</t>
  </si>
  <si>
    <t xml:space="preserve"> Քաղաքաշինության, տեխնիկական և հրդեհային անվտանգության տեսչական մարմնի շենքային պայմանների բարելավում</t>
  </si>
  <si>
    <t xml:space="preserve"> Քաղաքաշինության, տեխնիկական և հրդեհային անվտանգության տեսչական մարմնի վարչական շենքի հիմնանորոգման և    նախագծանախահաշվային փաստաթղթերի ձեռք բերում</t>
  </si>
  <si>
    <t xml:space="preserve"> ՏՆՏԵՍԱԿԱՆ ՀԱՐԱԲԵՐՈՒԹՅՈՒՆՆԵՐ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</si>
  <si>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</si>
  <si>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</si>
  <si>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04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</si>
  <si>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</si>
  <si>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</si>
  <si>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</si>
  <si>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</si>
  <si>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</si>
  <si>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</si>
  <si>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ԱՅԼ ՀԻՄՆԱԿԱՆ ՄԻՋՈՑՆԵՐ</t>
  </si>
  <si>
    <t xml:space="preserve"> - Նախագծահետազոտական ծախսեր</t>
  </si>
  <si>
    <t xml:space="preserve"> - Ներկայացուցչական ծախսեր</t>
  </si>
  <si>
    <t xml:space="preserve"> Շուկայի վերահսկողության տեսչական մարմնի կարողությունների զարգացում և տեխնիկական հագեցվածության ապահովում</t>
  </si>
  <si>
    <t xml:space="preserve"> - Այլ մեքենաներ և սարքավորումներ</t>
  </si>
  <si>
    <t xml:space="preserve"> Ցուցանիշների փոփոխություն   (ավելացումները նշված են դրական նշանով, իսկ նվազեցումները փակագծերում)</t>
  </si>
  <si>
    <t xml:space="preserve"> Շուկայի վերահսկողության տեսչական մարմնի աշխատանքային պայմանների բարելավման համար վարչական սարքավորումների ձեռք բերում</t>
  </si>
  <si>
    <t>Հավելված 2</t>
  </si>
  <si>
    <t>ՀՀ կառավարության 2023 թվականի</t>
  </si>
  <si>
    <t xml:space="preserve"> ------------  N ----------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</si>
  <si>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</si>
  <si>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</si>
  <si>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</si>
  <si>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</si>
  <si>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</si>
  <si>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</si>
  <si>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
տազոտական,
գեոդեզիա-
քարտեզագրա
կան աշխա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</si>
  <si>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</si>
  <si>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</si>
  <si>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</si>
  <si>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ՎԱՐՉԱՊԵՏԻ ԱՇԽԱՏԱԿԱԶՄ</t>
  </si>
  <si>
    <t>այդ թվում`</t>
  </si>
  <si>
    <t>Հավելված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</si>
  <si>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</si>
  <si>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այդ թվում` ըստ կատարողների</t>
  </si>
  <si>
    <t xml:space="preserve"> ՀԱՅԱՍՏԱՆԻ ՀԱՆՐԱՊԵՏՈՒԹՅԱՆ ԿԱՌԱՎԱՐՈՒԹՅԱՆ 2022 ԹՎԱԿԱՆԻ ԴԵԿՏԵՄԲԵՐԻ 29-Ի N 2111-Ն ՈՐՈՇՄԱՆ N 5 ՀԱՎԵԼՎԱԾԻ  N 2 ԱՂՅՈՒՍԱԿՈՒՄ ԿԱՏԱՐՎՈՂ ՓՈՓՈԽՈՒԹՅՈՒՆՆԵՐԸ </t>
  </si>
  <si>
    <t>Հավելված N 5
ՀՀ կառավարության 2023 թվականի
------------  N ---------- որոշման</t>
  </si>
  <si>
    <t>Հավելված N 3
ՀՀ կառավարության 2023 թվականի
------------  N ---------- որոշման</t>
  </si>
  <si>
    <t xml:space="preserve"> ՀՀ կրթության տեսչական մարմին </t>
  </si>
  <si>
    <t xml:space="preserve"> ՀՀ շուկայի վերահսկողության տեսչական մարմին </t>
  </si>
  <si>
    <t xml:space="preserve"> Միջոցառումն իրականացնողի անվանումը՛ </t>
  </si>
  <si>
    <t xml:space="preserve"> Ակտիվն օգտագործող կազմակերպության անվանումը </t>
  </si>
  <si>
    <t xml:space="preserve"> ՀՀ քաղաքաշինության, տեխնիկական և հրդեհային անվտանգության   տեսչական մարմին </t>
  </si>
  <si>
    <t xml:space="preserve"> Ակտիվն օգտագործող կազմակերպության անվանումը? </t>
  </si>
  <si>
    <t xml:space="preserve"> ՀՀ Քաղաքաշինության, տեխնիկական և հրդեհային անվտանգության տեսչական մարմին </t>
  </si>
  <si>
    <t xml:space="preserve">  Նախագծվող մակերես, քմ </t>
  </si>
  <si>
    <t xml:space="preserve">  Նախագծահետազոտական փաստաթղթերի թիվ, հատ </t>
  </si>
  <si>
    <t xml:space="preserve">  Նախագծվող աշխատանքների ավարտվածության աստիճանը, տոկոս </t>
  </si>
  <si>
    <t xml:space="preserve"> Ձեռք բերվող սարքավորումների քանակ, հատ / լրակազմ </t>
  </si>
  <si>
    <t>Ցուցանիշների փոփոխությունները (ավելացումները նշված են դրական նշանով)</t>
  </si>
  <si>
    <r>
      <t xml:space="preserve">ՀԱՅԱՍՏԱՆԻ ՀԱՆՐԱՊԵՏՈՒԹՅԱՆ ԿԱՌԱՎԱՐՈՒԹՅԱՆ 2022 ԹՎԱԿԱՆԻ ԴԵԿՏԵՄԲԵՐԻ 29-Ի N 2111-Ն ՈՐՈՇՄԱՆ N 9 ՀԱՎԵԼՎԱԾԻ N 9.3  ԵՎ N 9.1 ՀԱՎԵԼՎԱԾԻ N 9.1.3  ԱՂՅՈՒՍԱԿՆԵՐՈՒՄ ԿԱՏԱՐՎՈՂ ՓՈՓՈԽՈՒԹՅՈՒՆՆԵՐԸ </t>
    </r>
    <r>
      <rPr>
        <b/>
        <sz val="12"/>
        <rFont val="GHEA Grapalat"/>
        <family val="3"/>
      </rPr>
      <t>ԵՎ ԼՐԱՑՈՒՄՆԵՐԸ</t>
    </r>
  </si>
  <si>
    <t xml:space="preserve"> - Գրասենյակային նյութեր և հագուստ</t>
  </si>
  <si>
    <t xml:space="preserve"> - Հատուկ նպատակային այլ նյութեր</t>
  </si>
  <si>
    <t xml:space="preserve"> Շարունակական ծախսեր</t>
  </si>
  <si>
    <t xml:space="preserve"> - Գույքի և սարքավորումների վարձակալություն</t>
  </si>
  <si>
    <t xml:space="preserve"> Առողջապահության և աշխատանքի տեսչական մարմնի կարողությունների զարգացում և տեխնիկական հագեցվածության ապահովում</t>
  </si>
  <si>
    <t xml:space="preserve"> - Կապի ծառայություններ</t>
  </si>
  <si>
    <t xml:space="preserve"> - Ապահովագրական ծախսեր</t>
  </si>
  <si>
    <t xml:space="preserve"> - Աշխատակազմի մասնագիտական զարգացման ծառայություններ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</si>
  <si>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</si>
  <si>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</si>
  <si>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- Առողջապահական և լաբորատոր նյութեր</t>
  </si>
  <si>
    <t xml:space="preserve"> Բնապահպանության ոլորտում վերահսկողության ծառայություններ</t>
  </si>
  <si>
    <t xml:space="preserve"> Շրջակա միջավայրի վրա վնասակար ներգործությունների և բնական ռեսուրսների գերշահագործման վերահսկողության իրականացում</t>
  </si>
  <si>
    <t xml:space="preserve"> 11006</t>
  </si>
  <si>
    <t xml:space="preserve"> Քաղաքաշինության և ճարտարապետության բնագավառում վերահսկողության ծառայություններ</t>
  </si>
  <si>
    <t xml:space="preserve"> Քաղաքաշինության, տեխնիկական և հրդեհային անվտանգության, տրանսպորտի, էներգետիկայի, պետական և տեղական նշանակության գեոդեզիական և քարտեզագրական աշխատանքների և հողօգտագործման բնագավառներում վերահսկողության իրականացում</t>
  </si>
  <si>
    <t xml:space="preserve"> 11007</t>
  </si>
  <si>
    <t xml:space="preserve"> Սննդամթերքի անվտանգության բնագավառում վերահսկողության իրականացման ծառայություններ</t>
  </si>
  <si>
    <t xml:space="preserve"> Սննդամթերքի, անասնաբուժության և բուսասանիտարիայի ոլորտներում վերահսկողության իրականացում, պետությանը և հանրությանը սպառնացող վտանգների հայտնաբերում, ներթափանցման և տարածման կանխարգելում:</t>
  </si>
  <si>
    <t xml:space="preserve"> 31005</t>
  </si>
  <si>
    <t xml:space="preserve"> Առողջապահության և աշխատանքի տեսչական մարմնի աշխատանքային պայմանների բարելավման համար վարչական սարքավորումների ձեռք բերում</t>
  </si>
  <si>
    <t xml:space="preserve"> 31006</t>
  </si>
  <si>
    <t xml:space="preserve"> Սննդամթերքի անվտանգության տեսչական մարմնի տեխնիկական հագեցվածության բարելավում</t>
  </si>
  <si>
    <t xml:space="preserve"> Սննդամթերքի անվտանգության տեսչական մարմնի տեխնիկական և աշխատանքային պայմանների բարելավում</t>
  </si>
  <si>
    <t xml:space="preserve"> ՀՀ բնապահպանության և ընդերքի տեսչական մարմին </t>
  </si>
  <si>
    <t xml:space="preserve"> ՀՀ սննդամթերքի անվտանգության տեսչական մարմին </t>
  </si>
  <si>
    <t xml:space="preserve"> ՀՀ առողջապահական և աշխատանքի տեսչական մարմին </t>
  </si>
  <si>
    <t>Գնման առարկայի</t>
  </si>
  <si>
    <t>Ցուցանիշների փոփոխությունը (ավելացումները նշված են 
դրական նշանով, իսկ նվազեցումները՝ փակագծերում)</t>
  </si>
  <si>
    <t>կոդը</t>
  </si>
  <si>
    <t>անվանումը</t>
  </si>
  <si>
    <t xml:space="preserve">գնման ձևը </t>
  </si>
  <si>
    <t>չափի միավորը</t>
  </si>
  <si>
    <t>միավորի գինը</t>
  </si>
  <si>
    <t>քանակը</t>
  </si>
  <si>
    <t>Գումարը
 (հազար դրամներով)</t>
  </si>
  <si>
    <t xml:space="preserve"> ՀՀ  վարչապետի աշխատակազմ</t>
  </si>
  <si>
    <t>Բաժին N 01</t>
  </si>
  <si>
    <t>Խումբ N 01</t>
  </si>
  <si>
    <t>Դաս N 01</t>
  </si>
  <si>
    <t>Օրենսդիր և  գործադիր մարմիններ, պետական կառավարում</t>
  </si>
  <si>
    <t>1213  11002</t>
  </si>
  <si>
    <t xml:space="preserve"> ՄԱՍ I.  ԱՊՐԱՆՔՆԵՐ</t>
  </si>
  <si>
    <t>22811180/3</t>
  </si>
  <si>
    <t>օրագրեր</t>
  </si>
  <si>
    <t>ԷԱՃ</t>
  </si>
  <si>
    <t>հատ</t>
  </si>
  <si>
    <t>30197622/523</t>
  </si>
  <si>
    <t>թուղթ, A4 ֆորմատի</t>
  </si>
  <si>
    <t>կիլոգրամ</t>
  </si>
  <si>
    <t>30197622/9</t>
  </si>
  <si>
    <t>30197622/3</t>
  </si>
  <si>
    <t>30234650/4</t>
  </si>
  <si>
    <t>ֆլեշ հիշողություն, 32GB</t>
  </si>
  <si>
    <t>30192720/508</t>
  </si>
  <si>
    <t>գծանշիչ</t>
  </si>
  <si>
    <t>39263100/4</t>
  </si>
  <si>
    <t>գրասենյակային լրակազմ</t>
  </si>
  <si>
    <t>09211110/507</t>
  </si>
  <si>
    <t>շարժիչի յուղեր</t>
  </si>
  <si>
    <t>09132200/17</t>
  </si>
  <si>
    <t>բենզին, ռեգուլյար</t>
  </si>
  <si>
    <t>լիտր</t>
  </si>
  <si>
    <t>09132200/510</t>
  </si>
  <si>
    <t>09132100/502</t>
  </si>
  <si>
    <t>բենզին, պրեմիում</t>
  </si>
  <si>
    <t>09134200/512</t>
  </si>
  <si>
    <t>դիզելային վառելիք, ամառային</t>
  </si>
  <si>
    <t>33121242/5</t>
  </si>
  <si>
    <t>անալիզատոր</t>
  </si>
  <si>
    <t>33121242/6</t>
  </si>
  <si>
    <t>33121242/508</t>
  </si>
  <si>
    <t xml:space="preserve"> ՄԱՍ III.  ԾԱՌԱՅՈՒԹՅՈՒՆՆԵՐ</t>
  </si>
  <si>
    <t>72261160/1</t>
  </si>
  <si>
    <t>ծրագրային ապահովման սպասարկման ծառայություններ</t>
  </si>
  <si>
    <t>ՄԱ</t>
  </si>
  <si>
    <t>դրամ</t>
  </si>
  <si>
    <t>45461100/1</t>
  </si>
  <si>
    <t>շենքերի, շինությունների ընթացիկ նորոգման աշխատանքներ</t>
  </si>
  <si>
    <t>ԳՀ</t>
  </si>
  <si>
    <t>1213  11003</t>
  </si>
  <si>
    <t>09132200/526</t>
  </si>
  <si>
    <t>45461100/16</t>
  </si>
  <si>
    <t>79111200/1</t>
  </si>
  <si>
    <t>ներկայացուցչական ծառայություններ</t>
  </si>
  <si>
    <t>79991160/1</t>
  </si>
  <si>
    <t>արխիվացման ծառայություններ</t>
  </si>
  <si>
    <t>1213  11004</t>
  </si>
  <si>
    <t>72261180/4</t>
  </si>
  <si>
    <t>տեղեկատվական տեխնոլոգիաների ծրագրային ապահովման սպասարկում</t>
  </si>
  <si>
    <t>1213  11006</t>
  </si>
  <si>
    <t>35111130/1</t>
  </si>
  <si>
    <t>կրակմարիչներ</t>
  </si>
  <si>
    <t>72221130/1</t>
  </si>
  <si>
    <t>տեղեկատվական տեխնոլոգիաների հետ կապված ծառայություններ</t>
  </si>
  <si>
    <t>72221130/2</t>
  </si>
  <si>
    <t>70221100/1</t>
  </si>
  <si>
    <t>ոչ բնակելի անշարժ գույքի վարձակալության կամ լիզինգի ծառայություններ</t>
  </si>
  <si>
    <t>1213  11007</t>
  </si>
  <si>
    <t>30197322/510</t>
  </si>
  <si>
    <t>կարիչ, 20-50 թերթի համար</t>
  </si>
  <si>
    <t>30197622/513</t>
  </si>
  <si>
    <t>30197120/501</t>
  </si>
  <si>
    <t>կոճգամներ</t>
  </si>
  <si>
    <t>տուփ</t>
  </si>
  <si>
    <t>30197231/510</t>
  </si>
  <si>
    <t>թղթապանակ, պոլիմերային թաղանթ, ֆայլ</t>
  </si>
  <si>
    <t>30199232/504</t>
  </si>
  <si>
    <t>նամակի ծրար, A4 ձ―աչափի</t>
  </si>
  <si>
    <t>30192160/505</t>
  </si>
  <si>
    <t>շտրիխներ</t>
  </si>
  <si>
    <t>39263521/501</t>
  </si>
  <si>
    <t>սեղմակ, միջին</t>
  </si>
  <si>
    <t>30197622/6</t>
  </si>
  <si>
    <t>30192111/501</t>
  </si>
  <si>
    <t>թանաքի բարձիկներ</t>
  </si>
  <si>
    <t>30192710/509</t>
  </si>
  <si>
    <t>սոսնձամատիտ, գրասենյակային</t>
  </si>
  <si>
    <t>30199230/502</t>
  </si>
  <si>
    <t>նամակի ծրար, A5 ձ―աչափի</t>
  </si>
  <si>
    <t>22811150/523</t>
  </si>
  <si>
    <t>նոթատետրեր</t>
  </si>
  <si>
    <t>35811170/502</t>
  </si>
  <si>
    <t>համազգեստ</t>
  </si>
  <si>
    <t>լրակազմ</t>
  </si>
  <si>
    <t>30197235/505</t>
  </si>
  <si>
    <t>թղթապանակ` ամրակով</t>
  </si>
  <si>
    <t>30197111/501</t>
  </si>
  <si>
    <t>կարիչի մետաղալարե կապեր, փոքր</t>
  </si>
  <si>
    <t>30192128/3</t>
  </si>
  <si>
    <t>գրիչ գելային</t>
  </si>
  <si>
    <t>30197100/507</t>
  </si>
  <si>
    <t>կարիչի մետաղալարե կապեր, մեծ</t>
  </si>
  <si>
    <t>39263400/505</t>
  </si>
  <si>
    <t>ամրակ, միջին</t>
  </si>
  <si>
    <t>35811170/503</t>
  </si>
  <si>
    <t>09134200/12</t>
  </si>
  <si>
    <t>34351200/546</t>
  </si>
  <si>
    <t>ավտոմեքենաների անիվներ</t>
  </si>
  <si>
    <t>09132200/523</t>
  </si>
  <si>
    <t>34351200/545</t>
  </si>
  <si>
    <t>09134200/509</t>
  </si>
  <si>
    <t>09132200/21</t>
  </si>
  <si>
    <t>15911100/7</t>
  </si>
  <si>
    <t>սպիրտ</t>
  </si>
  <si>
    <t>33141115/2</t>
  </si>
  <si>
    <t>բժշկական բամբակ</t>
  </si>
  <si>
    <t>72261180/506</t>
  </si>
  <si>
    <t>48761100/502</t>
  </si>
  <si>
    <t>հակավիրուսային համակարգչային ծրագրային փաթեթներ</t>
  </si>
  <si>
    <t>72511100/502</t>
  </si>
  <si>
    <t>ցանցի կառավարման ծրագրային ապահովման ծառայություններ</t>
  </si>
  <si>
    <t>72261180/6</t>
  </si>
  <si>
    <t>79991160/501</t>
  </si>
  <si>
    <t>72261120/4</t>
  </si>
  <si>
    <t>ծրագրային ապահովման կիրարկման ծառայություններ</t>
  </si>
  <si>
    <t>92511110/3</t>
  </si>
  <si>
    <t>արխիվային ծառայություններ</t>
  </si>
  <si>
    <t>72261120/3</t>
  </si>
  <si>
    <t>79631200/3</t>
  </si>
  <si>
    <t>աշխատակիցների վերապատրաստման ծառայություններ</t>
  </si>
  <si>
    <t>64211100/9</t>
  </si>
  <si>
    <t>հանրային հեռախոսային ծառայություններ</t>
  </si>
  <si>
    <t>ՀՄԱ</t>
  </si>
  <si>
    <t>64211100/10</t>
  </si>
  <si>
    <t>66511170/4</t>
  </si>
  <si>
    <t>փոխադրամիջոցների հետ կապված ապահովագրական ծառայություններ</t>
  </si>
  <si>
    <t>90911110/501</t>
  </si>
  <si>
    <t>շենքերի մաքրման ծառայություններ</t>
  </si>
  <si>
    <t>45461100/17</t>
  </si>
  <si>
    <t>45461100/18</t>
  </si>
  <si>
    <t>50531140/4</t>
  </si>
  <si>
    <t>փորձաքննության ծառայություններ</t>
  </si>
  <si>
    <t>71241200/15</t>
  </si>
  <si>
    <t>նախագծերի պատրաստում, ծախսերի գնահատում</t>
  </si>
  <si>
    <t>ՀԲՄ</t>
  </si>
  <si>
    <t>1213  31002</t>
  </si>
  <si>
    <t xml:space="preserve"> Կրթության տեսչական մարմնի կարողությունների զարգացում և տեխնիկական հագեցվածության ապահովում</t>
  </si>
  <si>
    <t>30239170/512</t>
  </si>
  <si>
    <t>բազմաֆունկցիոնալ սարք` լազերային</t>
  </si>
  <si>
    <t>32551190/503</t>
  </si>
  <si>
    <t>հանրային հեռախոսներ</t>
  </si>
  <si>
    <t>30211200/502</t>
  </si>
  <si>
    <t>դյուրակիր համակարգիչներ</t>
  </si>
  <si>
    <t>30211220/505</t>
  </si>
  <si>
    <t>սեղանի համակարգիչներ</t>
  </si>
  <si>
    <t>1213  31003</t>
  </si>
  <si>
    <t>42961110/2</t>
  </si>
  <si>
    <t>մուտքի հսկողության համակարգ</t>
  </si>
  <si>
    <t>1213  31004</t>
  </si>
  <si>
    <t>30232130/2</t>
  </si>
  <si>
    <t>գունավոր տպիչներ</t>
  </si>
  <si>
    <t>1213  31005</t>
  </si>
  <si>
    <t xml:space="preserve">  Առողջապահության և աշխատանքի տեսչական մարմնի կարողությունների զարգացում և տեխնիկական հագեցվածության ապահովում</t>
  </si>
  <si>
    <t>39714200/502</t>
  </si>
  <si>
    <t>օդորակիչ</t>
  </si>
  <si>
    <t>39714200/503</t>
  </si>
  <si>
    <t>1213  31006</t>
  </si>
  <si>
    <t>39121100/503</t>
  </si>
  <si>
    <t>գրասեղաններ</t>
  </si>
  <si>
    <t>30232231/2</t>
  </si>
  <si>
    <t>համակարգչի կոշտ սկավառակ</t>
  </si>
  <si>
    <t>30211220/512</t>
  </si>
  <si>
    <t>32421700/501</t>
  </si>
  <si>
    <t>ցանցային համակարգ</t>
  </si>
  <si>
    <t>39138310/502</t>
  </si>
  <si>
    <t>բազկաթոռ, շարժական</t>
  </si>
  <si>
    <t>30239170/508</t>
  </si>
  <si>
    <t>32411160/1</t>
  </si>
  <si>
    <t>ցանցային երթուղագծիչներ</t>
  </si>
  <si>
    <t>30232231/1</t>
  </si>
  <si>
    <t>39111180/507</t>
  </si>
  <si>
    <t>աթոռ` գրասենյակային</t>
  </si>
  <si>
    <t>32421300/1</t>
  </si>
  <si>
    <t>ցանցային բաժանարար</t>
  </si>
  <si>
    <t>1213  31008</t>
  </si>
  <si>
    <t>50531140/1</t>
  </si>
  <si>
    <t>71241200/1</t>
  </si>
  <si>
    <t>Բաժին N 04</t>
  </si>
  <si>
    <t>1213  11005</t>
  </si>
  <si>
    <t>73111100/597</t>
  </si>
  <si>
    <t>Լաբորատոր հետազոտություններ</t>
  </si>
  <si>
    <t xml:space="preserve">ՀՀ կառավարության 20 ____ թվականի </t>
  </si>
  <si>
    <t xml:space="preserve">        ------------  N ---------- որոշման</t>
  </si>
  <si>
    <t>ՀԱՅԱՍՏԱՆԻ ՀԱՆՐԱՊԵՏՈՒԹՅԱՆ ԿԱՌԱՎԱՐՈՒԹՅԱՆ 2022 ԹՎԱԿԱՆԻ ԴԵԿՏԵՄԲԵՐԻ 29-Ի N 2111-Ն ՈՐՈՇՄԱՆ
 N 10 ՀԱՎԵԼՎԱԾՈՒՄ ԿԱՏԱՐՎՈՂ ՓՈՓՈԽՈՒԹՅՈՒՆՆԵՐԸ ԵՎ ԼՐԱՑՈՒՄՆԵՐԸ</t>
  </si>
  <si>
    <t>«ՀԱՅԱՍՏԱՆԻ ՀԱՆՐԱՊԵՏՈՒԹՅԱՆ 2023 ԹՎԱԿԱՆԻ ՊԵՏԱԿԱՆ ԲՅՈՒՋԵԻ ՄԱՍԻՆ» ՀԱՅԱՍՏԱՆԻ ՀԱՆՐԱՊԵՏՈՒԹՅԱՆ ՕՐԵՆՔԻ N 1 ՀԱՎԵԼՎԱԾԻ  N 3 ԱՂՅՈՒՍԱԿՈՒՄ ԿԱՏԱՐՎՈՂ ՓՈՓՈԽՈՒԹՅՈՒՆՆԵՐԸ</t>
  </si>
  <si>
    <t>Հավելված N 6</t>
  </si>
  <si>
    <t xml:space="preserve"> ՄԱՍ II.  ԱՇԽԱՏԱՆՔՆԵՐ</t>
  </si>
  <si>
    <t>30199420/511</t>
  </si>
  <si>
    <t>թուղթ նշումների համար, սոսնձվածքով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</si>
</sst>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֏_-;\-* #,##0.00\ _֏_-;_-* &quot;-&quot;??\ _֏_-;_-@_-"/>
    <numFmt numFmtId="165" formatCode="_(* #,##0.00_);_(* \(#,##0.00\);_(* \-??_);_(@_)"/>
    <numFmt numFmtId="166" formatCode="_-* #,##0.00\ _₽_-;\-* #,##0.00\ _₽_-;_-* \-??\ _₽_-;_-@_-"/>
    <numFmt numFmtId="167" formatCode="##,##0.0;\(##,##0.0\);\-"/>
    <numFmt numFmtId="168" formatCode="_-* #,##0.00_р_._-;\-* #,##0.00_р_._-;_-* \-??_р_._-;_-@_-"/>
    <numFmt numFmtId="169" formatCode="_-* #,##0.0\ _₽_-;\-* #,##0.0\ _₽_-;_-* \-??\ _₽_-;_-@_-"/>
    <numFmt numFmtId="170" formatCode="#,##0.0"/>
    <numFmt numFmtId="171" formatCode="#,##0.0_);\(#,##0.0\)"/>
    <numFmt numFmtId="172" formatCode="##,##0;\(##,##0\);\-"/>
  </numFmts>
  <fonts count="72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0"/>
      <name val="Arial Armenian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Times Armenian"/>
      <family val="1"/>
    </font>
    <font>
      <sz val="18"/>
      <color theme="3"/>
      <name val="Calibri Light"/>
      <family val="2"/>
      <scheme val="major"/>
    </font>
    <font>
      <sz val="12"/>
      <name val="GHEA Grapalat"/>
      <family val="2"/>
    </font>
    <font>
      <i/>
      <sz val="12"/>
      <name val="GHEA Grapalat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sz val="12"/>
      <color rgb="FFFF0000"/>
      <name val="GHEA Grapalat"/>
      <family val="3"/>
    </font>
    <font>
      <sz val="11"/>
      <color indexed="8"/>
      <name val="Calibri"/>
      <family val="2"/>
      <charset val="1"/>
    </font>
    <font>
      <sz val="12"/>
      <name val="Arial Armenian"/>
      <family val="2"/>
      <charset val="1"/>
    </font>
    <font>
      <sz val="12"/>
      <color rgb="FF00000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94">
    <xf numFmtId="0" fontId="0" fillId="0" borderId="0"/>
    <xf numFmtId="166" fontId="10" fillId="0" borderId="0" applyBorder="0" applyProtection="0"/>
    <xf numFmtId="165" fontId="10" fillId="0" borderId="0" applyBorder="0" applyProtection="0"/>
    <xf numFmtId="166" fontId="10" fillId="0" borderId="0" applyBorder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0" fillId="0" borderId="0"/>
    <xf numFmtId="0" fontId="7" fillId="0" borderId="0">
      <alignment horizontal="left" vertical="top" wrapText="1"/>
    </xf>
    <xf numFmtId="0" fontId="6" fillId="0" borderId="0"/>
    <xf numFmtId="167" fontId="7" fillId="0" borderId="0" applyBorder="0" applyProtection="0">
      <alignment horizontal="right" vertical="top"/>
    </xf>
    <xf numFmtId="0" fontId="9" fillId="0" borderId="0"/>
    <xf numFmtId="0" fontId="10" fillId="0" borderId="0"/>
    <xf numFmtId="168" fontId="10" fillId="0" borderId="0" applyBorder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9" applyNumberFormat="0" applyAlignment="0" applyProtection="0"/>
    <xf numFmtId="0" fontId="18" fillId="7" borderId="10" applyNumberFormat="0" applyAlignment="0" applyProtection="0"/>
    <xf numFmtId="0" fontId="19" fillId="7" borderId="9" applyNumberFormat="0" applyAlignment="0" applyProtection="0"/>
    <xf numFmtId="0" fontId="20" fillId="0" borderId="11" applyNumberFormat="0" applyFill="0" applyAlignment="0" applyProtection="0"/>
    <xf numFmtId="0" fontId="21" fillId="8" borderId="12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2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5" fillId="21" borderId="0" applyNumberFormat="0" applyBorder="0" applyAlignment="0" applyProtection="0"/>
    <xf numFmtId="0" fontId="2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5" fillId="33" borderId="0" applyNumberFormat="0" applyBorder="0" applyAlignment="0" applyProtection="0"/>
    <xf numFmtId="0" fontId="26" fillId="0" borderId="0">
      <alignment horizontal="left" vertical="top" wrapText="1"/>
    </xf>
    <xf numFmtId="0" fontId="5" fillId="9" borderId="13" applyNumberFormat="0" applyFont="0" applyAlignment="0" applyProtection="0"/>
    <xf numFmtId="0" fontId="27" fillId="0" borderId="0" applyNumberForma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4" fillId="0" borderId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8" fillId="0" borderId="0"/>
    <xf numFmtId="0" fontId="32" fillId="0" borderId="0"/>
    <xf numFmtId="0" fontId="35" fillId="5" borderId="0" applyNumberFormat="0" applyBorder="0" applyAlignment="0" applyProtection="0"/>
    <xf numFmtId="0" fontId="33" fillId="0" borderId="0"/>
    <xf numFmtId="0" fontId="34" fillId="0" borderId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37" borderId="0" applyNumberFormat="0" applyBorder="0" applyAlignment="0" applyProtection="0"/>
    <xf numFmtId="0" fontId="31" fillId="38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31" fillId="45" borderId="0" applyNumberFormat="0" applyBorder="0" applyAlignment="0" applyProtection="0"/>
    <xf numFmtId="0" fontId="31" fillId="39" borderId="0" applyNumberFormat="0" applyBorder="0" applyAlignment="0" applyProtection="0"/>
    <xf numFmtId="0" fontId="31" fillId="38" borderId="0" applyNumberFormat="0" applyBorder="0" applyAlignment="0" applyProtection="0"/>
    <xf numFmtId="0" fontId="31" fillId="44" borderId="0" applyNumberFormat="0" applyBorder="0" applyAlignment="0" applyProtection="0"/>
    <xf numFmtId="0" fontId="31" fillId="46" borderId="0" applyNumberFormat="0" applyBorder="0" applyAlignment="0" applyProtection="0"/>
    <xf numFmtId="0" fontId="36" fillId="47" borderId="0" applyNumberFormat="0" applyBorder="0" applyAlignment="0" applyProtection="0"/>
    <xf numFmtId="0" fontId="36" fillId="45" borderId="0" applyNumberFormat="0" applyBorder="0" applyAlignment="0" applyProtection="0"/>
    <xf numFmtId="0" fontId="36" fillId="39" borderId="0" applyNumberFormat="0" applyBorder="0" applyAlignment="0" applyProtection="0"/>
    <xf numFmtId="0" fontId="36" fillId="40" borderId="0" applyNumberFormat="0" applyBorder="0" applyAlignment="0" applyProtection="0"/>
    <xf numFmtId="0" fontId="36" fillId="48" borderId="0" applyNumberFormat="0" applyBorder="0" applyAlignment="0" applyProtection="0"/>
    <xf numFmtId="0" fontId="36" fillId="41" borderId="0" applyNumberFormat="0" applyBorder="0" applyAlignment="0" applyProtection="0"/>
    <xf numFmtId="0" fontId="36" fillId="49" borderId="0" applyNumberFormat="0" applyBorder="0" applyAlignment="0" applyProtection="0"/>
    <xf numFmtId="0" fontId="36" fillId="50" borderId="0" applyNumberFormat="0" applyBorder="0" applyAlignment="0" applyProtection="0"/>
    <xf numFmtId="0" fontId="36" fillId="51" borderId="0" applyNumberFormat="0" applyBorder="0" applyAlignment="0" applyProtection="0"/>
    <xf numFmtId="0" fontId="36" fillId="40" borderId="0" applyNumberFormat="0" applyBorder="0" applyAlignment="0" applyProtection="0"/>
    <xf numFmtId="0" fontId="36" fillId="48" borderId="0" applyNumberFormat="0" applyBorder="0" applyAlignment="0" applyProtection="0"/>
    <xf numFmtId="0" fontId="36" fillId="52" borderId="0" applyNumberFormat="0" applyBorder="0" applyAlignment="0" applyProtection="0"/>
    <xf numFmtId="0" fontId="37" fillId="36" borderId="0" applyNumberFormat="0" applyBorder="0" applyAlignment="0" applyProtection="0"/>
    <xf numFmtId="0" fontId="38" fillId="53" borderId="16" applyNumberFormat="0" applyAlignment="0" applyProtection="0"/>
    <xf numFmtId="0" fontId="39" fillId="54" borderId="17" applyNumberFormat="0" applyAlignment="0" applyProtection="0"/>
    <xf numFmtId="43" fontId="32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37" borderId="0" applyNumberFormat="0" applyBorder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4" fillId="0" borderId="20" applyNumberFormat="0" applyFill="0" applyAlignment="0" applyProtection="0"/>
    <xf numFmtId="0" fontId="44" fillId="0" borderId="0" applyNumberFormat="0" applyFill="0" applyBorder="0" applyAlignment="0" applyProtection="0"/>
    <xf numFmtId="0" fontId="45" fillId="43" borderId="16" applyNumberFormat="0" applyAlignment="0" applyProtection="0"/>
    <xf numFmtId="0" fontId="46" fillId="0" borderId="21" applyNumberFormat="0" applyFill="0" applyAlignment="0" applyProtection="0"/>
    <xf numFmtId="0" fontId="47" fillId="55" borderId="0" applyNumberFormat="0" applyBorder="0" applyAlignment="0" applyProtection="0"/>
    <xf numFmtId="1" fontId="53" fillId="0" borderId="0"/>
    <xf numFmtId="1" fontId="53" fillId="0" borderId="0"/>
    <xf numFmtId="1" fontId="53" fillId="0" borderId="0"/>
    <xf numFmtId="0" fontId="4" fillId="0" borderId="0"/>
    <xf numFmtId="0" fontId="34" fillId="0" borderId="0"/>
    <xf numFmtId="0" fontId="34" fillId="0" borderId="0"/>
    <xf numFmtId="0" fontId="32" fillId="56" borderId="22" applyNumberFormat="0" applyFont="0" applyAlignment="0" applyProtection="0"/>
    <xf numFmtId="0" fontId="48" fillId="53" borderId="23" applyNumberFormat="0" applyAlignment="0" applyProtection="0"/>
    <xf numFmtId="0" fontId="52" fillId="0" borderId="0"/>
    <xf numFmtId="0" fontId="52" fillId="0" borderId="0"/>
    <xf numFmtId="0" fontId="52" fillId="0" borderId="0"/>
    <xf numFmtId="0" fontId="49" fillId="0" borderId="0" applyNumberFormat="0" applyFill="0" applyBorder="0" applyAlignment="0" applyProtection="0"/>
    <xf numFmtId="0" fontId="50" fillId="0" borderId="24" applyNumberFormat="0" applyFill="0" applyAlignment="0" applyProtection="0"/>
    <xf numFmtId="0" fontId="51" fillId="0" borderId="0" applyNumberFormat="0" applyFill="0" applyBorder="0" applyAlignment="0" applyProtection="0"/>
    <xf numFmtId="0" fontId="8" fillId="0" borderId="0"/>
    <xf numFmtId="1" fontId="53" fillId="0" borderId="0"/>
    <xf numFmtId="0" fontId="54" fillId="0" borderId="0"/>
    <xf numFmtId="0" fontId="34" fillId="0" borderId="0"/>
    <xf numFmtId="0" fontId="8" fillId="0" borderId="0"/>
    <xf numFmtId="9" fontId="4" fillId="0" borderId="0" applyFont="0" applyFill="0" applyBorder="0" applyAlignment="0" applyProtection="0"/>
    <xf numFmtId="0" fontId="52" fillId="0" borderId="0"/>
    <xf numFmtId="0" fontId="58" fillId="0" borderId="0"/>
    <xf numFmtId="0" fontId="34" fillId="0" borderId="0"/>
    <xf numFmtId="43" fontId="58" fillId="0" borderId="0" applyFont="0" applyFill="0" applyBorder="0" applyAlignment="0" applyProtection="0"/>
    <xf numFmtId="0" fontId="59" fillId="0" borderId="0"/>
    <xf numFmtId="167" fontId="60" fillId="0" borderId="0" applyFill="0" applyBorder="0" applyProtection="0">
      <alignment horizontal="right" vertical="top"/>
    </xf>
    <xf numFmtId="167" fontId="61" fillId="0" borderId="0" applyFill="0" applyBorder="0" applyProtection="0">
      <alignment horizontal="right" vertical="top"/>
    </xf>
    <xf numFmtId="0" fontId="62" fillId="0" borderId="0"/>
    <xf numFmtId="167" fontId="26" fillId="0" borderId="0" applyFill="0" applyBorder="0" applyProtection="0">
      <alignment horizontal="right" vertical="top"/>
    </xf>
    <xf numFmtId="0" fontId="63" fillId="0" borderId="0" applyNumberFormat="0" applyFill="0" applyBorder="0" applyAlignment="0" applyProtection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0" fontId="69" fillId="0" borderId="0"/>
  </cellStyleXfs>
  <cellXfs count="232">
    <xf numFmtId="0" fontId="0" fillId="0" borderId="0" xfId="0"/>
    <xf numFmtId="0" fontId="28" fillId="0" borderId="0" xfId="0" applyFont="1" applyAlignment="1">
      <alignment vertical="center"/>
    </xf>
    <xf numFmtId="0" fontId="55" fillId="0" borderId="0" xfId="113" applyFont="1"/>
    <xf numFmtId="169" fontId="29" fillId="2" borderId="0" xfId="1" applyNumberFormat="1" applyFont="1" applyFill="1" applyBorder="1" applyAlignment="1" applyProtection="1">
      <alignment vertical="center" wrapText="1"/>
    </xf>
    <xf numFmtId="0" fontId="55" fillId="0" borderId="0" xfId="113" applyFont="1" applyAlignment="1">
      <alignment horizontal="justify"/>
    </xf>
    <xf numFmtId="0" fontId="55" fillId="34" borderId="25" xfId="113" applyFont="1" applyFill="1" applyBorder="1" applyAlignment="1">
      <alignment horizontal="left" vertical="center" wrapText="1"/>
    </xf>
    <xf numFmtId="0" fontId="57" fillId="34" borderId="25" xfId="113" applyFont="1" applyFill="1" applyBorder="1" applyAlignment="1">
      <alignment horizontal="left" vertical="center" wrapText="1"/>
    </xf>
    <xf numFmtId="0" fontId="55" fillId="34" borderId="25" xfId="113" applyFont="1" applyFill="1" applyBorder="1" applyAlignment="1">
      <alignment vertical="top" wrapText="1"/>
    </xf>
    <xf numFmtId="0" fontId="57" fillId="0" borderId="25" xfId="113" applyFont="1" applyBorder="1" applyAlignment="1">
      <alignment horizontal="left" vertical="center" wrapText="1"/>
    </xf>
    <xf numFmtId="0" fontId="56" fillId="34" borderId="25" xfId="113" applyFont="1" applyFill="1" applyBorder="1" applyAlignment="1">
      <alignment horizontal="left" vertical="center" wrapText="1"/>
    </xf>
    <xf numFmtId="0" fontId="29" fillId="0" borderId="0" xfId="113" applyFont="1" applyAlignment="1">
      <alignment horizontal="left" vertical="center"/>
    </xf>
    <xf numFmtId="0" fontId="57" fillId="0" borderId="25" xfId="58" applyFont="1" applyBorder="1" applyAlignment="1">
      <alignment horizontal="left" vertical="center" wrapText="1"/>
    </xf>
    <xf numFmtId="0" fontId="55" fillId="0" borderId="25" xfId="113" applyFont="1" applyBorder="1" applyAlignment="1">
      <alignment vertical="center"/>
    </xf>
    <xf numFmtId="167" fontId="28" fillId="34" borderId="25" xfId="10" applyFont="1" applyFill="1" applyBorder="1">
      <alignment horizontal="right" vertical="top"/>
    </xf>
    <xf numFmtId="0" fontId="28" fillId="34" borderId="0" xfId="0" applyFont="1" applyFill="1" applyAlignment="1">
      <alignment horizontal="left" vertical="top" wrapText="1"/>
    </xf>
    <xf numFmtId="167" fontId="29" fillId="34" borderId="25" xfId="135" applyFont="1" applyFill="1" applyBorder="1">
      <alignment horizontal="right" vertical="top"/>
    </xf>
    <xf numFmtId="167" fontId="30" fillId="34" borderId="25" xfId="136" applyFont="1" applyFill="1" applyBorder="1">
      <alignment horizontal="right" vertical="top"/>
    </xf>
    <xf numFmtId="49" fontId="28" fillId="34" borderId="25" xfId="0" applyNumberFormat="1" applyFont="1" applyFill="1" applyBorder="1" applyAlignment="1">
      <alignment horizontal="left" vertical="top" wrapText="1"/>
    </xf>
    <xf numFmtId="49" fontId="29" fillId="34" borderId="25" xfId="0" applyNumberFormat="1" applyFont="1" applyFill="1" applyBorder="1" applyAlignment="1">
      <alignment horizontal="left" vertical="top" wrapText="1"/>
    </xf>
    <xf numFmtId="167" fontId="28" fillId="34" borderId="25" xfId="10" applyFont="1" applyFill="1" applyBorder="1" applyAlignment="1">
      <alignment horizontal="right" vertical="center"/>
    </xf>
    <xf numFmtId="0" fontId="28" fillId="34" borderId="29" xfId="0" applyFont="1" applyFill="1" applyBorder="1" applyAlignment="1">
      <alignment horizontal="left" vertical="top" wrapText="1"/>
    </xf>
    <xf numFmtId="0" fontId="30" fillId="0" borderId="25" xfId="0" applyFont="1" applyBorder="1" applyAlignment="1">
      <alignment horizontal="left" vertical="top" wrapText="1"/>
    </xf>
    <xf numFmtId="171" fontId="30" fillId="34" borderId="25" xfId="0" applyNumberFormat="1" applyFont="1" applyFill="1" applyBorder="1" applyAlignment="1">
      <alignment horizontal="right" vertical="top" wrapText="1"/>
    </xf>
    <xf numFmtId="0" fontId="28" fillId="34" borderId="5" xfId="0" applyFont="1" applyFill="1" applyBorder="1" applyAlignment="1">
      <alignment horizontal="left" vertical="top" wrapText="1"/>
    </xf>
    <xf numFmtId="167" fontId="30" fillId="34" borderId="25" xfId="10" applyFont="1" applyFill="1" applyBorder="1">
      <alignment horizontal="right" vertical="top"/>
    </xf>
    <xf numFmtId="0" fontId="28" fillId="34" borderId="25" xfId="53" applyFont="1" applyFill="1" applyBorder="1">
      <alignment horizontal="left" vertical="top" wrapText="1"/>
    </xf>
    <xf numFmtId="0" fontId="29" fillId="34" borderId="26" xfId="53" applyFont="1" applyFill="1" applyBorder="1">
      <alignment horizontal="left" vertical="top" wrapText="1"/>
    </xf>
    <xf numFmtId="167" fontId="28" fillId="34" borderId="25" xfId="10" applyFont="1" applyFill="1" applyBorder="1" applyAlignment="1">
      <alignment horizontal="right" vertical="top" wrapText="1"/>
    </xf>
    <xf numFmtId="0" fontId="29" fillId="34" borderId="30" xfId="0" applyFont="1" applyFill="1" applyBorder="1" applyAlignment="1">
      <alignment horizontal="left" vertical="top" wrapText="1"/>
    </xf>
    <xf numFmtId="0" fontId="28" fillId="34" borderId="30" xfId="0" applyFont="1" applyFill="1" applyBorder="1" applyAlignment="1">
      <alignment horizontal="left" vertical="top" wrapText="1"/>
    </xf>
    <xf numFmtId="167" fontId="29" fillId="34" borderId="30" xfId="135" applyFont="1" applyFill="1" applyBorder="1" applyAlignment="1">
      <alignment horizontal="right" vertical="top" wrapText="1"/>
    </xf>
    <xf numFmtId="0" fontId="28" fillId="34" borderId="31" xfId="0" applyFont="1" applyFill="1" applyBorder="1" applyAlignment="1">
      <alignment horizontal="left" vertical="top" wrapText="1"/>
    </xf>
    <xf numFmtId="0" fontId="29" fillId="34" borderId="31" xfId="0" applyFont="1" applyFill="1" applyBorder="1" applyAlignment="1">
      <alignment horizontal="left" vertical="top" wrapText="1"/>
    </xf>
    <xf numFmtId="167" fontId="29" fillId="34" borderId="31" xfId="135" applyFont="1" applyFill="1" applyBorder="1" applyAlignment="1">
      <alignment horizontal="right" vertical="top" wrapText="1"/>
    </xf>
    <xf numFmtId="0" fontId="28" fillId="34" borderId="0" xfId="0" applyFont="1" applyFill="1"/>
    <xf numFmtId="0" fontId="28" fillId="34" borderId="25" xfId="0" applyFont="1" applyFill="1" applyBorder="1"/>
    <xf numFmtId="167" fontId="28" fillId="34" borderId="25" xfId="136" applyFont="1" applyFill="1" applyBorder="1" applyAlignment="1">
      <alignment horizontal="right" vertical="top" wrapText="1"/>
    </xf>
    <xf numFmtId="0" fontId="29" fillId="34" borderId="0" xfId="0" applyFont="1" applyFill="1" applyAlignment="1">
      <alignment vertical="center" wrapText="1"/>
    </xf>
    <xf numFmtId="0" fontId="29" fillId="34" borderId="25" xfId="53" applyFont="1" applyFill="1" applyBorder="1">
      <alignment horizontal="left" vertical="top" wrapText="1"/>
    </xf>
    <xf numFmtId="0" fontId="28" fillId="0" borderId="25" xfId="0" applyFont="1" applyBorder="1" applyAlignment="1">
      <alignment horizontal="center" vertical="center" wrapText="1"/>
    </xf>
    <xf numFmtId="0" fontId="28" fillId="34" borderId="25" xfId="0" applyFont="1" applyFill="1" applyBorder="1" applyAlignment="1">
      <alignment horizontal="left" vertical="top" wrapText="1"/>
    </xf>
    <xf numFmtId="0" fontId="29" fillId="34" borderId="0" xfId="0" applyFont="1" applyFill="1" applyAlignment="1">
      <alignment horizontal="left" vertical="center" wrapText="1"/>
    </xf>
    <xf numFmtId="0" fontId="30" fillId="34" borderId="26" xfId="0" applyFont="1" applyFill="1" applyBorder="1" applyAlignment="1">
      <alignment horizontal="left" vertical="top" wrapText="1"/>
    </xf>
    <xf numFmtId="0" fontId="28" fillId="34" borderId="26" xfId="0" applyFont="1" applyFill="1" applyBorder="1" applyAlignment="1">
      <alignment horizontal="left" vertical="top" wrapText="1"/>
    </xf>
    <xf numFmtId="0" fontId="28" fillId="34" borderId="27" xfId="0" applyFont="1" applyFill="1" applyBorder="1" applyAlignment="1">
      <alignment horizontal="left" vertical="top" wrapText="1"/>
    </xf>
    <xf numFmtId="167" fontId="28" fillId="34" borderId="25" xfId="138" applyFont="1" applyFill="1" applyBorder="1">
      <alignment horizontal="right" vertical="top"/>
    </xf>
    <xf numFmtId="0" fontId="28" fillId="34" borderId="0" xfId="0" applyFont="1" applyFill="1" applyAlignment="1">
      <alignment vertical="center"/>
    </xf>
    <xf numFmtId="164" fontId="28" fillId="34" borderId="0" xfId="0" applyNumberFormat="1" applyFont="1" applyFill="1" applyAlignment="1">
      <alignment vertical="center"/>
    </xf>
    <xf numFmtId="169" fontId="28" fillId="34" borderId="0" xfId="1" applyNumberFormat="1" applyFont="1" applyFill="1"/>
    <xf numFmtId="166" fontId="28" fillId="34" borderId="0" xfId="1" applyFont="1" applyFill="1"/>
    <xf numFmtId="0" fontId="28" fillId="34" borderId="0" xfId="0" applyFont="1" applyFill="1" applyAlignment="1">
      <alignment horizontal="left" vertical="center"/>
    </xf>
    <xf numFmtId="0" fontId="28" fillId="34" borderId="0" xfId="0" applyFont="1" applyFill="1" applyAlignment="1">
      <alignment horizontal="center" vertical="center"/>
    </xf>
    <xf numFmtId="0" fontId="28" fillId="34" borderId="4" xfId="0" applyFont="1" applyFill="1" applyBorder="1" applyAlignment="1">
      <alignment horizontal="center" vertical="center" textRotation="90" wrapText="1"/>
    </xf>
    <xf numFmtId="0" fontId="28" fillId="34" borderId="5" xfId="0" applyFont="1" applyFill="1" applyBorder="1" applyAlignment="1">
      <alignment horizontal="center" vertical="center" wrapText="1"/>
    </xf>
    <xf numFmtId="0" fontId="28" fillId="34" borderId="0" xfId="0" applyFont="1" applyFill="1" applyAlignment="1">
      <alignment vertical="center" wrapText="1"/>
    </xf>
    <xf numFmtId="0" fontId="29" fillId="34" borderId="2" xfId="0" applyFont="1" applyFill="1" applyBorder="1" applyAlignment="1">
      <alignment horizontal="left" vertical="center" wrapText="1"/>
    </xf>
    <xf numFmtId="0" fontId="29" fillId="34" borderId="2" xfId="0" applyFont="1" applyFill="1" applyBorder="1" applyAlignment="1">
      <alignment horizontal="center" vertical="center" wrapText="1"/>
    </xf>
    <xf numFmtId="0" fontId="29" fillId="34" borderId="3" xfId="0" applyFont="1" applyFill="1" applyBorder="1" applyAlignment="1">
      <alignment horizontal="left" vertical="center" wrapText="1"/>
    </xf>
    <xf numFmtId="167" fontId="29" fillId="34" borderId="2" xfId="10" applyFont="1" applyFill="1" applyBorder="1" applyAlignment="1">
      <alignment horizontal="right" vertical="center"/>
    </xf>
    <xf numFmtId="169" fontId="29" fillId="34" borderId="0" xfId="1" applyNumberFormat="1" applyFont="1" applyFill="1"/>
    <xf numFmtId="0" fontId="29" fillId="34" borderId="25" xfId="0" applyFont="1" applyFill="1" applyBorder="1" applyAlignment="1">
      <alignment horizontal="left" vertical="center" wrapText="1"/>
    </xf>
    <xf numFmtId="0" fontId="29" fillId="34" borderId="25" xfId="0" applyFont="1" applyFill="1" applyBorder="1" applyAlignment="1">
      <alignment horizontal="center" vertical="center" wrapText="1"/>
    </xf>
    <xf numFmtId="0" fontId="29" fillId="34" borderId="26" xfId="0" applyFont="1" applyFill="1" applyBorder="1" applyAlignment="1">
      <alignment horizontal="left" vertical="center" wrapText="1"/>
    </xf>
    <xf numFmtId="167" fontId="29" fillId="34" borderId="25" xfId="10" applyFont="1" applyFill="1" applyBorder="1" applyAlignment="1">
      <alignment horizontal="right" vertical="center"/>
    </xf>
    <xf numFmtId="0" fontId="28" fillId="34" borderId="2" xfId="0" applyFont="1" applyFill="1" applyBorder="1" applyAlignment="1">
      <alignment vertical="center"/>
    </xf>
    <xf numFmtId="0" fontId="28" fillId="34" borderId="2" xfId="0" applyFont="1" applyFill="1" applyBorder="1" applyAlignment="1">
      <alignment horizontal="left" vertical="center"/>
    </xf>
    <xf numFmtId="0" fontId="28" fillId="34" borderId="2" xfId="0" applyFont="1" applyFill="1" applyBorder="1" applyAlignment="1">
      <alignment horizontal="left" vertical="center" wrapText="1"/>
    </xf>
    <xf numFmtId="0" fontId="30" fillId="34" borderId="2" xfId="0" applyFont="1" applyFill="1" applyBorder="1" applyAlignment="1">
      <alignment horizontal="left" vertical="center" wrapText="1"/>
    </xf>
    <xf numFmtId="167" fontId="28" fillId="34" borderId="2" xfId="10" applyFont="1" applyFill="1" applyBorder="1" applyAlignment="1">
      <alignment horizontal="right" vertical="center"/>
    </xf>
    <xf numFmtId="0" fontId="28" fillId="34" borderId="25" xfId="0" applyFont="1" applyFill="1" applyBorder="1" applyAlignment="1">
      <alignment horizontal="left" vertical="center" wrapText="1"/>
    </xf>
    <xf numFmtId="169" fontId="28" fillId="34" borderId="0" xfId="0" applyNumberFormat="1" applyFont="1" applyFill="1" applyAlignment="1">
      <alignment vertical="center"/>
    </xf>
    <xf numFmtId="170" fontId="29" fillId="34" borderId="0" xfId="0" applyNumberFormat="1" applyFont="1" applyFill="1" applyAlignment="1">
      <alignment vertical="center"/>
    </xf>
    <xf numFmtId="169" fontId="28" fillId="34" borderId="0" xfId="1" applyNumberFormat="1" applyFont="1" applyFill="1" applyBorder="1" applyAlignment="1" applyProtection="1">
      <alignment horizontal="right" vertical="center"/>
    </xf>
    <xf numFmtId="0" fontId="28" fillId="34" borderId="0" xfId="0" applyFont="1" applyFill="1" applyAlignment="1">
      <alignment horizontal="left" vertical="center" wrapText="1"/>
    </xf>
    <xf numFmtId="0" fontId="29" fillId="34" borderId="0" xfId="0" applyFont="1" applyFill="1" applyAlignment="1">
      <alignment horizontal="center" vertical="center" wrapText="1"/>
    </xf>
    <xf numFmtId="0" fontId="28" fillId="34" borderId="0" xfId="0" applyFont="1" applyFill="1" applyAlignment="1">
      <alignment horizontal="right" vertical="center" wrapText="1"/>
    </xf>
    <xf numFmtId="0" fontId="29" fillId="34" borderId="0" xfId="0" applyFont="1" applyFill="1" applyAlignment="1">
      <alignment vertical="center"/>
    </xf>
    <xf numFmtId="0" fontId="29" fillId="34" borderId="0" xfId="0" applyFont="1" applyFill="1" applyAlignment="1">
      <alignment horizontal="right" vertical="center" wrapText="1"/>
    </xf>
    <xf numFmtId="0" fontId="64" fillId="34" borderId="25" xfId="53" applyFont="1" applyFill="1" applyBorder="1">
      <alignment horizontal="left" vertical="top" wrapText="1"/>
    </xf>
    <xf numFmtId="0" fontId="64" fillId="0" borderId="25" xfId="53" applyFont="1" applyBorder="1">
      <alignment horizontal="left" vertical="top" wrapText="1"/>
    </xf>
    <xf numFmtId="0" fontId="65" fillId="0" borderId="25" xfId="53" applyFont="1" applyBorder="1">
      <alignment horizontal="left" vertical="top" wrapText="1"/>
    </xf>
    <xf numFmtId="0" fontId="30" fillId="34" borderId="25" xfId="0" applyFont="1" applyFill="1" applyBorder="1" applyAlignment="1">
      <alignment horizontal="left" vertical="top" wrapText="1"/>
    </xf>
    <xf numFmtId="0" fontId="28" fillId="0" borderId="0" xfId="0" applyFont="1"/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171" fontId="28" fillId="0" borderId="25" xfId="0" applyNumberFormat="1" applyFont="1" applyBorder="1" applyAlignment="1">
      <alignment horizontal="center" vertical="center" wrapText="1"/>
    </xf>
    <xf numFmtId="0" fontId="29" fillId="0" borderId="25" xfId="134" applyFont="1" applyBorder="1" applyAlignment="1">
      <alignment horizontal="center" vertical="center" wrapText="1"/>
    </xf>
    <xf numFmtId="171" fontId="29" fillId="0" borderId="25" xfId="0" applyNumberFormat="1" applyFont="1" applyBorder="1" applyAlignment="1">
      <alignment horizontal="center" vertical="center" wrapText="1"/>
    </xf>
    <xf numFmtId="0" fontId="29" fillId="0" borderId="0" xfId="0" applyFont="1" applyAlignment="1">
      <alignment vertical="center" wrapText="1"/>
    </xf>
    <xf numFmtId="49" fontId="29" fillId="0" borderId="25" xfId="0" applyNumberFormat="1" applyFont="1" applyBorder="1" applyAlignment="1">
      <alignment horizontal="center" vertical="center" textRotation="90" wrapText="1"/>
    </xf>
    <xf numFmtId="0" fontId="29" fillId="0" borderId="25" xfId="0" applyFont="1" applyBorder="1" applyAlignment="1">
      <alignment horizontal="center" vertical="center" wrapText="1"/>
    </xf>
    <xf numFmtId="171" fontId="29" fillId="0" borderId="38" xfId="0" applyNumberFormat="1" applyFont="1" applyBorder="1" applyAlignment="1">
      <alignment horizontal="center" vertical="center" wrapText="1"/>
    </xf>
    <xf numFmtId="0" fontId="66" fillId="0" borderId="25" xfId="0" applyFont="1" applyBorder="1" applyAlignment="1">
      <alignment horizontal="center" vertical="center" wrapText="1"/>
    </xf>
    <xf numFmtId="49" fontId="29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43" fontId="28" fillId="0" borderId="0" xfId="63" applyFont="1" applyAlignment="1">
      <alignment vertical="center" wrapText="1"/>
    </xf>
    <xf numFmtId="43" fontId="28" fillId="0" borderId="0" xfId="63" applyFont="1" applyAlignment="1">
      <alignment horizontal="center" vertical="center" wrapText="1"/>
    </xf>
    <xf numFmtId="43" fontId="29" fillId="0" borderId="0" xfId="63" applyFont="1" applyAlignment="1">
      <alignment vertical="center" wrapText="1"/>
    </xf>
    <xf numFmtId="0" fontId="28" fillId="0" borderId="25" xfId="134" applyFont="1" applyBorder="1" applyAlignment="1">
      <alignment horizontal="center" vertical="center" wrapText="1"/>
    </xf>
    <xf numFmtId="0" fontId="67" fillId="0" borderId="25" xfId="134" applyFont="1" applyBorder="1" applyAlignment="1">
      <alignment horizontal="left" vertical="center" wrapText="1"/>
    </xf>
    <xf numFmtId="167" fontId="28" fillId="34" borderId="39" xfId="138" applyFont="1" applyFill="1" applyBorder="1" applyAlignment="1">
      <alignment horizontal="right"/>
    </xf>
    <xf numFmtId="0" fontId="67" fillId="0" borderId="0" xfId="0" applyFont="1" applyAlignment="1">
      <alignment wrapText="1"/>
    </xf>
    <xf numFmtId="43" fontId="67" fillId="0" borderId="0" xfId="63" applyFont="1" applyAlignment="1">
      <alignment wrapText="1"/>
    </xf>
    <xf numFmtId="0" fontId="28" fillId="34" borderId="0" xfId="0" applyFont="1" applyFill="1" applyAlignment="1">
      <alignment wrapText="1"/>
    </xf>
    <xf numFmtId="0" fontId="28" fillId="57" borderId="0" xfId="0" applyFont="1" applyFill="1" applyAlignment="1">
      <alignment wrapText="1"/>
    </xf>
    <xf numFmtId="0" fontId="65" fillId="0" borderId="2" xfId="0" applyFont="1" applyBorder="1" applyAlignment="1">
      <alignment horizontal="left" vertical="top" wrapText="1"/>
    </xf>
    <xf numFmtId="0" fontId="64" fillId="0" borderId="2" xfId="0" applyFont="1" applyBorder="1" applyAlignment="1">
      <alignment horizontal="left" vertical="top" wrapText="1"/>
    </xf>
    <xf numFmtId="0" fontId="28" fillId="34" borderId="2" xfId="0" applyFont="1" applyFill="1" applyBorder="1" applyAlignment="1">
      <alignment horizontal="left" vertical="top" wrapText="1"/>
    </xf>
    <xf numFmtId="0" fontId="28" fillId="0" borderId="2" xfId="0" applyFont="1" applyBorder="1" applyAlignment="1">
      <alignment horizontal="left" vertical="top" wrapText="1"/>
    </xf>
    <xf numFmtId="172" fontId="30" fillId="34" borderId="25" xfId="10" applyNumberFormat="1" applyFont="1" applyFill="1" applyBorder="1">
      <alignment horizontal="right" vertical="top"/>
    </xf>
    <xf numFmtId="0" fontId="30" fillId="0" borderId="2" xfId="0" applyFont="1" applyBorder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37" fontId="30" fillId="34" borderId="25" xfId="0" applyNumberFormat="1" applyFont="1" applyFill="1" applyBorder="1" applyAlignment="1">
      <alignment horizontal="right" vertical="top" wrapText="1"/>
    </xf>
    <xf numFmtId="0" fontId="65" fillId="0" borderId="25" xfId="0" applyFont="1" applyBorder="1" applyAlignment="1">
      <alignment horizontal="left" vertical="top" wrapText="1"/>
    </xf>
    <xf numFmtId="0" fontId="64" fillId="0" borderId="25" xfId="0" applyFont="1" applyBorder="1" applyAlignment="1">
      <alignment horizontal="left" vertical="top" wrapText="1"/>
    </xf>
    <xf numFmtId="0" fontId="30" fillId="34" borderId="0" xfId="0" applyFont="1" applyFill="1" applyAlignment="1">
      <alignment horizontal="left" vertical="top" wrapText="1"/>
    </xf>
    <xf numFmtId="0" fontId="28" fillId="34" borderId="25" xfId="0" applyFont="1" applyFill="1" applyBorder="1" applyAlignment="1">
      <alignment horizontal="center" vertical="center" wrapText="1"/>
    </xf>
    <xf numFmtId="169" fontId="29" fillId="34" borderId="0" xfId="1" applyNumberFormat="1" applyFont="1" applyFill="1" applyBorder="1" applyAlignment="1" applyProtection="1">
      <alignment horizontal="right" vertical="center" wrapText="1"/>
    </xf>
    <xf numFmtId="0" fontId="28" fillId="34" borderId="2" xfId="0" applyFont="1" applyFill="1" applyBorder="1" applyAlignment="1">
      <alignment horizontal="center" vertical="center" wrapText="1"/>
    </xf>
    <xf numFmtId="0" fontId="29" fillId="34" borderId="25" xfId="0" applyFont="1" applyFill="1" applyBorder="1" applyAlignment="1">
      <alignment horizontal="left" vertical="top" wrapText="1"/>
    </xf>
    <xf numFmtId="0" fontId="68" fillId="34" borderId="25" xfId="0" applyFont="1" applyFill="1" applyBorder="1" applyAlignment="1">
      <alignment horizontal="left" vertical="top" wrapText="1"/>
    </xf>
    <xf numFmtId="0" fontId="28" fillId="0" borderId="25" xfId="0" applyFont="1" applyBorder="1" applyAlignment="1">
      <alignment horizontal="left" vertical="top" wrapText="1"/>
    </xf>
    <xf numFmtId="171" fontId="28" fillId="34" borderId="0" xfId="0" applyNumberFormat="1" applyFont="1" applyFill="1" applyAlignment="1">
      <alignment horizontal="left" vertical="top" wrapText="1"/>
    </xf>
    <xf numFmtId="0" fontId="28" fillId="34" borderId="25" xfId="0" applyFont="1" applyFill="1" applyBorder="1" applyAlignment="1">
      <alignment horizontal="center" vertical="top" wrapText="1"/>
    </xf>
    <xf numFmtId="0" fontId="28" fillId="34" borderId="1" xfId="0" applyFont="1" applyFill="1" applyBorder="1" applyAlignment="1">
      <alignment horizontal="right" vertical="center" wrapText="1"/>
    </xf>
    <xf numFmtId="0" fontId="28" fillId="34" borderId="33" xfId="0" applyFont="1" applyFill="1" applyBorder="1" applyAlignment="1">
      <alignment horizontal="right" vertical="top" wrapText="1"/>
    </xf>
    <xf numFmtId="0" fontId="28" fillId="34" borderId="1" xfId="0" applyFont="1" applyFill="1" applyBorder="1" applyAlignment="1">
      <alignment horizontal="right" vertical="top" wrapText="1"/>
    </xf>
    <xf numFmtId="0" fontId="70" fillId="0" borderId="0" xfId="0" applyFont="1"/>
    <xf numFmtId="167" fontId="28" fillId="0" borderId="25" xfId="138" applyFont="1" applyFill="1" applyBorder="1" applyAlignment="1">
      <alignment horizontal="right" vertical="center"/>
    </xf>
    <xf numFmtId="167" fontId="28" fillId="0" borderId="25" xfId="138" applyFont="1" applyFill="1" applyBorder="1" applyAlignment="1">
      <alignment horizontal="center" vertical="center"/>
    </xf>
    <xf numFmtId="167" fontId="28" fillId="34" borderId="27" xfId="10" applyFont="1" applyFill="1" applyBorder="1" applyAlignment="1">
      <alignment horizontal="right" vertical="top" wrapText="1"/>
    </xf>
    <xf numFmtId="0" fontId="28" fillId="34" borderId="26" xfId="0" applyFont="1" applyFill="1" applyBorder="1" applyAlignment="1">
      <alignment vertical="top" wrapText="1"/>
    </xf>
    <xf numFmtId="0" fontId="28" fillId="34" borderId="27" xfId="0" applyFont="1" applyFill="1" applyBorder="1" applyAlignment="1">
      <alignment vertical="top" wrapText="1"/>
    </xf>
    <xf numFmtId="0" fontId="29" fillId="34" borderId="25" xfId="0" applyFont="1" applyFill="1" applyBorder="1" applyAlignment="1">
      <alignment vertical="top" wrapText="1"/>
    </xf>
    <xf numFmtId="0" fontId="28" fillId="34" borderId="28" xfId="0" applyFont="1" applyFill="1" applyBorder="1" applyAlignment="1">
      <alignment vertical="top" wrapText="1"/>
    </xf>
    <xf numFmtId="0" fontId="30" fillId="34" borderId="27" xfId="0" applyFont="1" applyFill="1" applyBorder="1" applyAlignment="1">
      <alignment vertical="top" wrapText="1"/>
    </xf>
    <xf numFmtId="167" fontId="28" fillId="0" borderId="25" xfId="10" applyFont="1" applyBorder="1" applyAlignment="1">
      <alignment horizontal="right" vertical="center"/>
    </xf>
    <xf numFmtId="0" fontId="28" fillId="0" borderId="29" xfId="0" applyFont="1" applyFill="1" applyBorder="1"/>
    <xf numFmtId="0" fontId="71" fillId="0" borderId="29" xfId="0" applyFont="1" applyFill="1" applyBorder="1" applyAlignment="1">
      <alignment horizontal="center"/>
    </xf>
    <xf numFmtId="0" fontId="71" fillId="0" borderId="25" xfId="0" applyFont="1" applyFill="1" applyBorder="1"/>
    <xf numFmtId="0" fontId="71" fillId="0" borderId="25" xfId="0" applyFont="1" applyFill="1" applyBorder="1" applyAlignment="1">
      <alignment horizontal="center" vertical="center"/>
    </xf>
    <xf numFmtId="0" fontId="71" fillId="0" borderId="25" xfId="0" applyFont="1" applyFill="1" applyBorder="1" applyAlignment="1">
      <alignment horizontal="center" vertical="center" wrapText="1"/>
    </xf>
    <xf numFmtId="0" fontId="71" fillId="0" borderId="26" xfId="0" applyFont="1" applyFill="1" applyBorder="1" applyAlignment="1">
      <alignment horizontal="center" vertical="center"/>
    </xf>
    <xf numFmtId="0" fontId="71" fillId="0" borderId="26" xfId="0" applyFont="1" applyFill="1" applyBorder="1" applyAlignment="1">
      <alignment horizontal="center" vertical="center" wrapText="1"/>
    </xf>
    <xf numFmtId="167" fontId="28" fillId="0" borderId="27" xfId="138" applyFont="1" applyFill="1" applyBorder="1" applyAlignment="1">
      <alignment horizontal="center" vertical="center"/>
    </xf>
    <xf numFmtId="0" fontId="71" fillId="0" borderId="27" xfId="0" applyFont="1" applyFill="1" applyBorder="1" applyAlignment="1">
      <alignment horizontal="left"/>
    </xf>
    <xf numFmtId="170" fontId="71" fillId="0" borderId="26" xfId="0" applyNumberFormat="1" applyFont="1" applyFill="1" applyBorder="1" applyAlignment="1">
      <alignment horizontal="center" vertical="center"/>
    </xf>
    <xf numFmtId="0" fontId="71" fillId="0" borderId="25" xfId="0" applyFont="1" applyFill="1" applyBorder="1" applyAlignment="1">
      <alignment horizontal="center" vertical="center"/>
    </xf>
    <xf numFmtId="0" fontId="71" fillId="0" borderId="28" xfId="0" applyFont="1" applyFill="1" applyBorder="1" applyAlignment="1">
      <alignment horizontal="center" vertical="center"/>
    </xf>
    <xf numFmtId="0" fontId="28" fillId="0" borderId="29" xfId="0" applyFont="1" applyFill="1" applyBorder="1" applyAlignment="1">
      <alignment horizontal="center" vertical="center"/>
    </xf>
    <xf numFmtId="0" fontId="71" fillId="0" borderId="29" xfId="0" applyFont="1" applyFill="1" applyBorder="1" applyAlignment="1">
      <alignment horizontal="center" vertical="center"/>
    </xf>
    <xf numFmtId="0" fontId="29" fillId="34" borderId="0" xfId="0" applyFont="1" applyFill="1" applyAlignment="1">
      <alignment horizontal="center" vertical="center" wrapText="1"/>
    </xf>
    <xf numFmtId="0" fontId="29" fillId="34" borderId="0" xfId="0" applyFont="1" applyFill="1" applyAlignment="1">
      <alignment horizontal="right" vertical="center" wrapText="1"/>
    </xf>
    <xf numFmtId="0" fontId="28" fillId="34" borderId="25" xfId="0" applyFont="1" applyFill="1" applyBorder="1" applyAlignment="1">
      <alignment horizontal="center" vertical="center" wrapText="1"/>
    </xf>
    <xf numFmtId="0" fontId="28" fillId="34" borderId="26" xfId="0" applyFont="1" applyFill="1" applyBorder="1" applyAlignment="1">
      <alignment horizontal="center" vertical="top" wrapText="1"/>
    </xf>
    <xf numFmtId="0" fontId="28" fillId="34" borderId="28" xfId="0" applyFont="1" applyFill="1" applyBorder="1" applyAlignment="1">
      <alignment horizontal="center" vertical="top" wrapText="1"/>
    </xf>
    <xf numFmtId="0" fontId="28" fillId="34" borderId="27" xfId="0" applyFont="1" applyFill="1" applyBorder="1" applyAlignment="1">
      <alignment horizontal="center" vertical="top" wrapText="1"/>
    </xf>
    <xf numFmtId="0" fontId="28" fillId="34" borderId="0" xfId="0" applyFont="1" applyFill="1" applyAlignment="1">
      <alignment horizontal="right" wrapText="1"/>
    </xf>
    <xf numFmtId="0" fontId="28" fillId="57" borderId="0" xfId="0" applyFont="1" applyFill="1" applyAlignment="1">
      <alignment horizontal="right" wrapText="1"/>
    </xf>
    <xf numFmtId="0" fontId="29" fillId="0" borderId="0" xfId="0" applyFont="1" applyAlignment="1">
      <alignment horizontal="center" vertical="center" wrapText="1"/>
    </xf>
    <xf numFmtId="0" fontId="28" fillId="0" borderId="33" xfId="0" applyFont="1" applyBorder="1" applyAlignment="1">
      <alignment horizontal="right" vertical="top" wrapText="1"/>
    </xf>
    <xf numFmtId="49" fontId="29" fillId="0" borderId="34" xfId="0" applyNumberFormat="1" applyFont="1" applyBorder="1" applyAlignment="1">
      <alignment horizontal="center" vertical="center" wrapText="1"/>
    </xf>
    <xf numFmtId="49" fontId="29" fillId="0" borderId="35" xfId="0" applyNumberFormat="1" applyFont="1" applyBorder="1" applyAlignment="1">
      <alignment horizontal="center" vertical="center" wrapText="1"/>
    </xf>
    <xf numFmtId="49" fontId="29" fillId="0" borderId="36" xfId="0" applyNumberFormat="1" applyFont="1" applyBorder="1" applyAlignment="1">
      <alignment horizontal="center" vertical="center" wrapText="1"/>
    </xf>
    <xf numFmtId="49" fontId="29" fillId="0" borderId="37" xfId="0" applyNumberFormat="1" applyFont="1" applyBorder="1" applyAlignment="1">
      <alignment horizontal="center" vertical="center" wrapText="1"/>
    </xf>
    <xf numFmtId="0" fontId="29" fillId="0" borderId="29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29" fillId="0" borderId="38" xfId="0" applyFont="1" applyBorder="1" applyAlignment="1">
      <alignment horizontal="center" vertical="center" wrapText="1"/>
    </xf>
    <xf numFmtId="171" fontId="29" fillId="0" borderId="29" xfId="0" applyNumberFormat="1" applyFont="1" applyBorder="1" applyAlignment="1">
      <alignment horizontal="center" vertical="center" wrapText="1"/>
    </xf>
    <xf numFmtId="171" fontId="29" fillId="0" borderId="15" xfId="0" applyNumberFormat="1" applyFont="1" applyBorder="1" applyAlignment="1">
      <alignment horizontal="center" vertical="center" wrapText="1"/>
    </xf>
    <xf numFmtId="171" fontId="29" fillId="0" borderId="38" xfId="0" applyNumberFormat="1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171" fontId="29" fillId="0" borderId="26" xfId="0" applyNumberFormat="1" applyFont="1" applyBorder="1" applyAlignment="1">
      <alignment horizontal="center" vertical="center" wrapText="1"/>
    </xf>
    <xf numFmtId="171" fontId="29" fillId="0" borderId="28" xfId="0" applyNumberFormat="1" applyFont="1" applyBorder="1" applyAlignment="1">
      <alignment horizontal="center" vertical="center" wrapText="1"/>
    </xf>
    <xf numFmtId="171" fontId="29" fillId="0" borderId="27" xfId="0" applyNumberFormat="1" applyFont="1" applyBorder="1" applyAlignment="1">
      <alignment horizontal="center" vertical="center" wrapText="1"/>
    </xf>
    <xf numFmtId="0" fontId="28" fillId="34" borderId="2" xfId="0" applyFont="1" applyFill="1" applyBorder="1" applyAlignment="1">
      <alignment horizontal="center" vertical="center" wrapText="1"/>
    </xf>
    <xf numFmtId="0" fontId="28" fillId="34" borderId="4" xfId="0" applyFont="1" applyFill="1" applyBorder="1" applyAlignment="1">
      <alignment horizontal="center" vertical="center" wrapText="1"/>
    </xf>
    <xf numFmtId="169" fontId="29" fillId="34" borderId="0" xfId="1" applyNumberFormat="1" applyFont="1" applyFill="1" applyBorder="1" applyAlignment="1" applyProtection="1">
      <alignment horizontal="right" vertical="center" wrapText="1"/>
    </xf>
    <xf numFmtId="49" fontId="29" fillId="0" borderId="25" xfId="0" applyNumberFormat="1" applyFont="1" applyBorder="1" applyAlignment="1">
      <alignment horizontal="center" vertical="center" wrapText="1"/>
    </xf>
    <xf numFmtId="0" fontId="29" fillId="0" borderId="25" xfId="0" applyFont="1" applyBorder="1" applyAlignment="1">
      <alignment horizontal="center" vertical="center" wrapText="1"/>
    </xf>
    <xf numFmtId="0" fontId="55" fillId="34" borderId="26" xfId="113" applyFont="1" applyFill="1" applyBorder="1" applyAlignment="1">
      <alignment horizontal="center" vertical="center" wrapText="1"/>
    </xf>
    <xf numFmtId="0" fontId="55" fillId="34" borderId="27" xfId="113" applyFont="1" applyFill="1" applyBorder="1" applyAlignment="1">
      <alignment horizontal="center" vertical="center" wrapText="1"/>
    </xf>
    <xf numFmtId="0" fontId="28" fillId="34" borderId="25" xfId="0" applyFont="1" applyFill="1" applyBorder="1" applyAlignment="1">
      <alignment horizontal="center" vertical="top" wrapText="1"/>
    </xf>
    <xf numFmtId="0" fontId="28" fillId="34" borderId="25" xfId="0" applyFont="1" applyFill="1" applyBorder="1" applyAlignment="1">
      <alignment horizontal="left" vertical="top" wrapText="1"/>
    </xf>
    <xf numFmtId="0" fontId="28" fillId="34" borderId="29" xfId="0" applyFont="1" applyFill="1" applyBorder="1" applyAlignment="1">
      <alignment horizontal="center" vertical="top" wrapText="1"/>
    </xf>
    <xf numFmtId="0" fontId="28" fillId="34" borderId="15" xfId="0" applyFont="1" applyFill="1" applyBorder="1" applyAlignment="1">
      <alignment horizontal="center" vertical="top" wrapText="1"/>
    </xf>
    <xf numFmtId="0" fontId="28" fillId="34" borderId="32" xfId="0" applyFont="1" applyFill="1" applyBorder="1" applyAlignment="1">
      <alignment horizontal="center" vertical="top" wrapText="1"/>
    </xf>
    <xf numFmtId="0" fontId="30" fillId="0" borderId="0" xfId="0" applyFont="1" applyAlignment="1">
      <alignment horizontal="left" vertical="top" wrapText="1"/>
    </xf>
    <xf numFmtId="0" fontId="30" fillId="0" borderId="2" xfId="0" applyFont="1" applyBorder="1" applyAlignment="1">
      <alignment horizontal="left" vertical="top" wrapText="1"/>
    </xf>
    <xf numFmtId="0" fontId="29" fillId="34" borderId="26" xfId="0" applyFont="1" applyFill="1" applyBorder="1" applyAlignment="1">
      <alignment horizontal="left" vertical="top" wrapText="1"/>
    </xf>
    <xf numFmtId="0" fontId="29" fillId="34" borderId="27" xfId="0" applyFont="1" applyFill="1" applyBorder="1" applyAlignment="1">
      <alignment horizontal="left" vertical="top" wrapText="1"/>
    </xf>
    <xf numFmtId="0" fontId="30" fillId="34" borderId="26" xfId="0" applyFont="1" applyFill="1" applyBorder="1" applyAlignment="1">
      <alignment horizontal="left" vertical="top" wrapText="1"/>
    </xf>
    <xf numFmtId="0" fontId="30" fillId="34" borderId="27" xfId="0" applyFont="1" applyFill="1" applyBorder="1" applyAlignment="1">
      <alignment horizontal="left" vertical="top" wrapText="1"/>
    </xf>
    <xf numFmtId="0" fontId="56" fillId="0" borderId="0" xfId="113" applyFont="1" applyAlignment="1">
      <alignment horizontal="left" vertical="center"/>
    </xf>
    <xf numFmtId="0" fontId="29" fillId="34" borderId="0" xfId="0" applyFont="1" applyFill="1" applyAlignment="1">
      <alignment horizontal="left" vertical="center" wrapText="1"/>
    </xf>
    <xf numFmtId="0" fontId="29" fillId="34" borderId="0" xfId="0" applyFont="1" applyFill="1" applyAlignment="1">
      <alignment horizontal="center" vertical="top"/>
    </xf>
    <xf numFmtId="0" fontId="56" fillId="0" borderId="0" xfId="113" applyFont="1" applyAlignment="1">
      <alignment horizontal="center" vertical="center" wrapText="1"/>
    </xf>
    <xf numFmtId="169" fontId="29" fillId="2" borderId="0" xfId="1" applyNumberFormat="1" applyFont="1" applyFill="1" applyBorder="1" applyAlignment="1" applyProtection="1">
      <alignment horizontal="right" vertical="center" wrapText="1"/>
    </xf>
    <xf numFmtId="43" fontId="28" fillId="0" borderId="26" xfId="0" applyNumberFormat="1" applyFont="1" applyFill="1" applyBorder="1" applyAlignment="1">
      <alignment horizontal="center" vertical="center" wrapText="1"/>
    </xf>
    <xf numFmtId="43" fontId="28" fillId="0" borderId="27" xfId="0" applyNumberFormat="1" applyFont="1" applyFill="1" applyBorder="1" applyAlignment="1">
      <alignment horizontal="center" vertical="center" wrapText="1"/>
    </xf>
    <xf numFmtId="171" fontId="28" fillId="0" borderId="25" xfId="0" applyNumberFormat="1" applyFont="1" applyFill="1" applyBorder="1" applyAlignment="1">
      <alignment horizontal="center" vertical="center" wrapText="1"/>
    </xf>
    <xf numFmtId="0" fontId="71" fillId="0" borderId="26" xfId="0" applyFont="1" applyFill="1" applyBorder="1" applyAlignment="1">
      <alignment horizontal="center" vertical="center"/>
    </xf>
    <xf numFmtId="0" fontId="71" fillId="0" borderId="27" xfId="0" applyFont="1" applyFill="1" applyBorder="1" applyAlignment="1">
      <alignment horizontal="center" vertical="center"/>
    </xf>
    <xf numFmtId="171" fontId="28" fillId="0" borderId="26" xfId="0" applyNumberFormat="1" applyFont="1" applyFill="1" applyBorder="1" applyAlignment="1">
      <alignment horizontal="center" vertical="center" wrapText="1"/>
    </xf>
    <xf numFmtId="0" fontId="70" fillId="0" borderId="27" xfId="0" applyFont="1" applyFill="1" applyBorder="1" applyAlignment="1">
      <alignment vertical="center"/>
    </xf>
    <xf numFmtId="0" fontId="71" fillId="0" borderId="29" xfId="0" applyFont="1" applyFill="1" applyBorder="1" applyAlignment="1">
      <alignment wrapText="1"/>
    </xf>
    <xf numFmtId="0" fontId="71" fillId="0" borderId="26" xfId="0" applyFont="1" applyFill="1" applyBorder="1" applyAlignment="1">
      <alignment horizontal="left"/>
    </xf>
    <xf numFmtId="0" fontId="71" fillId="0" borderId="28" xfId="0" applyFont="1" applyFill="1" applyBorder="1" applyAlignment="1">
      <alignment horizontal="left"/>
    </xf>
    <xf numFmtId="0" fontId="71" fillId="0" borderId="27" xfId="0" applyFont="1" applyFill="1" applyBorder="1" applyAlignment="1">
      <alignment horizontal="left"/>
    </xf>
    <xf numFmtId="171" fontId="28" fillId="0" borderId="25" xfId="0" applyNumberFormat="1" applyFont="1" applyFill="1" applyBorder="1" applyAlignment="1">
      <alignment horizontal="center" vertical="center"/>
    </xf>
    <xf numFmtId="0" fontId="71" fillId="0" borderId="26" xfId="0" applyFont="1" applyFill="1" applyBorder="1" applyAlignment="1">
      <alignment horizontal="left" wrapText="1"/>
    </xf>
    <xf numFmtId="0" fontId="71" fillId="0" borderId="28" xfId="0" applyFont="1" applyFill="1" applyBorder="1" applyAlignment="1">
      <alignment horizontal="left" wrapText="1"/>
    </xf>
    <xf numFmtId="0" fontId="71" fillId="0" borderId="27" xfId="0" applyFont="1" applyFill="1" applyBorder="1" applyAlignment="1">
      <alignment horizontal="left" wrapText="1"/>
    </xf>
    <xf numFmtId="0" fontId="71" fillId="0" borderId="25" xfId="0" applyFont="1" applyFill="1" applyBorder="1" applyAlignment="1">
      <alignment horizontal="left"/>
    </xf>
    <xf numFmtId="0" fontId="71" fillId="0" borderId="26" xfId="0" applyFont="1" applyFill="1" applyBorder="1" applyAlignment="1">
      <alignment horizontal="left" vertical="center" wrapText="1"/>
    </xf>
    <xf numFmtId="0" fontId="71" fillId="0" borderId="28" xfId="0" applyFont="1" applyFill="1" applyBorder="1" applyAlignment="1">
      <alignment horizontal="left" vertical="center" wrapText="1"/>
    </xf>
    <xf numFmtId="0" fontId="71" fillId="0" borderId="27" xfId="0" applyFont="1" applyFill="1" applyBorder="1" applyAlignment="1">
      <alignment horizontal="left" vertical="center" wrapText="1"/>
    </xf>
    <xf numFmtId="0" fontId="71" fillId="0" borderId="25" xfId="0" applyFont="1" applyFill="1" applyBorder="1" applyAlignment="1">
      <alignment horizontal="center" vertical="center"/>
    </xf>
    <xf numFmtId="0" fontId="28" fillId="0" borderId="0" xfId="0" applyFont="1" applyAlignment="1">
      <alignment horizontal="right"/>
    </xf>
    <xf numFmtId="0" fontId="71" fillId="0" borderId="25" xfId="0" applyFont="1" applyBorder="1" applyAlignment="1">
      <alignment horizontal="center" vertical="center"/>
    </xf>
    <xf numFmtId="0" fontId="28" fillId="0" borderId="25" xfId="0" applyFont="1" applyFill="1" applyBorder="1" applyAlignment="1">
      <alignment horizontal="center" vertical="center"/>
    </xf>
    <xf numFmtId="0" fontId="71" fillId="0" borderId="25" xfId="0" applyFont="1" applyFill="1" applyBorder="1" applyAlignment="1">
      <alignment horizontal="center" vertical="center" wrapText="1"/>
    </xf>
    <xf numFmtId="0" fontId="71" fillId="0" borderId="34" xfId="0" applyFont="1" applyFill="1" applyBorder="1" applyAlignment="1">
      <alignment horizontal="center" vertical="center" wrapText="1"/>
    </xf>
    <xf numFmtId="0" fontId="71" fillId="0" borderId="35" xfId="0" applyFont="1" applyFill="1" applyBorder="1" applyAlignment="1">
      <alignment horizontal="center" vertical="center" wrapText="1"/>
    </xf>
    <xf numFmtId="0" fontId="71" fillId="0" borderId="36" xfId="0" applyFont="1" applyFill="1" applyBorder="1" applyAlignment="1">
      <alignment horizontal="center" vertical="center" wrapText="1"/>
    </xf>
    <xf numFmtId="0" fontId="71" fillId="0" borderId="37" xfId="0" applyFont="1" applyFill="1" applyBorder="1" applyAlignment="1">
      <alignment horizontal="center" vertical="center" wrapText="1"/>
    </xf>
    <xf numFmtId="171" fontId="70" fillId="0" borderId="27" xfId="0" applyNumberFormat="1" applyFont="1" applyFill="1" applyBorder="1" applyAlignment="1">
      <alignment vertical="center"/>
    </xf>
    <xf numFmtId="171" fontId="28" fillId="0" borderId="27" xfId="0" applyNumberFormat="1" applyFont="1" applyFill="1" applyBorder="1" applyAlignment="1">
      <alignment horizontal="center" vertical="center" wrapText="1"/>
    </xf>
    <xf numFmtId="0" fontId="71" fillId="0" borderId="25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top" wrapText="1"/>
    </xf>
    <xf numFmtId="167" fontId="28" fillId="0" borderId="25" xfId="138" applyNumberFormat="1" applyFont="1" applyFill="1" applyBorder="1" applyAlignment="1">
      <alignment horizontal="right" vertical="center"/>
    </xf>
    <xf numFmtId="167" fontId="28" fillId="0" borderId="25" xfId="138" applyNumberFormat="1" applyFont="1" applyFill="1" applyBorder="1" applyAlignment="1">
      <alignment horizontal="center" vertical="center"/>
    </xf>
  </cellXfs>
  <cellStyles count="194">
    <cellStyle name="20% - Accent1" xfId="30" builtinId="30" customBuiltin="1"/>
    <cellStyle name="20% - Accent1 2" xfId="72"/>
    <cellStyle name="20% - Accent1 2 2" xfId="154"/>
    <cellStyle name="20% - Accent1 2 3" xfId="180"/>
    <cellStyle name="20% - Accent1 3" xfId="141"/>
    <cellStyle name="20% - Accent1 4" xfId="167"/>
    <cellStyle name="20% - Accent2" xfId="34" builtinId="34" customBuiltin="1"/>
    <cellStyle name="20% - Accent2 2" xfId="73"/>
    <cellStyle name="20% - Accent2 2 2" xfId="156"/>
    <cellStyle name="20% - Accent2 2 3" xfId="182"/>
    <cellStyle name="20% - Accent2 3" xfId="143"/>
    <cellStyle name="20% - Accent2 4" xfId="169"/>
    <cellStyle name="20% - Accent3" xfId="38" builtinId="38" customBuiltin="1"/>
    <cellStyle name="20% - Accent3 2" xfId="74"/>
    <cellStyle name="20% - Accent3 2 2" xfId="158"/>
    <cellStyle name="20% - Accent3 2 3" xfId="184"/>
    <cellStyle name="20% - Accent3 3" xfId="145"/>
    <cellStyle name="20% - Accent3 4" xfId="171"/>
    <cellStyle name="20% - Accent4" xfId="42" builtinId="42" customBuiltin="1"/>
    <cellStyle name="20% - Accent4 2" xfId="75"/>
    <cellStyle name="20% - Accent4 2 2" xfId="160"/>
    <cellStyle name="20% - Accent4 2 3" xfId="186"/>
    <cellStyle name="20% - Accent4 3" xfId="147"/>
    <cellStyle name="20% - Accent4 4" xfId="173"/>
    <cellStyle name="20% - Accent5" xfId="46" builtinId="46" customBuiltin="1"/>
    <cellStyle name="20% - Accent5 2" xfId="76"/>
    <cellStyle name="20% - Accent5 2 2" xfId="162"/>
    <cellStyle name="20% - Accent5 2 3" xfId="188"/>
    <cellStyle name="20% - Accent5 3" xfId="149"/>
    <cellStyle name="20% - Accent5 4" xfId="175"/>
    <cellStyle name="20% - Accent6" xfId="50" builtinId="50" customBuiltin="1"/>
    <cellStyle name="20% - Accent6 2" xfId="77"/>
    <cellStyle name="20% - Accent6 2 2" xfId="164"/>
    <cellStyle name="20% - Accent6 2 3" xfId="190"/>
    <cellStyle name="20% - Accent6 3" xfId="151"/>
    <cellStyle name="20% - Accent6 4" xfId="177"/>
    <cellStyle name="40% - Accent1" xfId="31" builtinId="31" customBuiltin="1"/>
    <cellStyle name="40% - Accent1 2" xfId="78"/>
    <cellStyle name="40% - Accent1 2 2" xfId="155"/>
    <cellStyle name="40% - Accent1 2 3" xfId="181"/>
    <cellStyle name="40% - Accent1 3" xfId="142"/>
    <cellStyle name="40% - Accent1 4" xfId="168"/>
    <cellStyle name="40% - Accent2" xfId="35" builtinId="35" customBuiltin="1"/>
    <cellStyle name="40% - Accent2 2" xfId="79"/>
    <cellStyle name="40% - Accent2 2 2" xfId="157"/>
    <cellStyle name="40% - Accent2 2 3" xfId="183"/>
    <cellStyle name="40% - Accent2 3" xfId="144"/>
    <cellStyle name="40% - Accent2 4" xfId="170"/>
    <cellStyle name="40% - Accent3" xfId="39" builtinId="39" customBuiltin="1"/>
    <cellStyle name="40% - Accent3 2" xfId="80"/>
    <cellStyle name="40% - Accent3 2 2" xfId="159"/>
    <cellStyle name="40% - Accent3 2 3" xfId="185"/>
    <cellStyle name="40% - Accent3 3" xfId="146"/>
    <cellStyle name="40% - Accent3 4" xfId="172"/>
    <cellStyle name="40% - Accent4" xfId="43" builtinId="43" customBuiltin="1"/>
    <cellStyle name="40% - Accent4 2" xfId="81"/>
    <cellStyle name="40% - Accent4 2 2" xfId="161"/>
    <cellStyle name="40% - Accent4 2 3" xfId="187"/>
    <cellStyle name="40% - Accent4 3" xfId="148"/>
    <cellStyle name="40% - Accent4 4" xfId="174"/>
    <cellStyle name="40% - Accent5" xfId="47" builtinId="47" customBuiltin="1"/>
    <cellStyle name="40% - Accent5 2" xfId="82"/>
    <cellStyle name="40% - Accent5 2 2" xfId="163"/>
    <cellStyle name="40% - Accent5 2 3" xfId="189"/>
    <cellStyle name="40% - Accent5 3" xfId="150"/>
    <cellStyle name="40% - Accent5 4" xfId="176"/>
    <cellStyle name="40% - Accent6" xfId="51" builtinId="51" customBuiltin="1"/>
    <cellStyle name="40% - Accent6 2" xfId="83"/>
    <cellStyle name="40% - Accent6 2 2" xfId="165"/>
    <cellStyle name="40% - Accent6 2 3" xfId="191"/>
    <cellStyle name="40% - Accent6 3" xfId="152"/>
    <cellStyle name="40% - Accent6 4" xfId="178"/>
    <cellStyle name="60% - Accent1" xfId="32" builtinId="32" customBuiltin="1"/>
    <cellStyle name="60% - Accent1 2" xfId="84"/>
    <cellStyle name="60% - Accent2" xfId="36" builtinId="36" customBuiltin="1"/>
    <cellStyle name="60% - Accent2 2" xfId="85"/>
    <cellStyle name="60% - Accent3" xfId="40" builtinId="40" customBuiltin="1"/>
    <cellStyle name="60% - Accent3 2" xfId="86"/>
    <cellStyle name="60% - Accent4" xfId="44" builtinId="44" customBuiltin="1"/>
    <cellStyle name="60% - Accent4 2" xfId="87"/>
    <cellStyle name="60% - Accent5" xfId="48" builtinId="48" customBuiltin="1"/>
    <cellStyle name="60% - Accent5 2" xfId="88"/>
    <cellStyle name="60% - Accent6" xfId="52" builtinId="52" customBuiltin="1"/>
    <cellStyle name="60% - Accent6 2" xfId="89"/>
    <cellStyle name="Accent1" xfId="29" builtinId="29" customBuiltin="1"/>
    <cellStyle name="Accent1 2" xfId="90"/>
    <cellStyle name="Accent2" xfId="33" builtinId="33" customBuiltin="1"/>
    <cellStyle name="Accent2 2" xfId="91"/>
    <cellStyle name="Accent3" xfId="37" builtinId="37" customBuiltin="1"/>
    <cellStyle name="Accent3 2" xfId="92"/>
    <cellStyle name="Accent4" xfId="41" builtinId="41" customBuiltin="1"/>
    <cellStyle name="Accent4 2" xfId="93"/>
    <cellStyle name="Accent5" xfId="45" builtinId="45" customBuiltin="1"/>
    <cellStyle name="Accent5 2" xfId="94"/>
    <cellStyle name="Accent6" xfId="49" builtinId="49" customBuiltin="1"/>
    <cellStyle name="Accent6 2" xfId="95"/>
    <cellStyle name="Bad" xfId="19" builtinId="27" customBuiltin="1"/>
    <cellStyle name="Bad 2" xfId="96"/>
    <cellStyle name="Calculation" xfId="23" builtinId="22" customBuiltin="1"/>
    <cellStyle name="Calculation 2" xfId="97"/>
    <cellStyle name="Check Cell" xfId="25" builtinId="23" customBuiltin="1"/>
    <cellStyle name="Check Cell 2" xfId="98"/>
    <cellStyle name="Comma" xfId="1" builtinId="3"/>
    <cellStyle name="Comma 11" xfId="133"/>
    <cellStyle name="Comma 2" xfId="2"/>
    <cellStyle name="Comma 2 2" xfId="63"/>
    <cellStyle name="Comma 2 2 2" xfId="99"/>
    <cellStyle name="Comma 2 3" xfId="66"/>
    <cellStyle name="Comma 2 4" xfId="59"/>
    <cellStyle name="Comma 3" xfId="3"/>
    <cellStyle name="Comma 3 2" xfId="100"/>
    <cellStyle name="Comma 3 3" xfId="62"/>
    <cellStyle name="Comma 4" xfId="65"/>
    <cellStyle name="Comma 5" xfId="57"/>
    <cellStyle name="Explanatory Text" xfId="27" builtinId="53" customBuiltin="1"/>
    <cellStyle name="Explanatory Text 2" xfId="101"/>
    <cellStyle name="Good" xfId="18" builtinId="26" customBuiltin="1"/>
    <cellStyle name="Good 2" xfId="102"/>
    <cellStyle name="Heading 1" xfId="14" builtinId="16" customBuiltin="1"/>
    <cellStyle name="Heading 1 2" xfId="103"/>
    <cellStyle name="Heading 2" xfId="15" builtinId="17" customBuiltin="1"/>
    <cellStyle name="Heading 2 2" xfId="104"/>
    <cellStyle name="Heading 3" xfId="16" builtinId="18" customBuiltin="1"/>
    <cellStyle name="Heading 3 2" xfId="105"/>
    <cellStyle name="Heading 4" xfId="17" builtinId="19" customBuiltin="1"/>
    <cellStyle name="Heading 4 2" xfId="106"/>
    <cellStyle name="Input" xfId="21" builtinId="20" customBuiltin="1"/>
    <cellStyle name="Input 2" xfId="107"/>
    <cellStyle name="Linked Cell" xfId="24" builtinId="24" customBuiltin="1"/>
    <cellStyle name="Linked Cell 2" xfId="108"/>
    <cellStyle name="Neutral" xfId="20" builtinId="28" customBuiltin="1"/>
    <cellStyle name="Neutral 2" xfId="69"/>
    <cellStyle name="Neutral 3" xfId="109"/>
    <cellStyle name="Normal" xfId="0" builtinId="0"/>
    <cellStyle name="Normal 10" xfId="4"/>
    <cellStyle name="Normal 11" xfId="56"/>
    <cellStyle name="Normal 12" xfId="134"/>
    <cellStyle name="Normal 13" xfId="137"/>
    <cellStyle name="Normal 14" xfId="192"/>
    <cellStyle name="Normal 15 2 2" xfId="131"/>
    <cellStyle name="Normal 2" xfId="5"/>
    <cellStyle name="Normal 2 2" xfId="110"/>
    <cellStyle name="Normal 2 2 2" xfId="127"/>
    <cellStyle name="Normal 2 3" xfId="111"/>
    <cellStyle name="Normal 2 4" xfId="58"/>
    <cellStyle name="Normal 2 5" xfId="193"/>
    <cellStyle name="Normal 3" xfId="53"/>
    <cellStyle name="Normal 3 2" xfId="67"/>
    <cellStyle name="Normal 3 2 2" xfId="112"/>
    <cellStyle name="Normal 3 3" xfId="61"/>
    <cellStyle name="Normal 3_HavelvacN2axjusakN3" xfId="70"/>
    <cellStyle name="Normal 4" xfId="6"/>
    <cellStyle name="Normal 4 2" xfId="68"/>
    <cellStyle name="Normal 4 3" xfId="64"/>
    <cellStyle name="Normal 5" xfId="7"/>
    <cellStyle name="Normal 5 2" xfId="113"/>
    <cellStyle name="Normal 5 2 9" xfId="132"/>
    <cellStyle name="Normal 5 3" xfId="71"/>
    <cellStyle name="Normal 6" xfId="114"/>
    <cellStyle name="Normal 7" xfId="115"/>
    <cellStyle name="Normal 8" xfId="8"/>
    <cellStyle name="Normal 8 2" xfId="126"/>
    <cellStyle name="Normal 9" xfId="9"/>
    <cellStyle name="Note 2" xfId="54"/>
    <cellStyle name="Note 2 2" xfId="116"/>
    <cellStyle name="Note 2 3" xfId="153"/>
    <cellStyle name="Note 2 4" xfId="179"/>
    <cellStyle name="Note 3" xfId="140"/>
    <cellStyle name="Note 4" xfId="166"/>
    <cellStyle name="Output" xfId="22" builtinId="21" customBuiltin="1"/>
    <cellStyle name="Output 2" xfId="117"/>
    <cellStyle name="Percent 2" xfId="60"/>
    <cellStyle name="Percent 3" xfId="129"/>
    <cellStyle name="SN_241" xfId="10"/>
    <cellStyle name="SN_241 2" xfId="138"/>
    <cellStyle name="SN_b" xfId="135"/>
    <cellStyle name="SN_it" xfId="136"/>
    <cellStyle name="Style 1" xfId="11"/>
    <cellStyle name="Style 1 2" xfId="119"/>
    <cellStyle name="Style 1 2 2" xfId="130"/>
    <cellStyle name="Style 1 3" xfId="118"/>
    <cellStyle name="Style 1_verchnakan_ax21-25_2018" xfId="120"/>
    <cellStyle name="Title" xfId="139" builtinId="15" customBuiltin="1"/>
    <cellStyle name="Title 2" xfId="55"/>
    <cellStyle name="Title 2 2" xfId="121"/>
    <cellStyle name="Total" xfId="28" builtinId="25" customBuiltin="1"/>
    <cellStyle name="Total 2" xfId="122"/>
    <cellStyle name="Warning Text" xfId="26" builtinId="11" customBuiltin="1"/>
    <cellStyle name="Warning Text 2" xfId="123"/>
    <cellStyle name="Обычный 2" xfId="12"/>
    <cellStyle name="Обычный 2 2" xfId="125"/>
    <cellStyle name="Обычный 2 3" xfId="128"/>
    <cellStyle name="Обычный 2 4" xfId="124"/>
    <cellStyle name="Финансовый 2" xfId="1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masta/Desktop/2023/@ntacik/voroshumner/teschakanner/3-&#1408;&#1380;%20&#1381;&#1404;/1213/1.Havelvacn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masta/Desktop/2023/@ntacik/voroshumner/varchapet/2-&#1408;&#1380;%20&#1381;&#1404;/avto/1.Havelva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4"/>
    </sheetNames>
    <sheetDataSet>
      <sheetData sheetId="0">
        <row r="16">
          <cell r="B16" t="str">
            <v xml:space="preserve"> 11002</v>
          </cell>
        </row>
        <row r="17">
          <cell r="C17" t="str">
            <v xml:space="preserve"> Բնապահպանության ոլորտում վերահսկողության ծառայություններ</v>
          </cell>
        </row>
        <row r="40">
          <cell r="B40" t="str">
            <v xml:space="preserve"> 11006</v>
          </cell>
        </row>
        <row r="41">
          <cell r="C41" t="str">
            <v xml:space="preserve"> Քաղաքաշինության և ճարտարապետության բնագավառում վերահսկողության ծառայություններ</v>
          </cell>
        </row>
        <row r="64">
          <cell r="B64" t="str">
            <v xml:space="preserve"> 31005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/>
      <sheetData sheetId="1"/>
      <sheetData sheetId="2">
        <row r="8">
          <cell r="G8" t="str">
            <v xml:space="preserve"> Ինն ամիս</v>
          </cell>
          <cell r="H8" t="str">
            <v xml:space="preserve"> Տարի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R107"/>
  <sheetViews>
    <sheetView topLeftCell="A31" zoomScaleNormal="100" zoomScaleSheetLayoutView="120" zoomScalePageLayoutView="120" workbookViewId="0">
      <selection activeCell="C16" sqref="C16"/>
    </sheetView>
  </sheetViews>
  <sheetFormatPr defaultColWidth="9.140625" defaultRowHeight="17.25"/>
  <cols>
    <col min="1" max="1" width="10.140625" style="73" bestFit="1" customWidth="1"/>
    <col min="2" max="2" width="15.42578125" style="73" customWidth="1"/>
    <col min="3" max="3" width="90.140625" style="73" customWidth="1"/>
    <col min="4" max="4" width="25.28515625" style="75" customWidth="1"/>
    <col min="5" max="5" width="58.140625" style="73" customWidth="1"/>
    <col min="6" max="224" width="9.140625" style="73"/>
    <col min="225" max="226" width="5.7109375" style="73" customWidth="1"/>
    <col min="227" max="227" width="76.28515625" style="73" customWidth="1"/>
    <col min="228" max="228" width="17.85546875" style="73" customWidth="1"/>
    <col min="229" max="480" width="9.140625" style="73"/>
    <col min="481" max="482" width="5.7109375" style="73" customWidth="1"/>
    <col min="483" max="483" width="76.28515625" style="73" customWidth="1"/>
    <col min="484" max="484" width="17.85546875" style="73" customWidth="1"/>
    <col min="485" max="736" width="9.140625" style="73"/>
    <col min="737" max="738" width="5.7109375" style="73" customWidth="1"/>
    <col min="739" max="739" width="76.28515625" style="73" customWidth="1"/>
    <col min="740" max="740" width="17.85546875" style="73" customWidth="1"/>
    <col min="741" max="992" width="9.140625" style="73"/>
    <col min="993" max="994" width="5.7109375" style="73" customWidth="1"/>
    <col min="995" max="995" width="76.28515625" style="73" customWidth="1"/>
    <col min="996" max="996" width="17.85546875" style="73" customWidth="1"/>
    <col min="997" max="1006" width="9.140625" style="73"/>
    <col min="1007" max="1010" width="9.140625" style="46"/>
    <col min="1011" max="1011" width="11.5703125" style="46" customWidth="1"/>
    <col min="1012" max="16384" width="9.140625" style="46"/>
  </cols>
  <sheetData>
    <row r="1" spans="1:1006" ht="57" customHeight="1">
      <c r="B1" s="37"/>
      <c r="C1" s="152" t="s">
        <v>44</v>
      </c>
      <c r="D1" s="152"/>
    </row>
    <row r="2" spans="1:1006">
      <c r="A2" s="77"/>
      <c r="B2" s="77"/>
      <c r="C2" s="77"/>
      <c r="D2" s="77"/>
    </row>
    <row r="3" spans="1:1006" ht="82.5" customHeight="1">
      <c r="A3" s="151" t="s">
        <v>42</v>
      </c>
      <c r="B3" s="151"/>
      <c r="C3" s="151"/>
      <c r="D3" s="151"/>
    </row>
    <row r="4" spans="1:1006" ht="20.25" customHeight="1">
      <c r="A4" s="74"/>
      <c r="B4" s="74"/>
      <c r="C4" s="74"/>
      <c r="D4" s="124" t="s">
        <v>40</v>
      </c>
    </row>
    <row r="5" spans="1:1006" ht="102.75" customHeight="1">
      <c r="A5" s="153" t="s">
        <v>0</v>
      </c>
      <c r="B5" s="153"/>
      <c r="C5" s="153" t="s">
        <v>1</v>
      </c>
      <c r="D5" s="116" t="s">
        <v>33</v>
      </c>
    </row>
    <row r="6" spans="1:1006" ht="50.25" customHeight="1">
      <c r="A6" s="116" t="s">
        <v>2</v>
      </c>
      <c r="B6" s="116" t="s">
        <v>3</v>
      </c>
      <c r="C6" s="153"/>
      <c r="D6" s="116" t="s">
        <v>4</v>
      </c>
    </row>
    <row r="7" spans="1:1006" s="76" customFormat="1" ht="21.75" customHeight="1">
      <c r="A7" s="61"/>
      <c r="B7" s="60"/>
      <c r="C7" s="60" t="s">
        <v>5</v>
      </c>
      <c r="D7" s="63">
        <f>D8+D88</f>
        <v>2.1032064978498966E-12</v>
      </c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/>
      <c r="MI7" s="41"/>
      <c r="MJ7" s="41"/>
      <c r="MK7" s="41"/>
      <c r="ML7" s="41"/>
      <c r="MM7" s="41"/>
      <c r="MN7" s="41"/>
      <c r="MO7" s="41"/>
      <c r="MP7" s="41"/>
      <c r="MQ7" s="41"/>
      <c r="MR7" s="41"/>
      <c r="MS7" s="41"/>
      <c r="MT7" s="41"/>
      <c r="MU7" s="41"/>
      <c r="MV7" s="41"/>
      <c r="MW7" s="41"/>
      <c r="MX7" s="41"/>
      <c r="MY7" s="41"/>
      <c r="MZ7" s="41"/>
      <c r="NA7" s="41"/>
      <c r="NB7" s="41"/>
      <c r="NC7" s="41"/>
      <c r="ND7" s="41"/>
      <c r="NE7" s="41"/>
      <c r="NF7" s="41"/>
      <c r="NG7" s="41"/>
      <c r="NH7" s="41"/>
      <c r="NI7" s="41"/>
      <c r="NJ7" s="41"/>
      <c r="NK7" s="41"/>
      <c r="NL7" s="41"/>
      <c r="NM7" s="41"/>
      <c r="NN7" s="41"/>
      <c r="NO7" s="41"/>
      <c r="NP7" s="41"/>
      <c r="NQ7" s="41"/>
      <c r="NR7" s="41"/>
      <c r="NS7" s="41"/>
      <c r="NT7" s="41"/>
      <c r="NU7" s="41"/>
      <c r="NV7" s="41"/>
      <c r="NW7" s="41"/>
      <c r="NX7" s="41"/>
      <c r="NY7" s="41"/>
      <c r="NZ7" s="41"/>
      <c r="OA7" s="41"/>
      <c r="OB7" s="41"/>
      <c r="OC7" s="41"/>
      <c r="OD7" s="41"/>
      <c r="OE7" s="41"/>
      <c r="OF7" s="41"/>
      <c r="OG7" s="41"/>
      <c r="OH7" s="41"/>
      <c r="OI7" s="41"/>
      <c r="OJ7" s="41"/>
      <c r="OK7" s="41"/>
      <c r="OL7" s="41"/>
      <c r="OM7" s="41"/>
      <c r="ON7" s="41"/>
      <c r="OO7" s="41"/>
      <c r="OP7" s="41"/>
      <c r="OQ7" s="41"/>
      <c r="OR7" s="41"/>
      <c r="OS7" s="41"/>
      <c r="OT7" s="41"/>
      <c r="OU7" s="41"/>
      <c r="OV7" s="41"/>
      <c r="OW7" s="41"/>
      <c r="OX7" s="41"/>
      <c r="OY7" s="41"/>
      <c r="OZ7" s="41"/>
      <c r="PA7" s="41"/>
      <c r="PB7" s="41"/>
      <c r="PC7" s="41"/>
      <c r="PD7" s="41"/>
      <c r="PE7" s="41"/>
      <c r="PF7" s="41"/>
      <c r="PG7" s="41"/>
      <c r="PH7" s="41"/>
      <c r="PI7" s="41"/>
      <c r="PJ7" s="41"/>
      <c r="PK7" s="41"/>
      <c r="PL7" s="41"/>
      <c r="PM7" s="41"/>
      <c r="PN7" s="41"/>
      <c r="PO7" s="41"/>
      <c r="PP7" s="41"/>
      <c r="PQ7" s="41"/>
      <c r="PR7" s="41"/>
      <c r="PS7" s="41"/>
      <c r="PT7" s="41"/>
      <c r="PU7" s="41"/>
      <c r="PV7" s="41"/>
      <c r="PW7" s="41"/>
      <c r="PX7" s="41"/>
      <c r="PY7" s="41"/>
      <c r="PZ7" s="41"/>
      <c r="QA7" s="41"/>
      <c r="QB7" s="41"/>
      <c r="QC7" s="41"/>
      <c r="QD7" s="41"/>
      <c r="QE7" s="41"/>
      <c r="QF7" s="41"/>
      <c r="QG7" s="41"/>
      <c r="QH7" s="41"/>
      <c r="QI7" s="41"/>
      <c r="QJ7" s="41"/>
      <c r="QK7" s="41"/>
      <c r="QL7" s="41"/>
      <c r="QM7" s="41"/>
      <c r="QN7" s="41"/>
      <c r="QO7" s="41"/>
      <c r="QP7" s="41"/>
      <c r="QQ7" s="41"/>
      <c r="QR7" s="41"/>
      <c r="QS7" s="41"/>
      <c r="QT7" s="41"/>
      <c r="QU7" s="41"/>
      <c r="QV7" s="41"/>
      <c r="QW7" s="41"/>
      <c r="QX7" s="41"/>
      <c r="QY7" s="41"/>
      <c r="QZ7" s="41"/>
      <c r="RA7" s="41"/>
      <c r="RB7" s="41"/>
      <c r="RC7" s="41"/>
      <c r="RD7" s="41"/>
      <c r="RE7" s="41"/>
      <c r="RF7" s="41"/>
      <c r="RG7" s="41"/>
      <c r="RH7" s="41"/>
      <c r="RI7" s="41"/>
      <c r="RJ7" s="41"/>
      <c r="RK7" s="41"/>
      <c r="RL7" s="41"/>
      <c r="RM7" s="41"/>
      <c r="RN7" s="41"/>
      <c r="RO7" s="41"/>
      <c r="RP7" s="41"/>
      <c r="RQ7" s="41"/>
      <c r="RR7" s="41"/>
      <c r="RS7" s="41"/>
      <c r="RT7" s="41"/>
      <c r="RU7" s="41"/>
      <c r="RV7" s="41"/>
      <c r="RW7" s="41"/>
      <c r="RX7" s="41"/>
      <c r="RY7" s="41"/>
      <c r="RZ7" s="41"/>
      <c r="SA7" s="41"/>
      <c r="SB7" s="41"/>
      <c r="SC7" s="41"/>
      <c r="SD7" s="41"/>
      <c r="SE7" s="41"/>
      <c r="SF7" s="41"/>
      <c r="SG7" s="41"/>
      <c r="SH7" s="41"/>
      <c r="SI7" s="41"/>
      <c r="SJ7" s="41"/>
      <c r="SK7" s="41"/>
      <c r="SL7" s="41"/>
      <c r="SM7" s="41"/>
      <c r="SN7" s="41"/>
      <c r="SO7" s="41"/>
      <c r="SP7" s="41"/>
      <c r="SQ7" s="41"/>
      <c r="SR7" s="41"/>
      <c r="SS7" s="41"/>
      <c r="ST7" s="41"/>
      <c r="SU7" s="41"/>
      <c r="SV7" s="41"/>
      <c r="SW7" s="41"/>
      <c r="SX7" s="41"/>
      <c r="SY7" s="41"/>
      <c r="SZ7" s="41"/>
      <c r="TA7" s="41"/>
      <c r="TB7" s="41"/>
      <c r="TC7" s="41"/>
      <c r="TD7" s="41"/>
      <c r="TE7" s="41"/>
      <c r="TF7" s="41"/>
      <c r="TG7" s="41"/>
      <c r="TH7" s="41"/>
      <c r="TI7" s="41"/>
      <c r="TJ7" s="41"/>
      <c r="TK7" s="41"/>
      <c r="TL7" s="41"/>
      <c r="TM7" s="41"/>
      <c r="TN7" s="41"/>
      <c r="TO7" s="41"/>
      <c r="TP7" s="41"/>
      <c r="TQ7" s="41"/>
      <c r="TR7" s="41"/>
      <c r="TS7" s="41"/>
      <c r="TT7" s="41"/>
      <c r="TU7" s="41"/>
      <c r="TV7" s="41"/>
      <c r="TW7" s="41"/>
      <c r="TX7" s="41"/>
      <c r="TY7" s="41"/>
      <c r="TZ7" s="41"/>
      <c r="UA7" s="41"/>
      <c r="UB7" s="41"/>
      <c r="UC7" s="41"/>
      <c r="UD7" s="41"/>
      <c r="UE7" s="41"/>
      <c r="UF7" s="41"/>
      <c r="UG7" s="41"/>
      <c r="UH7" s="41"/>
      <c r="UI7" s="41"/>
      <c r="UJ7" s="41"/>
      <c r="UK7" s="41"/>
      <c r="UL7" s="41"/>
      <c r="UM7" s="41"/>
      <c r="UN7" s="41"/>
      <c r="UO7" s="41"/>
      <c r="UP7" s="41"/>
      <c r="UQ7" s="41"/>
      <c r="UR7" s="41"/>
      <c r="US7" s="41"/>
      <c r="UT7" s="41"/>
      <c r="UU7" s="41"/>
      <c r="UV7" s="41"/>
      <c r="UW7" s="41"/>
      <c r="UX7" s="41"/>
      <c r="UY7" s="41"/>
      <c r="UZ7" s="41"/>
      <c r="VA7" s="41"/>
      <c r="VB7" s="41"/>
      <c r="VC7" s="41"/>
      <c r="VD7" s="41"/>
      <c r="VE7" s="41"/>
      <c r="VF7" s="41"/>
      <c r="VG7" s="41"/>
      <c r="VH7" s="41"/>
      <c r="VI7" s="41"/>
      <c r="VJ7" s="41"/>
      <c r="VK7" s="41"/>
      <c r="VL7" s="41"/>
      <c r="VM7" s="41"/>
      <c r="VN7" s="41"/>
      <c r="VO7" s="41"/>
      <c r="VP7" s="41"/>
      <c r="VQ7" s="41"/>
      <c r="VR7" s="41"/>
      <c r="VS7" s="41"/>
      <c r="VT7" s="41"/>
      <c r="VU7" s="41"/>
      <c r="VV7" s="41"/>
      <c r="VW7" s="41"/>
      <c r="VX7" s="41"/>
      <c r="VY7" s="41"/>
      <c r="VZ7" s="41"/>
      <c r="WA7" s="41"/>
      <c r="WB7" s="41"/>
      <c r="WC7" s="41"/>
      <c r="WD7" s="41"/>
      <c r="WE7" s="41"/>
      <c r="WF7" s="41"/>
      <c r="WG7" s="41"/>
      <c r="WH7" s="41"/>
      <c r="WI7" s="41"/>
      <c r="WJ7" s="41"/>
      <c r="WK7" s="41"/>
      <c r="WL7" s="41"/>
      <c r="WM7" s="41"/>
      <c r="WN7" s="41"/>
      <c r="WO7" s="41"/>
      <c r="WP7" s="41"/>
      <c r="WQ7" s="41"/>
      <c r="WR7" s="41"/>
      <c r="WS7" s="41"/>
      <c r="WT7" s="41"/>
      <c r="WU7" s="41"/>
      <c r="WV7" s="41"/>
      <c r="WW7" s="41"/>
      <c r="WX7" s="41"/>
      <c r="WY7" s="41"/>
      <c r="WZ7" s="41"/>
      <c r="XA7" s="41"/>
      <c r="XB7" s="41"/>
      <c r="XC7" s="41"/>
      <c r="XD7" s="41"/>
      <c r="XE7" s="41"/>
      <c r="XF7" s="41"/>
      <c r="XG7" s="41"/>
      <c r="XH7" s="41"/>
      <c r="XI7" s="41"/>
      <c r="XJ7" s="41"/>
      <c r="XK7" s="41"/>
      <c r="XL7" s="41"/>
      <c r="XM7" s="41"/>
      <c r="XN7" s="41"/>
      <c r="XO7" s="41"/>
      <c r="XP7" s="41"/>
      <c r="XQ7" s="41"/>
      <c r="XR7" s="41"/>
      <c r="XS7" s="41"/>
      <c r="XT7" s="41"/>
      <c r="XU7" s="41"/>
      <c r="XV7" s="41"/>
      <c r="XW7" s="41"/>
      <c r="XX7" s="41"/>
      <c r="XY7" s="41"/>
      <c r="XZ7" s="41"/>
      <c r="YA7" s="41"/>
      <c r="YB7" s="41"/>
      <c r="YC7" s="41"/>
      <c r="YD7" s="41"/>
      <c r="YE7" s="41"/>
      <c r="YF7" s="41"/>
      <c r="YG7" s="41"/>
      <c r="YH7" s="41"/>
      <c r="YI7" s="41"/>
      <c r="YJ7" s="41"/>
      <c r="YK7" s="41"/>
      <c r="YL7" s="41"/>
      <c r="YM7" s="41"/>
      <c r="YN7" s="41"/>
      <c r="YO7" s="41"/>
      <c r="YP7" s="41"/>
      <c r="YQ7" s="41"/>
      <c r="YR7" s="41"/>
      <c r="YS7" s="41"/>
      <c r="YT7" s="41"/>
      <c r="YU7" s="41"/>
      <c r="YV7" s="41"/>
      <c r="YW7" s="41"/>
      <c r="YX7" s="41"/>
      <c r="YY7" s="41"/>
      <c r="YZ7" s="41"/>
      <c r="ZA7" s="41"/>
      <c r="ZB7" s="41"/>
      <c r="ZC7" s="41"/>
      <c r="ZD7" s="41"/>
      <c r="ZE7" s="41"/>
      <c r="ZF7" s="41"/>
      <c r="ZG7" s="41"/>
      <c r="ZH7" s="41"/>
      <c r="ZI7" s="41"/>
      <c r="ZJ7" s="41"/>
      <c r="ZK7" s="41"/>
      <c r="ZL7" s="41"/>
      <c r="ZM7" s="41"/>
      <c r="ZN7" s="41"/>
      <c r="ZO7" s="41"/>
      <c r="ZP7" s="41"/>
      <c r="ZQ7" s="41"/>
      <c r="ZR7" s="41"/>
      <c r="ZS7" s="41"/>
      <c r="ZT7" s="41"/>
      <c r="ZU7" s="41"/>
      <c r="ZV7" s="41"/>
      <c r="ZW7" s="41"/>
      <c r="ZX7" s="41"/>
      <c r="ZY7" s="41"/>
      <c r="ZZ7" s="41"/>
      <c r="AAA7" s="41"/>
      <c r="AAB7" s="41"/>
      <c r="AAC7" s="41"/>
      <c r="AAD7" s="41"/>
      <c r="AAE7" s="41"/>
      <c r="AAF7" s="41"/>
      <c r="AAG7" s="41"/>
      <c r="AAH7" s="41"/>
      <c r="AAI7" s="41"/>
      <c r="AAJ7" s="41"/>
      <c r="AAK7" s="41"/>
      <c r="AAL7" s="41"/>
      <c r="AAM7" s="41"/>
      <c r="AAN7" s="41"/>
      <c r="AAO7" s="41"/>
      <c r="AAP7" s="41"/>
      <c r="AAQ7" s="41"/>
      <c r="AAR7" s="41"/>
      <c r="AAS7" s="41"/>
      <c r="AAT7" s="41"/>
      <c r="AAU7" s="41"/>
      <c r="AAV7" s="41"/>
      <c r="AAW7" s="41"/>
      <c r="AAX7" s="41"/>
      <c r="AAY7" s="41"/>
      <c r="AAZ7" s="41"/>
      <c r="ABA7" s="41"/>
      <c r="ABB7" s="41"/>
      <c r="ABC7" s="41"/>
      <c r="ABD7" s="41"/>
      <c r="ABE7" s="41"/>
      <c r="ABF7" s="41"/>
      <c r="ABG7" s="41"/>
      <c r="ABH7" s="41"/>
      <c r="ABI7" s="41"/>
      <c r="ABJ7" s="41"/>
      <c r="ABK7" s="41"/>
      <c r="ABL7" s="41"/>
      <c r="ABM7" s="41"/>
      <c r="ABN7" s="41"/>
      <c r="ABO7" s="41"/>
      <c r="ABP7" s="41"/>
      <c r="ABQ7" s="41"/>
      <c r="ABR7" s="41"/>
      <c r="ABS7" s="41"/>
      <c r="ABT7" s="41"/>
      <c r="ABU7" s="41"/>
      <c r="ABV7" s="41"/>
      <c r="ABW7" s="41"/>
      <c r="ABX7" s="41"/>
      <c r="ABY7" s="41"/>
      <c r="ABZ7" s="41"/>
      <c r="ACA7" s="41"/>
      <c r="ACB7" s="41"/>
      <c r="ACC7" s="41"/>
      <c r="ACD7" s="41"/>
      <c r="ACE7" s="41"/>
      <c r="ACF7" s="41"/>
      <c r="ACG7" s="41"/>
      <c r="ACH7" s="41"/>
      <c r="ACI7" s="41"/>
      <c r="ACJ7" s="41"/>
      <c r="ACK7" s="41"/>
      <c r="ACL7" s="41"/>
      <c r="ACM7" s="41"/>
      <c r="ACN7" s="41"/>
      <c r="ACO7" s="41"/>
      <c r="ACP7" s="41"/>
      <c r="ACQ7" s="41"/>
      <c r="ACR7" s="41"/>
      <c r="ACS7" s="41"/>
      <c r="ACT7" s="41"/>
      <c r="ACU7" s="41"/>
      <c r="ACV7" s="41"/>
      <c r="ACW7" s="41"/>
      <c r="ACX7" s="41"/>
      <c r="ACY7" s="41"/>
      <c r="ACZ7" s="41"/>
      <c r="ADA7" s="41"/>
      <c r="ADB7" s="41"/>
      <c r="ADC7" s="41"/>
      <c r="ADD7" s="41"/>
      <c r="ADE7" s="41"/>
      <c r="ADF7" s="41"/>
      <c r="ADG7" s="41"/>
      <c r="ADH7" s="41"/>
      <c r="ADI7" s="41"/>
      <c r="ADJ7" s="41"/>
      <c r="ADK7" s="41"/>
      <c r="ADL7" s="41"/>
      <c r="ADM7" s="41"/>
      <c r="ADN7" s="41"/>
      <c r="ADO7" s="41"/>
      <c r="ADP7" s="41"/>
      <c r="ADQ7" s="41"/>
      <c r="ADR7" s="41"/>
      <c r="ADS7" s="41"/>
      <c r="ADT7" s="41"/>
      <c r="ADU7" s="41"/>
      <c r="ADV7" s="41"/>
      <c r="ADW7" s="41"/>
      <c r="ADX7" s="41"/>
      <c r="ADY7" s="41"/>
      <c r="ADZ7" s="41"/>
      <c r="AEA7" s="41"/>
      <c r="AEB7" s="41"/>
      <c r="AEC7" s="41"/>
      <c r="AED7" s="41"/>
      <c r="AEE7" s="41"/>
      <c r="AEF7" s="41"/>
      <c r="AEG7" s="41"/>
      <c r="AEH7" s="41"/>
      <c r="AEI7" s="41"/>
      <c r="AEJ7" s="41"/>
      <c r="AEK7" s="41"/>
      <c r="AEL7" s="41"/>
      <c r="AEM7" s="41"/>
      <c r="AEN7" s="41"/>
      <c r="AEO7" s="41"/>
      <c r="AEP7" s="41"/>
      <c r="AEQ7" s="41"/>
      <c r="AER7" s="41"/>
      <c r="AES7" s="41"/>
      <c r="AET7" s="41"/>
      <c r="AEU7" s="41"/>
      <c r="AEV7" s="41"/>
      <c r="AEW7" s="41"/>
      <c r="AEX7" s="41"/>
      <c r="AEY7" s="41"/>
      <c r="AEZ7" s="41"/>
      <c r="AFA7" s="41"/>
      <c r="AFB7" s="41"/>
      <c r="AFC7" s="41"/>
      <c r="AFD7" s="41"/>
      <c r="AFE7" s="41"/>
      <c r="AFF7" s="41"/>
      <c r="AFG7" s="41"/>
      <c r="AFH7" s="41"/>
      <c r="AFI7" s="41"/>
      <c r="AFJ7" s="41"/>
      <c r="AFK7" s="41"/>
      <c r="AFL7" s="41"/>
      <c r="AFM7" s="41"/>
      <c r="AFN7" s="41"/>
      <c r="AFO7" s="41"/>
      <c r="AFP7" s="41"/>
      <c r="AFQ7" s="41"/>
      <c r="AFR7" s="41"/>
      <c r="AFS7" s="41"/>
      <c r="AFT7" s="41"/>
      <c r="AFU7" s="41"/>
      <c r="AFV7" s="41"/>
      <c r="AFW7" s="41"/>
      <c r="AFX7" s="41"/>
      <c r="AFY7" s="41"/>
      <c r="AFZ7" s="41"/>
      <c r="AGA7" s="41"/>
      <c r="AGB7" s="41"/>
      <c r="AGC7" s="41"/>
      <c r="AGD7" s="41"/>
      <c r="AGE7" s="41"/>
      <c r="AGF7" s="41"/>
      <c r="AGG7" s="41"/>
      <c r="AGH7" s="41"/>
      <c r="AGI7" s="41"/>
      <c r="AGJ7" s="41"/>
      <c r="AGK7" s="41"/>
      <c r="AGL7" s="41"/>
      <c r="AGM7" s="41"/>
      <c r="AGN7" s="41"/>
      <c r="AGO7" s="41"/>
      <c r="AGP7" s="41"/>
      <c r="AGQ7" s="41"/>
      <c r="AGR7" s="41"/>
      <c r="AGS7" s="41"/>
      <c r="AGT7" s="41"/>
      <c r="AGU7" s="41"/>
      <c r="AGV7" s="41"/>
      <c r="AGW7" s="41"/>
      <c r="AGX7" s="41"/>
      <c r="AGY7" s="41"/>
      <c r="AGZ7" s="41"/>
      <c r="AHA7" s="41"/>
      <c r="AHB7" s="41"/>
      <c r="AHC7" s="41"/>
      <c r="AHD7" s="41"/>
      <c r="AHE7" s="41"/>
      <c r="AHF7" s="41"/>
      <c r="AHG7" s="41"/>
      <c r="AHH7" s="41"/>
      <c r="AHI7" s="41"/>
      <c r="AHJ7" s="41"/>
      <c r="AHK7" s="41"/>
      <c r="AHL7" s="41"/>
      <c r="AHM7" s="41"/>
      <c r="AHN7" s="41"/>
      <c r="AHO7" s="41"/>
      <c r="AHP7" s="41"/>
      <c r="AHQ7" s="41"/>
      <c r="AHR7" s="41"/>
      <c r="AHS7" s="41"/>
      <c r="AHT7" s="41"/>
      <c r="AHU7" s="41"/>
      <c r="AHV7" s="41"/>
      <c r="AHW7" s="41"/>
      <c r="AHX7" s="41"/>
      <c r="AHY7" s="41"/>
      <c r="AHZ7" s="41"/>
      <c r="AIA7" s="41"/>
      <c r="AIB7" s="41"/>
      <c r="AIC7" s="41"/>
      <c r="AID7" s="41"/>
      <c r="AIE7" s="41"/>
      <c r="AIF7" s="41"/>
      <c r="AIG7" s="41"/>
      <c r="AIH7" s="41"/>
      <c r="AII7" s="41"/>
      <c r="AIJ7" s="41"/>
      <c r="AIK7" s="41"/>
      <c r="AIL7" s="41"/>
      <c r="AIM7" s="41"/>
      <c r="AIN7" s="41"/>
      <c r="AIO7" s="41"/>
      <c r="AIP7" s="41"/>
      <c r="AIQ7" s="41"/>
      <c r="AIR7" s="41"/>
      <c r="AIS7" s="41"/>
      <c r="AIT7" s="41"/>
      <c r="AIU7" s="41"/>
      <c r="AIV7" s="41"/>
      <c r="AIW7" s="41"/>
      <c r="AIX7" s="41"/>
      <c r="AIY7" s="41"/>
      <c r="AIZ7" s="41"/>
      <c r="AJA7" s="41"/>
      <c r="AJB7" s="41"/>
      <c r="AJC7" s="41"/>
      <c r="AJD7" s="41"/>
      <c r="AJE7" s="41"/>
      <c r="AJF7" s="41"/>
      <c r="AJG7" s="41"/>
      <c r="AJH7" s="41"/>
      <c r="AJI7" s="41"/>
      <c r="AJJ7" s="41"/>
      <c r="AJK7" s="41"/>
      <c r="AJL7" s="41"/>
      <c r="AJM7" s="41"/>
      <c r="AJN7" s="41"/>
      <c r="AJO7" s="41"/>
      <c r="AJP7" s="41"/>
      <c r="AJQ7" s="41"/>
      <c r="AJR7" s="41"/>
      <c r="AJS7" s="41"/>
      <c r="AJT7" s="41"/>
      <c r="AJU7" s="41"/>
      <c r="AJV7" s="41"/>
      <c r="AJW7" s="41"/>
      <c r="AJX7" s="41"/>
      <c r="AJY7" s="41"/>
      <c r="AJZ7" s="41"/>
      <c r="AKA7" s="41"/>
      <c r="AKB7" s="41"/>
      <c r="AKC7" s="41"/>
      <c r="AKD7" s="41"/>
      <c r="AKE7" s="41"/>
      <c r="AKF7" s="41"/>
      <c r="AKG7" s="41"/>
      <c r="AKH7" s="41"/>
      <c r="AKI7" s="41"/>
      <c r="AKJ7" s="41"/>
      <c r="AKK7" s="41"/>
      <c r="AKL7" s="41"/>
      <c r="AKM7" s="41"/>
      <c r="AKN7" s="41"/>
      <c r="AKO7" s="41"/>
      <c r="AKP7" s="41"/>
      <c r="AKQ7" s="41"/>
      <c r="AKR7" s="41"/>
      <c r="AKS7" s="41"/>
      <c r="AKT7" s="41"/>
      <c r="AKU7" s="41"/>
      <c r="AKV7" s="41"/>
      <c r="AKW7" s="41"/>
      <c r="AKX7" s="41"/>
      <c r="AKY7" s="41"/>
      <c r="AKZ7" s="41"/>
      <c r="ALA7" s="41"/>
      <c r="ALB7" s="41"/>
      <c r="ALC7" s="41"/>
      <c r="ALD7" s="41"/>
      <c r="ALE7" s="41"/>
      <c r="ALF7" s="41"/>
      <c r="ALG7" s="41"/>
      <c r="ALH7" s="41"/>
      <c r="ALI7" s="41"/>
      <c r="ALJ7" s="41"/>
      <c r="ALK7" s="41"/>
      <c r="ALL7" s="41"/>
      <c r="ALM7" s="41"/>
      <c r="ALN7" s="41"/>
      <c r="ALO7" s="41"/>
      <c r="ALP7" s="41"/>
      <c r="ALQ7" s="41"/>
      <c r="ALR7" s="41"/>
    </row>
    <row r="8" spans="1:1006" ht="22.35" customHeight="1">
      <c r="A8" s="60"/>
      <c r="B8" s="60"/>
      <c r="C8" s="60" t="s">
        <v>35</v>
      </c>
      <c r="D8" s="63">
        <f>D9</f>
        <v>2.1032064978498966E-12</v>
      </c>
    </row>
    <row r="9" spans="1:1006" s="73" customFormat="1">
      <c r="A9" s="79" t="s">
        <v>77</v>
      </c>
      <c r="B9" s="79"/>
      <c r="C9" s="80" t="s">
        <v>6</v>
      </c>
      <c r="D9" s="19">
        <f>D22+D28+D34+D52+D58+D64+D82+D16+D40+D46+D70+D76</f>
        <v>2.1032064978498966E-12</v>
      </c>
    </row>
    <row r="10" spans="1:1006" s="73" customFormat="1">
      <c r="A10" s="79"/>
      <c r="B10" s="79"/>
      <c r="C10" s="79" t="s">
        <v>78</v>
      </c>
      <c r="D10" s="19"/>
    </row>
    <row r="11" spans="1:1006" s="73" customFormat="1">
      <c r="A11" s="79"/>
      <c r="B11" s="79"/>
      <c r="C11" s="80" t="s">
        <v>7</v>
      </c>
      <c r="D11" s="19"/>
    </row>
    <row r="12" spans="1:1006" s="73" customFormat="1">
      <c r="A12" s="79"/>
      <c r="B12" s="79"/>
      <c r="C12" s="79" t="s">
        <v>79</v>
      </c>
      <c r="D12" s="19"/>
    </row>
    <row r="13" spans="1:1006" s="73" customFormat="1">
      <c r="A13" s="79"/>
      <c r="B13" s="79"/>
      <c r="C13" s="80" t="s">
        <v>8</v>
      </c>
      <c r="D13" s="19"/>
    </row>
    <row r="14" spans="1:1006" s="73" customFormat="1" ht="34.5">
      <c r="A14" s="79"/>
      <c r="B14" s="79"/>
      <c r="C14" s="79" t="s">
        <v>80</v>
      </c>
      <c r="D14" s="19"/>
    </row>
    <row r="15" spans="1:1006" s="73" customFormat="1" ht="17.25" customHeight="1">
      <c r="A15" s="153" t="s">
        <v>36</v>
      </c>
      <c r="B15" s="153"/>
      <c r="C15" s="153"/>
      <c r="D15" s="153"/>
    </row>
    <row r="16" spans="1:1006" s="73" customFormat="1" ht="25.5" customHeight="1">
      <c r="A16" s="69"/>
      <c r="B16" s="79">
        <v>11002</v>
      </c>
      <c r="C16" s="113" t="s">
        <v>9</v>
      </c>
      <c r="D16" s="19">
        <f>'3'!G19</f>
        <v>-9634.9</v>
      </c>
    </row>
    <row r="17" spans="1:4" s="73" customFormat="1" ht="26.25" customHeight="1">
      <c r="A17" s="69"/>
      <c r="B17" s="79"/>
      <c r="C17" s="114" t="s">
        <v>164</v>
      </c>
      <c r="D17" s="68"/>
    </row>
    <row r="18" spans="1:4" s="73" customFormat="1" ht="21.75" customHeight="1">
      <c r="A18" s="69"/>
      <c r="B18" s="79"/>
      <c r="C18" s="113" t="s">
        <v>10</v>
      </c>
      <c r="D18" s="68"/>
    </row>
    <row r="19" spans="1:4" s="73" customFormat="1" ht="37.5" customHeight="1">
      <c r="A19" s="69"/>
      <c r="B19" s="79"/>
      <c r="C19" s="114" t="s">
        <v>165</v>
      </c>
      <c r="D19" s="68"/>
    </row>
    <row r="20" spans="1:4" s="73" customFormat="1" ht="21" customHeight="1">
      <c r="A20" s="69"/>
      <c r="B20" s="79"/>
      <c r="C20" s="113" t="s">
        <v>11</v>
      </c>
      <c r="D20" s="68"/>
    </row>
    <row r="21" spans="1:4" s="73" customFormat="1" ht="20.25" customHeight="1">
      <c r="A21" s="69"/>
      <c r="B21" s="79"/>
      <c r="C21" s="114" t="s">
        <v>34</v>
      </c>
      <c r="D21" s="68"/>
    </row>
    <row r="22" spans="1:4" s="73" customFormat="1" ht="25.5" customHeight="1">
      <c r="A22" s="69"/>
      <c r="B22" s="79" t="s">
        <v>83</v>
      </c>
      <c r="C22" s="80" t="s">
        <v>9</v>
      </c>
      <c r="D22" s="68">
        <f>'3'!G34</f>
        <v>3167.5</v>
      </c>
    </row>
    <row r="23" spans="1:4" s="73" customFormat="1" ht="26.25" customHeight="1">
      <c r="A23" s="69"/>
      <c r="B23" s="79"/>
      <c r="C23" s="79" t="s">
        <v>84</v>
      </c>
      <c r="D23" s="68"/>
    </row>
    <row r="24" spans="1:4" s="73" customFormat="1" ht="21.75" customHeight="1">
      <c r="A24" s="69"/>
      <c r="B24" s="79"/>
      <c r="C24" s="80" t="s">
        <v>10</v>
      </c>
      <c r="D24" s="68"/>
    </row>
    <row r="25" spans="1:4" s="73" customFormat="1" ht="37.5" customHeight="1">
      <c r="A25" s="69"/>
      <c r="B25" s="79"/>
      <c r="C25" s="79" t="s">
        <v>85</v>
      </c>
      <c r="D25" s="68"/>
    </row>
    <row r="26" spans="1:4" s="73" customFormat="1" ht="21" customHeight="1">
      <c r="A26" s="69"/>
      <c r="B26" s="79"/>
      <c r="C26" s="80" t="s">
        <v>11</v>
      </c>
      <c r="D26" s="68"/>
    </row>
    <row r="27" spans="1:4" s="73" customFormat="1" ht="20.25" customHeight="1">
      <c r="A27" s="69"/>
      <c r="B27" s="79"/>
      <c r="C27" s="79" t="s">
        <v>34</v>
      </c>
      <c r="D27" s="68"/>
    </row>
    <row r="28" spans="1:4" s="73" customFormat="1" ht="25.5" customHeight="1">
      <c r="A28" s="69"/>
      <c r="B28" s="79" t="s">
        <v>86</v>
      </c>
      <c r="C28" s="105" t="s">
        <v>9</v>
      </c>
      <c r="D28" s="68">
        <f>'3'!G48</f>
        <v>-1880</v>
      </c>
    </row>
    <row r="29" spans="1:4" s="73" customFormat="1" ht="26.25" customHeight="1">
      <c r="A29" s="69"/>
      <c r="B29" s="79"/>
      <c r="C29" s="106" t="s">
        <v>87</v>
      </c>
      <c r="D29" s="68"/>
    </row>
    <row r="30" spans="1:4" s="73" customFormat="1" ht="21.75" customHeight="1">
      <c r="A30" s="69"/>
      <c r="B30" s="79"/>
      <c r="C30" s="105" t="s">
        <v>10</v>
      </c>
      <c r="D30" s="68"/>
    </row>
    <row r="31" spans="1:4" s="73" customFormat="1" ht="37.5" customHeight="1">
      <c r="A31" s="69"/>
      <c r="B31" s="79"/>
      <c r="C31" s="106" t="s">
        <v>88</v>
      </c>
      <c r="D31" s="68"/>
    </row>
    <row r="32" spans="1:4" s="73" customFormat="1" ht="21" customHeight="1">
      <c r="A32" s="69"/>
      <c r="B32" s="78"/>
      <c r="C32" s="105" t="s">
        <v>11</v>
      </c>
      <c r="D32" s="68"/>
    </row>
    <row r="33" spans="1:4" s="73" customFormat="1" ht="20.25" customHeight="1">
      <c r="A33" s="69"/>
      <c r="B33" s="78"/>
      <c r="C33" s="106" t="s">
        <v>34</v>
      </c>
      <c r="D33" s="68"/>
    </row>
    <row r="34" spans="1:4" s="73" customFormat="1" ht="25.5" customHeight="1">
      <c r="A34" s="69"/>
      <c r="B34" s="78" t="s">
        <v>89</v>
      </c>
      <c r="C34" s="105" t="s">
        <v>9</v>
      </c>
      <c r="D34" s="68">
        <f>'3'!G159</f>
        <v>-3100</v>
      </c>
    </row>
    <row r="35" spans="1:4" s="73" customFormat="1" ht="26.25" customHeight="1">
      <c r="A35" s="69"/>
      <c r="B35" s="78"/>
      <c r="C35" s="106" t="s">
        <v>90</v>
      </c>
      <c r="D35" s="68"/>
    </row>
    <row r="36" spans="1:4" s="73" customFormat="1" ht="21.75" customHeight="1">
      <c r="A36" s="69"/>
      <c r="B36" s="78"/>
      <c r="C36" s="105" t="s">
        <v>10</v>
      </c>
      <c r="D36" s="68"/>
    </row>
    <row r="37" spans="1:4" s="73" customFormat="1" ht="56.25" customHeight="1">
      <c r="A37" s="69"/>
      <c r="B37" s="78"/>
      <c r="C37" s="106" t="s">
        <v>91</v>
      </c>
      <c r="D37" s="68"/>
    </row>
    <row r="38" spans="1:4" s="73" customFormat="1" ht="21" customHeight="1">
      <c r="A38" s="69"/>
      <c r="B38" s="78"/>
      <c r="C38" s="105" t="s">
        <v>11</v>
      </c>
      <c r="D38" s="68"/>
    </row>
    <row r="39" spans="1:4" s="73" customFormat="1" ht="20.25" customHeight="1">
      <c r="A39" s="69"/>
      <c r="B39" s="78"/>
      <c r="C39" s="106" t="s">
        <v>34</v>
      </c>
      <c r="D39" s="68"/>
    </row>
    <row r="40" spans="1:4" s="73" customFormat="1" ht="25.5" customHeight="1">
      <c r="A40" s="69"/>
      <c r="B40" s="114" t="s">
        <v>166</v>
      </c>
      <c r="C40" s="113" t="s">
        <v>9</v>
      </c>
      <c r="D40" s="68">
        <f>'3'!G57</f>
        <v>-6849.1</v>
      </c>
    </row>
    <row r="41" spans="1:4" s="73" customFormat="1" ht="37.5" customHeight="1">
      <c r="A41" s="69"/>
      <c r="B41" s="114"/>
      <c r="C41" s="114" t="s">
        <v>167</v>
      </c>
      <c r="D41" s="68"/>
    </row>
    <row r="42" spans="1:4" s="73" customFormat="1" ht="21.75" customHeight="1">
      <c r="A42" s="69"/>
      <c r="B42" s="114"/>
      <c r="C42" s="113" t="s">
        <v>10</v>
      </c>
      <c r="D42" s="68"/>
    </row>
    <row r="43" spans="1:4" s="73" customFormat="1" ht="75" customHeight="1">
      <c r="A43" s="69"/>
      <c r="B43" s="114"/>
      <c r="C43" s="114" t="s">
        <v>168</v>
      </c>
      <c r="D43" s="68"/>
    </row>
    <row r="44" spans="1:4" s="73" customFormat="1" ht="21" customHeight="1">
      <c r="A44" s="69"/>
      <c r="B44" s="114"/>
      <c r="C44" s="113" t="s">
        <v>11</v>
      </c>
      <c r="D44" s="68"/>
    </row>
    <row r="45" spans="1:4" s="73" customFormat="1" ht="20.25" customHeight="1">
      <c r="A45" s="69"/>
      <c r="B45" s="114"/>
      <c r="C45" s="114" t="s">
        <v>34</v>
      </c>
      <c r="D45" s="68"/>
    </row>
    <row r="46" spans="1:4" s="73" customFormat="1" ht="25.5" customHeight="1">
      <c r="A46" s="69"/>
      <c r="B46" s="114" t="s">
        <v>169</v>
      </c>
      <c r="C46" s="113" t="s">
        <v>9</v>
      </c>
      <c r="D46" s="68">
        <f>'3'!G72</f>
        <v>23329.200000000001</v>
      </c>
    </row>
    <row r="47" spans="1:4" s="73" customFormat="1" ht="39.75" customHeight="1">
      <c r="A47" s="69"/>
      <c r="B47" s="114"/>
      <c r="C47" s="114" t="s">
        <v>170</v>
      </c>
      <c r="D47" s="68"/>
    </row>
    <row r="48" spans="1:4" s="73" customFormat="1" ht="21.75" customHeight="1">
      <c r="A48" s="69"/>
      <c r="B48" s="114"/>
      <c r="C48" s="113" t="s">
        <v>10</v>
      </c>
      <c r="D48" s="68"/>
    </row>
    <row r="49" spans="1:4" s="73" customFormat="1" ht="56.25" customHeight="1">
      <c r="A49" s="69"/>
      <c r="B49" s="114"/>
      <c r="C49" s="114" t="s">
        <v>171</v>
      </c>
      <c r="D49" s="68"/>
    </row>
    <row r="50" spans="1:4" s="73" customFormat="1" ht="21" customHeight="1">
      <c r="A50" s="69"/>
      <c r="B50" s="114"/>
      <c r="C50" s="113" t="s">
        <v>11</v>
      </c>
      <c r="D50" s="68"/>
    </row>
    <row r="51" spans="1:4" s="73" customFormat="1" ht="20.25" customHeight="1">
      <c r="A51" s="69"/>
      <c r="B51" s="114"/>
      <c r="C51" s="114" t="s">
        <v>34</v>
      </c>
      <c r="D51" s="68"/>
    </row>
    <row r="52" spans="1:4" s="14" customFormat="1">
      <c r="A52" s="40"/>
      <c r="B52" s="78" t="s">
        <v>92</v>
      </c>
      <c r="C52" s="105" t="s">
        <v>9</v>
      </c>
      <c r="D52" s="13">
        <f>'3'!G95</f>
        <v>-118</v>
      </c>
    </row>
    <row r="53" spans="1:4" s="14" customFormat="1" ht="34.5">
      <c r="A53" s="40"/>
      <c r="B53" s="78"/>
      <c r="C53" s="106" t="s">
        <v>93</v>
      </c>
      <c r="D53" s="40"/>
    </row>
    <row r="54" spans="1:4" s="14" customFormat="1">
      <c r="A54" s="40"/>
      <c r="B54" s="78"/>
      <c r="C54" s="105" t="s">
        <v>10</v>
      </c>
      <c r="D54" s="40"/>
    </row>
    <row r="55" spans="1:4" s="14" customFormat="1" ht="34.5">
      <c r="A55" s="40"/>
      <c r="B55" s="78"/>
      <c r="C55" s="106" t="s">
        <v>94</v>
      </c>
      <c r="D55" s="40"/>
    </row>
    <row r="56" spans="1:4" s="14" customFormat="1">
      <c r="A56" s="40"/>
      <c r="B56" s="78"/>
      <c r="C56" s="105" t="s">
        <v>11</v>
      </c>
      <c r="D56" s="40"/>
    </row>
    <row r="57" spans="1:4" s="14" customFormat="1" ht="34.5">
      <c r="A57" s="40"/>
      <c r="B57" s="78"/>
      <c r="C57" s="106" t="s">
        <v>95</v>
      </c>
      <c r="D57" s="40"/>
    </row>
    <row r="58" spans="1:4" s="14" customFormat="1">
      <c r="A58" s="40"/>
      <c r="B58" s="78">
        <v>31003</v>
      </c>
      <c r="C58" s="105" t="s">
        <v>9</v>
      </c>
      <c r="D58" s="13">
        <f>'3'!G104</f>
        <v>4980</v>
      </c>
    </row>
    <row r="59" spans="1:4" s="14" customFormat="1" ht="34.5">
      <c r="A59" s="40"/>
      <c r="B59" s="78"/>
      <c r="C59" s="106" t="s">
        <v>115</v>
      </c>
      <c r="D59" s="40"/>
    </row>
    <row r="60" spans="1:4" s="14" customFormat="1">
      <c r="A60" s="40"/>
      <c r="B60" s="78"/>
      <c r="C60" s="105" t="s">
        <v>10</v>
      </c>
      <c r="D60" s="40"/>
    </row>
    <row r="61" spans="1:4" s="14" customFormat="1" ht="34.5">
      <c r="A61" s="40"/>
      <c r="B61" s="78"/>
      <c r="C61" s="106" t="s">
        <v>118</v>
      </c>
      <c r="D61" s="40"/>
    </row>
    <row r="62" spans="1:4" s="14" customFormat="1">
      <c r="A62" s="40"/>
      <c r="B62" s="78"/>
      <c r="C62" s="105" t="s">
        <v>11</v>
      </c>
      <c r="D62" s="40"/>
    </row>
    <row r="63" spans="1:4" s="14" customFormat="1" ht="34.5">
      <c r="A63" s="40"/>
      <c r="B63" s="78"/>
      <c r="C63" s="106" t="s">
        <v>95</v>
      </c>
      <c r="D63" s="40"/>
    </row>
    <row r="64" spans="1:4" s="14" customFormat="1">
      <c r="A64" s="40"/>
      <c r="B64" s="78" t="s">
        <v>96</v>
      </c>
      <c r="C64" s="105" t="s">
        <v>9</v>
      </c>
      <c r="D64" s="13">
        <f>'3'!G113</f>
        <v>-185.1</v>
      </c>
    </row>
    <row r="65" spans="1:4" s="14" customFormat="1" ht="51.75">
      <c r="A65" s="40"/>
      <c r="B65" s="78"/>
      <c r="C65" s="106" t="s">
        <v>97</v>
      </c>
      <c r="D65" s="40"/>
    </row>
    <row r="66" spans="1:4" s="14" customFormat="1">
      <c r="A66" s="40"/>
      <c r="B66" s="78"/>
      <c r="C66" s="105" t="s">
        <v>10</v>
      </c>
      <c r="D66" s="40"/>
    </row>
    <row r="67" spans="1:4" s="14" customFormat="1" ht="51.75">
      <c r="A67" s="40"/>
      <c r="B67" s="78"/>
      <c r="C67" s="106" t="s">
        <v>98</v>
      </c>
      <c r="D67" s="40"/>
    </row>
    <row r="68" spans="1:4" s="14" customFormat="1">
      <c r="A68" s="40"/>
      <c r="B68" s="78"/>
      <c r="C68" s="105" t="s">
        <v>11</v>
      </c>
      <c r="D68" s="40"/>
    </row>
    <row r="69" spans="1:4" s="14" customFormat="1" ht="34.5">
      <c r="A69" s="40"/>
      <c r="B69" s="78"/>
      <c r="C69" s="106" t="s">
        <v>95</v>
      </c>
      <c r="D69" s="40"/>
    </row>
    <row r="70" spans="1:4" s="14" customFormat="1">
      <c r="A70" s="40"/>
      <c r="B70" s="114" t="s">
        <v>172</v>
      </c>
      <c r="C70" s="113" t="s">
        <v>9</v>
      </c>
      <c r="D70" s="13">
        <f>'3'!G122</f>
        <v>-1277.9000000000001</v>
      </c>
    </row>
    <row r="71" spans="1:4" s="14" customFormat="1" ht="34.5">
      <c r="A71" s="40"/>
      <c r="B71" s="114"/>
      <c r="C71" s="114" t="s">
        <v>157</v>
      </c>
      <c r="D71" s="40"/>
    </row>
    <row r="72" spans="1:4" s="14" customFormat="1">
      <c r="A72" s="40"/>
      <c r="B72" s="114"/>
      <c r="C72" s="113" t="s">
        <v>10</v>
      </c>
      <c r="D72" s="40"/>
    </row>
    <row r="73" spans="1:4" s="14" customFormat="1" ht="34.5">
      <c r="A73" s="40"/>
      <c r="B73" s="114"/>
      <c r="C73" s="114" t="s">
        <v>173</v>
      </c>
      <c r="D73" s="40"/>
    </row>
    <row r="74" spans="1:4" s="14" customFormat="1">
      <c r="A74" s="40"/>
      <c r="B74" s="114"/>
      <c r="C74" s="113" t="s">
        <v>11</v>
      </c>
      <c r="D74" s="40"/>
    </row>
    <row r="75" spans="1:4" s="14" customFormat="1" ht="34.5">
      <c r="A75" s="40"/>
      <c r="B75" s="114"/>
      <c r="C75" s="114" t="s">
        <v>95</v>
      </c>
      <c r="D75" s="40"/>
    </row>
    <row r="76" spans="1:4" s="14" customFormat="1">
      <c r="A76" s="40"/>
      <c r="B76" s="114" t="s">
        <v>174</v>
      </c>
      <c r="C76" s="113" t="s">
        <v>9</v>
      </c>
      <c r="D76" s="13">
        <f>'3'!G131</f>
        <v>-131.69999999999999</v>
      </c>
    </row>
    <row r="77" spans="1:4" s="14" customFormat="1" ht="34.5">
      <c r="A77" s="40"/>
      <c r="B77" s="114"/>
      <c r="C77" s="114" t="s">
        <v>175</v>
      </c>
      <c r="D77" s="40"/>
    </row>
    <row r="78" spans="1:4" s="14" customFormat="1">
      <c r="A78" s="40"/>
      <c r="B78" s="114"/>
      <c r="C78" s="113" t="s">
        <v>10</v>
      </c>
      <c r="D78" s="40"/>
    </row>
    <row r="79" spans="1:4" s="14" customFormat="1" ht="34.5">
      <c r="A79" s="40"/>
      <c r="B79" s="114"/>
      <c r="C79" s="114" t="s">
        <v>176</v>
      </c>
      <c r="D79" s="40"/>
    </row>
    <row r="80" spans="1:4" s="14" customFormat="1">
      <c r="A80" s="40"/>
      <c r="B80" s="114"/>
      <c r="C80" s="113" t="s">
        <v>11</v>
      </c>
      <c r="D80" s="40"/>
    </row>
    <row r="81" spans="1:4" s="14" customFormat="1" ht="34.5">
      <c r="A81" s="40"/>
      <c r="B81" s="114"/>
      <c r="C81" s="114" t="s">
        <v>95</v>
      </c>
      <c r="D81" s="40"/>
    </row>
    <row r="82" spans="1:4" s="14" customFormat="1">
      <c r="A82" s="40"/>
      <c r="B82" s="78" t="s">
        <v>99</v>
      </c>
      <c r="C82" s="105" t="s">
        <v>9</v>
      </c>
      <c r="D82" s="13">
        <f>'3'!G140</f>
        <v>-8300</v>
      </c>
    </row>
    <row r="83" spans="1:4" s="14" customFormat="1" ht="34.5">
      <c r="A83" s="40"/>
      <c r="B83" s="78"/>
      <c r="C83" s="106" t="s">
        <v>100</v>
      </c>
      <c r="D83" s="40"/>
    </row>
    <row r="84" spans="1:4" s="14" customFormat="1">
      <c r="A84" s="40"/>
      <c r="B84" s="78"/>
      <c r="C84" s="105" t="s">
        <v>10</v>
      </c>
      <c r="D84" s="40"/>
    </row>
    <row r="85" spans="1:4" s="14" customFormat="1" ht="51.75">
      <c r="A85" s="40"/>
      <c r="B85" s="78"/>
      <c r="C85" s="106" t="s">
        <v>101</v>
      </c>
      <c r="D85" s="40"/>
    </row>
    <row r="86" spans="1:4" s="14" customFormat="1">
      <c r="A86" s="40"/>
      <c r="B86" s="78"/>
      <c r="C86" s="105" t="s">
        <v>11</v>
      </c>
      <c r="D86" s="40"/>
    </row>
    <row r="87" spans="1:4" s="14" customFormat="1" ht="34.5">
      <c r="A87" s="40"/>
      <c r="B87" s="78"/>
      <c r="C87" s="106" t="s">
        <v>95</v>
      </c>
      <c r="D87" s="40"/>
    </row>
    <row r="88" spans="1:4" s="14" customFormat="1" ht="19.5" customHeight="1">
      <c r="A88" s="25"/>
      <c r="B88" s="25"/>
      <c r="C88" s="26" t="s">
        <v>55</v>
      </c>
      <c r="D88" s="27">
        <f>D89</f>
        <v>0</v>
      </c>
    </row>
    <row r="89" spans="1:4" s="14" customFormat="1" ht="32.25" customHeight="1">
      <c r="A89" s="40">
        <v>1139</v>
      </c>
      <c r="B89" s="40"/>
      <c r="C89" s="42" t="s">
        <v>6</v>
      </c>
      <c r="D89" s="27">
        <f>D96+D102</f>
        <v>0</v>
      </c>
    </row>
    <row r="90" spans="1:4" s="14" customFormat="1" ht="18" customHeight="1">
      <c r="A90" s="40"/>
      <c r="B90" s="40"/>
      <c r="C90" s="43" t="s">
        <v>56</v>
      </c>
      <c r="D90" s="40"/>
    </row>
    <row r="91" spans="1:4" s="14" customFormat="1" ht="15.75" customHeight="1">
      <c r="A91" s="40"/>
      <c r="B91" s="40"/>
      <c r="C91" s="42" t="s">
        <v>7</v>
      </c>
      <c r="D91" s="40"/>
    </row>
    <row r="92" spans="1:4" s="14" customFormat="1" ht="38.25" customHeight="1">
      <c r="A92" s="40"/>
      <c r="B92" s="40"/>
      <c r="C92" s="43" t="s">
        <v>57</v>
      </c>
      <c r="D92" s="40"/>
    </row>
    <row r="93" spans="1:4" s="14" customFormat="1" ht="17.25" customHeight="1">
      <c r="A93" s="40"/>
      <c r="B93" s="40"/>
      <c r="C93" s="42" t="s">
        <v>8</v>
      </c>
      <c r="D93" s="40"/>
    </row>
    <row r="94" spans="1:4" s="14" customFormat="1" ht="39.75" customHeight="1">
      <c r="A94" s="40"/>
      <c r="B94" s="40"/>
      <c r="C94" s="43" t="s">
        <v>58</v>
      </c>
      <c r="D94" s="40"/>
    </row>
    <row r="95" spans="1:4" s="14" customFormat="1" ht="16.5" customHeight="1">
      <c r="A95" s="154" t="s">
        <v>41</v>
      </c>
      <c r="B95" s="155"/>
      <c r="C95" s="155"/>
      <c r="D95" s="156"/>
    </row>
    <row r="96" spans="1:4" s="14" customFormat="1" ht="15.75" customHeight="1">
      <c r="A96" s="40"/>
      <c r="B96" s="40" t="s">
        <v>59</v>
      </c>
      <c r="C96" s="42" t="s">
        <v>9</v>
      </c>
      <c r="D96" s="27">
        <f>'3'!G179</f>
        <v>48025.999999999993</v>
      </c>
    </row>
    <row r="97" spans="1:4" s="14" customFormat="1" ht="18.75" customHeight="1">
      <c r="A97" s="40"/>
      <c r="B97" s="40"/>
      <c r="C97" s="40" t="s">
        <v>56</v>
      </c>
      <c r="D97" s="44"/>
    </row>
    <row r="98" spans="1:4" s="14" customFormat="1" ht="23.25" customHeight="1">
      <c r="A98" s="40"/>
      <c r="B98" s="40"/>
      <c r="C98" s="81" t="s">
        <v>10</v>
      </c>
      <c r="D98" s="44"/>
    </row>
    <row r="99" spans="1:4" s="14" customFormat="1" ht="55.5" customHeight="1">
      <c r="A99" s="40"/>
      <c r="B99" s="40"/>
      <c r="C99" s="40" t="s">
        <v>60</v>
      </c>
      <c r="D99" s="44"/>
    </row>
    <row r="100" spans="1:4" s="14" customFormat="1">
      <c r="A100" s="40"/>
      <c r="B100" s="40"/>
      <c r="C100" s="81" t="s">
        <v>11</v>
      </c>
      <c r="D100" s="44"/>
    </row>
    <row r="101" spans="1:4" s="14" customFormat="1" ht="17.25" customHeight="1">
      <c r="A101" s="40"/>
      <c r="B101" s="40"/>
      <c r="C101" s="81" t="s">
        <v>34</v>
      </c>
      <c r="D101" s="44"/>
    </row>
    <row r="102" spans="1:4" s="14" customFormat="1" ht="15.75" customHeight="1">
      <c r="A102" s="40"/>
      <c r="B102" s="40" t="s">
        <v>59</v>
      </c>
      <c r="C102" s="81" t="s">
        <v>9</v>
      </c>
      <c r="D102" s="130">
        <f>'3'!G187</f>
        <v>-48026</v>
      </c>
    </row>
    <row r="103" spans="1:4" s="14" customFormat="1" ht="18.75" customHeight="1">
      <c r="A103" s="40"/>
      <c r="B103" s="40"/>
      <c r="C103" s="40" t="s">
        <v>56</v>
      </c>
      <c r="D103" s="44"/>
    </row>
    <row r="104" spans="1:4" s="14" customFormat="1" ht="20.25" customHeight="1">
      <c r="A104" s="40"/>
      <c r="B104" s="40"/>
      <c r="C104" s="81" t="s">
        <v>10</v>
      </c>
      <c r="D104" s="44"/>
    </row>
    <row r="105" spans="1:4" s="14" customFormat="1" ht="54.75" customHeight="1">
      <c r="A105" s="40"/>
      <c r="B105" s="40"/>
      <c r="C105" s="40" t="s">
        <v>60</v>
      </c>
      <c r="D105" s="44"/>
    </row>
    <row r="106" spans="1:4" s="14" customFormat="1">
      <c r="A106" s="40"/>
      <c r="B106" s="40"/>
      <c r="C106" s="81" t="s">
        <v>11</v>
      </c>
      <c r="D106" s="44"/>
    </row>
    <row r="107" spans="1:4" s="14" customFormat="1" ht="17.25" customHeight="1">
      <c r="A107" s="40"/>
      <c r="B107" s="40"/>
      <c r="C107" s="81" t="s">
        <v>34</v>
      </c>
      <c r="D107" s="44"/>
    </row>
  </sheetData>
  <mergeCells count="6">
    <mergeCell ref="A3:D3"/>
    <mergeCell ref="C1:D1"/>
    <mergeCell ref="A5:B5"/>
    <mergeCell ref="C5:C6"/>
    <mergeCell ref="A95:D95"/>
    <mergeCell ref="A15:D15"/>
  </mergeCells>
  <pageMargins left="0" right="0" top="0" bottom="0" header="0" footer="0"/>
  <pageSetup paperSize="9" scale="72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opLeftCell="A16" workbookViewId="0">
      <selection activeCell="E14" sqref="E14"/>
    </sheetView>
  </sheetViews>
  <sheetFormatPr defaultRowHeight="17.25"/>
  <cols>
    <col min="1" max="2" width="9.28515625" style="82" bestFit="1" customWidth="1"/>
    <col min="3" max="3" width="44.28515625" style="82" customWidth="1"/>
    <col min="4" max="4" width="15.28515625" style="82" customWidth="1"/>
    <col min="5" max="5" width="19.28515625" style="82" customWidth="1"/>
    <col min="6" max="6" width="20.5703125" style="82" customWidth="1"/>
    <col min="7" max="7" width="23.28515625" style="82" customWidth="1"/>
    <col min="8" max="8" width="18.42578125" style="82" customWidth="1"/>
    <col min="9" max="256" width="9.140625" style="82"/>
    <col min="257" max="258" width="9.28515625" style="82" bestFit="1" customWidth="1"/>
    <col min="259" max="259" width="44.28515625" style="82" customWidth="1"/>
    <col min="260" max="260" width="15.28515625" style="82" customWidth="1"/>
    <col min="261" max="261" width="19.28515625" style="82" customWidth="1"/>
    <col min="262" max="262" width="20.5703125" style="82" customWidth="1"/>
    <col min="263" max="263" width="23.28515625" style="82" customWidth="1"/>
    <col min="264" max="264" width="18.42578125" style="82" customWidth="1"/>
    <col min="265" max="512" width="9.140625" style="82"/>
    <col min="513" max="514" width="9.28515625" style="82" bestFit="1" customWidth="1"/>
    <col min="515" max="515" width="44.28515625" style="82" customWidth="1"/>
    <col min="516" max="516" width="15.28515625" style="82" customWidth="1"/>
    <col min="517" max="517" width="19.28515625" style="82" customWidth="1"/>
    <col min="518" max="518" width="20.5703125" style="82" customWidth="1"/>
    <col min="519" max="519" width="23.28515625" style="82" customWidth="1"/>
    <col min="520" max="520" width="18.42578125" style="82" customWidth="1"/>
    <col min="521" max="768" width="9.140625" style="82"/>
    <col min="769" max="770" width="9.28515625" style="82" bestFit="1" customWidth="1"/>
    <col min="771" max="771" width="44.28515625" style="82" customWidth="1"/>
    <col min="772" max="772" width="15.28515625" style="82" customWidth="1"/>
    <col min="773" max="773" width="19.28515625" style="82" customWidth="1"/>
    <col min="774" max="774" width="20.5703125" style="82" customWidth="1"/>
    <col min="775" max="775" width="23.28515625" style="82" customWidth="1"/>
    <col min="776" max="776" width="18.42578125" style="82" customWidth="1"/>
    <col min="777" max="1024" width="9.140625" style="82"/>
    <col min="1025" max="1026" width="9.28515625" style="82" bestFit="1" customWidth="1"/>
    <col min="1027" max="1027" width="44.28515625" style="82" customWidth="1"/>
    <col min="1028" max="1028" width="15.28515625" style="82" customWidth="1"/>
    <col min="1029" max="1029" width="19.28515625" style="82" customWidth="1"/>
    <col min="1030" max="1030" width="20.5703125" style="82" customWidth="1"/>
    <col min="1031" max="1031" width="23.28515625" style="82" customWidth="1"/>
    <col min="1032" max="1032" width="18.42578125" style="82" customWidth="1"/>
    <col min="1033" max="1280" width="9.140625" style="82"/>
    <col min="1281" max="1282" width="9.28515625" style="82" bestFit="1" customWidth="1"/>
    <col min="1283" max="1283" width="44.28515625" style="82" customWidth="1"/>
    <col min="1284" max="1284" width="15.28515625" style="82" customWidth="1"/>
    <col min="1285" max="1285" width="19.28515625" style="82" customWidth="1"/>
    <col min="1286" max="1286" width="20.5703125" style="82" customWidth="1"/>
    <col min="1287" max="1287" width="23.28515625" style="82" customWidth="1"/>
    <col min="1288" max="1288" width="18.42578125" style="82" customWidth="1"/>
    <col min="1289" max="1536" width="9.140625" style="82"/>
    <col min="1537" max="1538" width="9.28515625" style="82" bestFit="1" customWidth="1"/>
    <col min="1539" max="1539" width="44.28515625" style="82" customWidth="1"/>
    <col min="1540" max="1540" width="15.28515625" style="82" customWidth="1"/>
    <col min="1541" max="1541" width="19.28515625" style="82" customWidth="1"/>
    <col min="1542" max="1542" width="20.5703125" style="82" customWidth="1"/>
    <col min="1543" max="1543" width="23.28515625" style="82" customWidth="1"/>
    <col min="1544" max="1544" width="18.42578125" style="82" customWidth="1"/>
    <col min="1545" max="1792" width="9.140625" style="82"/>
    <col min="1793" max="1794" width="9.28515625" style="82" bestFit="1" customWidth="1"/>
    <col min="1795" max="1795" width="44.28515625" style="82" customWidth="1"/>
    <col min="1796" max="1796" width="15.28515625" style="82" customWidth="1"/>
    <col min="1797" max="1797" width="19.28515625" style="82" customWidth="1"/>
    <col min="1798" max="1798" width="20.5703125" style="82" customWidth="1"/>
    <col min="1799" max="1799" width="23.28515625" style="82" customWidth="1"/>
    <col min="1800" max="1800" width="18.42578125" style="82" customWidth="1"/>
    <col min="1801" max="2048" width="9.140625" style="82"/>
    <col min="2049" max="2050" width="9.28515625" style="82" bestFit="1" customWidth="1"/>
    <col min="2051" max="2051" width="44.28515625" style="82" customWidth="1"/>
    <col min="2052" max="2052" width="15.28515625" style="82" customWidth="1"/>
    <col min="2053" max="2053" width="19.28515625" style="82" customWidth="1"/>
    <col min="2054" max="2054" width="20.5703125" style="82" customWidth="1"/>
    <col min="2055" max="2055" width="23.28515625" style="82" customWidth="1"/>
    <col min="2056" max="2056" width="18.42578125" style="82" customWidth="1"/>
    <col min="2057" max="2304" width="9.140625" style="82"/>
    <col min="2305" max="2306" width="9.28515625" style="82" bestFit="1" customWidth="1"/>
    <col min="2307" max="2307" width="44.28515625" style="82" customWidth="1"/>
    <col min="2308" max="2308" width="15.28515625" style="82" customWidth="1"/>
    <col min="2309" max="2309" width="19.28515625" style="82" customWidth="1"/>
    <col min="2310" max="2310" width="20.5703125" style="82" customWidth="1"/>
    <col min="2311" max="2311" width="23.28515625" style="82" customWidth="1"/>
    <col min="2312" max="2312" width="18.42578125" style="82" customWidth="1"/>
    <col min="2313" max="2560" width="9.140625" style="82"/>
    <col min="2561" max="2562" width="9.28515625" style="82" bestFit="1" customWidth="1"/>
    <col min="2563" max="2563" width="44.28515625" style="82" customWidth="1"/>
    <col min="2564" max="2564" width="15.28515625" style="82" customWidth="1"/>
    <col min="2565" max="2565" width="19.28515625" style="82" customWidth="1"/>
    <col min="2566" max="2566" width="20.5703125" style="82" customWidth="1"/>
    <col min="2567" max="2567" width="23.28515625" style="82" customWidth="1"/>
    <col min="2568" max="2568" width="18.42578125" style="82" customWidth="1"/>
    <col min="2569" max="2816" width="9.140625" style="82"/>
    <col min="2817" max="2818" width="9.28515625" style="82" bestFit="1" customWidth="1"/>
    <col min="2819" max="2819" width="44.28515625" style="82" customWidth="1"/>
    <col min="2820" max="2820" width="15.28515625" style="82" customWidth="1"/>
    <col min="2821" max="2821" width="19.28515625" style="82" customWidth="1"/>
    <col min="2822" max="2822" width="20.5703125" style="82" customWidth="1"/>
    <col min="2823" max="2823" width="23.28515625" style="82" customWidth="1"/>
    <col min="2824" max="2824" width="18.42578125" style="82" customWidth="1"/>
    <col min="2825" max="3072" width="9.140625" style="82"/>
    <col min="3073" max="3074" width="9.28515625" style="82" bestFit="1" customWidth="1"/>
    <col min="3075" max="3075" width="44.28515625" style="82" customWidth="1"/>
    <col min="3076" max="3076" width="15.28515625" style="82" customWidth="1"/>
    <col min="3077" max="3077" width="19.28515625" style="82" customWidth="1"/>
    <col min="3078" max="3078" width="20.5703125" style="82" customWidth="1"/>
    <col min="3079" max="3079" width="23.28515625" style="82" customWidth="1"/>
    <col min="3080" max="3080" width="18.42578125" style="82" customWidth="1"/>
    <col min="3081" max="3328" width="9.140625" style="82"/>
    <col min="3329" max="3330" width="9.28515625" style="82" bestFit="1" customWidth="1"/>
    <col min="3331" max="3331" width="44.28515625" style="82" customWidth="1"/>
    <col min="3332" max="3332" width="15.28515625" style="82" customWidth="1"/>
    <col min="3333" max="3333" width="19.28515625" style="82" customWidth="1"/>
    <col min="3334" max="3334" width="20.5703125" style="82" customWidth="1"/>
    <col min="3335" max="3335" width="23.28515625" style="82" customWidth="1"/>
    <col min="3336" max="3336" width="18.42578125" style="82" customWidth="1"/>
    <col min="3337" max="3584" width="9.140625" style="82"/>
    <col min="3585" max="3586" width="9.28515625" style="82" bestFit="1" customWidth="1"/>
    <col min="3587" max="3587" width="44.28515625" style="82" customWidth="1"/>
    <col min="3588" max="3588" width="15.28515625" style="82" customWidth="1"/>
    <col min="3589" max="3589" width="19.28515625" style="82" customWidth="1"/>
    <col min="3590" max="3590" width="20.5703125" style="82" customWidth="1"/>
    <col min="3591" max="3591" width="23.28515625" style="82" customWidth="1"/>
    <col min="3592" max="3592" width="18.42578125" style="82" customWidth="1"/>
    <col min="3593" max="3840" width="9.140625" style="82"/>
    <col min="3841" max="3842" width="9.28515625" style="82" bestFit="1" customWidth="1"/>
    <col min="3843" max="3843" width="44.28515625" style="82" customWidth="1"/>
    <col min="3844" max="3844" width="15.28515625" style="82" customWidth="1"/>
    <col min="3845" max="3845" width="19.28515625" style="82" customWidth="1"/>
    <col min="3846" max="3846" width="20.5703125" style="82" customWidth="1"/>
    <col min="3847" max="3847" width="23.28515625" style="82" customWidth="1"/>
    <col min="3848" max="3848" width="18.42578125" style="82" customWidth="1"/>
    <col min="3849" max="4096" width="9.140625" style="82"/>
    <col min="4097" max="4098" width="9.28515625" style="82" bestFit="1" customWidth="1"/>
    <col min="4099" max="4099" width="44.28515625" style="82" customWidth="1"/>
    <col min="4100" max="4100" width="15.28515625" style="82" customWidth="1"/>
    <col min="4101" max="4101" width="19.28515625" style="82" customWidth="1"/>
    <col min="4102" max="4102" width="20.5703125" style="82" customWidth="1"/>
    <col min="4103" max="4103" width="23.28515625" style="82" customWidth="1"/>
    <col min="4104" max="4104" width="18.42578125" style="82" customWidth="1"/>
    <col min="4105" max="4352" width="9.140625" style="82"/>
    <col min="4353" max="4354" width="9.28515625" style="82" bestFit="1" customWidth="1"/>
    <col min="4355" max="4355" width="44.28515625" style="82" customWidth="1"/>
    <col min="4356" max="4356" width="15.28515625" style="82" customWidth="1"/>
    <col min="4357" max="4357" width="19.28515625" style="82" customWidth="1"/>
    <col min="4358" max="4358" width="20.5703125" style="82" customWidth="1"/>
    <col min="4359" max="4359" width="23.28515625" style="82" customWidth="1"/>
    <col min="4360" max="4360" width="18.42578125" style="82" customWidth="1"/>
    <col min="4361" max="4608" width="9.140625" style="82"/>
    <col min="4609" max="4610" width="9.28515625" style="82" bestFit="1" customWidth="1"/>
    <col min="4611" max="4611" width="44.28515625" style="82" customWidth="1"/>
    <col min="4612" max="4612" width="15.28515625" style="82" customWidth="1"/>
    <col min="4613" max="4613" width="19.28515625" style="82" customWidth="1"/>
    <col min="4614" max="4614" width="20.5703125" style="82" customWidth="1"/>
    <col min="4615" max="4615" width="23.28515625" style="82" customWidth="1"/>
    <col min="4616" max="4616" width="18.42578125" style="82" customWidth="1"/>
    <col min="4617" max="4864" width="9.140625" style="82"/>
    <col min="4865" max="4866" width="9.28515625" style="82" bestFit="1" customWidth="1"/>
    <col min="4867" max="4867" width="44.28515625" style="82" customWidth="1"/>
    <col min="4868" max="4868" width="15.28515625" style="82" customWidth="1"/>
    <col min="4869" max="4869" width="19.28515625" style="82" customWidth="1"/>
    <col min="4870" max="4870" width="20.5703125" style="82" customWidth="1"/>
    <col min="4871" max="4871" width="23.28515625" style="82" customWidth="1"/>
    <col min="4872" max="4872" width="18.42578125" style="82" customWidth="1"/>
    <col min="4873" max="5120" width="9.140625" style="82"/>
    <col min="5121" max="5122" width="9.28515625" style="82" bestFit="1" customWidth="1"/>
    <col min="5123" max="5123" width="44.28515625" style="82" customWidth="1"/>
    <col min="5124" max="5124" width="15.28515625" style="82" customWidth="1"/>
    <col min="5125" max="5125" width="19.28515625" style="82" customWidth="1"/>
    <col min="5126" max="5126" width="20.5703125" style="82" customWidth="1"/>
    <col min="5127" max="5127" width="23.28515625" style="82" customWidth="1"/>
    <col min="5128" max="5128" width="18.42578125" style="82" customWidth="1"/>
    <col min="5129" max="5376" width="9.140625" style="82"/>
    <col min="5377" max="5378" width="9.28515625" style="82" bestFit="1" customWidth="1"/>
    <col min="5379" max="5379" width="44.28515625" style="82" customWidth="1"/>
    <col min="5380" max="5380" width="15.28515625" style="82" customWidth="1"/>
    <col min="5381" max="5381" width="19.28515625" style="82" customWidth="1"/>
    <col min="5382" max="5382" width="20.5703125" style="82" customWidth="1"/>
    <col min="5383" max="5383" width="23.28515625" style="82" customWidth="1"/>
    <col min="5384" max="5384" width="18.42578125" style="82" customWidth="1"/>
    <col min="5385" max="5632" width="9.140625" style="82"/>
    <col min="5633" max="5634" width="9.28515625" style="82" bestFit="1" customWidth="1"/>
    <col min="5635" max="5635" width="44.28515625" style="82" customWidth="1"/>
    <col min="5636" max="5636" width="15.28515625" style="82" customWidth="1"/>
    <col min="5637" max="5637" width="19.28515625" style="82" customWidth="1"/>
    <col min="5638" max="5638" width="20.5703125" style="82" customWidth="1"/>
    <col min="5639" max="5639" width="23.28515625" style="82" customWidth="1"/>
    <col min="5640" max="5640" width="18.42578125" style="82" customWidth="1"/>
    <col min="5641" max="5888" width="9.140625" style="82"/>
    <col min="5889" max="5890" width="9.28515625" style="82" bestFit="1" customWidth="1"/>
    <col min="5891" max="5891" width="44.28515625" style="82" customWidth="1"/>
    <col min="5892" max="5892" width="15.28515625" style="82" customWidth="1"/>
    <col min="5893" max="5893" width="19.28515625" style="82" customWidth="1"/>
    <col min="5894" max="5894" width="20.5703125" style="82" customWidth="1"/>
    <col min="5895" max="5895" width="23.28515625" style="82" customWidth="1"/>
    <col min="5896" max="5896" width="18.42578125" style="82" customWidth="1"/>
    <col min="5897" max="6144" width="9.140625" style="82"/>
    <col min="6145" max="6146" width="9.28515625" style="82" bestFit="1" customWidth="1"/>
    <col min="6147" max="6147" width="44.28515625" style="82" customWidth="1"/>
    <col min="6148" max="6148" width="15.28515625" style="82" customWidth="1"/>
    <col min="6149" max="6149" width="19.28515625" style="82" customWidth="1"/>
    <col min="6150" max="6150" width="20.5703125" style="82" customWidth="1"/>
    <col min="6151" max="6151" width="23.28515625" style="82" customWidth="1"/>
    <col min="6152" max="6152" width="18.42578125" style="82" customWidth="1"/>
    <col min="6153" max="6400" width="9.140625" style="82"/>
    <col min="6401" max="6402" width="9.28515625" style="82" bestFit="1" customWidth="1"/>
    <col min="6403" max="6403" width="44.28515625" style="82" customWidth="1"/>
    <col min="6404" max="6404" width="15.28515625" style="82" customWidth="1"/>
    <col min="6405" max="6405" width="19.28515625" style="82" customWidth="1"/>
    <col min="6406" max="6406" width="20.5703125" style="82" customWidth="1"/>
    <col min="6407" max="6407" width="23.28515625" style="82" customWidth="1"/>
    <col min="6408" max="6408" width="18.42578125" style="82" customWidth="1"/>
    <col min="6409" max="6656" width="9.140625" style="82"/>
    <col min="6657" max="6658" width="9.28515625" style="82" bestFit="1" customWidth="1"/>
    <col min="6659" max="6659" width="44.28515625" style="82" customWidth="1"/>
    <col min="6660" max="6660" width="15.28515625" style="82" customWidth="1"/>
    <col min="6661" max="6661" width="19.28515625" style="82" customWidth="1"/>
    <col min="6662" max="6662" width="20.5703125" style="82" customWidth="1"/>
    <col min="6663" max="6663" width="23.28515625" style="82" customWidth="1"/>
    <col min="6664" max="6664" width="18.42578125" style="82" customWidth="1"/>
    <col min="6665" max="6912" width="9.140625" style="82"/>
    <col min="6913" max="6914" width="9.28515625" style="82" bestFit="1" customWidth="1"/>
    <col min="6915" max="6915" width="44.28515625" style="82" customWidth="1"/>
    <col min="6916" max="6916" width="15.28515625" style="82" customWidth="1"/>
    <col min="6917" max="6917" width="19.28515625" style="82" customWidth="1"/>
    <col min="6918" max="6918" width="20.5703125" style="82" customWidth="1"/>
    <col min="6919" max="6919" width="23.28515625" style="82" customWidth="1"/>
    <col min="6920" max="6920" width="18.42578125" style="82" customWidth="1"/>
    <col min="6921" max="7168" width="9.140625" style="82"/>
    <col min="7169" max="7170" width="9.28515625" style="82" bestFit="1" customWidth="1"/>
    <col min="7171" max="7171" width="44.28515625" style="82" customWidth="1"/>
    <col min="7172" max="7172" width="15.28515625" style="82" customWidth="1"/>
    <col min="7173" max="7173" width="19.28515625" style="82" customWidth="1"/>
    <col min="7174" max="7174" width="20.5703125" style="82" customWidth="1"/>
    <col min="7175" max="7175" width="23.28515625" style="82" customWidth="1"/>
    <col min="7176" max="7176" width="18.42578125" style="82" customWidth="1"/>
    <col min="7177" max="7424" width="9.140625" style="82"/>
    <col min="7425" max="7426" width="9.28515625" style="82" bestFit="1" customWidth="1"/>
    <col min="7427" max="7427" width="44.28515625" style="82" customWidth="1"/>
    <col min="7428" max="7428" width="15.28515625" style="82" customWidth="1"/>
    <col min="7429" max="7429" width="19.28515625" style="82" customWidth="1"/>
    <col min="7430" max="7430" width="20.5703125" style="82" customWidth="1"/>
    <col min="7431" max="7431" width="23.28515625" style="82" customWidth="1"/>
    <col min="7432" max="7432" width="18.42578125" style="82" customWidth="1"/>
    <col min="7433" max="7680" width="9.140625" style="82"/>
    <col min="7681" max="7682" width="9.28515625" style="82" bestFit="1" customWidth="1"/>
    <col min="7683" max="7683" width="44.28515625" style="82" customWidth="1"/>
    <col min="7684" max="7684" width="15.28515625" style="82" customWidth="1"/>
    <col min="7685" max="7685" width="19.28515625" style="82" customWidth="1"/>
    <col min="7686" max="7686" width="20.5703125" style="82" customWidth="1"/>
    <col min="7687" max="7687" width="23.28515625" style="82" customWidth="1"/>
    <col min="7688" max="7688" width="18.42578125" style="82" customWidth="1"/>
    <col min="7689" max="7936" width="9.140625" style="82"/>
    <col min="7937" max="7938" width="9.28515625" style="82" bestFit="1" customWidth="1"/>
    <col min="7939" max="7939" width="44.28515625" style="82" customWidth="1"/>
    <col min="7940" max="7940" width="15.28515625" style="82" customWidth="1"/>
    <col min="7941" max="7941" width="19.28515625" style="82" customWidth="1"/>
    <col min="7942" max="7942" width="20.5703125" style="82" customWidth="1"/>
    <col min="7943" max="7943" width="23.28515625" style="82" customWidth="1"/>
    <col min="7944" max="7944" width="18.42578125" style="82" customWidth="1"/>
    <col min="7945" max="8192" width="9.140625" style="82"/>
    <col min="8193" max="8194" width="9.28515625" style="82" bestFit="1" customWidth="1"/>
    <col min="8195" max="8195" width="44.28515625" style="82" customWidth="1"/>
    <col min="8196" max="8196" width="15.28515625" style="82" customWidth="1"/>
    <col min="8197" max="8197" width="19.28515625" style="82" customWidth="1"/>
    <col min="8198" max="8198" width="20.5703125" style="82" customWidth="1"/>
    <col min="8199" max="8199" width="23.28515625" style="82" customWidth="1"/>
    <col min="8200" max="8200" width="18.42578125" style="82" customWidth="1"/>
    <col min="8201" max="8448" width="9.140625" style="82"/>
    <col min="8449" max="8450" width="9.28515625" style="82" bestFit="1" customWidth="1"/>
    <col min="8451" max="8451" width="44.28515625" style="82" customWidth="1"/>
    <col min="8452" max="8452" width="15.28515625" style="82" customWidth="1"/>
    <col min="8453" max="8453" width="19.28515625" style="82" customWidth="1"/>
    <col min="8454" max="8454" width="20.5703125" style="82" customWidth="1"/>
    <col min="8455" max="8455" width="23.28515625" style="82" customWidth="1"/>
    <col min="8456" max="8456" width="18.42578125" style="82" customWidth="1"/>
    <col min="8457" max="8704" width="9.140625" style="82"/>
    <col min="8705" max="8706" width="9.28515625" style="82" bestFit="1" customWidth="1"/>
    <col min="8707" max="8707" width="44.28515625" style="82" customWidth="1"/>
    <col min="8708" max="8708" width="15.28515625" style="82" customWidth="1"/>
    <col min="8709" max="8709" width="19.28515625" style="82" customWidth="1"/>
    <col min="8710" max="8710" width="20.5703125" style="82" customWidth="1"/>
    <col min="8711" max="8711" width="23.28515625" style="82" customWidth="1"/>
    <col min="8712" max="8712" width="18.42578125" style="82" customWidth="1"/>
    <col min="8713" max="8960" width="9.140625" style="82"/>
    <col min="8961" max="8962" width="9.28515625" style="82" bestFit="1" customWidth="1"/>
    <col min="8963" max="8963" width="44.28515625" style="82" customWidth="1"/>
    <col min="8964" max="8964" width="15.28515625" style="82" customWidth="1"/>
    <col min="8965" max="8965" width="19.28515625" style="82" customWidth="1"/>
    <col min="8966" max="8966" width="20.5703125" style="82" customWidth="1"/>
    <col min="8967" max="8967" width="23.28515625" style="82" customWidth="1"/>
    <col min="8968" max="8968" width="18.42578125" style="82" customWidth="1"/>
    <col min="8969" max="9216" width="9.140625" style="82"/>
    <col min="9217" max="9218" width="9.28515625" style="82" bestFit="1" customWidth="1"/>
    <col min="9219" max="9219" width="44.28515625" style="82" customWidth="1"/>
    <col min="9220" max="9220" width="15.28515625" style="82" customWidth="1"/>
    <col min="9221" max="9221" width="19.28515625" style="82" customWidth="1"/>
    <col min="9222" max="9222" width="20.5703125" style="82" customWidth="1"/>
    <col min="9223" max="9223" width="23.28515625" style="82" customWidth="1"/>
    <col min="9224" max="9224" width="18.42578125" style="82" customWidth="1"/>
    <col min="9225" max="9472" width="9.140625" style="82"/>
    <col min="9473" max="9474" width="9.28515625" style="82" bestFit="1" customWidth="1"/>
    <col min="9475" max="9475" width="44.28515625" style="82" customWidth="1"/>
    <col min="9476" max="9476" width="15.28515625" style="82" customWidth="1"/>
    <col min="9477" max="9477" width="19.28515625" style="82" customWidth="1"/>
    <col min="9478" max="9478" width="20.5703125" style="82" customWidth="1"/>
    <col min="9479" max="9479" width="23.28515625" style="82" customWidth="1"/>
    <col min="9480" max="9480" width="18.42578125" style="82" customWidth="1"/>
    <col min="9481" max="9728" width="9.140625" style="82"/>
    <col min="9729" max="9730" width="9.28515625" style="82" bestFit="1" customWidth="1"/>
    <col min="9731" max="9731" width="44.28515625" style="82" customWidth="1"/>
    <col min="9732" max="9732" width="15.28515625" style="82" customWidth="1"/>
    <col min="9733" max="9733" width="19.28515625" style="82" customWidth="1"/>
    <col min="9734" max="9734" width="20.5703125" style="82" customWidth="1"/>
    <col min="9735" max="9735" width="23.28515625" style="82" customWidth="1"/>
    <col min="9736" max="9736" width="18.42578125" style="82" customWidth="1"/>
    <col min="9737" max="9984" width="9.140625" style="82"/>
    <col min="9985" max="9986" width="9.28515625" style="82" bestFit="1" customWidth="1"/>
    <col min="9987" max="9987" width="44.28515625" style="82" customWidth="1"/>
    <col min="9988" max="9988" width="15.28515625" style="82" customWidth="1"/>
    <col min="9989" max="9989" width="19.28515625" style="82" customWidth="1"/>
    <col min="9990" max="9990" width="20.5703125" style="82" customWidth="1"/>
    <col min="9991" max="9991" width="23.28515625" style="82" customWidth="1"/>
    <col min="9992" max="9992" width="18.42578125" style="82" customWidth="1"/>
    <col min="9993" max="10240" width="9.140625" style="82"/>
    <col min="10241" max="10242" width="9.28515625" style="82" bestFit="1" customWidth="1"/>
    <col min="10243" max="10243" width="44.28515625" style="82" customWidth="1"/>
    <col min="10244" max="10244" width="15.28515625" style="82" customWidth="1"/>
    <col min="10245" max="10245" width="19.28515625" style="82" customWidth="1"/>
    <col min="10246" max="10246" width="20.5703125" style="82" customWidth="1"/>
    <col min="10247" max="10247" width="23.28515625" style="82" customWidth="1"/>
    <col min="10248" max="10248" width="18.42578125" style="82" customWidth="1"/>
    <col min="10249" max="10496" width="9.140625" style="82"/>
    <col min="10497" max="10498" width="9.28515625" style="82" bestFit="1" customWidth="1"/>
    <col min="10499" max="10499" width="44.28515625" style="82" customWidth="1"/>
    <col min="10500" max="10500" width="15.28515625" style="82" customWidth="1"/>
    <col min="10501" max="10501" width="19.28515625" style="82" customWidth="1"/>
    <col min="10502" max="10502" width="20.5703125" style="82" customWidth="1"/>
    <col min="10503" max="10503" width="23.28515625" style="82" customWidth="1"/>
    <col min="10504" max="10504" width="18.42578125" style="82" customWidth="1"/>
    <col min="10505" max="10752" width="9.140625" style="82"/>
    <col min="10753" max="10754" width="9.28515625" style="82" bestFit="1" customWidth="1"/>
    <col min="10755" max="10755" width="44.28515625" style="82" customWidth="1"/>
    <col min="10756" max="10756" width="15.28515625" style="82" customWidth="1"/>
    <col min="10757" max="10757" width="19.28515625" style="82" customWidth="1"/>
    <col min="10758" max="10758" width="20.5703125" style="82" customWidth="1"/>
    <col min="10759" max="10759" width="23.28515625" style="82" customWidth="1"/>
    <col min="10760" max="10760" width="18.42578125" style="82" customWidth="1"/>
    <col min="10761" max="11008" width="9.140625" style="82"/>
    <col min="11009" max="11010" width="9.28515625" style="82" bestFit="1" customWidth="1"/>
    <col min="11011" max="11011" width="44.28515625" style="82" customWidth="1"/>
    <col min="11012" max="11012" width="15.28515625" style="82" customWidth="1"/>
    <col min="11013" max="11013" width="19.28515625" style="82" customWidth="1"/>
    <col min="11014" max="11014" width="20.5703125" style="82" customWidth="1"/>
    <col min="11015" max="11015" width="23.28515625" style="82" customWidth="1"/>
    <col min="11016" max="11016" width="18.42578125" style="82" customWidth="1"/>
    <col min="11017" max="11264" width="9.140625" style="82"/>
    <col min="11265" max="11266" width="9.28515625" style="82" bestFit="1" customWidth="1"/>
    <col min="11267" max="11267" width="44.28515625" style="82" customWidth="1"/>
    <col min="11268" max="11268" width="15.28515625" style="82" customWidth="1"/>
    <col min="11269" max="11269" width="19.28515625" style="82" customWidth="1"/>
    <col min="11270" max="11270" width="20.5703125" style="82" customWidth="1"/>
    <col min="11271" max="11271" width="23.28515625" style="82" customWidth="1"/>
    <col min="11272" max="11272" width="18.42578125" style="82" customWidth="1"/>
    <col min="11273" max="11520" width="9.140625" style="82"/>
    <col min="11521" max="11522" width="9.28515625" style="82" bestFit="1" customWidth="1"/>
    <col min="11523" max="11523" width="44.28515625" style="82" customWidth="1"/>
    <col min="11524" max="11524" width="15.28515625" style="82" customWidth="1"/>
    <col min="11525" max="11525" width="19.28515625" style="82" customWidth="1"/>
    <col min="11526" max="11526" width="20.5703125" style="82" customWidth="1"/>
    <col min="11527" max="11527" width="23.28515625" style="82" customWidth="1"/>
    <col min="11528" max="11528" width="18.42578125" style="82" customWidth="1"/>
    <col min="11529" max="11776" width="9.140625" style="82"/>
    <col min="11777" max="11778" width="9.28515625" style="82" bestFit="1" customWidth="1"/>
    <col min="11779" max="11779" width="44.28515625" style="82" customWidth="1"/>
    <col min="11780" max="11780" width="15.28515625" style="82" customWidth="1"/>
    <col min="11781" max="11781" width="19.28515625" style="82" customWidth="1"/>
    <col min="11782" max="11782" width="20.5703125" style="82" customWidth="1"/>
    <col min="11783" max="11783" width="23.28515625" style="82" customWidth="1"/>
    <col min="11784" max="11784" width="18.42578125" style="82" customWidth="1"/>
    <col min="11785" max="12032" width="9.140625" style="82"/>
    <col min="12033" max="12034" width="9.28515625" style="82" bestFit="1" customWidth="1"/>
    <col min="12035" max="12035" width="44.28515625" style="82" customWidth="1"/>
    <col min="12036" max="12036" width="15.28515625" style="82" customWidth="1"/>
    <col min="12037" max="12037" width="19.28515625" style="82" customWidth="1"/>
    <col min="12038" max="12038" width="20.5703125" style="82" customWidth="1"/>
    <col min="12039" max="12039" width="23.28515625" style="82" customWidth="1"/>
    <col min="12040" max="12040" width="18.42578125" style="82" customWidth="1"/>
    <col min="12041" max="12288" width="9.140625" style="82"/>
    <col min="12289" max="12290" width="9.28515625" style="82" bestFit="1" customWidth="1"/>
    <col min="12291" max="12291" width="44.28515625" style="82" customWidth="1"/>
    <col min="12292" max="12292" width="15.28515625" style="82" customWidth="1"/>
    <col min="12293" max="12293" width="19.28515625" style="82" customWidth="1"/>
    <col min="12294" max="12294" width="20.5703125" style="82" customWidth="1"/>
    <col min="12295" max="12295" width="23.28515625" style="82" customWidth="1"/>
    <col min="12296" max="12296" width="18.42578125" style="82" customWidth="1"/>
    <col min="12297" max="12544" width="9.140625" style="82"/>
    <col min="12545" max="12546" width="9.28515625" style="82" bestFit="1" customWidth="1"/>
    <col min="12547" max="12547" width="44.28515625" style="82" customWidth="1"/>
    <col min="12548" max="12548" width="15.28515625" style="82" customWidth="1"/>
    <col min="12549" max="12549" width="19.28515625" style="82" customWidth="1"/>
    <col min="12550" max="12550" width="20.5703125" style="82" customWidth="1"/>
    <col min="12551" max="12551" width="23.28515625" style="82" customWidth="1"/>
    <col min="12552" max="12552" width="18.42578125" style="82" customWidth="1"/>
    <col min="12553" max="12800" width="9.140625" style="82"/>
    <col min="12801" max="12802" width="9.28515625" style="82" bestFit="1" customWidth="1"/>
    <col min="12803" max="12803" width="44.28515625" style="82" customWidth="1"/>
    <col min="12804" max="12804" width="15.28515625" style="82" customWidth="1"/>
    <col min="12805" max="12805" width="19.28515625" style="82" customWidth="1"/>
    <col min="12806" max="12806" width="20.5703125" style="82" customWidth="1"/>
    <col min="12807" max="12807" width="23.28515625" style="82" customWidth="1"/>
    <col min="12808" max="12808" width="18.42578125" style="82" customWidth="1"/>
    <col min="12809" max="13056" width="9.140625" style="82"/>
    <col min="13057" max="13058" width="9.28515625" style="82" bestFit="1" customWidth="1"/>
    <col min="13059" max="13059" width="44.28515625" style="82" customWidth="1"/>
    <col min="13060" max="13060" width="15.28515625" style="82" customWidth="1"/>
    <col min="13061" max="13061" width="19.28515625" style="82" customWidth="1"/>
    <col min="13062" max="13062" width="20.5703125" style="82" customWidth="1"/>
    <col min="13063" max="13063" width="23.28515625" style="82" customWidth="1"/>
    <col min="13064" max="13064" width="18.42578125" style="82" customWidth="1"/>
    <col min="13065" max="13312" width="9.140625" style="82"/>
    <col min="13313" max="13314" width="9.28515625" style="82" bestFit="1" customWidth="1"/>
    <col min="13315" max="13315" width="44.28515625" style="82" customWidth="1"/>
    <col min="13316" max="13316" width="15.28515625" style="82" customWidth="1"/>
    <col min="13317" max="13317" width="19.28515625" style="82" customWidth="1"/>
    <col min="13318" max="13318" width="20.5703125" style="82" customWidth="1"/>
    <col min="13319" max="13319" width="23.28515625" style="82" customWidth="1"/>
    <col min="13320" max="13320" width="18.42578125" style="82" customWidth="1"/>
    <col min="13321" max="13568" width="9.140625" style="82"/>
    <col min="13569" max="13570" width="9.28515625" style="82" bestFit="1" customWidth="1"/>
    <col min="13571" max="13571" width="44.28515625" style="82" customWidth="1"/>
    <col min="13572" max="13572" width="15.28515625" style="82" customWidth="1"/>
    <col min="13573" max="13573" width="19.28515625" style="82" customWidth="1"/>
    <col min="13574" max="13574" width="20.5703125" style="82" customWidth="1"/>
    <col min="13575" max="13575" width="23.28515625" style="82" customWidth="1"/>
    <col min="13576" max="13576" width="18.42578125" style="82" customWidth="1"/>
    <col min="13577" max="13824" width="9.140625" style="82"/>
    <col min="13825" max="13826" width="9.28515625" style="82" bestFit="1" customWidth="1"/>
    <col min="13827" max="13827" width="44.28515625" style="82" customWidth="1"/>
    <col min="13828" max="13828" width="15.28515625" style="82" customWidth="1"/>
    <col min="13829" max="13829" width="19.28515625" style="82" customWidth="1"/>
    <col min="13830" max="13830" width="20.5703125" style="82" customWidth="1"/>
    <col min="13831" max="13831" width="23.28515625" style="82" customWidth="1"/>
    <col min="13832" max="13832" width="18.42578125" style="82" customWidth="1"/>
    <col min="13833" max="14080" width="9.140625" style="82"/>
    <col min="14081" max="14082" width="9.28515625" style="82" bestFit="1" customWidth="1"/>
    <col min="14083" max="14083" width="44.28515625" style="82" customWidth="1"/>
    <col min="14084" max="14084" width="15.28515625" style="82" customWidth="1"/>
    <col min="14085" max="14085" width="19.28515625" style="82" customWidth="1"/>
    <col min="14086" max="14086" width="20.5703125" style="82" customWidth="1"/>
    <col min="14087" max="14087" width="23.28515625" style="82" customWidth="1"/>
    <col min="14088" max="14088" width="18.42578125" style="82" customWidth="1"/>
    <col min="14089" max="14336" width="9.140625" style="82"/>
    <col min="14337" max="14338" width="9.28515625" style="82" bestFit="1" customWidth="1"/>
    <col min="14339" max="14339" width="44.28515625" style="82" customWidth="1"/>
    <col min="14340" max="14340" width="15.28515625" style="82" customWidth="1"/>
    <col min="14341" max="14341" width="19.28515625" style="82" customWidth="1"/>
    <col min="14342" max="14342" width="20.5703125" style="82" customWidth="1"/>
    <col min="14343" max="14343" width="23.28515625" style="82" customWidth="1"/>
    <col min="14344" max="14344" width="18.42578125" style="82" customWidth="1"/>
    <col min="14345" max="14592" width="9.140625" style="82"/>
    <col min="14593" max="14594" width="9.28515625" style="82" bestFit="1" customWidth="1"/>
    <col min="14595" max="14595" width="44.28515625" style="82" customWidth="1"/>
    <col min="14596" max="14596" width="15.28515625" style="82" customWidth="1"/>
    <col min="14597" max="14597" width="19.28515625" style="82" customWidth="1"/>
    <col min="14598" max="14598" width="20.5703125" style="82" customWidth="1"/>
    <col min="14599" max="14599" width="23.28515625" style="82" customWidth="1"/>
    <col min="14600" max="14600" width="18.42578125" style="82" customWidth="1"/>
    <col min="14601" max="14848" width="9.140625" style="82"/>
    <col min="14849" max="14850" width="9.28515625" style="82" bestFit="1" customWidth="1"/>
    <col min="14851" max="14851" width="44.28515625" style="82" customWidth="1"/>
    <col min="14852" max="14852" width="15.28515625" style="82" customWidth="1"/>
    <col min="14853" max="14853" width="19.28515625" style="82" customWidth="1"/>
    <col min="14854" max="14854" width="20.5703125" style="82" customWidth="1"/>
    <col min="14855" max="14855" width="23.28515625" style="82" customWidth="1"/>
    <col min="14856" max="14856" width="18.42578125" style="82" customWidth="1"/>
    <col min="14857" max="15104" width="9.140625" style="82"/>
    <col min="15105" max="15106" width="9.28515625" style="82" bestFit="1" customWidth="1"/>
    <col min="15107" max="15107" width="44.28515625" style="82" customWidth="1"/>
    <col min="15108" max="15108" width="15.28515625" style="82" customWidth="1"/>
    <col min="15109" max="15109" width="19.28515625" style="82" customWidth="1"/>
    <col min="15110" max="15110" width="20.5703125" style="82" customWidth="1"/>
    <col min="15111" max="15111" width="23.28515625" style="82" customWidth="1"/>
    <col min="15112" max="15112" width="18.42578125" style="82" customWidth="1"/>
    <col min="15113" max="15360" width="9.140625" style="82"/>
    <col min="15361" max="15362" width="9.28515625" style="82" bestFit="1" customWidth="1"/>
    <col min="15363" max="15363" width="44.28515625" style="82" customWidth="1"/>
    <col min="15364" max="15364" width="15.28515625" style="82" customWidth="1"/>
    <col min="15365" max="15365" width="19.28515625" style="82" customWidth="1"/>
    <col min="15366" max="15366" width="20.5703125" style="82" customWidth="1"/>
    <col min="15367" max="15367" width="23.28515625" style="82" customWidth="1"/>
    <col min="15368" max="15368" width="18.42578125" style="82" customWidth="1"/>
    <col min="15369" max="15616" width="9.140625" style="82"/>
    <col min="15617" max="15618" width="9.28515625" style="82" bestFit="1" customWidth="1"/>
    <col min="15619" max="15619" width="44.28515625" style="82" customWidth="1"/>
    <col min="15620" max="15620" width="15.28515625" style="82" customWidth="1"/>
    <col min="15621" max="15621" width="19.28515625" style="82" customWidth="1"/>
    <col min="15622" max="15622" width="20.5703125" style="82" customWidth="1"/>
    <col min="15623" max="15623" width="23.28515625" style="82" customWidth="1"/>
    <col min="15624" max="15624" width="18.42578125" style="82" customWidth="1"/>
    <col min="15625" max="15872" width="9.140625" style="82"/>
    <col min="15873" max="15874" width="9.28515625" style="82" bestFit="1" customWidth="1"/>
    <col min="15875" max="15875" width="44.28515625" style="82" customWidth="1"/>
    <col min="15876" max="15876" width="15.28515625" style="82" customWidth="1"/>
    <col min="15877" max="15877" width="19.28515625" style="82" customWidth="1"/>
    <col min="15878" max="15878" width="20.5703125" style="82" customWidth="1"/>
    <col min="15879" max="15879" width="23.28515625" style="82" customWidth="1"/>
    <col min="15880" max="15880" width="18.42578125" style="82" customWidth="1"/>
    <col min="15881" max="16128" width="9.140625" style="82"/>
    <col min="16129" max="16130" width="9.28515625" style="82" bestFit="1" customWidth="1"/>
    <col min="16131" max="16131" width="44.28515625" style="82" customWidth="1"/>
    <col min="16132" max="16132" width="15.28515625" style="82" customWidth="1"/>
    <col min="16133" max="16133" width="19.28515625" style="82" customWidth="1"/>
    <col min="16134" max="16134" width="20.5703125" style="82" customWidth="1"/>
    <col min="16135" max="16135" width="23.28515625" style="82" customWidth="1"/>
    <col min="16136" max="16136" width="18.42578125" style="82" customWidth="1"/>
    <col min="16137" max="16384" width="9.140625" style="82"/>
  </cols>
  <sheetData>
    <row r="1" spans="1:8">
      <c r="A1" s="157" t="s">
        <v>119</v>
      </c>
      <c r="B1" s="157"/>
      <c r="C1" s="157"/>
      <c r="D1" s="157"/>
      <c r="E1" s="157"/>
      <c r="F1" s="157"/>
      <c r="G1" s="157"/>
      <c r="H1" s="157"/>
    </row>
    <row r="2" spans="1:8">
      <c r="A2" s="157" t="s">
        <v>120</v>
      </c>
      <c r="B2" s="157"/>
      <c r="C2" s="157"/>
      <c r="D2" s="157"/>
      <c r="E2" s="157"/>
      <c r="F2" s="157"/>
      <c r="G2" s="157"/>
      <c r="H2" s="157"/>
    </row>
    <row r="3" spans="1:8">
      <c r="A3" s="158" t="s">
        <v>121</v>
      </c>
      <c r="B3" s="158"/>
      <c r="C3" s="158"/>
      <c r="D3" s="158"/>
      <c r="E3" s="158"/>
      <c r="F3" s="158"/>
      <c r="G3" s="158"/>
      <c r="H3" s="158"/>
    </row>
    <row r="5" spans="1:8" ht="47.25" customHeight="1">
      <c r="A5" s="159" t="s">
        <v>378</v>
      </c>
      <c r="B5" s="159"/>
      <c r="C5" s="159"/>
      <c r="D5" s="159"/>
      <c r="E5" s="159"/>
      <c r="F5" s="159"/>
      <c r="G5" s="159"/>
      <c r="H5" s="159"/>
    </row>
    <row r="6" spans="1:8">
      <c r="G6" s="160" t="s">
        <v>40</v>
      </c>
      <c r="H6" s="160"/>
    </row>
    <row r="7" spans="1:8" s="83" customFormat="1" ht="50.25" customHeight="1">
      <c r="A7" s="161" t="s">
        <v>122</v>
      </c>
      <c r="B7" s="162"/>
      <c r="C7" s="165" t="s">
        <v>123</v>
      </c>
      <c r="D7" s="168" t="s">
        <v>124</v>
      </c>
      <c r="E7" s="171" t="s">
        <v>33</v>
      </c>
      <c r="F7" s="171"/>
      <c r="G7" s="171"/>
      <c r="H7" s="171"/>
    </row>
    <row r="8" spans="1:8" s="83" customFormat="1">
      <c r="A8" s="163"/>
      <c r="B8" s="164"/>
      <c r="C8" s="166"/>
      <c r="D8" s="169"/>
      <c r="E8" s="172" t="s">
        <v>125</v>
      </c>
      <c r="F8" s="173"/>
      <c r="G8" s="173"/>
      <c r="H8" s="174"/>
    </row>
    <row r="9" spans="1:8" s="83" customFormat="1" ht="103.5">
      <c r="A9" s="89" t="s">
        <v>2</v>
      </c>
      <c r="B9" s="89" t="s">
        <v>3</v>
      </c>
      <c r="C9" s="167"/>
      <c r="D9" s="170"/>
      <c r="E9" s="87" t="s">
        <v>126</v>
      </c>
      <c r="F9" s="87" t="s">
        <v>127</v>
      </c>
      <c r="G9" s="87" t="s">
        <v>128</v>
      </c>
      <c r="H9" s="87" t="s">
        <v>129</v>
      </c>
    </row>
    <row r="10" spans="1:8" s="83" customFormat="1">
      <c r="A10" s="89"/>
      <c r="B10" s="89"/>
      <c r="C10" s="90" t="s">
        <v>130</v>
      </c>
      <c r="D10" s="91">
        <f>D12+D21+D25+D34+D38+D42+D46+D51+D55+D62+D68+D73+D80+D84+D93+D151+D191+D197+D201+D216+D220+D236+D240+D244+D248+D252+D263+D277+D285+D312+D316+D320+D325+D335+D339+D343+D347+D351+D355+D359+D363+D367+D371+D375</f>
        <v>-5032.7</v>
      </c>
      <c r="E10" s="91">
        <f>E12+E21+E25+E34+E38+E42+E46+E51+E55+E62+E68+E73+E80+E84+E93+E151+E191+E197+E201+E216+E220+E236+E240+E244+E248+E252+E263+E277+E285+E312+E316+E320+E325+E335+E339+E343+E347+E351+E355+E359+E363+E367+E371+E375</f>
        <v>0</v>
      </c>
      <c r="F10" s="91">
        <f>F12+F21+F25+F34+F38+F42+F46+F51+F55+F62+F68+F73+F80+F84+F93+F151+F191+F197+F201+F216+F220+F236+F240+F244+F248+F252+F263+F277+F285+F312+F316+F320+F325+F335+F339+F343+F347+F351+F355+F359+F363+F367+F371+F375</f>
        <v>0</v>
      </c>
      <c r="G10" s="91">
        <f>G12+G21+G25+G34+G38+G42+G46+G51+G55+G62+G68+G73+G80+G84+G93+G151+G191+G197+G201+G216+G220+G236+G240+G244+G248+G252+G263+G277+G285+G312+G316+G320+G325+G335+G339+G343+G347+G351+G355+G359+G363+G367+G371+G375</f>
        <v>-8300</v>
      </c>
      <c r="H10" s="91">
        <f>H12+H21+H25+H34+H38+H42+H46+H51+H55+H62+H68+H73+H80+H84+H93+H151+H191+H197+H201+H216+H220+H236+H240+H244+H248+H252+H263+H277+H285+H312+H316+H320+H325+H335+H339+H343+H347+H351+H355+H359+H363+H367+H371+H375</f>
        <v>3267.2999999999997</v>
      </c>
    </row>
    <row r="11" spans="1:8" s="84" customFormat="1">
      <c r="A11" s="89"/>
      <c r="B11" s="89"/>
      <c r="C11" s="90" t="s">
        <v>131</v>
      </c>
      <c r="D11" s="91"/>
      <c r="E11" s="91"/>
      <c r="F11" s="91"/>
      <c r="G11" s="91"/>
      <c r="H11" s="91"/>
    </row>
    <row r="12" spans="1:8" s="83" customFormat="1">
      <c r="A12" s="39"/>
      <c r="B12" s="92"/>
      <c r="C12" s="92" t="s">
        <v>132</v>
      </c>
      <c r="D12" s="87">
        <f>D14+D15+D16+D19+D17+D18</f>
        <v>-5032.7</v>
      </c>
      <c r="E12" s="87">
        <f>E14+E15</f>
        <v>0</v>
      </c>
      <c r="F12" s="87">
        <f>F14+F15</f>
        <v>0</v>
      </c>
      <c r="G12" s="87">
        <f>G14+G15+G16+G19</f>
        <v>-8300</v>
      </c>
      <c r="H12" s="87">
        <f>H14+H15+H16+H19+H17+H18</f>
        <v>3267.2999999999997</v>
      </c>
    </row>
    <row r="13" spans="1:8" s="83" customFormat="1">
      <c r="A13" s="39"/>
      <c r="B13" s="39"/>
      <c r="C13" s="39" t="s">
        <v>133</v>
      </c>
      <c r="D13" s="85"/>
      <c r="E13" s="85"/>
      <c r="F13" s="85"/>
      <c r="G13" s="85"/>
      <c r="H13" s="85"/>
    </row>
    <row r="14" spans="1:8" s="88" customFormat="1" ht="83.25" customHeight="1">
      <c r="A14" s="86" t="str">
        <f>'1'!A9</f>
        <v xml:space="preserve"> 1213</v>
      </c>
      <c r="B14" s="86" t="str">
        <f>'1'!B52</f>
        <v xml:space="preserve"> 31002</v>
      </c>
      <c r="C14" s="86" t="str">
        <f>'1'!C53</f>
        <v xml:space="preserve">  Կրթության տեսչական մարմնի կարողությունների զարգացում և տեխնիկական հագեցվածության ապահովում</v>
      </c>
      <c r="D14" s="87">
        <f>H14</f>
        <v>-118</v>
      </c>
      <c r="E14" s="87"/>
      <c r="F14" s="87"/>
      <c r="G14" s="87"/>
      <c r="H14" s="87">
        <f>'1'!D52</f>
        <v>-118</v>
      </c>
    </row>
    <row r="15" spans="1:8" s="88" customFormat="1" ht="69">
      <c r="A15" s="86" t="str">
        <f>'1'!A9</f>
        <v xml:space="preserve"> 1213</v>
      </c>
      <c r="B15" s="86">
        <f>'1'!B58</f>
        <v>31003</v>
      </c>
      <c r="C15" s="86" t="str">
        <f>'1'!C59</f>
        <v xml:space="preserve"> Շուկայի վերահսկողության տեսչական մարմնի կարողությունների զարգացում և տեխնիկական հագեցվածության ապահովում</v>
      </c>
      <c r="D15" s="87">
        <f>H15</f>
        <v>4980</v>
      </c>
      <c r="E15" s="87"/>
      <c r="F15" s="87"/>
      <c r="G15" s="87"/>
      <c r="H15" s="87">
        <f>'1'!D58</f>
        <v>4980</v>
      </c>
    </row>
    <row r="16" spans="1:8" s="88" customFormat="1" ht="86.25">
      <c r="A16" s="86" t="str">
        <f>'1'!A9</f>
        <v xml:space="preserve"> 1213</v>
      </c>
      <c r="B16" s="86" t="str">
        <f>'1'!B64</f>
        <v xml:space="preserve"> 31004</v>
      </c>
      <c r="C16" s="86" t="str">
        <f>'1'!C65</f>
        <v xml:space="preserve"> Քաղաքաշինության, տեխնիկական և հրդեհային անվտանգության տեսչական մարմնի կարողությունների զարգացում և տեխնիկական հագեցվածության ապահովում</v>
      </c>
      <c r="D16" s="87">
        <f>H16</f>
        <v>-185.1</v>
      </c>
      <c r="E16" s="87"/>
      <c r="F16" s="87"/>
      <c r="G16" s="87"/>
      <c r="H16" s="87">
        <f>'1'!D64</f>
        <v>-185.1</v>
      </c>
    </row>
    <row r="17" spans="1:8" s="88" customFormat="1" ht="81.75" customHeight="1">
      <c r="A17" s="86" t="str">
        <f>'1'!A9</f>
        <v xml:space="preserve"> 1213</v>
      </c>
      <c r="B17" s="86" t="str">
        <f>'1'!B70</f>
        <v xml:space="preserve"> 31005</v>
      </c>
      <c r="C17" s="86" t="str">
        <f>'1'!C71</f>
        <v xml:space="preserve"> Առողջապահության և աշխատանքի տեսչական մարմնի կարողությունների զարգացում և տեխնիկական հագեցվածության ապահովում</v>
      </c>
      <c r="D17" s="87">
        <f t="shared" ref="D17:D18" si="0">H17</f>
        <v>-1277.9000000000001</v>
      </c>
      <c r="E17" s="87"/>
      <c r="F17" s="87"/>
      <c r="G17" s="87"/>
      <c r="H17" s="87">
        <f>'1'!D70</f>
        <v>-1277.9000000000001</v>
      </c>
    </row>
    <row r="18" spans="1:8" s="88" customFormat="1" ht="51.75">
      <c r="A18" s="86" t="str">
        <f>'1'!A9</f>
        <v xml:space="preserve"> 1213</v>
      </c>
      <c r="B18" s="86" t="str">
        <f>'1'!B76</f>
        <v xml:space="preserve"> 31006</v>
      </c>
      <c r="C18" s="86" t="str">
        <f>'1'!C77</f>
        <v xml:space="preserve"> Սննդամթերքի անվտանգության տեսչական մարմնի տեխնիկական հագեցվածության բարելավում</v>
      </c>
      <c r="D18" s="87">
        <f t="shared" si="0"/>
        <v>-131.69999999999999</v>
      </c>
      <c r="E18" s="87"/>
      <c r="F18" s="87"/>
      <c r="G18" s="87"/>
      <c r="H18" s="87">
        <f>'1'!D76</f>
        <v>-131.69999999999999</v>
      </c>
    </row>
    <row r="19" spans="1:8" s="88" customFormat="1" ht="69">
      <c r="A19" s="86" t="str">
        <f>'1'!A9</f>
        <v xml:space="preserve"> 1213</v>
      </c>
      <c r="B19" s="86" t="str">
        <f>'1'!B82</f>
        <v xml:space="preserve"> 31008</v>
      </c>
      <c r="C19" s="86" t="str">
        <f>'1'!C83</f>
        <v xml:space="preserve"> Քաղաքաշինության, տեխնիկական և հրդեհային անվտանգության տեսչական մարմնի շենքային պայմանների բարելավում</v>
      </c>
      <c r="D19" s="87">
        <f>G19</f>
        <v>-8300</v>
      </c>
      <c r="E19" s="87"/>
      <c r="F19" s="87"/>
      <c r="G19" s="87">
        <f>'1'!D82</f>
        <v>-8300</v>
      </c>
      <c r="H19" s="87"/>
    </row>
  </sheetData>
  <mergeCells count="10">
    <mergeCell ref="A7:B8"/>
    <mergeCell ref="C7:C9"/>
    <mergeCell ref="D7:D9"/>
    <mergeCell ref="E7:H7"/>
    <mergeCell ref="E8:H8"/>
    <mergeCell ref="A1:H1"/>
    <mergeCell ref="A2:H2"/>
    <mergeCell ref="A3:H3"/>
    <mergeCell ref="A5:H5"/>
    <mergeCell ref="G6:H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4"/>
  <sheetViews>
    <sheetView topLeftCell="A178" zoomScaleNormal="100" zoomScaleSheetLayoutView="115" zoomScalePageLayoutView="120" workbookViewId="0">
      <selection activeCell="F40" sqref="F40"/>
    </sheetView>
  </sheetViews>
  <sheetFormatPr defaultColWidth="9.140625" defaultRowHeight="17.25"/>
  <cols>
    <col min="1" max="3" width="7.5703125" style="46" customWidth="1"/>
    <col min="4" max="4" width="9.42578125" style="50" bestFit="1" customWidth="1"/>
    <col min="5" max="5" width="9.140625" style="51" customWidth="1"/>
    <col min="6" max="6" width="89.28515625" style="46" customWidth="1"/>
    <col min="7" max="7" width="31" style="72" customWidth="1"/>
    <col min="8" max="8" width="16.42578125" style="46" bestFit="1" customWidth="1"/>
    <col min="9" max="10" width="16.7109375" style="46" bestFit="1" customWidth="1"/>
    <col min="11" max="11" width="16.85546875" style="46" customWidth="1"/>
    <col min="12" max="12" width="18.140625" style="46" bestFit="1" customWidth="1"/>
    <col min="13" max="13" width="14.28515625" style="46" customWidth="1"/>
    <col min="14" max="14" width="13.140625" style="46" customWidth="1"/>
    <col min="15" max="15" width="15" style="46" customWidth="1"/>
    <col min="16" max="16" width="14.140625" style="46" customWidth="1"/>
    <col min="17" max="18" width="9.140625" style="46"/>
    <col min="19" max="19" width="17.85546875" style="46" customWidth="1"/>
    <col min="20" max="16384" width="9.140625" style="46"/>
  </cols>
  <sheetData>
    <row r="1" spans="1:16" ht="56.25" customHeight="1">
      <c r="A1" s="177" t="s">
        <v>139</v>
      </c>
      <c r="B1" s="177"/>
      <c r="C1" s="177"/>
      <c r="D1" s="177"/>
      <c r="E1" s="177"/>
      <c r="F1" s="177"/>
      <c r="G1" s="177"/>
      <c r="J1" s="47"/>
      <c r="K1" s="47"/>
    </row>
    <row r="2" spans="1:16">
      <c r="A2" s="117"/>
      <c r="B2" s="117"/>
      <c r="C2" s="117"/>
      <c r="D2" s="117"/>
      <c r="E2" s="117"/>
      <c r="F2" s="117"/>
      <c r="G2" s="117"/>
      <c r="I2" s="48"/>
      <c r="J2" s="48"/>
      <c r="K2" s="48"/>
      <c r="L2" s="49"/>
    </row>
    <row r="3" spans="1:16" ht="37.5" customHeight="1">
      <c r="A3" s="151" t="s">
        <v>43</v>
      </c>
      <c r="B3" s="151"/>
      <c r="C3" s="151"/>
      <c r="D3" s="151"/>
      <c r="E3" s="151"/>
      <c r="F3" s="151"/>
      <c r="G3" s="151"/>
    </row>
    <row r="4" spans="1:16" ht="17.25" customHeight="1">
      <c r="G4" s="124" t="s">
        <v>40</v>
      </c>
      <c r="I4" s="49"/>
      <c r="K4" s="47"/>
      <c r="L4" s="47"/>
    </row>
    <row r="5" spans="1:16" ht="124.5" customHeight="1">
      <c r="A5" s="175" t="s">
        <v>37</v>
      </c>
      <c r="B5" s="175"/>
      <c r="C5" s="175"/>
      <c r="D5" s="175" t="s">
        <v>13</v>
      </c>
      <c r="E5" s="175"/>
      <c r="F5" s="176" t="s">
        <v>14</v>
      </c>
      <c r="G5" s="116" t="s">
        <v>33</v>
      </c>
      <c r="H5" s="47"/>
      <c r="K5" s="47"/>
      <c r="L5" s="47"/>
    </row>
    <row r="6" spans="1:16" ht="83.25" customHeight="1">
      <c r="A6" s="52" t="s">
        <v>15</v>
      </c>
      <c r="B6" s="52" t="s">
        <v>16</v>
      </c>
      <c r="C6" s="52" t="s">
        <v>17</v>
      </c>
      <c r="D6" s="52" t="s">
        <v>2</v>
      </c>
      <c r="E6" s="52" t="s">
        <v>30</v>
      </c>
      <c r="F6" s="176"/>
      <c r="G6" s="53" t="s">
        <v>4</v>
      </c>
      <c r="I6" s="54"/>
    </row>
    <row r="7" spans="1:16" ht="27" customHeight="1">
      <c r="A7" s="55"/>
      <c r="B7" s="55"/>
      <c r="C7" s="55"/>
      <c r="D7" s="55"/>
      <c r="E7" s="56"/>
      <c r="F7" s="57" t="s">
        <v>18</v>
      </c>
      <c r="G7" s="58">
        <f>(G8+G168)</f>
        <v>0</v>
      </c>
      <c r="H7" s="59"/>
      <c r="I7" s="59"/>
      <c r="J7" s="59"/>
      <c r="K7" s="59"/>
      <c r="L7" s="59"/>
      <c r="M7" s="49"/>
      <c r="O7" s="48"/>
      <c r="P7" s="48"/>
    </row>
    <row r="8" spans="1:16" ht="27" customHeight="1">
      <c r="A8" s="60"/>
      <c r="B8" s="60"/>
      <c r="C8" s="60"/>
      <c r="D8" s="60"/>
      <c r="E8" s="61"/>
      <c r="F8" s="62" t="s">
        <v>39</v>
      </c>
      <c r="G8" s="63">
        <f>G9+G149</f>
        <v>0</v>
      </c>
      <c r="H8" s="59"/>
      <c r="I8" s="59"/>
      <c r="J8" s="59"/>
      <c r="K8" s="59"/>
      <c r="L8" s="59"/>
      <c r="M8" s="49"/>
      <c r="O8" s="48"/>
      <c r="P8" s="48"/>
    </row>
    <row r="9" spans="1:16" s="14" customFormat="1">
      <c r="A9" s="119" t="s">
        <v>45</v>
      </c>
      <c r="B9" s="40"/>
      <c r="C9" s="40"/>
      <c r="D9" s="40"/>
      <c r="E9" s="40"/>
      <c r="F9" s="119" t="s">
        <v>46</v>
      </c>
      <c r="G9" s="15">
        <f>G11</f>
        <v>3100.0000000000023</v>
      </c>
    </row>
    <row r="10" spans="1:16" s="14" customFormat="1">
      <c r="A10" s="40"/>
      <c r="B10" s="40"/>
      <c r="C10" s="40"/>
      <c r="D10" s="40"/>
      <c r="E10" s="40"/>
      <c r="F10" s="40" t="s">
        <v>12</v>
      </c>
      <c r="G10" s="40"/>
    </row>
    <row r="11" spans="1:16" s="14" customFormat="1" ht="34.5">
      <c r="A11" s="40"/>
      <c r="B11" s="18" t="s">
        <v>73</v>
      </c>
      <c r="C11" s="17"/>
      <c r="D11" s="40"/>
      <c r="E11" s="40"/>
      <c r="F11" s="119" t="s">
        <v>74</v>
      </c>
      <c r="G11" s="15">
        <f>G13</f>
        <v>3100.0000000000023</v>
      </c>
    </row>
    <row r="12" spans="1:16" s="14" customFormat="1">
      <c r="A12" s="40"/>
      <c r="B12" s="17"/>
      <c r="C12" s="17"/>
      <c r="D12" s="40"/>
      <c r="E12" s="40"/>
      <c r="F12" s="40" t="s">
        <v>12</v>
      </c>
      <c r="G12" s="40"/>
    </row>
    <row r="13" spans="1:16" s="14" customFormat="1">
      <c r="A13" s="40"/>
      <c r="B13" s="17"/>
      <c r="C13" s="18" t="s">
        <v>73</v>
      </c>
      <c r="D13" s="40"/>
      <c r="E13" s="40"/>
      <c r="F13" s="119" t="s">
        <v>75</v>
      </c>
      <c r="G13" s="15">
        <f>G17</f>
        <v>3100.0000000000023</v>
      </c>
    </row>
    <row r="14" spans="1:16" s="14" customFormat="1">
      <c r="A14" s="40"/>
      <c r="B14" s="40"/>
      <c r="C14" s="40"/>
      <c r="D14" s="40"/>
      <c r="E14" s="40"/>
      <c r="F14" s="40" t="s">
        <v>12</v>
      </c>
      <c r="G14" s="40"/>
    </row>
    <row r="15" spans="1:16" ht="19.5" customHeight="1">
      <c r="A15" s="64"/>
      <c r="B15" s="64"/>
      <c r="C15" s="64"/>
      <c r="D15" s="65"/>
      <c r="E15" s="66"/>
      <c r="F15" s="67" t="s">
        <v>39</v>
      </c>
      <c r="G15" s="68">
        <f>G17</f>
        <v>3100.0000000000023</v>
      </c>
      <c r="J15" s="48"/>
    </row>
    <row r="16" spans="1:16" ht="19.5" customHeight="1">
      <c r="A16" s="69"/>
      <c r="B16" s="69"/>
      <c r="C16" s="69"/>
      <c r="D16" s="69"/>
      <c r="E16" s="116"/>
      <c r="F16" s="69" t="s">
        <v>12</v>
      </c>
      <c r="G16" s="19"/>
      <c r="J16" s="48"/>
      <c r="P16" s="47"/>
    </row>
    <row r="17" spans="1:7" s="14" customFormat="1">
      <c r="A17" s="40"/>
      <c r="B17" s="40"/>
      <c r="C17" s="40"/>
      <c r="D17" s="40" t="str">
        <f>'1'!A9</f>
        <v xml:space="preserve"> 1213</v>
      </c>
      <c r="E17" s="40"/>
      <c r="F17" s="40" t="str">
        <f>'1'!C10</f>
        <v xml:space="preserve"> Տեսչական վերահսկողության ծրագիր</v>
      </c>
      <c r="G17" s="13">
        <f>G34+G48+G95+G104+G113+G140+G19+G57+G72+G122+G131</f>
        <v>3100.0000000000023</v>
      </c>
    </row>
    <row r="18" spans="1:7" s="14" customFormat="1">
      <c r="A18" s="40"/>
      <c r="B18" s="40"/>
      <c r="C18" s="40"/>
      <c r="D18" s="40"/>
      <c r="E18" s="40"/>
      <c r="F18" s="40" t="s">
        <v>12</v>
      </c>
      <c r="G18" s="40"/>
    </row>
    <row r="19" spans="1:7" s="14" customFormat="1">
      <c r="A19" s="40"/>
      <c r="B19" s="40"/>
      <c r="C19" s="40"/>
      <c r="D19" s="40"/>
      <c r="E19" s="40" t="str">
        <f>'[1]1'!B16</f>
        <v xml:space="preserve"> 11002</v>
      </c>
      <c r="F19" s="40" t="str">
        <f>'[1]1'!C17</f>
        <v xml:space="preserve"> Բնապահպանության ոլորտում վերահսկողության ծառայություններ</v>
      </c>
      <c r="G19" s="45">
        <f>G21</f>
        <v>-9634.9</v>
      </c>
    </row>
    <row r="20" spans="1:7" s="14" customFormat="1">
      <c r="A20" s="40"/>
      <c r="B20" s="40"/>
      <c r="C20" s="40"/>
      <c r="D20" s="40"/>
      <c r="E20" s="40"/>
      <c r="F20" s="40" t="s">
        <v>19</v>
      </c>
      <c r="G20" s="40"/>
    </row>
    <row r="21" spans="1:7" s="14" customFormat="1">
      <c r="A21" s="40"/>
      <c r="B21" s="40"/>
      <c r="C21" s="40"/>
      <c r="D21" s="40"/>
      <c r="E21" s="40"/>
      <c r="F21" s="81" t="s">
        <v>35</v>
      </c>
      <c r="G21" s="16">
        <f>G23</f>
        <v>-9634.9</v>
      </c>
    </row>
    <row r="22" spans="1:7" s="14" customFormat="1" ht="18.75" customHeight="1">
      <c r="A22" s="40"/>
      <c r="B22" s="40"/>
      <c r="C22" s="40"/>
      <c r="D22" s="40"/>
      <c r="E22" s="40"/>
      <c r="F22" s="40" t="s">
        <v>20</v>
      </c>
      <c r="G22" s="40"/>
    </row>
    <row r="23" spans="1:7" s="14" customFormat="1">
      <c r="A23" s="40"/>
      <c r="B23" s="40"/>
      <c r="C23" s="40"/>
      <c r="D23" s="40"/>
      <c r="E23" s="40"/>
      <c r="F23" s="40" t="s">
        <v>18</v>
      </c>
      <c r="G23" s="45">
        <f t="shared" ref="G23:G26" si="0">G24</f>
        <v>-9634.9</v>
      </c>
    </row>
    <row r="24" spans="1:7" s="14" customFormat="1">
      <c r="A24" s="40"/>
      <c r="B24" s="40"/>
      <c r="C24" s="40"/>
      <c r="D24" s="40"/>
      <c r="E24" s="40"/>
      <c r="F24" s="40" t="s">
        <v>32</v>
      </c>
      <c r="G24" s="45">
        <f t="shared" si="0"/>
        <v>-9634.9</v>
      </c>
    </row>
    <row r="25" spans="1:7" s="14" customFormat="1">
      <c r="A25" s="40"/>
      <c r="B25" s="40"/>
      <c r="C25" s="40"/>
      <c r="D25" s="40"/>
      <c r="E25" s="40"/>
      <c r="F25" s="40" t="s">
        <v>47</v>
      </c>
      <c r="G25" s="45">
        <f>G26+G28+G30</f>
        <v>-9634.9</v>
      </c>
    </row>
    <row r="26" spans="1:7" s="14" customFormat="1">
      <c r="A26" s="40"/>
      <c r="B26" s="40"/>
      <c r="C26" s="40"/>
      <c r="D26" s="40"/>
      <c r="E26" s="40"/>
      <c r="F26" s="40" t="s">
        <v>48</v>
      </c>
      <c r="G26" s="45">
        <f t="shared" si="0"/>
        <v>-2304</v>
      </c>
    </row>
    <row r="27" spans="1:7" s="14" customFormat="1">
      <c r="A27" s="40"/>
      <c r="B27" s="40"/>
      <c r="C27" s="40"/>
      <c r="D27" s="40"/>
      <c r="E27" s="40"/>
      <c r="F27" s="40" t="s">
        <v>50</v>
      </c>
      <c r="G27" s="45">
        <v>-2304</v>
      </c>
    </row>
    <row r="28" spans="1:7" s="14" customFormat="1">
      <c r="A28" s="40"/>
      <c r="B28" s="40"/>
      <c r="C28" s="40"/>
      <c r="D28" s="40"/>
      <c r="E28" s="40"/>
      <c r="F28" s="40" t="s">
        <v>106</v>
      </c>
      <c r="G28" s="13">
        <f>G29</f>
        <v>-465.6</v>
      </c>
    </row>
    <row r="29" spans="1:7" s="14" customFormat="1">
      <c r="A29" s="40"/>
      <c r="B29" s="40"/>
      <c r="C29" s="40"/>
      <c r="D29" s="40"/>
      <c r="E29" s="40"/>
      <c r="F29" s="40" t="s">
        <v>107</v>
      </c>
      <c r="G29" s="13">
        <v>-465.6</v>
      </c>
    </row>
    <row r="30" spans="1:7" s="14" customFormat="1">
      <c r="A30" s="40"/>
      <c r="B30" s="40"/>
      <c r="C30" s="40"/>
      <c r="D30" s="40"/>
      <c r="E30" s="40"/>
      <c r="F30" s="40" t="s">
        <v>81</v>
      </c>
      <c r="G30" s="45">
        <f>G31+G32+G33</f>
        <v>-6865.3</v>
      </c>
    </row>
    <row r="31" spans="1:7" s="14" customFormat="1">
      <c r="A31" s="40"/>
      <c r="B31" s="40"/>
      <c r="C31" s="40"/>
      <c r="D31" s="40"/>
      <c r="E31" s="40"/>
      <c r="F31" s="40" t="s">
        <v>153</v>
      </c>
      <c r="G31" s="45">
        <v>-852.4</v>
      </c>
    </row>
    <row r="32" spans="1:7" s="14" customFormat="1">
      <c r="A32" s="40"/>
      <c r="B32" s="40"/>
      <c r="C32" s="40"/>
      <c r="D32" s="40"/>
      <c r="E32" s="40"/>
      <c r="F32" s="40" t="s">
        <v>82</v>
      </c>
      <c r="G32" s="45">
        <v>-5693.8</v>
      </c>
    </row>
    <row r="33" spans="1:7" s="14" customFormat="1">
      <c r="A33" s="40"/>
      <c r="B33" s="40"/>
      <c r="C33" s="40"/>
      <c r="D33" s="40"/>
      <c r="E33" s="40"/>
      <c r="F33" s="40" t="s">
        <v>154</v>
      </c>
      <c r="G33" s="45">
        <v>-319.10000000000002</v>
      </c>
    </row>
    <row r="34" spans="1:7" s="14" customFormat="1">
      <c r="A34" s="40"/>
      <c r="B34" s="40"/>
      <c r="C34" s="40"/>
      <c r="D34" s="40"/>
      <c r="E34" s="40" t="str">
        <f>'1'!B22</f>
        <v xml:space="preserve"> 11003</v>
      </c>
      <c r="F34" s="40" t="str">
        <f>'1'!C23</f>
        <v xml:space="preserve"> Կրթության ոլորտում վերահսկողության ծառայություններ</v>
      </c>
      <c r="G34" s="13">
        <f>G36</f>
        <v>3167.5</v>
      </c>
    </row>
    <row r="35" spans="1:7" s="14" customFormat="1">
      <c r="A35" s="40"/>
      <c r="B35" s="40"/>
      <c r="C35" s="40"/>
      <c r="D35" s="40"/>
      <c r="E35" s="40"/>
      <c r="F35" s="40" t="s">
        <v>19</v>
      </c>
      <c r="G35" s="40"/>
    </row>
    <row r="36" spans="1:7" s="14" customFormat="1">
      <c r="A36" s="40"/>
      <c r="B36" s="40"/>
      <c r="C36" s="40"/>
      <c r="D36" s="40"/>
      <c r="E36" s="40"/>
      <c r="F36" s="81" t="s">
        <v>35</v>
      </c>
      <c r="G36" s="16">
        <f>G38</f>
        <v>3167.5</v>
      </c>
    </row>
    <row r="37" spans="1:7" s="14" customFormat="1" ht="18.75" customHeight="1">
      <c r="A37" s="40"/>
      <c r="B37" s="40"/>
      <c r="C37" s="40"/>
      <c r="D37" s="40"/>
      <c r="E37" s="40"/>
      <c r="F37" s="40" t="s">
        <v>20</v>
      </c>
      <c r="G37" s="40"/>
    </row>
    <row r="38" spans="1:7" s="14" customFormat="1">
      <c r="A38" s="40"/>
      <c r="B38" s="40"/>
      <c r="C38" s="40"/>
      <c r="D38" s="40"/>
      <c r="E38" s="40"/>
      <c r="F38" s="40" t="s">
        <v>18</v>
      </c>
      <c r="G38" s="45">
        <f t="shared" ref="G38:G39" si="1">G39</f>
        <v>3167.5</v>
      </c>
    </row>
    <row r="39" spans="1:7" s="14" customFormat="1">
      <c r="A39" s="40"/>
      <c r="B39" s="40"/>
      <c r="C39" s="40"/>
      <c r="D39" s="40"/>
      <c r="E39" s="40"/>
      <c r="F39" s="40" t="s">
        <v>32</v>
      </c>
      <c r="G39" s="45">
        <f t="shared" si="1"/>
        <v>3167.5</v>
      </c>
    </row>
    <row r="40" spans="1:7" s="14" customFormat="1">
      <c r="A40" s="40"/>
      <c r="B40" s="40"/>
      <c r="C40" s="40"/>
      <c r="D40" s="40"/>
      <c r="E40" s="40"/>
      <c r="F40" s="40" t="s">
        <v>47</v>
      </c>
      <c r="G40" s="45">
        <f>G41+G44+G46</f>
        <v>3167.5</v>
      </c>
    </row>
    <row r="41" spans="1:7" s="14" customFormat="1">
      <c r="A41" s="40"/>
      <c r="B41" s="40"/>
      <c r="C41" s="40"/>
      <c r="D41" s="40"/>
      <c r="E41" s="40"/>
      <c r="F41" s="40" t="s">
        <v>48</v>
      </c>
      <c r="G41" s="45">
        <f>G43+G42</f>
        <v>-200</v>
      </c>
    </row>
    <row r="42" spans="1:7" s="14" customFormat="1">
      <c r="A42" s="40"/>
      <c r="B42" s="40"/>
      <c r="C42" s="40"/>
      <c r="D42" s="40"/>
      <c r="E42" s="40"/>
      <c r="F42" s="40" t="s">
        <v>114</v>
      </c>
      <c r="G42" s="45">
        <v>-100</v>
      </c>
    </row>
    <row r="43" spans="1:7" s="14" customFormat="1">
      <c r="A43" s="40"/>
      <c r="B43" s="40"/>
      <c r="C43" s="40"/>
      <c r="D43" s="40"/>
      <c r="E43" s="40"/>
      <c r="F43" s="40" t="s">
        <v>49</v>
      </c>
      <c r="G43" s="45">
        <v>-100</v>
      </c>
    </row>
    <row r="44" spans="1:7" s="14" customFormat="1">
      <c r="A44" s="40"/>
      <c r="B44" s="40"/>
      <c r="C44" s="40"/>
      <c r="D44" s="40"/>
      <c r="E44" s="40"/>
      <c r="F44" s="40" t="s">
        <v>106</v>
      </c>
      <c r="G44" s="13">
        <f>G45</f>
        <v>3700</v>
      </c>
    </row>
    <row r="45" spans="1:7" s="14" customFormat="1">
      <c r="A45" s="40"/>
      <c r="B45" s="40"/>
      <c r="C45" s="40"/>
      <c r="D45" s="40"/>
      <c r="E45" s="40"/>
      <c r="F45" s="40" t="s">
        <v>107</v>
      </c>
      <c r="G45" s="13">
        <v>3700</v>
      </c>
    </row>
    <row r="46" spans="1:7" s="14" customFormat="1">
      <c r="A46" s="40"/>
      <c r="B46" s="40"/>
      <c r="C46" s="40"/>
      <c r="D46" s="40"/>
      <c r="E46" s="40"/>
      <c r="F46" s="40" t="s">
        <v>81</v>
      </c>
      <c r="G46" s="45">
        <f>G47</f>
        <v>-332.5</v>
      </c>
    </row>
    <row r="47" spans="1:7" s="14" customFormat="1" ht="20.25" customHeight="1">
      <c r="A47" s="40"/>
      <c r="B47" s="40"/>
      <c r="C47" s="40"/>
      <c r="D47" s="40"/>
      <c r="E47" s="40"/>
      <c r="F47" s="40" t="s">
        <v>82</v>
      </c>
      <c r="G47" s="45">
        <v>-332.5</v>
      </c>
    </row>
    <row r="48" spans="1:7" s="14" customFormat="1" ht="23.25" customHeight="1">
      <c r="A48" s="40"/>
      <c r="B48" s="40"/>
      <c r="C48" s="40"/>
      <c r="D48" s="40"/>
      <c r="E48" s="40" t="str">
        <f>'1'!B28</f>
        <v xml:space="preserve"> 11004</v>
      </c>
      <c r="F48" s="40" t="str">
        <f>'1'!C29</f>
        <v xml:space="preserve"> Շուկայի վերահսկողության ծառայություններ</v>
      </c>
      <c r="G48" s="45">
        <f>G50</f>
        <v>-1880</v>
      </c>
    </row>
    <row r="49" spans="1:7" s="14" customFormat="1">
      <c r="A49" s="40"/>
      <c r="B49" s="40"/>
      <c r="C49" s="40"/>
      <c r="D49" s="40"/>
      <c r="E49" s="40"/>
      <c r="F49" s="40" t="s">
        <v>19</v>
      </c>
      <c r="G49" s="40"/>
    </row>
    <row r="50" spans="1:7" s="14" customFormat="1">
      <c r="A50" s="40"/>
      <c r="B50" s="40"/>
      <c r="C50" s="40"/>
      <c r="D50" s="40"/>
      <c r="E50" s="40"/>
      <c r="F50" s="81" t="s">
        <v>35</v>
      </c>
      <c r="G50" s="16">
        <f>G52</f>
        <v>-1880</v>
      </c>
    </row>
    <row r="51" spans="1:7" s="14" customFormat="1" ht="18.75" customHeight="1">
      <c r="A51" s="40"/>
      <c r="B51" s="40"/>
      <c r="C51" s="40"/>
      <c r="D51" s="40"/>
      <c r="E51" s="40"/>
      <c r="F51" s="40" t="s">
        <v>20</v>
      </c>
      <c r="G51" s="40"/>
    </row>
    <row r="52" spans="1:7" s="14" customFormat="1">
      <c r="A52" s="40"/>
      <c r="B52" s="40"/>
      <c r="C52" s="40"/>
      <c r="D52" s="40"/>
      <c r="E52" s="40"/>
      <c r="F52" s="40" t="s">
        <v>18</v>
      </c>
      <c r="G52" s="45">
        <f t="shared" ref="G52:G55" si="2">G53</f>
        <v>-1880</v>
      </c>
    </row>
    <row r="53" spans="1:7" s="14" customFormat="1">
      <c r="A53" s="40"/>
      <c r="B53" s="40"/>
      <c r="C53" s="40"/>
      <c r="D53" s="40"/>
      <c r="E53" s="40"/>
      <c r="F53" s="40" t="s">
        <v>32</v>
      </c>
      <c r="G53" s="45">
        <f t="shared" si="2"/>
        <v>-1880</v>
      </c>
    </row>
    <row r="54" spans="1:7" s="14" customFormat="1">
      <c r="A54" s="40"/>
      <c r="B54" s="40"/>
      <c r="C54" s="40"/>
      <c r="D54" s="40"/>
      <c r="E54" s="40"/>
      <c r="F54" s="40" t="s">
        <v>47</v>
      </c>
      <c r="G54" s="45">
        <f t="shared" si="2"/>
        <v>-1880</v>
      </c>
    </row>
    <row r="55" spans="1:7" s="14" customFormat="1">
      <c r="A55" s="40"/>
      <c r="B55" s="40"/>
      <c r="C55" s="40"/>
      <c r="D55" s="40"/>
      <c r="E55" s="40"/>
      <c r="F55" s="40" t="s">
        <v>48</v>
      </c>
      <c r="G55" s="45">
        <f t="shared" si="2"/>
        <v>-1880</v>
      </c>
    </row>
    <row r="56" spans="1:7" s="14" customFormat="1">
      <c r="A56" s="40"/>
      <c r="B56" s="40"/>
      <c r="C56" s="40"/>
      <c r="D56" s="40"/>
      <c r="E56" s="40"/>
      <c r="F56" s="40" t="s">
        <v>50</v>
      </c>
      <c r="G56" s="45">
        <v>-1880</v>
      </c>
    </row>
    <row r="57" spans="1:7" s="14" customFormat="1" ht="34.5">
      <c r="A57" s="40"/>
      <c r="B57" s="40"/>
      <c r="C57" s="40"/>
      <c r="D57" s="40"/>
      <c r="E57" s="40" t="str">
        <f>'[1]1'!B40</f>
        <v xml:space="preserve"> 11006</v>
      </c>
      <c r="F57" s="40" t="str">
        <f>'[1]1'!C41</f>
        <v xml:space="preserve"> Քաղաքաշինության և ճարտարապետության բնագավառում վերահսկողության ծառայություններ</v>
      </c>
      <c r="G57" s="13">
        <f>G59</f>
        <v>-6849.1</v>
      </c>
    </row>
    <row r="58" spans="1:7" s="14" customFormat="1">
      <c r="A58" s="40"/>
      <c r="B58" s="40"/>
      <c r="C58" s="40"/>
      <c r="D58" s="40"/>
      <c r="E58" s="40"/>
      <c r="F58" s="40" t="s">
        <v>19</v>
      </c>
      <c r="G58" s="40"/>
    </row>
    <row r="59" spans="1:7" s="14" customFormat="1">
      <c r="A59" s="40"/>
      <c r="B59" s="40"/>
      <c r="C59" s="40"/>
      <c r="D59" s="40"/>
      <c r="E59" s="40"/>
      <c r="F59" s="81" t="s">
        <v>35</v>
      </c>
      <c r="G59" s="16">
        <f>G61</f>
        <v>-6849.1</v>
      </c>
    </row>
    <row r="60" spans="1:7" s="14" customFormat="1" ht="18.75" customHeight="1">
      <c r="A60" s="40"/>
      <c r="B60" s="40"/>
      <c r="C60" s="40"/>
      <c r="D60" s="40"/>
      <c r="E60" s="40"/>
      <c r="F60" s="40" t="s">
        <v>20</v>
      </c>
      <c r="G60" s="40"/>
    </row>
    <row r="61" spans="1:7" s="14" customFormat="1">
      <c r="A61" s="40"/>
      <c r="B61" s="40"/>
      <c r="C61" s="40"/>
      <c r="D61" s="40"/>
      <c r="E61" s="40"/>
      <c r="F61" s="40" t="s">
        <v>18</v>
      </c>
      <c r="G61" s="45">
        <f t="shared" ref="G61:G62" si="3">G62</f>
        <v>-6849.1</v>
      </c>
    </row>
    <row r="62" spans="1:7" s="14" customFormat="1">
      <c r="A62" s="40"/>
      <c r="B62" s="40"/>
      <c r="C62" s="40"/>
      <c r="D62" s="40"/>
      <c r="E62" s="40"/>
      <c r="F62" s="40" t="s">
        <v>32</v>
      </c>
      <c r="G62" s="45">
        <f t="shared" si="3"/>
        <v>-6849.1</v>
      </c>
    </row>
    <row r="63" spans="1:7" s="14" customFormat="1">
      <c r="A63" s="40"/>
      <c r="B63" s="40"/>
      <c r="C63" s="40"/>
      <c r="D63" s="40"/>
      <c r="E63" s="40"/>
      <c r="F63" s="40" t="s">
        <v>47</v>
      </c>
      <c r="G63" s="45">
        <f>G64+G68+G70+G66</f>
        <v>-6849.1</v>
      </c>
    </row>
    <row r="64" spans="1:7" s="14" customFormat="1">
      <c r="A64" s="40"/>
      <c r="B64" s="40"/>
      <c r="C64" s="40"/>
      <c r="D64" s="40"/>
      <c r="E64" s="40"/>
      <c r="F64" s="40" t="s">
        <v>155</v>
      </c>
      <c r="G64" s="45">
        <f t="shared" ref="G64" si="4">G65</f>
        <v>-564</v>
      </c>
    </row>
    <row r="65" spans="1:7" s="14" customFormat="1">
      <c r="A65" s="40"/>
      <c r="B65" s="40"/>
      <c r="C65" s="40"/>
      <c r="D65" s="40"/>
      <c r="E65" s="40"/>
      <c r="F65" s="40" t="s">
        <v>156</v>
      </c>
      <c r="G65" s="45">
        <v>-564</v>
      </c>
    </row>
    <row r="66" spans="1:7" s="14" customFormat="1">
      <c r="A66" s="40"/>
      <c r="B66" s="40"/>
      <c r="C66" s="40"/>
      <c r="D66" s="40"/>
      <c r="E66" s="40"/>
      <c r="F66" s="121" t="s">
        <v>48</v>
      </c>
      <c r="G66" s="13">
        <f>G67</f>
        <v>-5000</v>
      </c>
    </row>
    <row r="67" spans="1:7" s="14" customFormat="1">
      <c r="A67" s="40"/>
      <c r="B67" s="40"/>
      <c r="C67" s="40"/>
      <c r="D67" s="40"/>
      <c r="E67" s="40"/>
      <c r="F67" s="121" t="s">
        <v>50</v>
      </c>
      <c r="G67" s="13">
        <v>-5000</v>
      </c>
    </row>
    <row r="68" spans="1:7" s="14" customFormat="1">
      <c r="A68" s="40"/>
      <c r="B68" s="40"/>
      <c r="C68" s="40"/>
      <c r="D68" s="40"/>
      <c r="E68" s="40"/>
      <c r="F68" s="40" t="s">
        <v>106</v>
      </c>
      <c r="G68" s="13">
        <f>G69</f>
        <v>-1185.0999999999999</v>
      </c>
    </row>
    <row r="69" spans="1:7" s="14" customFormat="1">
      <c r="A69" s="40"/>
      <c r="B69" s="40"/>
      <c r="C69" s="40"/>
      <c r="D69" s="40"/>
      <c r="E69" s="40"/>
      <c r="F69" s="40" t="s">
        <v>107</v>
      </c>
      <c r="G69" s="13">
        <v>-1185.0999999999999</v>
      </c>
    </row>
    <row r="70" spans="1:7" s="14" customFormat="1">
      <c r="A70" s="40"/>
      <c r="B70" s="40"/>
      <c r="C70" s="40"/>
      <c r="D70" s="40"/>
      <c r="E70" s="40"/>
      <c r="F70" s="40" t="s">
        <v>81</v>
      </c>
      <c r="G70" s="45">
        <f>G71</f>
        <v>-100</v>
      </c>
    </row>
    <row r="71" spans="1:7" s="14" customFormat="1">
      <c r="A71" s="40"/>
      <c r="B71" s="40"/>
      <c r="C71" s="40"/>
      <c r="D71" s="40"/>
      <c r="E71" s="40"/>
      <c r="F71" s="40" t="s">
        <v>154</v>
      </c>
      <c r="G71" s="45">
        <v>-100</v>
      </c>
    </row>
    <row r="72" spans="1:7" s="14" customFormat="1" ht="34.5">
      <c r="A72" s="40"/>
      <c r="B72" s="40"/>
      <c r="C72" s="40"/>
      <c r="D72" s="120"/>
      <c r="E72" s="40" t="str">
        <f>'1'!B46</f>
        <v xml:space="preserve"> 11007</v>
      </c>
      <c r="F72" s="40" t="str">
        <f>'1'!C47</f>
        <v xml:space="preserve"> Սննդամթերքի անվտանգության բնագավառում վերահսկողության իրականացման ծառայություններ</v>
      </c>
      <c r="G72" s="13">
        <f>G74</f>
        <v>23329.200000000001</v>
      </c>
    </row>
    <row r="73" spans="1:7" s="14" customFormat="1">
      <c r="A73" s="40"/>
      <c r="B73" s="40"/>
      <c r="C73" s="40"/>
      <c r="D73" s="40"/>
      <c r="E73" s="40"/>
      <c r="F73" s="40" t="s">
        <v>19</v>
      </c>
      <c r="G73" s="40"/>
    </row>
    <row r="74" spans="1:7" s="14" customFormat="1">
      <c r="A74" s="40"/>
      <c r="B74" s="40"/>
      <c r="C74" s="40"/>
      <c r="D74" s="40"/>
      <c r="E74" s="40"/>
      <c r="F74" s="81" t="s">
        <v>35</v>
      </c>
      <c r="G74" s="16">
        <f>G76</f>
        <v>23329.200000000001</v>
      </c>
    </row>
    <row r="75" spans="1:7" s="14" customFormat="1" ht="18.75" customHeight="1">
      <c r="A75" s="40"/>
      <c r="B75" s="40"/>
      <c r="C75" s="40"/>
      <c r="D75" s="40"/>
      <c r="E75" s="40"/>
      <c r="F75" s="40" t="s">
        <v>20</v>
      </c>
      <c r="G75" s="40"/>
    </row>
    <row r="76" spans="1:7" s="14" customFormat="1">
      <c r="A76" s="40"/>
      <c r="B76" s="40"/>
      <c r="C76" s="40"/>
      <c r="D76" s="40"/>
      <c r="E76" s="40"/>
      <c r="F76" s="40" t="s">
        <v>18</v>
      </c>
      <c r="G76" s="45">
        <f t="shared" ref="G76:G77" si="5">G77</f>
        <v>23329.200000000001</v>
      </c>
    </row>
    <row r="77" spans="1:7" s="14" customFormat="1">
      <c r="A77" s="40"/>
      <c r="B77" s="40"/>
      <c r="C77" s="40"/>
      <c r="D77" s="40"/>
      <c r="E77" s="40"/>
      <c r="F77" s="40" t="s">
        <v>32</v>
      </c>
      <c r="G77" s="45">
        <f t="shared" si="5"/>
        <v>23329.200000000001</v>
      </c>
    </row>
    <row r="78" spans="1:7" s="14" customFormat="1">
      <c r="A78" s="40"/>
      <c r="B78" s="40"/>
      <c r="C78" s="40"/>
      <c r="D78" s="40"/>
      <c r="E78" s="40"/>
      <c r="F78" s="40" t="s">
        <v>47</v>
      </c>
      <c r="G78" s="45">
        <f>G79+G82+G86+G90+G88</f>
        <v>23329.200000000001</v>
      </c>
    </row>
    <row r="79" spans="1:7" s="14" customFormat="1">
      <c r="A79" s="40"/>
      <c r="B79" s="40"/>
      <c r="C79" s="40"/>
      <c r="D79" s="40"/>
      <c r="E79" s="40"/>
      <c r="F79" s="40" t="s">
        <v>155</v>
      </c>
      <c r="G79" s="45">
        <f>G80+G81</f>
        <v>-831.8</v>
      </c>
    </row>
    <row r="80" spans="1:7" s="14" customFormat="1">
      <c r="A80" s="40"/>
      <c r="B80" s="40"/>
      <c r="C80" s="40"/>
      <c r="D80" s="40"/>
      <c r="E80" s="40"/>
      <c r="F80" s="40" t="s">
        <v>158</v>
      </c>
      <c r="G80" s="45">
        <v>-409.8</v>
      </c>
    </row>
    <row r="81" spans="1:9" s="14" customFormat="1">
      <c r="A81" s="40"/>
      <c r="B81" s="40"/>
      <c r="C81" s="40"/>
      <c r="D81" s="40"/>
      <c r="E81" s="40"/>
      <c r="F81" s="40" t="s">
        <v>159</v>
      </c>
      <c r="G81" s="13">
        <v>-422</v>
      </c>
    </row>
    <row r="82" spans="1:9" s="14" customFormat="1">
      <c r="A82" s="40"/>
      <c r="B82" s="40"/>
      <c r="C82" s="40"/>
      <c r="D82" s="40"/>
      <c r="E82" s="40"/>
      <c r="F82" s="40" t="s">
        <v>48</v>
      </c>
      <c r="G82" s="13">
        <f>G83+G84+G85</f>
        <v>-6404.8</v>
      </c>
    </row>
    <row r="83" spans="1:9" s="14" customFormat="1">
      <c r="A83" s="40"/>
      <c r="B83" s="40"/>
      <c r="C83" s="40"/>
      <c r="D83" s="40"/>
      <c r="E83" s="40"/>
      <c r="F83" s="40" t="s">
        <v>50</v>
      </c>
      <c r="G83" s="13">
        <v>-2976</v>
      </c>
    </row>
    <row r="84" spans="1:9" s="14" customFormat="1">
      <c r="A84" s="40"/>
      <c r="B84" s="40"/>
      <c r="C84" s="40"/>
      <c r="D84" s="40"/>
      <c r="E84" s="40"/>
      <c r="F84" s="40" t="s">
        <v>160</v>
      </c>
      <c r="G84" s="13">
        <v>-2098.8000000000002</v>
      </c>
    </row>
    <row r="85" spans="1:9" s="14" customFormat="1">
      <c r="A85" s="40"/>
      <c r="B85" s="40"/>
      <c r="C85" s="40"/>
      <c r="D85" s="40"/>
      <c r="E85" s="40"/>
      <c r="F85" s="40" t="s">
        <v>49</v>
      </c>
      <c r="G85" s="45">
        <v>-1330</v>
      </c>
    </row>
    <row r="86" spans="1:9" s="14" customFormat="1">
      <c r="A86" s="40"/>
      <c r="B86" s="40"/>
      <c r="C86" s="40"/>
      <c r="D86" s="40"/>
      <c r="E86" s="40"/>
      <c r="F86" s="40" t="s">
        <v>161</v>
      </c>
      <c r="G86" s="45">
        <f>G87</f>
        <v>-3000</v>
      </c>
      <c r="I86" s="122"/>
    </row>
    <row r="87" spans="1:9" s="14" customFormat="1">
      <c r="A87" s="40"/>
      <c r="B87" s="40"/>
      <c r="C87" s="40"/>
      <c r="D87" s="40"/>
      <c r="E87" s="40"/>
      <c r="F87" s="40" t="s">
        <v>162</v>
      </c>
      <c r="G87" s="45">
        <v>-3000</v>
      </c>
    </row>
    <row r="88" spans="1:9" s="14" customFormat="1">
      <c r="A88" s="40"/>
      <c r="B88" s="40"/>
      <c r="C88" s="40"/>
      <c r="D88" s="40"/>
      <c r="E88" s="40"/>
      <c r="F88" s="40" t="s">
        <v>106</v>
      </c>
      <c r="G88" s="13">
        <f>G89</f>
        <v>39346</v>
      </c>
    </row>
    <row r="89" spans="1:9" s="14" customFormat="1">
      <c r="A89" s="40"/>
      <c r="B89" s="40"/>
      <c r="C89" s="40"/>
      <c r="D89" s="40"/>
      <c r="E89" s="40"/>
      <c r="F89" s="40" t="s">
        <v>107</v>
      </c>
      <c r="G89" s="13">
        <v>39346</v>
      </c>
    </row>
    <row r="90" spans="1:9" s="14" customFormat="1">
      <c r="A90" s="40"/>
      <c r="B90" s="40"/>
      <c r="C90" s="40"/>
      <c r="D90" s="40"/>
      <c r="E90" s="40"/>
      <c r="F90" s="40" t="s">
        <v>81</v>
      </c>
      <c r="G90" s="45">
        <f>G91+G92+G93+G94</f>
        <v>-5780.2</v>
      </c>
    </row>
    <row r="91" spans="1:9" s="14" customFormat="1">
      <c r="A91" s="40"/>
      <c r="B91" s="40"/>
      <c r="C91" s="40"/>
      <c r="D91" s="40"/>
      <c r="E91" s="40"/>
      <c r="F91" s="40" t="s">
        <v>153</v>
      </c>
      <c r="G91" s="13">
        <v>-346.4</v>
      </c>
    </row>
    <row r="92" spans="1:9" s="14" customFormat="1">
      <c r="A92" s="40"/>
      <c r="B92" s="40"/>
      <c r="C92" s="40"/>
      <c r="D92" s="40"/>
      <c r="E92" s="40"/>
      <c r="F92" s="40" t="s">
        <v>82</v>
      </c>
      <c r="G92" s="13">
        <v>-4363.8</v>
      </c>
    </row>
    <row r="93" spans="1:9" s="14" customFormat="1">
      <c r="A93" s="40"/>
      <c r="B93" s="40"/>
      <c r="C93" s="40"/>
      <c r="D93" s="40"/>
      <c r="E93" s="40"/>
      <c r="F93" s="40" t="s">
        <v>163</v>
      </c>
      <c r="G93" s="13">
        <v>-270</v>
      </c>
    </row>
    <row r="94" spans="1:9" s="14" customFormat="1">
      <c r="A94" s="40"/>
      <c r="B94" s="40"/>
      <c r="C94" s="40"/>
      <c r="D94" s="40"/>
      <c r="E94" s="40"/>
      <c r="F94" s="40" t="s">
        <v>154</v>
      </c>
      <c r="G94" s="13">
        <v>-800</v>
      </c>
    </row>
    <row r="95" spans="1:9" s="14" customFormat="1" ht="34.5">
      <c r="A95" s="40"/>
      <c r="B95" s="40"/>
      <c r="C95" s="40"/>
      <c r="D95" s="40"/>
      <c r="E95" s="40" t="str">
        <f>'1'!B52</f>
        <v xml:space="preserve"> 31002</v>
      </c>
      <c r="F95" s="40" t="s">
        <v>93</v>
      </c>
      <c r="G95" s="13">
        <f>G97</f>
        <v>-118</v>
      </c>
    </row>
    <row r="96" spans="1:9" s="14" customFormat="1">
      <c r="A96" s="40"/>
      <c r="B96" s="40"/>
      <c r="C96" s="40"/>
      <c r="D96" s="40"/>
      <c r="E96" s="40"/>
      <c r="F96" s="40" t="s">
        <v>19</v>
      </c>
      <c r="G96" s="40"/>
    </row>
    <row r="97" spans="1:7" s="14" customFormat="1">
      <c r="A97" s="40"/>
      <c r="B97" s="40"/>
      <c r="C97" s="40"/>
      <c r="D97" s="40"/>
      <c r="E97" s="40"/>
      <c r="F97" s="81" t="s">
        <v>35</v>
      </c>
      <c r="G97" s="16">
        <f>G99</f>
        <v>-118</v>
      </c>
    </row>
    <row r="98" spans="1:7" s="14" customFormat="1" ht="21" customHeight="1">
      <c r="A98" s="40"/>
      <c r="B98" s="40"/>
      <c r="C98" s="40"/>
      <c r="D98" s="40"/>
      <c r="E98" s="40"/>
      <c r="F98" s="40" t="s">
        <v>20</v>
      </c>
      <c r="G98" s="40"/>
    </row>
    <row r="99" spans="1:7" s="14" customFormat="1">
      <c r="A99" s="40"/>
      <c r="B99" s="40"/>
      <c r="C99" s="40"/>
      <c r="D99" s="40"/>
      <c r="E99" s="40"/>
      <c r="F99" s="40" t="s">
        <v>18</v>
      </c>
      <c r="G99" s="13">
        <f t="shared" ref="G99:G101" si="6">G100</f>
        <v>-118</v>
      </c>
    </row>
    <row r="100" spans="1:7" s="14" customFormat="1">
      <c r="A100" s="40"/>
      <c r="B100" s="40"/>
      <c r="C100" s="40"/>
      <c r="D100" s="40"/>
      <c r="E100" s="40"/>
      <c r="F100" s="40" t="s">
        <v>108</v>
      </c>
      <c r="G100" s="13">
        <f t="shared" si="6"/>
        <v>-118</v>
      </c>
    </row>
    <row r="101" spans="1:7" s="14" customFormat="1">
      <c r="A101" s="40"/>
      <c r="B101" s="40"/>
      <c r="C101" s="40"/>
      <c r="D101" s="40"/>
      <c r="E101" s="40"/>
      <c r="F101" s="40" t="s">
        <v>109</v>
      </c>
      <c r="G101" s="13">
        <f t="shared" si="6"/>
        <v>-118</v>
      </c>
    </row>
    <row r="102" spans="1:7" s="14" customFormat="1">
      <c r="A102" s="40"/>
      <c r="B102" s="40"/>
      <c r="C102" s="40"/>
      <c r="D102" s="40"/>
      <c r="E102" s="40"/>
      <c r="F102" s="40" t="s">
        <v>110</v>
      </c>
      <c r="G102" s="13">
        <f>G103</f>
        <v>-118</v>
      </c>
    </row>
    <row r="103" spans="1:7" s="14" customFormat="1">
      <c r="A103" s="40"/>
      <c r="B103" s="40"/>
      <c r="C103" s="40"/>
      <c r="D103" s="40"/>
      <c r="E103" s="40"/>
      <c r="F103" s="40" t="s">
        <v>111</v>
      </c>
      <c r="G103" s="13">
        <v>-118</v>
      </c>
    </row>
    <row r="104" spans="1:7" s="14" customFormat="1" ht="34.5">
      <c r="A104" s="40"/>
      <c r="B104" s="40"/>
      <c r="C104" s="40"/>
      <c r="D104" s="40"/>
      <c r="E104" s="40">
        <v>31003</v>
      </c>
      <c r="F104" s="40" t="s">
        <v>115</v>
      </c>
      <c r="G104" s="13">
        <f>G106</f>
        <v>4980</v>
      </c>
    </row>
    <row r="105" spans="1:7" s="14" customFormat="1">
      <c r="A105" s="40"/>
      <c r="B105" s="40"/>
      <c r="C105" s="40"/>
      <c r="D105" s="40"/>
      <c r="E105" s="40"/>
      <c r="F105" s="40" t="s">
        <v>19</v>
      </c>
      <c r="G105" s="40"/>
    </row>
    <row r="106" spans="1:7" s="14" customFormat="1">
      <c r="A106" s="40"/>
      <c r="B106" s="40"/>
      <c r="C106" s="40"/>
      <c r="D106" s="40"/>
      <c r="E106" s="40"/>
      <c r="F106" s="81" t="s">
        <v>35</v>
      </c>
      <c r="G106" s="16">
        <f>G108</f>
        <v>4980</v>
      </c>
    </row>
    <row r="107" spans="1:7" s="14" customFormat="1" ht="21" customHeight="1">
      <c r="A107" s="40"/>
      <c r="B107" s="40"/>
      <c r="C107" s="40"/>
      <c r="D107" s="40"/>
      <c r="E107" s="40"/>
      <c r="F107" s="40" t="s">
        <v>20</v>
      </c>
      <c r="G107" s="40"/>
    </row>
    <row r="108" spans="1:7" s="14" customFormat="1">
      <c r="A108" s="40"/>
      <c r="B108" s="40"/>
      <c r="C108" s="40"/>
      <c r="D108" s="40"/>
      <c r="E108" s="40"/>
      <c r="F108" s="40" t="s">
        <v>18</v>
      </c>
      <c r="G108" s="13">
        <f t="shared" ref="G108:G110" si="7">G109</f>
        <v>4980</v>
      </c>
    </row>
    <row r="109" spans="1:7" s="14" customFormat="1">
      <c r="A109" s="40"/>
      <c r="B109" s="40"/>
      <c r="C109" s="40"/>
      <c r="D109" s="40"/>
      <c r="E109" s="40"/>
      <c r="F109" s="40" t="s">
        <v>108</v>
      </c>
      <c r="G109" s="13">
        <f t="shared" si="7"/>
        <v>4980</v>
      </c>
    </row>
    <row r="110" spans="1:7" s="14" customFormat="1">
      <c r="A110" s="40"/>
      <c r="B110" s="40"/>
      <c r="C110" s="40"/>
      <c r="D110" s="40"/>
      <c r="E110" s="40"/>
      <c r="F110" s="40" t="s">
        <v>109</v>
      </c>
      <c r="G110" s="13">
        <f t="shared" si="7"/>
        <v>4980</v>
      </c>
    </row>
    <row r="111" spans="1:7" s="14" customFormat="1">
      <c r="A111" s="40"/>
      <c r="B111" s="40"/>
      <c r="C111" s="40"/>
      <c r="D111" s="40"/>
      <c r="E111" s="40"/>
      <c r="F111" s="40" t="s">
        <v>110</v>
      </c>
      <c r="G111" s="13">
        <f>G112</f>
        <v>4980</v>
      </c>
    </row>
    <row r="112" spans="1:7" s="14" customFormat="1">
      <c r="A112" s="40"/>
      <c r="B112" s="40"/>
      <c r="C112" s="40"/>
      <c r="D112" s="40"/>
      <c r="E112" s="40"/>
      <c r="F112" s="40" t="s">
        <v>116</v>
      </c>
      <c r="G112" s="13">
        <v>4980</v>
      </c>
    </row>
    <row r="113" spans="1:12" ht="19.5" customHeight="1">
      <c r="A113" s="64"/>
      <c r="B113" s="64"/>
      <c r="C113" s="64"/>
      <c r="D113" s="65"/>
      <c r="E113" s="118" t="str">
        <f>'1'!B64</f>
        <v xml:space="preserve"> 31004</v>
      </c>
      <c r="F113" s="40" t="s">
        <v>97</v>
      </c>
      <c r="G113" s="68">
        <f t="shared" ref="G113" si="8">+G115</f>
        <v>-185.1</v>
      </c>
      <c r="I113" s="47"/>
      <c r="J113" s="48"/>
      <c r="K113" s="59"/>
      <c r="L113" s="59"/>
    </row>
    <row r="114" spans="1:12" ht="19.5" customHeight="1">
      <c r="A114" s="64"/>
      <c r="B114" s="64"/>
      <c r="C114" s="64"/>
      <c r="D114" s="65"/>
      <c r="E114" s="66"/>
      <c r="F114" s="40" t="s">
        <v>19</v>
      </c>
      <c r="G114" s="68"/>
      <c r="J114" s="48"/>
    </row>
    <row r="115" spans="1:12" ht="19.5" customHeight="1">
      <c r="A115" s="64"/>
      <c r="B115" s="64"/>
      <c r="C115" s="64"/>
      <c r="D115" s="65"/>
      <c r="E115" s="66"/>
      <c r="F115" s="81" t="s">
        <v>35</v>
      </c>
      <c r="G115" s="68">
        <f t="shared" ref="G115" si="9">+G117</f>
        <v>-185.1</v>
      </c>
      <c r="J115" s="48"/>
    </row>
    <row r="116" spans="1:12" ht="19.5" customHeight="1">
      <c r="A116" s="64"/>
      <c r="B116" s="64"/>
      <c r="C116" s="64"/>
      <c r="D116" s="65"/>
      <c r="E116" s="66"/>
      <c r="F116" s="40" t="s">
        <v>20</v>
      </c>
      <c r="G116" s="68"/>
      <c r="J116" s="48"/>
      <c r="K116" s="71"/>
      <c r="L116" s="71"/>
    </row>
    <row r="117" spans="1:12" ht="25.5" customHeight="1">
      <c r="A117" s="64"/>
      <c r="B117" s="64"/>
      <c r="C117" s="64"/>
      <c r="D117" s="65"/>
      <c r="E117" s="66"/>
      <c r="F117" s="40" t="s">
        <v>18</v>
      </c>
      <c r="G117" s="68">
        <f t="shared" ref="G117:G120" si="10">+G118</f>
        <v>-185.1</v>
      </c>
      <c r="J117" s="48"/>
    </row>
    <row r="118" spans="1:12" ht="25.5" customHeight="1">
      <c r="A118" s="64"/>
      <c r="B118" s="64"/>
      <c r="C118" s="64"/>
      <c r="D118" s="65"/>
      <c r="E118" s="66"/>
      <c r="F118" s="40" t="s">
        <v>108</v>
      </c>
      <c r="G118" s="68">
        <f t="shared" si="10"/>
        <v>-185.1</v>
      </c>
    </row>
    <row r="119" spans="1:12" ht="19.5" customHeight="1">
      <c r="A119" s="66"/>
      <c r="B119" s="66"/>
      <c r="C119" s="66"/>
      <c r="D119" s="66"/>
      <c r="E119" s="66"/>
      <c r="F119" s="40" t="s">
        <v>109</v>
      </c>
      <c r="G119" s="68">
        <f t="shared" si="10"/>
        <v>-185.1</v>
      </c>
      <c r="K119" s="70"/>
      <c r="L119" s="47"/>
    </row>
    <row r="120" spans="1:12" ht="24" customHeight="1">
      <c r="A120" s="69"/>
      <c r="B120" s="69"/>
      <c r="C120" s="69"/>
      <c r="D120" s="69"/>
      <c r="E120" s="69"/>
      <c r="F120" s="40" t="s">
        <v>110</v>
      </c>
      <c r="G120" s="68">
        <f t="shared" si="10"/>
        <v>-185.1</v>
      </c>
    </row>
    <row r="121" spans="1:12" ht="19.5" customHeight="1">
      <c r="A121" s="69"/>
      <c r="B121" s="69"/>
      <c r="C121" s="69"/>
      <c r="D121" s="69"/>
      <c r="E121" s="69"/>
      <c r="F121" s="40" t="s">
        <v>111</v>
      </c>
      <c r="G121" s="19">
        <v>-185.1</v>
      </c>
      <c r="H121" s="49"/>
    </row>
    <row r="122" spans="1:12" s="14" customFormat="1" ht="21" customHeight="1">
      <c r="A122" s="40"/>
      <c r="B122" s="40"/>
      <c r="C122" s="40"/>
      <c r="D122" s="40"/>
      <c r="E122" s="40" t="str">
        <f>'[1]1'!B64</f>
        <v xml:space="preserve"> 31005</v>
      </c>
      <c r="F122" s="40" t="s">
        <v>157</v>
      </c>
      <c r="G122" s="13">
        <f>G124</f>
        <v>-1277.9000000000001</v>
      </c>
    </row>
    <row r="123" spans="1:12" s="14" customFormat="1">
      <c r="A123" s="40"/>
      <c r="B123" s="40"/>
      <c r="C123" s="40"/>
      <c r="D123" s="40"/>
      <c r="E123" s="40"/>
      <c r="F123" s="40" t="s">
        <v>19</v>
      </c>
      <c r="G123" s="40"/>
    </row>
    <row r="124" spans="1:12" s="14" customFormat="1">
      <c r="A124" s="40"/>
      <c r="B124" s="40"/>
      <c r="C124" s="40"/>
      <c r="D124" s="40"/>
      <c r="E124" s="40"/>
      <c r="F124" s="81" t="s">
        <v>35</v>
      </c>
      <c r="G124" s="16">
        <f>G126</f>
        <v>-1277.9000000000001</v>
      </c>
    </row>
    <row r="125" spans="1:12" s="14" customFormat="1" ht="21" customHeight="1">
      <c r="A125" s="40"/>
      <c r="B125" s="40"/>
      <c r="C125" s="40"/>
      <c r="D125" s="40"/>
      <c r="E125" s="40"/>
      <c r="F125" s="40" t="s">
        <v>20</v>
      </c>
      <c r="G125" s="40"/>
    </row>
    <row r="126" spans="1:12" s="14" customFormat="1">
      <c r="A126" s="40"/>
      <c r="B126" s="40"/>
      <c r="C126" s="40"/>
      <c r="D126" s="40"/>
      <c r="E126" s="40"/>
      <c r="F126" s="40" t="s">
        <v>18</v>
      </c>
      <c r="G126" s="13">
        <f t="shared" ref="G126:G129" si="11">G127</f>
        <v>-1277.9000000000001</v>
      </c>
    </row>
    <row r="127" spans="1:12" s="14" customFormat="1">
      <c r="A127" s="40"/>
      <c r="B127" s="40"/>
      <c r="C127" s="40"/>
      <c r="D127" s="40"/>
      <c r="E127" s="40"/>
      <c r="F127" s="40" t="s">
        <v>108</v>
      </c>
      <c r="G127" s="13">
        <f t="shared" si="11"/>
        <v>-1277.9000000000001</v>
      </c>
    </row>
    <row r="128" spans="1:12" s="14" customFormat="1">
      <c r="A128" s="40"/>
      <c r="B128" s="40"/>
      <c r="C128" s="40"/>
      <c r="D128" s="40"/>
      <c r="E128" s="40"/>
      <c r="F128" s="40" t="s">
        <v>109</v>
      </c>
      <c r="G128" s="13">
        <f t="shared" si="11"/>
        <v>-1277.9000000000001</v>
      </c>
    </row>
    <row r="129" spans="1:7" s="14" customFormat="1">
      <c r="A129" s="40"/>
      <c r="B129" s="40"/>
      <c r="C129" s="40"/>
      <c r="D129" s="40"/>
      <c r="E129" s="40"/>
      <c r="F129" s="40" t="s">
        <v>110</v>
      </c>
      <c r="G129" s="13">
        <f t="shared" si="11"/>
        <v>-1277.9000000000001</v>
      </c>
    </row>
    <row r="130" spans="1:7" s="14" customFormat="1">
      <c r="A130" s="40"/>
      <c r="B130" s="40"/>
      <c r="C130" s="40"/>
      <c r="D130" s="40"/>
      <c r="E130" s="40"/>
      <c r="F130" s="40" t="s">
        <v>111</v>
      </c>
      <c r="G130" s="13">
        <v>-1277.9000000000001</v>
      </c>
    </row>
    <row r="131" spans="1:7" s="14" customFormat="1" ht="21" customHeight="1">
      <c r="A131" s="40"/>
      <c r="B131" s="40"/>
      <c r="C131" s="40"/>
      <c r="D131" s="40"/>
      <c r="E131" s="40" t="str">
        <f>'1'!B76</f>
        <v xml:space="preserve"> 31006</v>
      </c>
      <c r="F131" s="40" t="str">
        <f>'1'!C77</f>
        <v xml:space="preserve"> Սննդամթերքի անվտանգության տեսչական մարմնի տեխնիկական հագեցվածության բարելավում</v>
      </c>
      <c r="G131" s="13">
        <f>G133</f>
        <v>-131.69999999999999</v>
      </c>
    </row>
    <row r="132" spans="1:7" s="14" customFormat="1">
      <c r="A132" s="40"/>
      <c r="B132" s="40"/>
      <c r="C132" s="40"/>
      <c r="D132" s="40"/>
      <c r="E132" s="40"/>
      <c r="F132" s="40" t="s">
        <v>19</v>
      </c>
      <c r="G132" s="40"/>
    </row>
    <row r="133" spans="1:7" s="14" customFormat="1">
      <c r="A133" s="40"/>
      <c r="B133" s="40"/>
      <c r="C133" s="40"/>
      <c r="D133" s="40"/>
      <c r="E133" s="40"/>
      <c r="F133" s="81" t="s">
        <v>35</v>
      </c>
      <c r="G133" s="16">
        <f>G135</f>
        <v>-131.69999999999999</v>
      </c>
    </row>
    <row r="134" spans="1:7" s="14" customFormat="1" ht="21" customHeight="1">
      <c r="A134" s="40"/>
      <c r="B134" s="40"/>
      <c r="C134" s="40"/>
      <c r="D134" s="40"/>
      <c r="E134" s="40"/>
      <c r="F134" s="40" t="s">
        <v>20</v>
      </c>
      <c r="G134" s="40"/>
    </row>
    <row r="135" spans="1:7" s="14" customFormat="1">
      <c r="A135" s="40"/>
      <c r="B135" s="40"/>
      <c r="C135" s="40"/>
      <c r="D135" s="40"/>
      <c r="E135" s="40"/>
      <c r="F135" s="40" t="s">
        <v>18</v>
      </c>
      <c r="G135" s="13">
        <f t="shared" ref="G135:G138" si="12">G136</f>
        <v>-131.69999999999999</v>
      </c>
    </row>
    <row r="136" spans="1:7" s="14" customFormat="1">
      <c r="A136" s="40"/>
      <c r="B136" s="40"/>
      <c r="C136" s="40"/>
      <c r="D136" s="40"/>
      <c r="E136" s="40"/>
      <c r="F136" s="40" t="s">
        <v>108</v>
      </c>
      <c r="G136" s="13">
        <f t="shared" si="12"/>
        <v>-131.69999999999999</v>
      </c>
    </row>
    <row r="137" spans="1:7" s="14" customFormat="1">
      <c r="A137" s="40"/>
      <c r="B137" s="40"/>
      <c r="C137" s="40"/>
      <c r="D137" s="40"/>
      <c r="E137" s="40"/>
      <c r="F137" s="40" t="s">
        <v>109</v>
      </c>
      <c r="G137" s="13">
        <f t="shared" si="12"/>
        <v>-131.69999999999999</v>
      </c>
    </row>
    <row r="138" spans="1:7" s="14" customFormat="1">
      <c r="A138" s="40"/>
      <c r="B138" s="40"/>
      <c r="C138" s="40"/>
      <c r="D138" s="40"/>
      <c r="E138" s="40"/>
      <c r="F138" s="40" t="s">
        <v>110</v>
      </c>
      <c r="G138" s="13">
        <f t="shared" si="12"/>
        <v>-131.69999999999999</v>
      </c>
    </row>
    <row r="139" spans="1:7" s="14" customFormat="1">
      <c r="A139" s="40"/>
      <c r="B139" s="40"/>
      <c r="C139" s="40"/>
      <c r="D139" s="40"/>
      <c r="E139" s="40"/>
      <c r="F139" s="40" t="s">
        <v>111</v>
      </c>
      <c r="G139" s="13">
        <v>-131.69999999999999</v>
      </c>
    </row>
    <row r="140" spans="1:7" s="14" customFormat="1" ht="34.5">
      <c r="A140" s="40"/>
      <c r="B140" s="40"/>
      <c r="C140" s="40"/>
      <c r="D140" s="40"/>
      <c r="E140" s="40" t="str">
        <f>'1'!B82</f>
        <v xml:space="preserve"> 31008</v>
      </c>
      <c r="F140" s="40" t="s">
        <v>100</v>
      </c>
      <c r="G140" s="13">
        <f>G142</f>
        <v>-8300</v>
      </c>
    </row>
    <row r="141" spans="1:7" s="14" customFormat="1">
      <c r="A141" s="40"/>
      <c r="B141" s="40"/>
      <c r="C141" s="40"/>
      <c r="D141" s="40"/>
      <c r="E141" s="40"/>
      <c r="F141" s="40" t="s">
        <v>19</v>
      </c>
      <c r="G141" s="40"/>
    </row>
    <row r="142" spans="1:7" s="14" customFormat="1">
      <c r="A142" s="40"/>
      <c r="B142" s="40"/>
      <c r="C142" s="40"/>
      <c r="D142" s="40"/>
      <c r="E142" s="40"/>
      <c r="F142" s="81" t="s">
        <v>35</v>
      </c>
      <c r="G142" s="16">
        <f>G144</f>
        <v>-8300</v>
      </c>
    </row>
    <row r="143" spans="1:7" s="14" customFormat="1" ht="20.25" customHeight="1">
      <c r="A143" s="40"/>
      <c r="B143" s="40"/>
      <c r="C143" s="40"/>
      <c r="D143" s="40"/>
      <c r="E143" s="40"/>
      <c r="F143" s="40" t="s">
        <v>20</v>
      </c>
      <c r="G143" s="40"/>
    </row>
    <row r="144" spans="1:7" s="14" customFormat="1">
      <c r="A144" s="40"/>
      <c r="B144" s="40"/>
      <c r="C144" s="40"/>
      <c r="D144" s="40"/>
      <c r="E144" s="40"/>
      <c r="F144" s="40" t="s">
        <v>18</v>
      </c>
      <c r="G144" s="13">
        <f t="shared" ref="G144:G147" si="13">G145</f>
        <v>-8300</v>
      </c>
    </row>
    <row r="145" spans="1:16" s="14" customFormat="1">
      <c r="A145" s="40"/>
      <c r="B145" s="40"/>
      <c r="C145" s="40"/>
      <c r="D145" s="40"/>
      <c r="E145" s="40"/>
      <c r="F145" s="40" t="s">
        <v>108</v>
      </c>
      <c r="G145" s="13">
        <f t="shared" si="13"/>
        <v>-8300</v>
      </c>
    </row>
    <row r="146" spans="1:16" s="14" customFormat="1">
      <c r="A146" s="40"/>
      <c r="B146" s="40"/>
      <c r="C146" s="40"/>
      <c r="D146" s="40"/>
      <c r="E146" s="40"/>
      <c r="F146" s="40" t="s">
        <v>109</v>
      </c>
      <c r="G146" s="13">
        <f t="shared" si="13"/>
        <v>-8300</v>
      </c>
    </row>
    <row r="147" spans="1:16" s="14" customFormat="1">
      <c r="A147" s="40"/>
      <c r="B147" s="40"/>
      <c r="C147" s="40"/>
      <c r="D147" s="40"/>
      <c r="E147" s="40"/>
      <c r="F147" s="40" t="s">
        <v>112</v>
      </c>
      <c r="G147" s="13">
        <f t="shared" si="13"/>
        <v>-8300</v>
      </c>
    </row>
    <row r="148" spans="1:16" s="14" customFormat="1">
      <c r="A148" s="40"/>
      <c r="B148" s="40"/>
      <c r="C148" s="40"/>
      <c r="D148" s="40"/>
      <c r="E148" s="40"/>
      <c r="F148" s="40" t="s">
        <v>113</v>
      </c>
      <c r="G148" s="13">
        <v>-8300</v>
      </c>
    </row>
    <row r="149" spans="1:16" s="14" customFormat="1">
      <c r="A149" s="18" t="s">
        <v>105</v>
      </c>
      <c r="B149" s="17"/>
      <c r="C149" s="17"/>
      <c r="D149" s="40"/>
      <c r="E149" s="40"/>
      <c r="F149" s="119" t="s">
        <v>102</v>
      </c>
      <c r="G149" s="15">
        <f>G151</f>
        <v>-3100</v>
      </c>
    </row>
    <row r="150" spans="1:16" s="14" customFormat="1">
      <c r="A150" s="17"/>
      <c r="B150" s="17"/>
      <c r="C150" s="17"/>
      <c r="D150" s="40"/>
      <c r="E150" s="40"/>
      <c r="F150" s="40" t="s">
        <v>12</v>
      </c>
      <c r="G150" s="40"/>
    </row>
    <row r="151" spans="1:16" s="14" customFormat="1" ht="34.5">
      <c r="A151" s="17"/>
      <c r="B151" s="18" t="s">
        <v>73</v>
      </c>
      <c r="C151" s="17"/>
      <c r="D151" s="40"/>
      <c r="E151" s="40"/>
      <c r="F151" s="119" t="s">
        <v>103</v>
      </c>
      <c r="G151" s="15">
        <f>G153</f>
        <v>-3100</v>
      </c>
    </row>
    <row r="152" spans="1:16" s="14" customFormat="1">
      <c r="A152" s="17"/>
      <c r="B152" s="17"/>
      <c r="C152" s="17"/>
      <c r="D152" s="40"/>
      <c r="E152" s="40"/>
      <c r="F152" s="40" t="s">
        <v>12</v>
      </c>
      <c r="G152" s="40"/>
    </row>
    <row r="153" spans="1:16" s="14" customFormat="1">
      <c r="A153" s="17"/>
      <c r="B153" s="17"/>
      <c r="C153" s="18" t="s">
        <v>73</v>
      </c>
      <c r="D153" s="40"/>
      <c r="E153" s="40"/>
      <c r="F153" s="119" t="s">
        <v>104</v>
      </c>
      <c r="G153" s="15">
        <f>G155</f>
        <v>-3100</v>
      </c>
    </row>
    <row r="154" spans="1:16" s="14" customFormat="1">
      <c r="A154" s="40"/>
      <c r="B154" s="40"/>
      <c r="C154" s="40"/>
      <c r="D154" s="40"/>
      <c r="E154" s="40"/>
      <c r="F154" s="40" t="s">
        <v>12</v>
      </c>
      <c r="G154" s="40"/>
    </row>
    <row r="155" spans="1:16" ht="19.5" customHeight="1">
      <c r="A155" s="64"/>
      <c r="B155" s="64"/>
      <c r="C155" s="64"/>
      <c r="D155" s="65"/>
      <c r="E155" s="66"/>
      <c r="F155" s="67" t="s">
        <v>39</v>
      </c>
      <c r="G155" s="68">
        <f>G157</f>
        <v>-3100</v>
      </c>
      <c r="J155" s="48"/>
    </row>
    <row r="156" spans="1:16" ht="19.5" customHeight="1">
      <c r="A156" s="69"/>
      <c r="B156" s="69"/>
      <c r="C156" s="69"/>
      <c r="D156" s="69"/>
      <c r="E156" s="116"/>
      <c r="F156" s="69" t="s">
        <v>12</v>
      </c>
      <c r="G156" s="19"/>
      <c r="J156" s="48"/>
      <c r="P156" s="47"/>
    </row>
    <row r="157" spans="1:16" s="14" customFormat="1">
      <c r="A157" s="40"/>
      <c r="B157" s="40"/>
      <c r="C157" s="40"/>
      <c r="D157" s="40" t="str">
        <f>'1'!A9</f>
        <v xml:space="preserve"> 1213</v>
      </c>
      <c r="E157" s="40"/>
      <c r="F157" s="40" t="str">
        <f>'1'!C10</f>
        <v xml:space="preserve"> Տեսչական վերահսկողության ծրագիր</v>
      </c>
      <c r="G157" s="13">
        <f>G159</f>
        <v>-3100</v>
      </c>
    </row>
    <row r="158" spans="1:16" s="14" customFormat="1">
      <c r="A158" s="40"/>
      <c r="B158" s="40"/>
      <c r="C158" s="40"/>
      <c r="D158" s="40"/>
      <c r="E158" s="40"/>
      <c r="F158" s="40" t="s">
        <v>12</v>
      </c>
      <c r="G158" s="40"/>
    </row>
    <row r="159" spans="1:16" s="14" customFormat="1" ht="21.75" customHeight="1">
      <c r="A159" s="40"/>
      <c r="B159" s="40"/>
      <c r="C159" s="40"/>
      <c r="D159" s="40"/>
      <c r="E159" s="40" t="str">
        <f>'1'!B34</f>
        <v xml:space="preserve"> 11005</v>
      </c>
      <c r="F159" s="40" t="str">
        <f>'1'!C35</f>
        <v xml:space="preserve"> Արտադրանքի և որակի վերահսկողության ծառայություններ</v>
      </c>
      <c r="G159" s="13">
        <f>G161</f>
        <v>-3100</v>
      </c>
    </row>
    <row r="160" spans="1:16" s="14" customFormat="1">
      <c r="A160" s="40"/>
      <c r="B160" s="40"/>
      <c r="C160" s="40"/>
      <c r="D160" s="40"/>
      <c r="E160" s="40"/>
      <c r="F160" s="40" t="s">
        <v>19</v>
      </c>
      <c r="G160" s="40"/>
    </row>
    <row r="161" spans="1:16" s="14" customFormat="1">
      <c r="A161" s="40"/>
      <c r="B161" s="40"/>
      <c r="C161" s="40"/>
      <c r="D161" s="40"/>
      <c r="E161" s="40"/>
      <c r="F161" s="81" t="s">
        <v>35</v>
      </c>
      <c r="G161" s="16">
        <f>G163</f>
        <v>-3100</v>
      </c>
    </row>
    <row r="162" spans="1:16" s="14" customFormat="1" ht="22.5" customHeight="1">
      <c r="A162" s="40"/>
      <c r="B162" s="40"/>
      <c r="C162" s="40"/>
      <c r="D162" s="40"/>
      <c r="E162" s="40"/>
      <c r="F162" s="40" t="s">
        <v>20</v>
      </c>
      <c r="G162" s="40"/>
    </row>
    <row r="163" spans="1:16" s="14" customFormat="1">
      <c r="A163" s="40"/>
      <c r="B163" s="40"/>
      <c r="C163" s="40"/>
      <c r="D163" s="40"/>
      <c r="E163" s="40"/>
      <c r="F163" s="40" t="s">
        <v>18</v>
      </c>
      <c r="G163" s="13">
        <f t="shared" ref="G163:G165" si="14">G164</f>
        <v>-3100</v>
      </c>
    </row>
    <row r="164" spans="1:16" s="14" customFormat="1">
      <c r="A164" s="40"/>
      <c r="B164" s="40"/>
      <c r="C164" s="40"/>
      <c r="D164" s="40"/>
      <c r="E164" s="40"/>
      <c r="F164" s="40" t="s">
        <v>32</v>
      </c>
      <c r="G164" s="13">
        <f t="shared" si="14"/>
        <v>-3100</v>
      </c>
    </row>
    <row r="165" spans="1:16" s="14" customFormat="1">
      <c r="A165" s="40"/>
      <c r="B165" s="40"/>
      <c r="C165" s="40"/>
      <c r="D165" s="40"/>
      <c r="E165" s="40"/>
      <c r="F165" s="40" t="s">
        <v>47</v>
      </c>
      <c r="G165" s="13">
        <f t="shared" si="14"/>
        <v>-3100</v>
      </c>
    </row>
    <row r="166" spans="1:16" s="14" customFormat="1">
      <c r="A166" s="40"/>
      <c r="B166" s="40"/>
      <c r="C166" s="40"/>
      <c r="D166" s="40"/>
      <c r="E166" s="40"/>
      <c r="F166" s="40" t="s">
        <v>48</v>
      </c>
      <c r="G166" s="13">
        <f>G167</f>
        <v>-3100</v>
      </c>
    </row>
    <row r="167" spans="1:16" s="14" customFormat="1">
      <c r="A167" s="40"/>
      <c r="B167" s="40"/>
      <c r="C167" s="40"/>
      <c r="D167" s="40"/>
      <c r="E167" s="40"/>
      <c r="F167" s="40" t="s">
        <v>49</v>
      </c>
      <c r="G167" s="45">
        <v>-3100</v>
      </c>
    </row>
    <row r="168" spans="1:16" ht="27" customHeight="1">
      <c r="A168" s="60"/>
      <c r="B168" s="60"/>
      <c r="C168" s="60"/>
      <c r="D168" s="60"/>
      <c r="E168" s="61"/>
      <c r="F168" s="119" t="s">
        <v>55</v>
      </c>
      <c r="G168" s="63">
        <f>G169</f>
        <v>0</v>
      </c>
      <c r="H168" s="59"/>
      <c r="I168" s="59"/>
      <c r="J168" s="59"/>
      <c r="K168" s="59"/>
      <c r="L168" s="59"/>
      <c r="M168" s="49"/>
      <c r="O168" s="48"/>
      <c r="P168" s="48"/>
    </row>
    <row r="169" spans="1:16" s="14" customFormat="1" ht="16.5" customHeight="1">
      <c r="A169" s="28" t="s">
        <v>61</v>
      </c>
      <c r="B169" s="29"/>
      <c r="C169" s="29"/>
      <c r="D169" s="29"/>
      <c r="E169" s="29"/>
      <c r="F169" s="28" t="s">
        <v>62</v>
      </c>
      <c r="G169" s="30">
        <f>G171</f>
        <v>0</v>
      </c>
    </row>
    <row r="170" spans="1:16" s="14" customFormat="1" ht="16.5" customHeight="1">
      <c r="A170" s="31"/>
      <c r="B170" s="31"/>
      <c r="C170" s="31"/>
      <c r="D170" s="31"/>
      <c r="E170" s="31"/>
      <c r="F170" s="31" t="s">
        <v>12</v>
      </c>
      <c r="G170" s="31"/>
    </row>
    <row r="171" spans="1:16" s="14" customFormat="1" ht="16.5" customHeight="1">
      <c r="A171" s="31"/>
      <c r="B171" s="32" t="s">
        <v>45</v>
      </c>
      <c r="C171" s="31"/>
      <c r="D171" s="31"/>
      <c r="E171" s="31"/>
      <c r="F171" s="32" t="s">
        <v>63</v>
      </c>
      <c r="G171" s="33">
        <f>G173</f>
        <v>0</v>
      </c>
    </row>
    <row r="172" spans="1:16" s="14" customFormat="1" ht="16.5" customHeight="1">
      <c r="A172" s="31"/>
      <c r="B172" s="31"/>
      <c r="C172" s="31"/>
      <c r="D172" s="31"/>
      <c r="E172" s="31"/>
      <c r="F172" s="31" t="s">
        <v>12</v>
      </c>
      <c r="G172" s="31"/>
    </row>
    <row r="173" spans="1:16" s="14" customFormat="1" ht="16.5" customHeight="1">
      <c r="A173" s="31"/>
      <c r="B173" s="31"/>
      <c r="C173" s="32" t="s">
        <v>45</v>
      </c>
      <c r="D173" s="31"/>
      <c r="E173" s="31"/>
      <c r="F173" s="32" t="s">
        <v>56</v>
      </c>
      <c r="G173" s="33">
        <f>G175</f>
        <v>0</v>
      </c>
    </row>
    <row r="174" spans="1:16" s="14" customFormat="1" ht="16.5" customHeight="1">
      <c r="A174" s="31"/>
      <c r="B174" s="31"/>
      <c r="C174" s="31"/>
      <c r="D174" s="31"/>
      <c r="E174" s="31"/>
      <c r="F174" s="31" t="s">
        <v>12</v>
      </c>
      <c r="G174" s="31"/>
    </row>
    <row r="175" spans="1:16" s="34" customFormat="1" ht="26.25" customHeight="1">
      <c r="A175" s="25"/>
      <c r="B175" s="25"/>
      <c r="C175" s="31"/>
      <c r="D175" s="31"/>
      <c r="E175" s="31"/>
      <c r="F175" s="119" t="s">
        <v>55</v>
      </c>
      <c r="G175" s="33">
        <f>G177</f>
        <v>0</v>
      </c>
    </row>
    <row r="176" spans="1:16" s="34" customFormat="1">
      <c r="A176" s="25"/>
      <c r="B176" s="25"/>
      <c r="C176" s="31"/>
      <c r="D176" s="31"/>
      <c r="E176" s="31"/>
      <c r="F176" s="40" t="s">
        <v>12</v>
      </c>
      <c r="G176" s="25"/>
    </row>
    <row r="177" spans="1:7" s="14" customFormat="1" ht="16.5" customHeight="1">
      <c r="A177" s="35"/>
      <c r="B177" s="35"/>
      <c r="C177" s="35"/>
      <c r="D177" s="40" t="s">
        <v>64</v>
      </c>
      <c r="E177" s="40"/>
      <c r="F177" s="40" t="s">
        <v>56</v>
      </c>
      <c r="G177" s="27">
        <f>G179+G187</f>
        <v>0</v>
      </c>
    </row>
    <row r="178" spans="1:7" s="14" customFormat="1">
      <c r="A178" s="35"/>
      <c r="B178" s="35"/>
      <c r="C178" s="35"/>
      <c r="D178" s="40"/>
      <c r="E178" s="40"/>
      <c r="F178" s="40" t="s">
        <v>12</v>
      </c>
      <c r="G178" s="40"/>
    </row>
    <row r="179" spans="1:7" s="14" customFormat="1" ht="15.75" customHeight="1">
      <c r="A179" s="35"/>
      <c r="B179" s="35"/>
      <c r="C179" s="35"/>
      <c r="D179" s="40"/>
      <c r="E179" s="40" t="s">
        <v>59</v>
      </c>
      <c r="F179" s="40" t="s">
        <v>56</v>
      </c>
      <c r="G179" s="27">
        <f>G181</f>
        <v>48025.999999999993</v>
      </c>
    </row>
    <row r="180" spans="1:7" s="14" customFormat="1">
      <c r="A180" s="35"/>
      <c r="B180" s="35"/>
      <c r="C180" s="35"/>
      <c r="D180" s="40"/>
      <c r="E180" s="40"/>
      <c r="F180" s="40" t="s">
        <v>19</v>
      </c>
      <c r="G180" s="40"/>
    </row>
    <row r="181" spans="1:7" s="14" customFormat="1" ht="15.75" customHeight="1">
      <c r="A181" s="35"/>
      <c r="B181" s="35"/>
      <c r="C181" s="35"/>
      <c r="D181" s="40"/>
      <c r="E181" s="40"/>
      <c r="F181" s="81" t="s">
        <v>55</v>
      </c>
      <c r="G181" s="36">
        <f>G183</f>
        <v>48025.999999999993</v>
      </c>
    </row>
    <row r="182" spans="1:7" s="14" customFormat="1" ht="26.25" customHeight="1">
      <c r="A182" s="35"/>
      <c r="B182" s="35"/>
      <c r="C182" s="35"/>
      <c r="D182" s="40"/>
      <c r="E182" s="40"/>
      <c r="F182" s="40" t="s">
        <v>20</v>
      </c>
      <c r="G182" s="40"/>
    </row>
    <row r="183" spans="1:7" s="14" customFormat="1" ht="16.5" customHeight="1">
      <c r="A183" s="35"/>
      <c r="B183" s="35"/>
      <c r="C183" s="35"/>
      <c r="D183" s="40"/>
      <c r="E183" s="40"/>
      <c r="F183" s="40" t="s">
        <v>18</v>
      </c>
      <c r="G183" s="27">
        <f t="shared" ref="G183:G185" si="15">G184</f>
        <v>48025.999999999993</v>
      </c>
    </row>
    <row r="184" spans="1:7" s="14" customFormat="1" ht="16.5" customHeight="1">
      <c r="A184" s="35"/>
      <c r="B184" s="35"/>
      <c r="C184" s="35"/>
      <c r="D184" s="40"/>
      <c r="E184" s="40"/>
      <c r="F184" s="40" t="s">
        <v>32</v>
      </c>
      <c r="G184" s="27">
        <f t="shared" si="15"/>
        <v>48025.999999999993</v>
      </c>
    </row>
    <row r="185" spans="1:7" s="14" customFormat="1" ht="16.5" customHeight="1">
      <c r="A185" s="35"/>
      <c r="B185" s="35"/>
      <c r="C185" s="35"/>
      <c r="D185" s="40"/>
      <c r="E185" s="40"/>
      <c r="F185" s="40" t="s">
        <v>65</v>
      </c>
      <c r="G185" s="27">
        <f t="shared" si="15"/>
        <v>48025.999999999993</v>
      </c>
    </row>
    <row r="186" spans="1:7" s="14" customFormat="1" ht="16.5" customHeight="1">
      <c r="A186" s="35"/>
      <c r="B186" s="35"/>
      <c r="C186" s="35"/>
      <c r="D186" s="40"/>
      <c r="E186" s="40"/>
      <c r="F186" s="40" t="s">
        <v>66</v>
      </c>
      <c r="G186" s="27">
        <f>-(G159+G140+G113+G95+G48+G46+G41+G19+G57+G79+G82+G86+G90+G122+G131)</f>
        <v>48025.999999999993</v>
      </c>
    </row>
    <row r="187" spans="1:7" s="14" customFormat="1" ht="15.75" customHeight="1">
      <c r="A187" s="35"/>
      <c r="B187" s="35"/>
      <c r="C187" s="35"/>
      <c r="D187" s="40"/>
      <c r="E187" s="40" t="s">
        <v>59</v>
      </c>
      <c r="F187" s="40" t="s">
        <v>56</v>
      </c>
      <c r="G187" s="27">
        <f>G189</f>
        <v>-48026</v>
      </c>
    </row>
    <row r="188" spans="1:7" s="14" customFormat="1">
      <c r="A188" s="35"/>
      <c r="B188" s="35"/>
      <c r="C188" s="35"/>
      <c r="D188" s="40"/>
      <c r="E188" s="40"/>
      <c r="F188" s="40" t="s">
        <v>19</v>
      </c>
      <c r="G188" s="40"/>
    </row>
    <row r="189" spans="1:7" s="14" customFormat="1" ht="15.75" customHeight="1">
      <c r="A189" s="35"/>
      <c r="B189" s="35"/>
      <c r="C189" s="35"/>
      <c r="D189" s="40"/>
      <c r="E189" s="40"/>
      <c r="F189" s="81" t="s">
        <v>55</v>
      </c>
      <c r="G189" s="36">
        <f>G191</f>
        <v>-48026</v>
      </c>
    </row>
    <row r="190" spans="1:7" s="14" customFormat="1" ht="18.75" customHeight="1">
      <c r="A190" s="35"/>
      <c r="B190" s="35"/>
      <c r="C190" s="35"/>
      <c r="D190" s="40"/>
      <c r="E190" s="40"/>
      <c r="F190" s="40" t="s">
        <v>20</v>
      </c>
      <c r="G190" s="40"/>
    </row>
    <row r="191" spans="1:7" s="14" customFormat="1" ht="16.5" customHeight="1">
      <c r="A191" s="35"/>
      <c r="B191" s="35"/>
      <c r="C191" s="35"/>
      <c r="D191" s="40"/>
      <c r="E191" s="40"/>
      <c r="F191" s="40" t="s">
        <v>18</v>
      </c>
      <c r="G191" s="27">
        <f t="shared" ref="G191:G193" si="16">G192</f>
        <v>-48026</v>
      </c>
    </row>
    <row r="192" spans="1:7" s="14" customFormat="1" ht="16.5" customHeight="1">
      <c r="A192" s="35"/>
      <c r="B192" s="35"/>
      <c r="C192" s="35"/>
      <c r="D192" s="40"/>
      <c r="E192" s="40"/>
      <c r="F192" s="40" t="s">
        <v>32</v>
      </c>
      <c r="G192" s="27">
        <f t="shared" si="16"/>
        <v>-48026</v>
      </c>
    </row>
    <row r="193" spans="1:7" s="14" customFormat="1" ht="16.5" customHeight="1">
      <c r="A193" s="35"/>
      <c r="B193" s="35"/>
      <c r="C193" s="35"/>
      <c r="D193" s="40"/>
      <c r="E193" s="40"/>
      <c r="F193" s="40" t="s">
        <v>65</v>
      </c>
      <c r="G193" s="27">
        <f t="shared" si="16"/>
        <v>-48026</v>
      </c>
    </row>
    <row r="194" spans="1:7" s="14" customFormat="1" ht="16.5" customHeight="1">
      <c r="A194" s="35"/>
      <c r="B194" s="35"/>
      <c r="C194" s="35"/>
      <c r="D194" s="40"/>
      <c r="E194" s="40"/>
      <c r="F194" s="40" t="s">
        <v>66</v>
      </c>
      <c r="G194" s="27">
        <f>-(G112+G45+G89)</f>
        <v>-48026</v>
      </c>
    </row>
  </sheetData>
  <mergeCells count="5">
    <mergeCell ref="A5:C5"/>
    <mergeCell ref="D5:E5"/>
    <mergeCell ref="F5:F6"/>
    <mergeCell ref="A3:G3"/>
    <mergeCell ref="A1:G1"/>
  </mergeCells>
  <pageMargins left="0" right="0" top="0" bottom="0" header="0" footer="0"/>
  <pageSetup paperSize="9" scale="70" firstPageNumber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E38" sqref="E38"/>
    </sheetView>
  </sheetViews>
  <sheetFormatPr defaultRowHeight="17.25"/>
  <cols>
    <col min="1" max="1" width="10.85546875" style="82" customWidth="1"/>
    <col min="2" max="2" width="11.5703125" style="82" customWidth="1"/>
    <col min="3" max="3" width="52.28515625" style="82" customWidth="1"/>
    <col min="4" max="4" width="32.42578125" style="82" customWidth="1"/>
    <col min="5" max="255" width="9.140625" style="82"/>
    <col min="256" max="256" width="10.85546875" style="82" customWidth="1"/>
    <col min="257" max="257" width="11.5703125" style="82" customWidth="1"/>
    <col min="258" max="258" width="46" style="82" customWidth="1"/>
    <col min="259" max="260" width="20" style="82" customWidth="1"/>
    <col min="261" max="511" width="9.140625" style="82"/>
    <col min="512" max="512" width="10.85546875" style="82" customWidth="1"/>
    <col min="513" max="513" width="11.5703125" style="82" customWidth="1"/>
    <col min="514" max="514" width="46" style="82" customWidth="1"/>
    <col min="515" max="516" width="20" style="82" customWidth="1"/>
    <col min="517" max="767" width="9.140625" style="82"/>
    <col min="768" max="768" width="10.85546875" style="82" customWidth="1"/>
    <col min="769" max="769" width="11.5703125" style="82" customWidth="1"/>
    <col min="770" max="770" width="46" style="82" customWidth="1"/>
    <col min="771" max="772" width="20" style="82" customWidth="1"/>
    <col min="773" max="1023" width="9.140625" style="82"/>
    <col min="1024" max="1024" width="10.85546875" style="82" customWidth="1"/>
    <col min="1025" max="1025" width="11.5703125" style="82" customWidth="1"/>
    <col min="1026" max="1026" width="46" style="82" customWidth="1"/>
    <col min="1027" max="1028" width="20" style="82" customWidth="1"/>
    <col min="1029" max="1279" width="9.140625" style="82"/>
    <col min="1280" max="1280" width="10.85546875" style="82" customWidth="1"/>
    <col min="1281" max="1281" width="11.5703125" style="82" customWidth="1"/>
    <col min="1282" max="1282" width="46" style="82" customWidth="1"/>
    <col min="1283" max="1284" width="20" style="82" customWidth="1"/>
    <col min="1285" max="1535" width="9.140625" style="82"/>
    <col min="1536" max="1536" width="10.85546875" style="82" customWidth="1"/>
    <col min="1537" max="1537" width="11.5703125" style="82" customWidth="1"/>
    <col min="1538" max="1538" width="46" style="82" customWidth="1"/>
    <col min="1539" max="1540" width="20" style="82" customWidth="1"/>
    <col min="1541" max="1791" width="9.140625" style="82"/>
    <col min="1792" max="1792" width="10.85546875" style="82" customWidth="1"/>
    <col min="1793" max="1793" width="11.5703125" style="82" customWidth="1"/>
    <col min="1794" max="1794" width="46" style="82" customWidth="1"/>
    <col min="1795" max="1796" width="20" style="82" customWidth="1"/>
    <col min="1797" max="2047" width="9.140625" style="82"/>
    <col min="2048" max="2048" width="10.85546875" style="82" customWidth="1"/>
    <col min="2049" max="2049" width="11.5703125" style="82" customWidth="1"/>
    <col min="2050" max="2050" width="46" style="82" customWidth="1"/>
    <col min="2051" max="2052" width="20" style="82" customWidth="1"/>
    <col min="2053" max="2303" width="9.140625" style="82"/>
    <col min="2304" max="2304" width="10.85546875" style="82" customWidth="1"/>
    <col min="2305" max="2305" width="11.5703125" style="82" customWidth="1"/>
    <col min="2306" max="2306" width="46" style="82" customWidth="1"/>
    <col min="2307" max="2308" width="20" style="82" customWidth="1"/>
    <col min="2309" max="2559" width="9.140625" style="82"/>
    <col min="2560" max="2560" width="10.85546875" style="82" customWidth="1"/>
    <col min="2561" max="2561" width="11.5703125" style="82" customWidth="1"/>
    <col min="2562" max="2562" width="46" style="82" customWidth="1"/>
    <col min="2563" max="2564" width="20" style="82" customWidth="1"/>
    <col min="2565" max="2815" width="9.140625" style="82"/>
    <col min="2816" max="2816" width="10.85546875" style="82" customWidth="1"/>
    <col min="2817" max="2817" width="11.5703125" style="82" customWidth="1"/>
    <col min="2818" max="2818" width="46" style="82" customWidth="1"/>
    <col min="2819" max="2820" width="20" style="82" customWidth="1"/>
    <col min="2821" max="3071" width="9.140625" style="82"/>
    <col min="3072" max="3072" width="10.85546875" style="82" customWidth="1"/>
    <col min="3073" max="3073" width="11.5703125" style="82" customWidth="1"/>
    <col min="3074" max="3074" width="46" style="82" customWidth="1"/>
    <col min="3075" max="3076" width="20" style="82" customWidth="1"/>
    <col min="3077" max="3327" width="9.140625" style="82"/>
    <col min="3328" max="3328" width="10.85546875" style="82" customWidth="1"/>
    <col min="3329" max="3329" width="11.5703125" style="82" customWidth="1"/>
    <col min="3330" max="3330" width="46" style="82" customWidth="1"/>
    <col min="3331" max="3332" width="20" style="82" customWidth="1"/>
    <col min="3333" max="3583" width="9.140625" style="82"/>
    <col min="3584" max="3584" width="10.85546875" style="82" customWidth="1"/>
    <col min="3585" max="3585" width="11.5703125" style="82" customWidth="1"/>
    <col min="3586" max="3586" width="46" style="82" customWidth="1"/>
    <col min="3587" max="3588" width="20" style="82" customWidth="1"/>
    <col min="3589" max="3839" width="9.140625" style="82"/>
    <col min="3840" max="3840" width="10.85546875" style="82" customWidth="1"/>
    <col min="3841" max="3841" width="11.5703125" style="82" customWidth="1"/>
    <col min="3842" max="3842" width="46" style="82" customWidth="1"/>
    <col min="3843" max="3844" width="20" style="82" customWidth="1"/>
    <col min="3845" max="4095" width="9.140625" style="82"/>
    <col min="4096" max="4096" width="10.85546875" style="82" customWidth="1"/>
    <col min="4097" max="4097" width="11.5703125" style="82" customWidth="1"/>
    <col min="4098" max="4098" width="46" style="82" customWidth="1"/>
    <col min="4099" max="4100" width="20" style="82" customWidth="1"/>
    <col min="4101" max="4351" width="9.140625" style="82"/>
    <col min="4352" max="4352" width="10.85546875" style="82" customWidth="1"/>
    <col min="4353" max="4353" width="11.5703125" style="82" customWidth="1"/>
    <col min="4354" max="4354" width="46" style="82" customWidth="1"/>
    <col min="4355" max="4356" width="20" style="82" customWidth="1"/>
    <col min="4357" max="4607" width="9.140625" style="82"/>
    <col min="4608" max="4608" width="10.85546875" style="82" customWidth="1"/>
    <col min="4609" max="4609" width="11.5703125" style="82" customWidth="1"/>
    <col min="4610" max="4610" width="46" style="82" customWidth="1"/>
    <col min="4611" max="4612" width="20" style="82" customWidth="1"/>
    <col min="4613" max="4863" width="9.140625" style="82"/>
    <col min="4864" max="4864" width="10.85546875" style="82" customWidth="1"/>
    <col min="4865" max="4865" width="11.5703125" style="82" customWidth="1"/>
    <col min="4866" max="4866" width="46" style="82" customWidth="1"/>
    <col min="4867" max="4868" width="20" style="82" customWidth="1"/>
    <col min="4869" max="5119" width="9.140625" style="82"/>
    <col min="5120" max="5120" width="10.85546875" style="82" customWidth="1"/>
    <col min="5121" max="5121" width="11.5703125" style="82" customWidth="1"/>
    <col min="5122" max="5122" width="46" style="82" customWidth="1"/>
    <col min="5123" max="5124" width="20" style="82" customWidth="1"/>
    <col min="5125" max="5375" width="9.140625" style="82"/>
    <col min="5376" max="5376" width="10.85546875" style="82" customWidth="1"/>
    <col min="5377" max="5377" width="11.5703125" style="82" customWidth="1"/>
    <col min="5378" max="5378" width="46" style="82" customWidth="1"/>
    <col min="5379" max="5380" width="20" style="82" customWidth="1"/>
    <col min="5381" max="5631" width="9.140625" style="82"/>
    <col min="5632" max="5632" width="10.85546875" style="82" customWidth="1"/>
    <col min="5633" max="5633" width="11.5703125" style="82" customWidth="1"/>
    <col min="5634" max="5634" width="46" style="82" customWidth="1"/>
    <col min="5635" max="5636" width="20" style="82" customWidth="1"/>
    <col min="5637" max="5887" width="9.140625" style="82"/>
    <col min="5888" max="5888" width="10.85546875" style="82" customWidth="1"/>
    <col min="5889" max="5889" width="11.5703125" style="82" customWidth="1"/>
    <col min="5890" max="5890" width="46" style="82" customWidth="1"/>
    <col min="5891" max="5892" width="20" style="82" customWidth="1"/>
    <col min="5893" max="6143" width="9.140625" style="82"/>
    <col min="6144" max="6144" width="10.85546875" style="82" customWidth="1"/>
    <col min="6145" max="6145" width="11.5703125" style="82" customWidth="1"/>
    <col min="6146" max="6146" width="46" style="82" customWidth="1"/>
    <col min="6147" max="6148" width="20" style="82" customWidth="1"/>
    <col min="6149" max="6399" width="9.140625" style="82"/>
    <col min="6400" max="6400" width="10.85546875" style="82" customWidth="1"/>
    <col min="6401" max="6401" width="11.5703125" style="82" customWidth="1"/>
    <col min="6402" max="6402" width="46" style="82" customWidth="1"/>
    <col min="6403" max="6404" width="20" style="82" customWidth="1"/>
    <col min="6405" max="6655" width="9.140625" style="82"/>
    <col min="6656" max="6656" width="10.85546875" style="82" customWidth="1"/>
    <col min="6657" max="6657" width="11.5703125" style="82" customWidth="1"/>
    <col min="6658" max="6658" width="46" style="82" customWidth="1"/>
    <col min="6659" max="6660" width="20" style="82" customWidth="1"/>
    <col min="6661" max="6911" width="9.140625" style="82"/>
    <col min="6912" max="6912" width="10.85546875" style="82" customWidth="1"/>
    <col min="6913" max="6913" width="11.5703125" style="82" customWidth="1"/>
    <col min="6914" max="6914" width="46" style="82" customWidth="1"/>
    <col min="6915" max="6916" width="20" style="82" customWidth="1"/>
    <col min="6917" max="7167" width="9.140625" style="82"/>
    <col min="7168" max="7168" width="10.85546875" style="82" customWidth="1"/>
    <col min="7169" max="7169" width="11.5703125" style="82" customWidth="1"/>
    <col min="7170" max="7170" width="46" style="82" customWidth="1"/>
    <col min="7171" max="7172" width="20" style="82" customWidth="1"/>
    <col min="7173" max="7423" width="9.140625" style="82"/>
    <col min="7424" max="7424" width="10.85546875" style="82" customWidth="1"/>
    <col min="7425" max="7425" width="11.5703125" style="82" customWidth="1"/>
    <col min="7426" max="7426" width="46" style="82" customWidth="1"/>
    <col min="7427" max="7428" width="20" style="82" customWidth="1"/>
    <col min="7429" max="7679" width="9.140625" style="82"/>
    <col min="7680" max="7680" width="10.85546875" style="82" customWidth="1"/>
    <col min="7681" max="7681" width="11.5703125" style="82" customWidth="1"/>
    <col min="7682" max="7682" width="46" style="82" customWidth="1"/>
    <col min="7683" max="7684" width="20" style="82" customWidth="1"/>
    <col min="7685" max="7935" width="9.140625" style="82"/>
    <col min="7936" max="7936" width="10.85546875" style="82" customWidth="1"/>
    <col min="7937" max="7937" width="11.5703125" style="82" customWidth="1"/>
    <col min="7938" max="7938" width="46" style="82" customWidth="1"/>
    <col min="7939" max="7940" width="20" style="82" customWidth="1"/>
    <col min="7941" max="8191" width="9.140625" style="82"/>
    <col min="8192" max="8192" width="10.85546875" style="82" customWidth="1"/>
    <col min="8193" max="8193" width="11.5703125" style="82" customWidth="1"/>
    <col min="8194" max="8194" width="46" style="82" customWidth="1"/>
    <col min="8195" max="8196" width="20" style="82" customWidth="1"/>
    <col min="8197" max="8447" width="9.140625" style="82"/>
    <col min="8448" max="8448" width="10.85546875" style="82" customWidth="1"/>
    <col min="8449" max="8449" width="11.5703125" style="82" customWidth="1"/>
    <col min="8450" max="8450" width="46" style="82" customWidth="1"/>
    <col min="8451" max="8452" width="20" style="82" customWidth="1"/>
    <col min="8453" max="8703" width="9.140625" style="82"/>
    <col min="8704" max="8704" width="10.85546875" style="82" customWidth="1"/>
    <col min="8705" max="8705" width="11.5703125" style="82" customWidth="1"/>
    <col min="8706" max="8706" width="46" style="82" customWidth="1"/>
    <col min="8707" max="8708" width="20" style="82" customWidth="1"/>
    <col min="8709" max="8959" width="9.140625" style="82"/>
    <col min="8960" max="8960" width="10.85546875" style="82" customWidth="1"/>
    <col min="8961" max="8961" width="11.5703125" style="82" customWidth="1"/>
    <col min="8962" max="8962" width="46" style="82" customWidth="1"/>
    <col min="8963" max="8964" width="20" style="82" customWidth="1"/>
    <col min="8965" max="9215" width="9.140625" style="82"/>
    <col min="9216" max="9216" width="10.85546875" style="82" customWidth="1"/>
    <col min="9217" max="9217" width="11.5703125" style="82" customWidth="1"/>
    <col min="9218" max="9218" width="46" style="82" customWidth="1"/>
    <col min="9219" max="9220" width="20" style="82" customWidth="1"/>
    <col min="9221" max="9471" width="9.140625" style="82"/>
    <col min="9472" max="9472" width="10.85546875" style="82" customWidth="1"/>
    <col min="9473" max="9473" width="11.5703125" style="82" customWidth="1"/>
    <col min="9474" max="9474" width="46" style="82" customWidth="1"/>
    <col min="9475" max="9476" width="20" style="82" customWidth="1"/>
    <col min="9477" max="9727" width="9.140625" style="82"/>
    <col min="9728" max="9728" width="10.85546875" style="82" customWidth="1"/>
    <col min="9729" max="9729" width="11.5703125" style="82" customWidth="1"/>
    <col min="9730" max="9730" width="46" style="82" customWidth="1"/>
    <col min="9731" max="9732" width="20" style="82" customWidth="1"/>
    <col min="9733" max="9983" width="9.140625" style="82"/>
    <col min="9984" max="9984" width="10.85546875" style="82" customWidth="1"/>
    <col min="9985" max="9985" width="11.5703125" style="82" customWidth="1"/>
    <col min="9986" max="9986" width="46" style="82" customWidth="1"/>
    <col min="9987" max="9988" width="20" style="82" customWidth="1"/>
    <col min="9989" max="10239" width="9.140625" style="82"/>
    <col min="10240" max="10240" width="10.85546875" style="82" customWidth="1"/>
    <col min="10241" max="10241" width="11.5703125" style="82" customWidth="1"/>
    <col min="10242" max="10242" width="46" style="82" customWidth="1"/>
    <col min="10243" max="10244" width="20" style="82" customWidth="1"/>
    <col min="10245" max="10495" width="9.140625" style="82"/>
    <col min="10496" max="10496" width="10.85546875" style="82" customWidth="1"/>
    <col min="10497" max="10497" width="11.5703125" style="82" customWidth="1"/>
    <col min="10498" max="10498" width="46" style="82" customWidth="1"/>
    <col min="10499" max="10500" width="20" style="82" customWidth="1"/>
    <col min="10501" max="10751" width="9.140625" style="82"/>
    <col min="10752" max="10752" width="10.85546875" style="82" customWidth="1"/>
    <col min="10753" max="10753" width="11.5703125" style="82" customWidth="1"/>
    <col min="10754" max="10754" width="46" style="82" customWidth="1"/>
    <col min="10755" max="10756" width="20" style="82" customWidth="1"/>
    <col min="10757" max="11007" width="9.140625" style="82"/>
    <col min="11008" max="11008" width="10.85546875" style="82" customWidth="1"/>
    <col min="11009" max="11009" width="11.5703125" style="82" customWidth="1"/>
    <col min="11010" max="11010" width="46" style="82" customWidth="1"/>
    <col min="11011" max="11012" width="20" style="82" customWidth="1"/>
    <col min="11013" max="11263" width="9.140625" style="82"/>
    <col min="11264" max="11264" width="10.85546875" style="82" customWidth="1"/>
    <col min="11265" max="11265" width="11.5703125" style="82" customWidth="1"/>
    <col min="11266" max="11266" width="46" style="82" customWidth="1"/>
    <col min="11267" max="11268" width="20" style="82" customWidth="1"/>
    <col min="11269" max="11519" width="9.140625" style="82"/>
    <col min="11520" max="11520" width="10.85546875" style="82" customWidth="1"/>
    <col min="11521" max="11521" width="11.5703125" style="82" customWidth="1"/>
    <col min="11522" max="11522" width="46" style="82" customWidth="1"/>
    <col min="11523" max="11524" width="20" style="82" customWidth="1"/>
    <col min="11525" max="11775" width="9.140625" style="82"/>
    <col min="11776" max="11776" width="10.85546875" style="82" customWidth="1"/>
    <col min="11777" max="11777" width="11.5703125" style="82" customWidth="1"/>
    <col min="11778" max="11778" width="46" style="82" customWidth="1"/>
    <col min="11779" max="11780" width="20" style="82" customWidth="1"/>
    <col min="11781" max="12031" width="9.140625" style="82"/>
    <col min="12032" max="12032" width="10.85546875" style="82" customWidth="1"/>
    <col min="12033" max="12033" width="11.5703125" style="82" customWidth="1"/>
    <col min="12034" max="12034" width="46" style="82" customWidth="1"/>
    <col min="12035" max="12036" width="20" style="82" customWidth="1"/>
    <col min="12037" max="12287" width="9.140625" style="82"/>
    <col min="12288" max="12288" width="10.85546875" style="82" customWidth="1"/>
    <col min="12289" max="12289" width="11.5703125" style="82" customWidth="1"/>
    <col min="12290" max="12290" width="46" style="82" customWidth="1"/>
    <col min="12291" max="12292" width="20" style="82" customWidth="1"/>
    <col min="12293" max="12543" width="9.140625" style="82"/>
    <col min="12544" max="12544" width="10.85546875" style="82" customWidth="1"/>
    <col min="12545" max="12545" width="11.5703125" style="82" customWidth="1"/>
    <col min="12546" max="12546" width="46" style="82" customWidth="1"/>
    <col min="12547" max="12548" width="20" style="82" customWidth="1"/>
    <col min="12549" max="12799" width="9.140625" style="82"/>
    <col min="12800" max="12800" width="10.85546875" style="82" customWidth="1"/>
    <col min="12801" max="12801" width="11.5703125" style="82" customWidth="1"/>
    <col min="12802" max="12802" width="46" style="82" customWidth="1"/>
    <col min="12803" max="12804" width="20" style="82" customWidth="1"/>
    <col min="12805" max="13055" width="9.140625" style="82"/>
    <col min="13056" max="13056" width="10.85546875" style="82" customWidth="1"/>
    <col min="13057" max="13057" width="11.5703125" style="82" customWidth="1"/>
    <col min="13058" max="13058" width="46" style="82" customWidth="1"/>
    <col min="13059" max="13060" width="20" style="82" customWidth="1"/>
    <col min="13061" max="13311" width="9.140625" style="82"/>
    <col min="13312" max="13312" width="10.85546875" style="82" customWidth="1"/>
    <col min="13313" max="13313" width="11.5703125" style="82" customWidth="1"/>
    <col min="13314" max="13314" width="46" style="82" customWidth="1"/>
    <col min="13315" max="13316" width="20" style="82" customWidth="1"/>
    <col min="13317" max="13567" width="9.140625" style="82"/>
    <col min="13568" max="13568" width="10.85546875" style="82" customWidth="1"/>
    <col min="13569" max="13569" width="11.5703125" style="82" customWidth="1"/>
    <col min="13570" max="13570" width="46" style="82" customWidth="1"/>
    <col min="13571" max="13572" width="20" style="82" customWidth="1"/>
    <col min="13573" max="13823" width="9.140625" style="82"/>
    <col min="13824" max="13824" width="10.85546875" style="82" customWidth="1"/>
    <col min="13825" max="13825" width="11.5703125" style="82" customWidth="1"/>
    <col min="13826" max="13826" width="46" style="82" customWidth="1"/>
    <col min="13827" max="13828" width="20" style="82" customWidth="1"/>
    <col min="13829" max="14079" width="9.140625" style="82"/>
    <col min="14080" max="14080" width="10.85546875" style="82" customWidth="1"/>
    <col min="14081" max="14081" width="11.5703125" style="82" customWidth="1"/>
    <col min="14082" max="14082" width="46" style="82" customWidth="1"/>
    <col min="14083" max="14084" width="20" style="82" customWidth="1"/>
    <col min="14085" max="14335" width="9.140625" style="82"/>
    <col min="14336" max="14336" width="10.85546875" style="82" customWidth="1"/>
    <col min="14337" max="14337" width="11.5703125" style="82" customWidth="1"/>
    <col min="14338" max="14338" width="46" style="82" customWidth="1"/>
    <col min="14339" max="14340" width="20" style="82" customWidth="1"/>
    <col min="14341" max="14591" width="9.140625" style="82"/>
    <col min="14592" max="14592" width="10.85546875" style="82" customWidth="1"/>
    <col min="14593" max="14593" width="11.5703125" style="82" customWidth="1"/>
    <col min="14594" max="14594" width="46" style="82" customWidth="1"/>
    <col min="14595" max="14596" width="20" style="82" customWidth="1"/>
    <col min="14597" max="14847" width="9.140625" style="82"/>
    <col min="14848" max="14848" width="10.85546875" style="82" customWidth="1"/>
    <col min="14849" max="14849" width="11.5703125" style="82" customWidth="1"/>
    <col min="14850" max="14850" width="46" style="82" customWidth="1"/>
    <col min="14851" max="14852" width="20" style="82" customWidth="1"/>
    <col min="14853" max="15103" width="9.140625" style="82"/>
    <col min="15104" max="15104" width="10.85546875" style="82" customWidth="1"/>
    <col min="15105" max="15105" width="11.5703125" style="82" customWidth="1"/>
    <col min="15106" max="15106" width="46" style="82" customWidth="1"/>
    <col min="15107" max="15108" width="20" style="82" customWidth="1"/>
    <col min="15109" max="15359" width="9.140625" style="82"/>
    <col min="15360" max="15360" width="10.85546875" style="82" customWidth="1"/>
    <col min="15361" max="15361" width="11.5703125" style="82" customWidth="1"/>
    <col min="15362" max="15362" width="46" style="82" customWidth="1"/>
    <col min="15363" max="15364" width="20" style="82" customWidth="1"/>
    <col min="15365" max="15615" width="9.140625" style="82"/>
    <col min="15616" max="15616" width="10.85546875" style="82" customWidth="1"/>
    <col min="15617" max="15617" width="11.5703125" style="82" customWidth="1"/>
    <col min="15618" max="15618" width="46" style="82" customWidth="1"/>
    <col min="15619" max="15620" width="20" style="82" customWidth="1"/>
    <col min="15621" max="15871" width="9.140625" style="82"/>
    <col min="15872" max="15872" width="10.85546875" style="82" customWidth="1"/>
    <col min="15873" max="15873" width="11.5703125" style="82" customWidth="1"/>
    <col min="15874" max="15874" width="46" style="82" customWidth="1"/>
    <col min="15875" max="15876" width="20" style="82" customWidth="1"/>
    <col min="15877" max="16127" width="9.140625" style="82"/>
    <col min="16128" max="16128" width="10.85546875" style="82" customWidth="1"/>
    <col min="16129" max="16129" width="11.5703125" style="82" customWidth="1"/>
    <col min="16130" max="16130" width="46" style="82" customWidth="1"/>
    <col min="16131" max="16132" width="20" style="82" customWidth="1"/>
    <col min="16133" max="16384" width="9.140625" style="82"/>
  </cols>
  <sheetData>
    <row r="1" spans="1:9" ht="17.25" customHeight="1">
      <c r="A1" s="157" t="s">
        <v>134</v>
      </c>
      <c r="B1" s="157"/>
      <c r="C1" s="157"/>
      <c r="D1" s="157"/>
      <c r="E1" s="103"/>
      <c r="F1" s="103"/>
    </row>
    <row r="2" spans="1:9" ht="17.25" customHeight="1">
      <c r="A2" s="157" t="s">
        <v>120</v>
      </c>
      <c r="B2" s="157"/>
      <c r="C2" s="157"/>
      <c r="D2" s="157"/>
      <c r="E2" s="103"/>
      <c r="F2" s="103"/>
    </row>
    <row r="3" spans="1:9" ht="17.25" customHeight="1">
      <c r="A3" s="158" t="s">
        <v>121</v>
      </c>
      <c r="B3" s="158"/>
      <c r="C3" s="158"/>
      <c r="D3" s="158"/>
      <c r="E3" s="104"/>
      <c r="F3" s="104"/>
    </row>
    <row r="5" spans="1:9" ht="53.25" customHeight="1">
      <c r="A5" s="159" t="s">
        <v>137</v>
      </c>
      <c r="B5" s="159"/>
      <c r="C5" s="159"/>
      <c r="D5" s="159"/>
    </row>
    <row r="7" spans="1:9" s="84" customFormat="1" ht="17.25" customHeight="1">
      <c r="A7" s="93"/>
      <c r="B7" s="93"/>
      <c r="C7" s="94"/>
      <c r="D7" s="125" t="s">
        <v>40</v>
      </c>
      <c r="F7" s="95"/>
      <c r="G7" s="95"/>
      <c r="H7" s="95"/>
      <c r="I7" s="95"/>
    </row>
    <row r="8" spans="1:9" s="83" customFormat="1" ht="127.5" customHeight="1">
      <c r="A8" s="178" t="s">
        <v>122</v>
      </c>
      <c r="B8" s="178"/>
      <c r="C8" s="179" t="s">
        <v>135</v>
      </c>
      <c r="D8" s="116" t="s">
        <v>33</v>
      </c>
      <c r="F8" s="96"/>
      <c r="G8" s="96"/>
      <c r="H8" s="96"/>
      <c r="I8" s="96"/>
    </row>
    <row r="9" spans="1:9" s="83" customFormat="1" ht="54">
      <c r="A9" s="89" t="s">
        <v>2</v>
      </c>
      <c r="B9" s="89" t="s">
        <v>3</v>
      </c>
      <c r="C9" s="179"/>
      <c r="D9" s="90" t="str">
        <f>'[2]3'!H8</f>
        <v xml:space="preserve"> Տարի</v>
      </c>
      <c r="F9" s="96"/>
      <c r="G9" s="96"/>
      <c r="H9" s="96"/>
      <c r="I9" s="96"/>
    </row>
    <row r="10" spans="1:9" s="83" customFormat="1">
      <c r="A10" s="89"/>
      <c r="B10" s="89"/>
      <c r="C10" s="90" t="s">
        <v>130</v>
      </c>
      <c r="D10" s="87">
        <f>D12</f>
        <v>-5032.7</v>
      </c>
      <c r="F10" s="96"/>
      <c r="G10" s="96"/>
      <c r="H10" s="96"/>
      <c r="I10" s="96"/>
    </row>
    <row r="11" spans="1:9" s="84" customFormat="1">
      <c r="A11" s="89"/>
      <c r="B11" s="89"/>
      <c r="C11" s="90" t="s">
        <v>131</v>
      </c>
      <c r="D11" s="87"/>
      <c r="F11" s="95"/>
      <c r="G11" s="95"/>
      <c r="H11" s="95"/>
      <c r="I11" s="95"/>
    </row>
    <row r="12" spans="1:9" s="83" customFormat="1">
      <c r="A12" s="39"/>
      <c r="B12" s="92"/>
      <c r="C12" s="92" t="s">
        <v>132</v>
      </c>
      <c r="D12" s="87">
        <f>D14+D17+D20+D29+D23+D26</f>
        <v>-5032.7</v>
      </c>
      <c r="F12" s="96"/>
      <c r="G12" s="96"/>
      <c r="H12" s="96"/>
      <c r="I12" s="96"/>
    </row>
    <row r="13" spans="1:9" s="83" customFormat="1">
      <c r="A13" s="39"/>
      <c r="B13" s="39"/>
      <c r="C13" s="39" t="s">
        <v>133</v>
      </c>
      <c r="D13" s="85"/>
      <c r="F13" s="96"/>
      <c r="G13" s="96"/>
      <c r="H13" s="96"/>
      <c r="I13" s="96"/>
    </row>
    <row r="14" spans="1:9" s="88" customFormat="1" ht="69">
      <c r="A14" s="86" t="str">
        <f>'2'!A14</f>
        <v xml:space="preserve"> 1213</v>
      </c>
      <c r="B14" s="86" t="str">
        <f>'2'!B14</f>
        <v xml:space="preserve"> 31002</v>
      </c>
      <c r="C14" s="86" t="str">
        <f>'2'!C14</f>
        <v xml:space="preserve">  Կրթության տեսչական մարմնի կարողությունների զարգացում և տեխնիկական հագեցվածության ապահովում</v>
      </c>
      <c r="D14" s="87">
        <f>D16</f>
        <v>-118</v>
      </c>
      <c r="F14" s="97"/>
      <c r="G14" s="97"/>
      <c r="H14" s="97"/>
      <c r="I14" s="97"/>
    </row>
    <row r="15" spans="1:9" s="88" customFormat="1">
      <c r="A15" s="86"/>
      <c r="B15" s="86"/>
      <c r="C15" s="98" t="s">
        <v>136</v>
      </c>
      <c r="D15" s="87"/>
      <c r="F15" s="97"/>
      <c r="G15" s="97"/>
      <c r="H15" s="97"/>
      <c r="I15" s="97"/>
    </row>
    <row r="16" spans="1:9" s="101" customFormat="1">
      <c r="A16" s="86"/>
      <c r="B16" s="86"/>
      <c r="C16" s="99" t="s">
        <v>39</v>
      </c>
      <c r="D16" s="100">
        <f>'2'!H14</f>
        <v>-118</v>
      </c>
      <c r="F16" s="102"/>
      <c r="G16" s="102"/>
      <c r="H16" s="102"/>
      <c r="I16" s="102"/>
    </row>
    <row r="17" spans="1:9" s="88" customFormat="1" ht="69">
      <c r="A17" s="86" t="str">
        <f>'2'!A15</f>
        <v xml:space="preserve"> 1213</v>
      </c>
      <c r="B17" s="86">
        <f>'2'!B15</f>
        <v>31003</v>
      </c>
      <c r="C17" s="86" t="str">
        <f>'2'!C15</f>
        <v xml:space="preserve"> Շուկայի վերահսկողության տեսչական մարմնի կարողությունների զարգացում և տեխնիկական հագեցվածության ապահովում</v>
      </c>
      <c r="D17" s="87">
        <f>D19</f>
        <v>4980</v>
      </c>
      <c r="F17" s="97"/>
      <c r="G17" s="97"/>
      <c r="H17" s="97"/>
      <c r="I17" s="97"/>
    </row>
    <row r="18" spans="1:9" s="88" customFormat="1">
      <c r="A18" s="86"/>
      <c r="B18" s="86"/>
      <c r="C18" s="98" t="s">
        <v>136</v>
      </c>
      <c r="D18" s="87"/>
      <c r="F18" s="97"/>
      <c r="G18" s="97"/>
      <c r="H18" s="97"/>
      <c r="I18" s="97"/>
    </row>
    <row r="19" spans="1:9" s="101" customFormat="1">
      <c r="A19" s="86"/>
      <c r="B19" s="86"/>
      <c r="C19" s="99" t="s">
        <v>39</v>
      </c>
      <c r="D19" s="100">
        <f>'2'!H15</f>
        <v>4980</v>
      </c>
      <c r="F19" s="102"/>
      <c r="G19" s="102"/>
      <c r="H19" s="102"/>
      <c r="I19" s="102"/>
    </row>
    <row r="20" spans="1:9" s="88" customFormat="1" ht="86.25">
      <c r="A20" s="86" t="str">
        <f>'2'!A16</f>
        <v xml:space="preserve"> 1213</v>
      </c>
      <c r="B20" s="86" t="str">
        <f>'2'!B16</f>
        <v xml:space="preserve"> 31004</v>
      </c>
      <c r="C20" s="86" t="str">
        <f>'2'!C16</f>
        <v xml:space="preserve"> Քաղաքաշինության, տեխնիկական և հրդեհային անվտանգության տեսչական մարմնի կարողությունների զարգացում և տեխնիկական հագեցվածության ապահովում</v>
      </c>
      <c r="D20" s="87">
        <f>D22</f>
        <v>-185.1</v>
      </c>
      <c r="F20" s="97"/>
      <c r="G20" s="97"/>
      <c r="H20" s="97"/>
      <c r="I20" s="97"/>
    </row>
    <row r="21" spans="1:9" s="88" customFormat="1">
      <c r="A21" s="86"/>
      <c r="B21" s="86"/>
      <c r="C21" s="98" t="s">
        <v>136</v>
      </c>
      <c r="D21" s="87"/>
      <c r="F21" s="97"/>
      <c r="G21" s="97"/>
      <c r="H21" s="97"/>
      <c r="I21" s="97"/>
    </row>
    <row r="22" spans="1:9" s="101" customFormat="1">
      <c r="A22" s="86"/>
      <c r="B22" s="86"/>
      <c r="C22" s="99" t="s">
        <v>39</v>
      </c>
      <c r="D22" s="100">
        <f>'2'!H16</f>
        <v>-185.1</v>
      </c>
      <c r="F22" s="102"/>
      <c r="G22" s="102"/>
      <c r="H22" s="102"/>
      <c r="I22" s="102"/>
    </row>
    <row r="23" spans="1:9" s="88" customFormat="1" ht="48.75" customHeight="1">
      <c r="A23" s="86" t="str">
        <f>'2'!A17</f>
        <v xml:space="preserve"> 1213</v>
      </c>
      <c r="B23" s="86" t="str">
        <f>'2'!B17</f>
        <v xml:space="preserve"> 31005</v>
      </c>
      <c r="C23" s="86" t="str">
        <f>'2'!C17</f>
        <v xml:space="preserve"> Առողջապահության և աշխատանքի տեսչական մարմնի կարողությունների զարգացում և տեխնիկական հագեցվածության ապահովում</v>
      </c>
      <c r="D23" s="87">
        <f>D25</f>
        <v>-1277.9000000000001</v>
      </c>
      <c r="F23" s="97"/>
      <c r="G23" s="97"/>
      <c r="H23" s="97"/>
      <c r="I23" s="97"/>
    </row>
    <row r="24" spans="1:9" s="88" customFormat="1">
      <c r="A24" s="86"/>
      <c r="B24" s="86"/>
      <c r="C24" s="98" t="s">
        <v>136</v>
      </c>
      <c r="D24" s="87"/>
      <c r="F24" s="97"/>
      <c r="G24" s="97"/>
      <c r="H24" s="97"/>
      <c r="I24" s="97"/>
    </row>
    <row r="25" spans="1:9" s="101" customFormat="1">
      <c r="A25" s="86"/>
      <c r="B25" s="86"/>
      <c r="C25" s="99" t="s">
        <v>39</v>
      </c>
      <c r="D25" s="100">
        <f>'2'!H17</f>
        <v>-1277.9000000000001</v>
      </c>
      <c r="F25" s="102"/>
      <c r="G25" s="102"/>
      <c r="H25" s="102"/>
      <c r="I25" s="102"/>
    </row>
    <row r="26" spans="1:9" s="88" customFormat="1" ht="57" customHeight="1">
      <c r="A26" s="86" t="str">
        <f>'2'!A18</f>
        <v xml:space="preserve"> 1213</v>
      </c>
      <c r="B26" s="86" t="str">
        <f>'2'!B18</f>
        <v xml:space="preserve"> 31006</v>
      </c>
      <c r="C26" s="86" t="str">
        <f>'2'!C18</f>
        <v xml:space="preserve"> Սննդամթերքի անվտանգության տեսչական մարմնի տեխնիկական հագեցվածության բարելավում</v>
      </c>
      <c r="D26" s="87">
        <f>D28</f>
        <v>-131.69999999999999</v>
      </c>
      <c r="F26" s="97"/>
      <c r="G26" s="97"/>
      <c r="H26" s="97"/>
      <c r="I26" s="97"/>
    </row>
    <row r="27" spans="1:9" s="88" customFormat="1">
      <c r="A27" s="86"/>
      <c r="B27" s="86"/>
      <c r="C27" s="98" t="s">
        <v>136</v>
      </c>
      <c r="D27" s="87"/>
      <c r="F27" s="97"/>
      <c r="G27" s="97"/>
      <c r="H27" s="97"/>
      <c r="I27" s="97"/>
    </row>
    <row r="28" spans="1:9" s="101" customFormat="1">
      <c r="A28" s="86"/>
      <c r="B28" s="86"/>
      <c r="C28" s="99" t="s">
        <v>39</v>
      </c>
      <c r="D28" s="100">
        <f>'2'!H18</f>
        <v>-131.69999999999999</v>
      </c>
      <c r="F28" s="102"/>
      <c r="G28" s="102"/>
      <c r="H28" s="102"/>
      <c r="I28" s="102"/>
    </row>
    <row r="29" spans="1:9" s="88" customFormat="1" ht="51.75">
      <c r="A29" s="86" t="str">
        <f>'2'!A19</f>
        <v xml:space="preserve"> 1213</v>
      </c>
      <c r="B29" s="86" t="str">
        <f>'2'!B19</f>
        <v xml:space="preserve"> 31008</v>
      </c>
      <c r="C29" s="86" t="str">
        <f>'2'!C19</f>
        <v xml:space="preserve"> Քաղաքաշինության, տեխնիկական և հրդեհային անվտանգության տեսչական մարմնի շենքային պայմանների բարելավում</v>
      </c>
      <c r="D29" s="87">
        <f>D31</f>
        <v>-8300</v>
      </c>
      <c r="F29" s="97"/>
      <c r="G29" s="97"/>
      <c r="H29" s="97"/>
      <c r="I29" s="97"/>
    </row>
    <row r="30" spans="1:9" s="88" customFormat="1">
      <c r="A30" s="86"/>
      <c r="B30" s="86"/>
      <c r="C30" s="98" t="s">
        <v>136</v>
      </c>
      <c r="D30" s="87"/>
      <c r="F30" s="97"/>
      <c r="G30" s="97"/>
      <c r="H30" s="97"/>
      <c r="I30" s="97"/>
    </row>
    <row r="31" spans="1:9" s="101" customFormat="1">
      <c r="A31" s="86"/>
      <c r="B31" s="86"/>
      <c r="C31" s="99" t="s">
        <v>39</v>
      </c>
      <c r="D31" s="100">
        <f>'2'!G19</f>
        <v>-8300</v>
      </c>
      <c r="F31" s="102"/>
      <c r="G31" s="102"/>
      <c r="H31" s="102"/>
      <c r="I31" s="102"/>
    </row>
  </sheetData>
  <mergeCells count="6">
    <mergeCell ref="A2:D2"/>
    <mergeCell ref="A3:D3"/>
    <mergeCell ref="A5:D5"/>
    <mergeCell ref="A1:D1"/>
    <mergeCell ref="A8:B8"/>
    <mergeCell ref="C8:C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9"/>
  <sheetViews>
    <sheetView zoomScaleNormal="100" zoomScaleSheetLayoutView="100" zoomScalePageLayoutView="120" workbookViewId="0">
      <selection activeCell="F13" sqref="F13"/>
    </sheetView>
  </sheetViews>
  <sheetFormatPr defaultColWidth="9.140625" defaultRowHeight="17.25"/>
  <cols>
    <col min="1" max="1" width="32.42578125" style="2" customWidth="1"/>
    <col min="2" max="2" width="68.7109375" style="2" customWidth="1"/>
    <col min="3" max="3" width="34.7109375" style="2" customWidth="1"/>
    <col min="4" max="4" width="12.7109375" style="2" customWidth="1"/>
    <col min="5" max="5" width="12" style="2" customWidth="1"/>
    <col min="6" max="9" width="13.5703125" style="2" customWidth="1"/>
    <col min="10" max="16384" width="9.140625" style="2"/>
  </cols>
  <sheetData>
    <row r="1" spans="1:5" s="1" customFormat="1" ht="56.25" customHeight="1">
      <c r="A1" s="197" t="s">
        <v>138</v>
      </c>
      <c r="B1" s="197"/>
      <c r="C1" s="197"/>
      <c r="D1" s="3"/>
      <c r="E1" s="3"/>
    </row>
    <row r="3" spans="1:5" ht="58.5" customHeight="1">
      <c r="A3" s="196" t="s">
        <v>152</v>
      </c>
      <c r="B3" s="196"/>
      <c r="C3" s="196"/>
    </row>
    <row r="4" spans="1:5" ht="18.75" customHeight="1">
      <c r="A4" s="196" t="s">
        <v>35</v>
      </c>
      <c r="B4" s="196"/>
      <c r="C4" s="196"/>
    </row>
    <row r="5" spans="1:5" s="14" customFormat="1" ht="20.25" customHeight="1">
      <c r="A5" s="194" t="s">
        <v>54</v>
      </c>
      <c r="B5" s="194"/>
      <c r="C5" s="194"/>
    </row>
    <row r="6" spans="1:5">
      <c r="A6" s="193" t="s">
        <v>38</v>
      </c>
      <c r="B6" s="193"/>
      <c r="C6" s="193"/>
    </row>
    <row r="8" spans="1:5" ht="19.5" customHeight="1">
      <c r="A8" s="9" t="s">
        <v>21</v>
      </c>
      <c r="B8" s="9" t="s">
        <v>22</v>
      </c>
    </row>
    <row r="9" spans="1:5">
      <c r="A9" s="8" t="str">
        <f>'1'!A9</f>
        <v xml:space="preserve"> 1213</v>
      </c>
      <c r="B9" s="8" t="str">
        <f>'1'!C10</f>
        <v xml:space="preserve"> Տեսչական վերահսկողության ծրագիր</v>
      </c>
    </row>
    <row r="10" spans="1:5">
      <c r="A10" s="4"/>
    </row>
    <row r="11" spans="1:5">
      <c r="A11" s="10" t="s">
        <v>31</v>
      </c>
    </row>
    <row r="13" spans="1:5" ht="69" customHeight="1">
      <c r="A13" s="5" t="s">
        <v>23</v>
      </c>
      <c r="B13" s="6" t="str">
        <f>'1'!A9</f>
        <v xml:space="preserve"> 1213</v>
      </c>
      <c r="C13" s="123" t="s">
        <v>51</v>
      </c>
    </row>
    <row r="14" spans="1:5" ht="39.75" customHeight="1">
      <c r="A14" s="5" t="s">
        <v>24</v>
      </c>
      <c r="B14" s="6">
        <f>'1'!B16</f>
        <v>11002</v>
      </c>
      <c r="C14" s="39" t="s">
        <v>4</v>
      </c>
    </row>
    <row r="15" spans="1:5" ht="46.5" customHeight="1">
      <c r="A15" s="5" t="s">
        <v>25</v>
      </c>
      <c r="B15" s="6" t="str">
        <f>'1'!C17</f>
        <v xml:space="preserve"> Բնապահպանության ոլորտում վերահսկողության ծառայություններ</v>
      </c>
      <c r="C15" s="7"/>
    </row>
    <row r="16" spans="1:5" ht="52.5" customHeight="1">
      <c r="A16" s="5" t="s">
        <v>26</v>
      </c>
      <c r="B16" s="11" t="str">
        <f>'1'!C19</f>
        <v xml:space="preserve"> Շրջակա միջավայրի վրա վնասակար ներգործությունների և բնական ռեսուրսների գերշահագործման վերահսկողության իրականացում</v>
      </c>
      <c r="C16" s="7"/>
    </row>
    <row r="17" spans="1:3" ht="23.25" customHeight="1">
      <c r="A17" s="5" t="s">
        <v>27</v>
      </c>
      <c r="B17" s="6" t="str">
        <f>'1'!C21</f>
        <v xml:space="preserve"> Ծառայությունների մատուցում</v>
      </c>
      <c r="C17" s="7"/>
    </row>
    <row r="18" spans="1:3" ht="34.5">
      <c r="A18" s="107" t="s">
        <v>76</v>
      </c>
      <c r="B18" s="115" t="s">
        <v>177</v>
      </c>
      <c r="C18" s="7"/>
    </row>
    <row r="19" spans="1:3" ht="23.25" customHeight="1">
      <c r="A19" s="180" t="s">
        <v>28</v>
      </c>
      <c r="B19" s="181"/>
      <c r="C19" s="7"/>
    </row>
    <row r="20" spans="1:3" ht="23.25" customHeight="1">
      <c r="A20" s="12" t="s">
        <v>29</v>
      </c>
      <c r="B20" s="12"/>
      <c r="C20" s="136">
        <f>'1'!D16</f>
        <v>-9634.9</v>
      </c>
    </row>
    <row r="21" spans="1:3" ht="78.75" customHeight="1">
      <c r="A21" s="5" t="s">
        <v>23</v>
      </c>
      <c r="B21" s="6" t="str">
        <f>'1'!A9</f>
        <v xml:space="preserve"> 1213</v>
      </c>
      <c r="C21" s="123" t="s">
        <v>151</v>
      </c>
    </row>
    <row r="22" spans="1:3" ht="39.75" customHeight="1">
      <c r="A22" s="5" t="s">
        <v>24</v>
      </c>
      <c r="B22" s="6" t="str">
        <f>'1'!B22</f>
        <v xml:space="preserve"> 11003</v>
      </c>
      <c r="C22" s="39" t="s">
        <v>4</v>
      </c>
    </row>
    <row r="23" spans="1:3" ht="46.5" customHeight="1">
      <c r="A23" s="5" t="s">
        <v>25</v>
      </c>
      <c r="B23" s="6" t="str">
        <f>'1'!C23</f>
        <v xml:space="preserve"> Կրթության ոլորտում վերահսկողության ծառայություններ</v>
      </c>
      <c r="C23" s="7"/>
    </row>
    <row r="24" spans="1:3" ht="52.5" customHeight="1">
      <c r="A24" s="5" t="s">
        <v>26</v>
      </c>
      <c r="B24" s="11" t="str">
        <f>'1'!C25</f>
        <v xml:space="preserve"> Կրթության ոլորտում տեսչական վերահսկողության ծառայությունների իրականացում</v>
      </c>
      <c r="C24" s="7"/>
    </row>
    <row r="25" spans="1:3" ht="23.25" customHeight="1">
      <c r="A25" s="5" t="s">
        <v>27</v>
      </c>
      <c r="B25" s="6" t="str">
        <f>'1'!C27</f>
        <v xml:space="preserve"> Ծառայությունների մատուցում</v>
      </c>
      <c r="C25" s="7"/>
    </row>
    <row r="26" spans="1:3" ht="34.5">
      <c r="A26" s="108" t="s">
        <v>76</v>
      </c>
      <c r="B26" s="110" t="s">
        <v>140</v>
      </c>
      <c r="C26" s="7"/>
    </row>
    <row r="27" spans="1:3" ht="23.25" customHeight="1">
      <c r="A27" s="180" t="s">
        <v>28</v>
      </c>
      <c r="B27" s="181"/>
      <c r="C27" s="7"/>
    </row>
    <row r="28" spans="1:3" ht="23.25" customHeight="1">
      <c r="A28" s="12" t="s">
        <v>29</v>
      </c>
      <c r="B28" s="12"/>
      <c r="C28" s="136">
        <f>'1'!D22</f>
        <v>3167.5</v>
      </c>
    </row>
    <row r="29" spans="1:3" ht="75.75" customHeight="1">
      <c r="A29" s="5" t="s">
        <v>23</v>
      </c>
      <c r="B29" s="6" t="str">
        <f>'1'!A9</f>
        <v xml:space="preserve"> 1213</v>
      </c>
      <c r="C29" s="123" t="s">
        <v>51</v>
      </c>
    </row>
    <row r="30" spans="1:3" ht="39.75" customHeight="1">
      <c r="A30" s="5" t="s">
        <v>24</v>
      </c>
      <c r="B30" s="6" t="str">
        <f>'1'!B28</f>
        <v xml:space="preserve"> 11004</v>
      </c>
      <c r="C30" s="39" t="s">
        <v>4</v>
      </c>
    </row>
    <row r="31" spans="1:3" ht="46.5" customHeight="1">
      <c r="A31" s="5" t="s">
        <v>25</v>
      </c>
      <c r="B31" s="6" t="str">
        <f>'1'!C29</f>
        <v xml:space="preserve"> Շուկայի վերահսկողության ծառայություններ</v>
      </c>
      <c r="C31" s="7"/>
    </row>
    <row r="32" spans="1:3" ht="52.5" customHeight="1">
      <c r="A32" s="5" t="s">
        <v>26</v>
      </c>
      <c r="B32" s="11" t="str">
        <f>'1'!C31</f>
        <v xml:space="preserve"> Տեխնիկական կանոնակարգի պահանջների և չափագիտական կանոնների ու նորմերի պահպանման վերահսկողություն</v>
      </c>
      <c r="C32" s="7"/>
    </row>
    <row r="33" spans="1:3" ht="23.25" customHeight="1">
      <c r="A33" s="5" t="s">
        <v>27</v>
      </c>
      <c r="B33" s="6" t="str">
        <f>'1'!C33</f>
        <v xml:space="preserve"> Ծառայությունների մատուցում</v>
      </c>
      <c r="C33" s="7"/>
    </row>
    <row r="34" spans="1:3" ht="34.5">
      <c r="A34" s="108" t="s">
        <v>76</v>
      </c>
      <c r="B34" s="110" t="s">
        <v>141</v>
      </c>
      <c r="C34" s="7"/>
    </row>
    <row r="35" spans="1:3" ht="23.25" customHeight="1">
      <c r="A35" s="180" t="s">
        <v>28</v>
      </c>
      <c r="B35" s="181"/>
      <c r="C35" s="7"/>
    </row>
    <row r="36" spans="1:3" ht="23.25" customHeight="1">
      <c r="A36" s="12" t="s">
        <v>29</v>
      </c>
      <c r="B36" s="12"/>
      <c r="C36" s="136">
        <f>'1'!D28</f>
        <v>-1880</v>
      </c>
    </row>
    <row r="37" spans="1:3" s="14" customFormat="1" ht="78" customHeight="1">
      <c r="A37" s="20" t="s">
        <v>23</v>
      </c>
      <c r="B37" s="21" t="str">
        <f>'1'!A9</f>
        <v xml:space="preserve"> 1213</v>
      </c>
      <c r="C37" s="123" t="s">
        <v>51</v>
      </c>
    </row>
    <row r="38" spans="1:3" s="14" customFormat="1">
      <c r="A38" s="40" t="s">
        <v>24</v>
      </c>
      <c r="B38" s="21" t="str">
        <f>'1'!B34</f>
        <v xml:space="preserve"> 11005</v>
      </c>
      <c r="C38" s="123" t="s">
        <v>52</v>
      </c>
    </row>
    <row r="39" spans="1:3" s="14" customFormat="1">
      <c r="A39" s="40" t="s">
        <v>25</v>
      </c>
      <c r="B39" s="21" t="str">
        <f>'1'!C35</f>
        <v xml:space="preserve"> Արտադրանքի և որակի վերահսկողության ծառայություններ</v>
      </c>
      <c r="C39" s="40"/>
    </row>
    <row r="40" spans="1:3" s="14" customFormat="1" ht="69">
      <c r="A40" s="40" t="s">
        <v>26</v>
      </c>
      <c r="B40" s="21" t="str">
        <f>'1'!C37</f>
        <v xml:space="preserve"> Արտադրանքի և ծառայությունների մատուցման ոլորտում տեխնիկական կանոնակարգերի պահանջների և չափագիտական կանոնների ու նորմերի վերահսկողության իրականացում</v>
      </c>
      <c r="C40" s="40"/>
    </row>
    <row r="41" spans="1:3" s="14" customFormat="1">
      <c r="A41" s="40" t="s">
        <v>27</v>
      </c>
      <c r="B41" s="21" t="str">
        <f>'1'!C39</f>
        <v xml:space="preserve"> Ծառայությունների մատուցում</v>
      </c>
      <c r="C41" s="40"/>
    </row>
    <row r="42" spans="1:3" s="14" customFormat="1" ht="51.75">
      <c r="A42" s="108" t="s">
        <v>142</v>
      </c>
      <c r="B42" s="110" t="s">
        <v>141</v>
      </c>
      <c r="C42" s="40"/>
    </row>
    <row r="43" spans="1:3" s="14" customFormat="1">
      <c r="A43" s="182" t="s">
        <v>28</v>
      </c>
      <c r="B43" s="182"/>
      <c r="C43" s="40"/>
    </row>
    <row r="44" spans="1:3" s="14" customFormat="1">
      <c r="A44" s="183" t="s">
        <v>29</v>
      </c>
      <c r="B44" s="183"/>
      <c r="C44" s="22">
        <f>'1'!D34</f>
        <v>-3100</v>
      </c>
    </row>
    <row r="45" spans="1:3" s="14" customFormat="1" ht="67.5" customHeight="1">
      <c r="A45" s="20" t="s">
        <v>23</v>
      </c>
      <c r="B45" s="21" t="str">
        <f>'1'!A9</f>
        <v xml:space="preserve"> 1213</v>
      </c>
      <c r="C45" s="123" t="s">
        <v>51</v>
      </c>
    </row>
    <row r="46" spans="1:3" s="14" customFormat="1">
      <c r="A46" s="40" t="s">
        <v>24</v>
      </c>
      <c r="B46" s="21" t="str">
        <f>'1'!B40</f>
        <v xml:space="preserve"> 11006</v>
      </c>
      <c r="C46" s="123" t="s">
        <v>52</v>
      </c>
    </row>
    <row r="47" spans="1:3" s="14" customFormat="1" ht="34.5">
      <c r="A47" s="40" t="s">
        <v>25</v>
      </c>
      <c r="B47" s="21" t="str">
        <f>'1'!C41</f>
        <v xml:space="preserve"> Քաղաքաշինության և ճարտարապետության բնագավառում վերահսկողության ծառայություններ</v>
      </c>
      <c r="C47" s="40"/>
    </row>
    <row r="48" spans="1:3" s="14" customFormat="1" ht="86.25">
      <c r="A48" s="40" t="s">
        <v>26</v>
      </c>
      <c r="B48" s="21" t="str">
        <f>'1'!C43</f>
        <v xml:space="preserve"> Քաղաքաշինության, տեխնիկական և հրդեհային անվտանգության, տրանսպորտի, էներգետիկայի, պետական և տեղական նշանակության գեոդեզիական և քարտեզագրական աշխատանքների և հողօգտագործման բնագավառներում վերահսկողության իրականացում</v>
      </c>
      <c r="C48" s="40"/>
    </row>
    <row r="49" spans="1:3" s="14" customFormat="1">
      <c r="A49" s="40" t="s">
        <v>27</v>
      </c>
      <c r="B49" s="21" t="str">
        <f>'1'!C45</f>
        <v xml:space="preserve"> Ծառայությունների մատուցում</v>
      </c>
      <c r="C49" s="40"/>
    </row>
    <row r="50" spans="1:3" s="14" customFormat="1" ht="51.75">
      <c r="A50" s="108" t="s">
        <v>142</v>
      </c>
      <c r="B50" s="110" t="s">
        <v>144</v>
      </c>
      <c r="C50" s="40"/>
    </row>
    <row r="51" spans="1:3" s="14" customFormat="1">
      <c r="A51" s="182" t="s">
        <v>28</v>
      </c>
      <c r="B51" s="182"/>
      <c r="C51" s="40"/>
    </row>
    <row r="52" spans="1:3" s="14" customFormat="1">
      <c r="A52" s="183" t="s">
        <v>29</v>
      </c>
      <c r="B52" s="183"/>
      <c r="C52" s="22">
        <f>'1'!D40</f>
        <v>-6849.1</v>
      </c>
    </row>
    <row r="53" spans="1:3" s="14" customFormat="1" ht="74.25" customHeight="1">
      <c r="A53" s="20" t="s">
        <v>23</v>
      </c>
      <c r="B53" s="21" t="str">
        <f>'1'!A9</f>
        <v xml:space="preserve"> 1213</v>
      </c>
      <c r="C53" s="123" t="s">
        <v>51</v>
      </c>
    </row>
    <row r="54" spans="1:3" s="14" customFormat="1">
      <c r="A54" s="40" t="s">
        <v>24</v>
      </c>
      <c r="B54" s="21" t="str">
        <f>'1'!B46</f>
        <v xml:space="preserve"> 11007</v>
      </c>
      <c r="C54" s="123" t="s">
        <v>52</v>
      </c>
    </row>
    <row r="55" spans="1:3" s="14" customFormat="1" ht="34.5">
      <c r="A55" s="40" t="s">
        <v>25</v>
      </c>
      <c r="B55" s="21" t="str">
        <f>'1'!C47</f>
        <v xml:space="preserve"> Սննդամթերքի անվտանգության բնագավառում վերահսկողության իրականացման ծառայություններ</v>
      </c>
      <c r="C55" s="40"/>
    </row>
    <row r="56" spans="1:3" s="14" customFormat="1" ht="69">
      <c r="A56" s="40" t="s">
        <v>26</v>
      </c>
      <c r="B56" s="21" t="str">
        <f>'1'!C49</f>
        <v xml:space="preserve"> Սննդամթերքի, անասնաբուժության և բուսասանիտարիայի ոլորտներում վերահսկողության իրականացում, պետությանը և հանրությանը սպառնացող վտանգների հայտնաբերում, ներթափանցման և տարածման կանխարգելում:</v>
      </c>
      <c r="C56" s="40"/>
    </row>
    <row r="57" spans="1:3" s="14" customFormat="1">
      <c r="A57" s="40" t="s">
        <v>27</v>
      </c>
      <c r="B57" s="21" t="str">
        <f>'1'!C51</f>
        <v xml:space="preserve"> Ծառայությունների մատուցում</v>
      </c>
      <c r="C57" s="40"/>
    </row>
    <row r="58" spans="1:3" s="14" customFormat="1" ht="51.75">
      <c r="A58" s="108" t="s">
        <v>142</v>
      </c>
      <c r="B58" s="111" t="s">
        <v>178</v>
      </c>
      <c r="C58" s="40"/>
    </row>
    <row r="59" spans="1:3" s="14" customFormat="1">
      <c r="A59" s="182" t="s">
        <v>28</v>
      </c>
      <c r="B59" s="182"/>
      <c r="C59" s="40"/>
    </row>
    <row r="60" spans="1:3" s="14" customFormat="1">
      <c r="A60" s="183" t="s">
        <v>29</v>
      </c>
      <c r="B60" s="183"/>
      <c r="C60" s="22">
        <f>'1'!D46</f>
        <v>23329.200000000001</v>
      </c>
    </row>
    <row r="61" spans="1:3" s="14" customFormat="1" ht="73.5" customHeight="1">
      <c r="A61" s="20" t="s">
        <v>23</v>
      </c>
      <c r="B61" s="21" t="str">
        <f>'1'!A9</f>
        <v xml:space="preserve"> 1213</v>
      </c>
      <c r="C61" s="123" t="s">
        <v>51</v>
      </c>
    </row>
    <row r="62" spans="1:3" s="14" customFormat="1">
      <c r="A62" s="40" t="s">
        <v>24</v>
      </c>
      <c r="B62" s="21" t="str">
        <f>'1'!B52</f>
        <v xml:space="preserve"> 31002</v>
      </c>
      <c r="C62" s="123" t="s">
        <v>52</v>
      </c>
    </row>
    <row r="63" spans="1:3" s="14" customFormat="1" ht="34.5">
      <c r="A63" s="40" t="s">
        <v>25</v>
      </c>
      <c r="B63" s="21" t="str">
        <f>'1'!C53</f>
        <v xml:space="preserve">  Կրթության տեսչական մարմնի կարողությունների զարգացում և տեխնիկական հագեցվածության ապահովում</v>
      </c>
      <c r="C63" s="40"/>
    </row>
    <row r="64" spans="1:3" s="14" customFormat="1" ht="51.75">
      <c r="A64" s="40" t="s">
        <v>26</v>
      </c>
      <c r="B64" s="21" t="str">
        <f>'1'!C55</f>
        <v xml:space="preserve">  Կրթության տեսչական մարմնի աշխատանքային պայմանների բարելավման համար վարչական սարքավորումների ձեռք բերում</v>
      </c>
      <c r="C64" s="40"/>
    </row>
    <row r="65" spans="1:3" s="14" customFormat="1" ht="34.5">
      <c r="A65" s="40" t="s">
        <v>27</v>
      </c>
      <c r="B65" s="21" t="str">
        <f>'1'!C57</f>
        <v xml:space="preserve"> Պետական մարմինների կողմից օգտագործվող ոչ ֆինանսական ակտիվների հետ գործառնություններ</v>
      </c>
      <c r="C65" s="40"/>
    </row>
    <row r="66" spans="1:3" s="14" customFormat="1" ht="51.75">
      <c r="A66" s="108" t="s">
        <v>143</v>
      </c>
      <c r="B66" s="110" t="s">
        <v>140</v>
      </c>
      <c r="C66" s="40"/>
    </row>
    <row r="67" spans="1:3" s="14" customFormat="1">
      <c r="A67" s="182" t="s">
        <v>28</v>
      </c>
      <c r="B67" s="182"/>
      <c r="C67" s="40"/>
    </row>
    <row r="68" spans="1:3" s="14" customFormat="1">
      <c r="A68" s="183" t="s">
        <v>29</v>
      </c>
      <c r="B68" s="183"/>
      <c r="C68" s="22">
        <f>'1'!D52</f>
        <v>-118</v>
      </c>
    </row>
    <row r="69" spans="1:3" s="14" customFormat="1" ht="75" customHeight="1">
      <c r="A69" s="20" t="s">
        <v>23</v>
      </c>
      <c r="B69" s="21" t="str">
        <f>'1'!A9</f>
        <v xml:space="preserve"> 1213</v>
      </c>
      <c r="C69" s="123" t="s">
        <v>151</v>
      </c>
    </row>
    <row r="70" spans="1:3" s="14" customFormat="1">
      <c r="A70" s="40" t="s">
        <v>24</v>
      </c>
      <c r="B70" s="21">
        <f>'1'!B58</f>
        <v>31003</v>
      </c>
      <c r="C70" s="123" t="s">
        <v>52</v>
      </c>
    </row>
    <row r="71" spans="1:3" s="14" customFormat="1" ht="51.75">
      <c r="A71" s="40" t="s">
        <v>25</v>
      </c>
      <c r="B71" s="21" t="str">
        <f>'1'!C59</f>
        <v xml:space="preserve"> Շուկայի վերահսկողության տեսչական մարմնի կարողությունների զարգացում և տեխնիկական հագեցվածության ապահովում</v>
      </c>
      <c r="C71" s="40"/>
    </row>
    <row r="72" spans="1:3" s="14" customFormat="1" ht="51.75">
      <c r="A72" s="40" t="s">
        <v>26</v>
      </c>
      <c r="B72" s="21" t="str">
        <f>'1'!C61</f>
        <v xml:space="preserve"> Շուկայի վերահսկողության տեսչական մարմնի աշխատանքային պայմանների բարելավման համար վարչական սարքավորումների ձեռք բերում</v>
      </c>
      <c r="C72" s="40"/>
    </row>
    <row r="73" spans="1:3" s="14" customFormat="1" ht="34.5">
      <c r="A73" s="40" t="s">
        <v>27</v>
      </c>
      <c r="B73" s="21" t="str">
        <f>'1'!C63</f>
        <v xml:space="preserve"> Պետական մարմինների կողմից օգտագործվող ոչ ֆինանսական ակտիվների հետ գործառնություններ</v>
      </c>
      <c r="C73" s="40"/>
    </row>
    <row r="74" spans="1:3" s="14" customFormat="1" ht="51.75">
      <c r="A74" s="108" t="s">
        <v>143</v>
      </c>
      <c r="B74" s="110" t="s">
        <v>141</v>
      </c>
      <c r="C74" s="40"/>
    </row>
    <row r="75" spans="1:3" s="14" customFormat="1">
      <c r="A75" s="182" t="s">
        <v>28</v>
      </c>
      <c r="B75" s="182"/>
      <c r="C75" s="40"/>
    </row>
    <row r="76" spans="1:3" s="14" customFormat="1">
      <c r="A76" s="187" t="s">
        <v>150</v>
      </c>
      <c r="B76" s="187"/>
      <c r="C76" s="112">
        <v>1</v>
      </c>
    </row>
    <row r="77" spans="1:3" s="14" customFormat="1">
      <c r="A77" s="183" t="s">
        <v>29</v>
      </c>
      <c r="B77" s="183"/>
      <c r="C77" s="22">
        <f>'1'!D58</f>
        <v>4980</v>
      </c>
    </row>
    <row r="78" spans="1:3" s="14" customFormat="1" ht="81.75" customHeight="1">
      <c r="A78" s="40" t="s">
        <v>23</v>
      </c>
      <c r="B78" s="81" t="str">
        <f>'1'!A9</f>
        <v xml:space="preserve"> 1213</v>
      </c>
      <c r="C78" s="123" t="s">
        <v>51</v>
      </c>
    </row>
    <row r="79" spans="1:3" s="14" customFormat="1">
      <c r="A79" s="40" t="s">
        <v>24</v>
      </c>
      <c r="B79" s="81" t="str">
        <f>'1'!B64</f>
        <v xml:space="preserve"> 31004</v>
      </c>
      <c r="C79" s="123" t="s">
        <v>52</v>
      </c>
    </row>
    <row r="80" spans="1:3" s="14" customFormat="1" ht="51.75">
      <c r="A80" s="23" t="s">
        <v>25</v>
      </c>
      <c r="B80" s="81" t="str">
        <f>'1'!C65</f>
        <v xml:space="preserve"> Քաղաքաշինության, տեխնիկական և հրդեհային անվտանգության տեսչական մարմնի կարողությունների զարգացում և տեխնիկական հագեցվածության ապահովում</v>
      </c>
      <c r="C80" s="40"/>
    </row>
    <row r="81" spans="1:3" s="14" customFormat="1" ht="69">
      <c r="A81" s="40" t="s">
        <v>26</v>
      </c>
      <c r="B81" s="81" t="str">
        <f>'1'!C67</f>
        <v xml:space="preserve"> Քաղաքաշինության, տեխնիկական և հրդեհային անվտանգության տեսչական մարմնի աշխատանքային պայմանների բարելավման համար վարչական սարքավորումների ձեռք բերում</v>
      </c>
      <c r="C81" s="40"/>
    </row>
    <row r="82" spans="1:3" s="14" customFormat="1" ht="34.5">
      <c r="A82" s="40" t="s">
        <v>27</v>
      </c>
      <c r="B82" s="81" t="str">
        <f>'1'!C69</f>
        <v xml:space="preserve"> Պետական մարմինների կողմից օգտագործվող ոչ ֆինանսական ակտիվների հետ գործառնություններ</v>
      </c>
      <c r="C82" s="40"/>
    </row>
    <row r="83" spans="1:3" s="14" customFormat="1" ht="51.75">
      <c r="A83" s="108" t="s">
        <v>143</v>
      </c>
      <c r="B83" s="110" t="s">
        <v>144</v>
      </c>
      <c r="C83" s="40"/>
    </row>
    <row r="84" spans="1:3" s="14" customFormat="1">
      <c r="A84" s="182" t="s">
        <v>28</v>
      </c>
      <c r="B84" s="182"/>
      <c r="C84" s="40"/>
    </row>
    <row r="85" spans="1:3" s="14" customFormat="1">
      <c r="A85" s="183" t="s">
        <v>29</v>
      </c>
      <c r="B85" s="183"/>
      <c r="C85" s="22">
        <f>'1'!D64</f>
        <v>-185.1</v>
      </c>
    </row>
    <row r="86" spans="1:3" s="14" customFormat="1" ht="78" customHeight="1">
      <c r="A86" s="40" t="s">
        <v>23</v>
      </c>
      <c r="B86" s="81" t="str">
        <f>'1'!A9</f>
        <v xml:space="preserve"> 1213</v>
      </c>
      <c r="C86" s="123" t="s">
        <v>51</v>
      </c>
    </row>
    <row r="87" spans="1:3" s="14" customFormat="1">
      <c r="A87" s="40" t="s">
        <v>24</v>
      </c>
      <c r="B87" s="81" t="str">
        <f>'1'!B70</f>
        <v xml:space="preserve"> 31005</v>
      </c>
      <c r="C87" s="123" t="s">
        <v>52</v>
      </c>
    </row>
    <row r="88" spans="1:3" s="14" customFormat="1" ht="51.75">
      <c r="A88" s="23" t="s">
        <v>25</v>
      </c>
      <c r="B88" s="81" t="str">
        <f>'1'!C71</f>
        <v xml:space="preserve"> Առողջապահության և աշխատանքի տեսչական մարմնի կարողությունների զարգացում և տեխնիկական հագեցվածության ապահովում</v>
      </c>
      <c r="C88" s="40"/>
    </row>
    <row r="89" spans="1:3" s="14" customFormat="1" ht="51.75">
      <c r="A89" s="40" t="s">
        <v>26</v>
      </c>
      <c r="B89" s="81" t="str">
        <f>'1'!C73</f>
        <v xml:space="preserve"> Առողջապահության և աշխատանքի տեսչական մարմնի աշխատանքային պայմանների բարելավման համար վարչական սարքավորումների ձեռք բերում</v>
      </c>
      <c r="C89" s="40"/>
    </row>
    <row r="90" spans="1:3" s="14" customFormat="1" ht="34.5">
      <c r="A90" s="40" t="s">
        <v>27</v>
      </c>
      <c r="B90" s="81" t="str">
        <f>'1'!C75</f>
        <v xml:space="preserve"> Պետական մարմինների կողմից օգտագործվող ոչ ֆինանսական ակտիվների հետ գործառնություններ</v>
      </c>
      <c r="C90" s="40"/>
    </row>
    <row r="91" spans="1:3" s="14" customFormat="1" ht="51.75">
      <c r="A91" s="108" t="s">
        <v>143</v>
      </c>
      <c r="B91" s="111" t="s">
        <v>179</v>
      </c>
      <c r="C91" s="40"/>
    </row>
    <row r="92" spans="1:3" s="14" customFormat="1">
      <c r="A92" s="182" t="s">
        <v>28</v>
      </c>
      <c r="B92" s="182"/>
      <c r="C92" s="40"/>
    </row>
    <row r="93" spans="1:3" s="14" customFormat="1">
      <c r="A93" s="183" t="s">
        <v>29</v>
      </c>
      <c r="B93" s="183"/>
      <c r="C93" s="22">
        <f>'1'!D70</f>
        <v>-1277.9000000000001</v>
      </c>
    </row>
    <row r="94" spans="1:3" s="14" customFormat="1" ht="85.5" customHeight="1">
      <c r="A94" s="40" t="s">
        <v>23</v>
      </c>
      <c r="B94" s="81" t="str">
        <f>'1'!A9</f>
        <v xml:space="preserve"> 1213</v>
      </c>
      <c r="C94" s="123" t="s">
        <v>51</v>
      </c>
    </row>
    <row r="95" spans="1:3" s="14" customFormat="1">
      <c r="A95" s="40" t="s">
        <v>24</v>
      </c>
      <c r="B95" s="81" t="str">
        <f>'1'!B76</f>
        <v xml:space="preserve"> 31006</v>
      </c>
      <c r="C95" s="123" t="s">
        <v>52</v>
      </c>
    </row>
    <row r="96" spans="1:3" s="14" customFormat="1" ht="34.5">
      <c r="A96" s="23" t="s">
        <v>25</v>
      </c>
      <c r="B96" s="81" t="str">
        <f>'1'!C77</f>
        <v xml:space="preserve"> Սննդամթերքի անվտանգության տեսչական մարմնի տեխնիկական հագեցվածության բարելավում</v>
      </c>
      <c r="C96" s="40"/>
    </row>
    <row r="97" spans="1:3" s="14" customFormat="1" ht="34.5">
      <c r="A97" s="40" t="s">
        <v>26</v>
      </c>
      <c r="B97" s="81" t="str">
        <f>'1'!C79</f>
        <v xml:space="preserve"> Սննդամթերքի անվտանգության տեսչական մարմնի տեխնիկական և աշխատանքային պայմանների բարելավում</v>
      </c>
      <c r="C97" s="40"/>
    </row>
    <row r="98" spans="1:3" s="14" customFormat="1" ht="34.5">
      <c r="A98" s="40" t="s">
        <v>27</v>
      </c>
      <c r="B98" s="81" t="str">
        <f>'1'!C81</f>
        <v xml:space="preserve"> Պետական մարմինների կողմից օգտագործվող ոչ ֆինանսական ակտիվների հետ գործառնություններ</v>
      </c>
      <c r="C98" s="40"/>
    </row>
    <row r="99" spans="1:3" s="14" customFormat="1" ht="51.75">
      <c r="A99" s="108" t="s">
        <v>143</v>
      </c>
      <c r="B99" s="111" t="s">
        <v>178</v>
      </c>
      <c r="C99" s="40"/>
    </row>
    <row r="100" spans="1:3" s="14" customFormat="1">
      <c r="A100" s="182" t="s">
        <v>28</v>
      </c>
      <c r="B100" s="182"/>
      <c r="C100" s="40"/>
    </row>
    <row r="101" spans="1:3" s="14" customFormat="1">
      <c r="A101" s="183" t="s">
        <v>29</v>
      </c>
      <c r="B101" s="183"/>
      <c r="C101" s="22">
        <f>'1'!D76</f>
        <v>-131.69999999999999</v>
      </c>
    </row>
    <row r="102" spans="1:3" s="14" customFormat="1" ht="81" customHeight="1">
      <c r="A102" s="40" t="s">
        <v>23</v>
      </c>
      <c r="B102" s="81" t="str">
        <f>'1'!A9</f>
        <v xml:space="preserve"> 1213</v>
      </c>
      <c r="C102" s="123" t="s">
        <v>51</v>
      </c>
    </row>
    <row r="103" spans="1:3" s="14" customFormat="1">
      <c r="A103" s="23" t="s">
        <v>24</v>
      </c>
      <c r="B103" s="81" t="str">
        <f>'1'!B82</f>
        <v xml:space="preserve"> 31008</v>
      </c>
      <c r="C103" s="123" t="s">
        <v>52</v>
      </c>
    </row>
    <row r="104" spans="1:3" s="14" customFormat="1" ht="51.75">
      <c r="A104" s="40" t="s">
        <v>25</v>
      </c>
      <c r="B104" s="81" t="str">
        <f>'1'!C83</f>
        <v xml:space="preserve"> Քաղաքաշինության, տեխնիկական և հրդեհային անվտանգության տեսչական մարմնի շենքային պայմանների բարելավում</v>
      </c>
      <c r="C104" s="40"/>
    </row>
    <row r="105" spans="1:3" s="14" customFormat="1" ht="69">
      <c r="A105" s="40" t="s">
        <v>26</v>
      </c>
      <c r="B105" s="81" t="str">
        <f>'1'!C85</f>
        <v xml:space="preserve"> Քաղաքաշինության, տեխնիկական և հրդեհային անվտանգության տեսչական մարմնի վարչական շենքի հիմնանորոգման և    նախագծանախահաշվային փաստաթղթերի ձեռք բերում</v>
      </c>
      <c r="C105" s="40"/>
    </row>
    <row r="106" spans="1:3" s="14" customFormat="1" ht="34.5">
      <c r="A106" s="40" t="s">
        <v>27</v>
      </c>
      <c r="B106" s="81" t="str">
        <f>'1'!C87</f>
        <v xml:space="preserve"> Պետական մարմինների կողմից օգտագործվող ոչ ֆինանսական ակտիվների հետ գործառնություններ</v>
      </c>
      <c r="C106" s="40"/>
    </row>
    <row r="107" spans="1:3" s="14" customFormat="1" ht="51.75">
      <c r="A107" s="108" t="s">
        <v>145</v>
      </c>
      <c r="B107" s="110" t="s">
        <v>146</v>
      </c>
      <c r="C107" s="40"/>
    </row>
    <row r="108" spans="1:3" s="14" customFormat="1">
      <c r="A108" s="182" t="s">
        <v>28</v>
      </c>
      <c r="B108" s="182"/>
      <c r="C108" s="40"/>
    </row>
    <row r="109" spans="1:3" s="14" customFormat="1">
      <c r="A109" s="188" t="s">
        <v>147</v>
      </c>
      <c r="B109" s="188"/>
      <c r="C109" s="109">
        <v>-1333</v>
      </c>
    </row>
    <row r="110" spans="1:3" s="14" customFormat="1">
      <c r="A110" s="188" t="s">
        <v>148</v>
      </c>
      <c r="B110" s="188"/>
      <c r="C110" s="109">
        <v>-2</v>
      </c>
    </row>
    <row r="111" spans="1:3" s="14" customFormat="1">
      <c r="A111" s="188" t="s">
        <v>149</v>
      </c>
      <c r="B111" s="188"/>
      <c r="C111" s="109">
        <v>-100</v>
      </c>
    </row>
    <row r="112" spans="1:3" s="14" customFormat="1">
      <c r="A112" s="183" t="s">
        <v>29</v>
      </c>
      <c r="B112" s="183"/>
      <c r="C112" s="24">
        <f>'1'!D82</f>
        <v>-8300</v>
      </c>
    </row>
    <row r="114" spans="1:5" s="34" customFormat="1" ht="53.25" customHeight="1">
      <c r="A114" s="151" t="s">
        <v>72</v>
      </c>
      <c r="B114" s="151"/>
      <c r="C114" s="151"/>
      <c r="D114" s="37"/>
      <c r="E114" s="37"/>
    </row>
    <row r="115" spans="1:5" s="14" customFormat="1" ht="20.25" customHeight="1">
      <c r="A115" s="195" t="s">
        <v>55</v>
      </c>
      <c r="B115" s="195"/>
      <c r="C115" s="195"/>
    </row>
    <row r="116" spans="1:5" s="14" customFormat="1" ht="20.25" customHeight="1">
      <c r="A116" s="194" t="s">
        <v>54</v>
      </c>
      <c r="B116" s="194"/>
      <c r="C116" s="194"/>
    </row>
    <row r="117" spans="1:5">
      <c r="A117" s="193" t="s">
        <v>38</v>
      </c>
      <c r="B117" s="193"/>
      <c r="C117" s="193"/>
    </row>
    <row r="118" spans="1:5" s="34" customFormat="1" ht="18" customHeight="1">
      <c r="C118" s="126"/>
    </row>
    <row r="119" spans="1:5" s="34" customFormat="1">
      <c r="A119" s="38" t="s">
        <v>21</v>
      </c>
      <c r="B119" s="189" t="s">
        <v>22</v>
      </c>
      <c r="C119" s="190"/>
    </row>
    <row r="120" spans="1:5" s="34" customFormat="1" ht="20.25" customHeight="1">
      <c r="A120" s="81">
        <v>1139</v>
      </c>
      <c r="B120" s="191" t="s">
        <v>56</v>
      </c>
      <c r="C120" s="192"/>
    </row>
    <row r="121" spans="1:5" s="34" customFormat="1">
      <c r="A121" s="131"/>
      <c r="B121" s="134"/>
      <c r="C121" s="132"/>
    </row>
    <row r="122" spans="1:5" s="34" customFormat="1">
      <c r="A122" s="189" t="s">
        <v>31</v>
      </c>
      <c r="B122" s="190"/>
      <c r="C122" s="133"/>
    </row>
    <row r="123" spans="1:5" s="34" customFormat="1" ht="84" customHeight="1">
      <c r="A123" s="40"/>
      <c r="B123" s="40"/>
      <c r="C123" s="116" t="s">
        <v>117</v>
      </c>
    </row>
    <row r="124" spans="1:5" s="34" customFormat="1">
      <c r="A124" s="40" t="s">
        <v>23</v>
      </c>
      <c r="B124" s="81">
        <v>1139</v>
      </c>
      <c r="C124" s="135"/>
    </row>
    <row r="125" spans="1:5" s="34" customFormat="1" ht="12.75" customHeight="1">
      <c r="A125" s="40" t="s">
        <v>24</v>
      </c>
      <c r="B125" s="81" t="s">
        <v>67</v>
      </c>
      <c r="C125" s="184" t="s">
        <v>52</v>
      </c>
    </row>
    <row r="126" spans="1:5" s="34" customFormat="1" ht="27" customHeight="1">
      <c r="A126" s="40" t="s">
        <v>25</v>
      </c>
      <c r="B126" s="81" t="s">
        <v>68</v>
      </c>
      <c r="C126" s="185"/>
    </row>
    <row r="127" spans="1:5" s="34" customFormat="1" ht="69">
      <c r="A127" s="40" t="s">
        <v>26</v>
      </c>
      <c r="B127" s="81" t="s">
        <v>69</v>
      </c>
      <c r="C127" s="185"/>
    </row>
    <row r="128" spans="1:5" s="34" customFormat="1" ht="22.5" customHeight="1">
      <c r="A128" s="40" t="s">
        <v>27</v>
      </c>
      <c r="B128" s="81" t="s">
        <v>53</v>
      </c>
      <c r="C128" s="185"/>
    </row>
    <row r="129" spans="1:3" s="34" customFormat="1" ht="33.75" customHeight="1">
      <c r="A129" s="40" t="s">
        <v>70</v>
      </c>
      <c r="B129" s="81" t="s">
        <v>71</v>
      </c>
      <c r="C129" s="185"/>
    </row>
    <row r="130" spans="1:3" s="34" customFormat="1" ht="17.25" customHeight="1">
      <c r="A130" s="182" t="s">
        <v>28</v>
      </c>
      <c r="B130" s="182"/>
      <c r="C130" s="186"/>
    </row>
    <row r="131" spans="1:3" s="34" customFormat="1" ht="19.5" customHeight="1">
      <c r="A131" s="183" t="s">
        <v>29</v>
      </c>
      <c r="B131" s="183"/>
      <c r="C131" s="27">
        <f>'3'!G186</f>
        <v>48025.999999999993</v>
      </c>
    </row>
    <row r="132" spans="1:3" s="34" customFormat="1" ht="21.75" customHeight="1">
      <c r="A132" s="40" t="s">
        <v>23</v>
      </c>
      <c r="B132" s="42">
        <v>1139</v>
      </c>
      <c r="C132" s="135"/>
    </row>
    <row r="133" spans="1:3" s="34" customFormat="1" ht="23.25" customHeight="1">
      <c r="A133" s="40" t="s">
        <v>24</v>
      </c>
      <c r="B133" s="81" t="s">
        <v>67</v>
      </c>
      <c r="C133" s="184" t="s">
        <v>52</v>
      </c>
    </row>
    <row r="134" spans="1:3" s="34" customFormat="1" ht="27" customHeight="1">
      <c r="A134" s="40" t="s">
        <v>25</v>
      </c>
      <c r="B134" s="81" t="s">
        <v>68</v>
      </c>
      <c r="C134" s="185"/>
    </row>
    <row r="135" spans="1:3" s="34" customFormat="1" ht="69">
      <c r="A135" s="40" t="s">
        <v>26</v>
      </c>
      <c r="B135" s="81" t="s">
        <v>69</v>
      </c>
      <c r="C135" s="185"/>
    </row>
    <row r="136" spans="1:3" s="34" customFormat="1" ht="22.5" customHeight="1">
      <c r="A136" s="40" t="s">
        <v>27</v>
      </c>
      <c r="B136" s="81" t="s">
        <v>53</v>
      </c>
      <c r="C136" s="185"/>
    </row>
    <row r="137" spans="1:3" s="34" customFormat="1" ht="33.75" customHeight="1">
      <c r="A137" s="40" t="s">
        <v>70</v>
      </c>
      <c r="B137" s="81" t="s">
        <v>71</v>
      </c>
      <c r="C137" s="185"/>
    </row>
    <row r="138" spans="1:3" s="34" customFormat="1" ht="17.25" customHeight="1">
      <c r="A138" s="182" t="s">
        <v>28</v>
      </c>
      <c r="B138" s="182"/>
      <c r="C138" s="186"/>
    </row>
    <row r="139" spans="1:3" s="34" customFormat="1" ht="19.5" customHeight="1">
      <c r="A139" s="183" t="s">
        <v>29</v>
      </c>
      <c r="B139" s="183"/>
      <c r="C139" s="27">
        <f>'3'!G194</f>
        <v>-48026</v>
      </c>
    </row>
  </sheetData>
  <mergeCells count="43">
    <mergeCell ref="A6:C6"/>
    <mergeCell ref="A5:C5"/>
    <mergeCell ref="A4:C4"/>
    <mergeCell ref="A3:C3"/>
    <mergeCell ref="A1:C1"/>
    <mergeCell ref="A117:C117"/>
    <mergeCell ref="A116:C116"/>
    <mergeCell ref="A115:C115"/>
    <mergeCell ref="A114:C114"/>
    <mergeCell ref="A84:B84"/>
    <mergeCell ref="A108:B108"/>
    <mergeCell ref="A85:B85"/>
    <mergeCell ref="A92:B92"/>
    <mergeCell ref="A93:B93"/>
    <mergeCell ref="A100:B100"/>
    <mergeCell ref="A101:B101"/>
    <mergeCell ref="A139:B139"/>
    <mergeCell ref="A131:B131"/>
    <mergeCell ref="C133:C138"/>
    <mergeCell ref="A138:B138"/>
    <mergeCell ref="A75:B75"/>
    <mergeCell ref="A77:B77"/>
    <mergeCell ref="A76:B76"/>
    <mergeCell ref="A111:B111"/>
    <mergeCell ref="A110:B110"/>
    <mergeCell ref="A109:B109"/>
    <mergeCell ref="A112:B112"/>
    <mergeCell ref="C125:C130"/>
    <mergeCell ref="A130:B130"/>
    <mergeCell ref="A122:B122"/>
    <mergeCell ref="B120:C120"/>
    <mergeCell ref="B119:C119"/>
    <mergeCell ref="A67:B67"/>
    <mergeCell ref="A68:B68"/>
    <mergeCell ref="A51:B51"/>
    <mergeCell ref="A52:B52"/>
    <mergeCell ref="A59:B59"/>
    <mergeCell ref="A60:B60"/>
    <mergeCell ref="A35:B35"/>
    <mergeCell ref="A27:B27"/>
    <mergeCell ref="A19:B19"/>
    <mergeCell ref="A43:B43"/>
    <mergeCell ref="A44:B44"/>
  </mergeCells>
  <pageMargins left="0" right="0" top="0" bottom="0" header="0" footer="0"/>
  <pageSetup paperSize="9" scale="80" firstPageNumber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6"/>
  <sheetViews>
    <sheetView tabSelected="1" topLeftCell="A124" zoomScale="80" zoomScaleNormal="80" workbookViewId="0">
      <selection activeCell="E145" sqref="E145"/>
    </sheetView>
  </sheetViews>
  <sheetFormatPr defaultColWidth="23.85546875" defaultRowHeight="17.25"/>
  <cols>
    <col min="1" max="2" width="23.85546875" style="82"/>
    <col min="3" max="3" width="17.7109375" style="82" customWidth="1"/>
    <col min="4" max="4" width="20.7109375" style="82" customWidth="1"/>
    <col min="5" max="5" width="6" style="82" customWidth="1"/>
    <col min="6" max="6" width="19.5703125" style="82" customWidth="1"/>
    <col min="7" max="7" width="20.5703125" style="82" customWidth="1"/>
    <col min="8" max="8" width="23.85546875" style="82"/>
    <col min="9" max="9" width="6.42578125" style="82" customWidth="1"/>
    <col min="10" max="16384" width="23.85546875" style="127"/>
  </cols>
  <sheetData>
    <row r="1" spans="1:9">
      <c r="A1" s="218" t="s">
        <v>379</v>
      </c>
      <c r="B1" s="218"/>
      <c r="C1" s="218"/>
      <c r="D1" s="218"/>
      <c r="E1" s="218"/>
      <c r="F1" s="218"/>
      <c r="G1" s="218"/>
      <c r="H1" s="218"/>
      <c r="I1" s="218"/>
    </row>
    <row r="2" spans="1:9">
      <c r="A2" s="218" t="s">
        <v>375</v>
      </c>
      <c r="B2" s="218"/>
      <c r="C2" s="218"/>
      <c r="D2" s="218"/>
      <c r="E2" s="218"/>
      <c r="F2" s="218"/>
      <c r="G2" s="218"/>
      <c r="H2" s="218"/>
      <c r="I2" s="218"/>
    </row>
    <row r="3" spans="1:9">
      <c r="A3" s="218" t="s">
        <v>376</v>
      </c>
      <c r="B3" s="218"/>
      <c r="C3" s="218"/>
      <c r="D3" s="218"/>
      <c r="E3" s="218"/>
      <c r="F3" s="218"/>
      <c r="G3" s="218"/>
      <c r="H3" s="218"/>
      <c r="I3" s="218"/>
    </row>
    <row r="4" spans="1:9" ht="51.75" customHeight="1">
      <c r="A4" s="159" t="s">
        <v>377</v>
      </c>
      <c r="B4" s="159"/>
      <c r="C4" s="159"/>
      <c r="D4" s="159"/>
      <c r="E4" s="159"/>
      <c r="F4" s="159"/>
      <c r="G4" s="159"/>
      <c r="H4" s="159"/>
      <c r="I4" s="159"/>
    </row>
    <row r="5" spans="1:9">
      <c r="H5" s="229"/>
      <c r="I5" s="229"/>
    </row>
    <row r="6" spans="1:9" ht="117" customHeight="1">
      <c r="A6" s="219" t="s">
        <v>180</v>
      </c>
      <c r="B6" s="219"/>
      <c r="C6" s="219"/>
      <c r="D6" s="219"/>
      <c r="E6" s="219"/>
      <c r="F6" s="219"/>
      <c r="G6" s="219"/>
      <c r="H6" s="228" t="s">
        <v>181</v>
      </c>
      <c r="I6" s="228"/>
    </row>
    <row r="7" spans="1:9" ht="26.25" customHeight="1">
      <c r="A7" s="220" t="s">
        <v>182</v>
      </c>
      <c r="B7" s="221" t="s">
        <v>183</v>
      </c>
      <c r="C7" s="221" t="s">
        <v>184</v>
      </c>
      <c r="D7" s="221" t="s">
        <v>185</v>
      </c>
      <c r="E7" s="221"/>
      <c r="F7" s="221" t="s">
        <v>186</v>
      </c>
      <c r="G7" s="221" t="s">
        <v>187</v>
      </c>
      <c r="H7" s="222" t="s">
        <v>188</v>
      </c>
      <c r="I7" s="223"/>
    </row>
    <row r="8" spans="1:9" ht="15">
      <c r="A8" s="220"/>
      <c r="B8" s="221"/>
      <c r="C8" s="221"/>
      <c r="D8" s="221"/>
      <c r="E8" s="221"/>
      <c r="F8" s="221"/>
      <c r="G8" s="221"/>
      <c r="H8" s="224"/>
      <c r="I8" s="225"/>
    </row>
    <row r="9" spans="1:9">
      <c r="A9" s="206" t="s">
        <v>189</v>
      </c>
      <c r="B9" s="207"/>
      <c r="C9" s="207"/>
      <c r="D9" s="207"/>
      <c r="E9" s="207"/>
      <c r="F9" s="207"/>
      <c r="G9" s="208"/>
      <c r="H9" s="209">
        <f>H10+H133</f>
        <v>800</v>
      </c>
      <c r="I9" s="209"/>
    </row>
    <row r="10" spans="1:9">
      <c r="A10" s="137" t="s">
        <v>190</v>
      </c>
      <c r="B10" s="138" t="s">
        <v>191</v>
      </c>
      <c r="C10" s="138" t="s">
        <v>192</v>
      </c>
      <c r="D10" s="205" t="s">
        <v>193</v>
      </c>
      <c r="E10" s="205"/>
      <c r="F10" s="205"/>
      <c r="G10" s="205"/>
      <c r="H10" s="209">
        <f>H11+H32+H40+H101+H43+H52+H107+H110+H113+H117+H129</f>
        <v>3900</v>
      </c>
      <c r="I10" s="209"/>
    </row>
    <row r="11" spans="1:9">
      <c r="A11" s="139" t="s">
        <v>194</v>
      </c>
      <c r="B11" s="206" t="s">
        <v>164</v>
      </c>
      <c r="C11" s="207"/>
      <c r="D11" s="207"/>
      <c r="E11" s="207"/>
      <c r="F11" s="207"/>
      <c r="G11" s="208"/>
      <c r="H11" s="209">
        <f>H30+H12+H28</f>
        <v>-9634.9</v>
      </c>
      <c r="I11" s="209"/>
    </row>
    <row r="12" spans="1:9">
      <c r="A12" s="213" t="s">
        <v>195</v>
      </c>
      <c r="B12" s="213"/>
      <c r="C12" s="213"/>
      <c r="D12" s="213"/>
      <c r="E12" s="213"/>
      <c r="F12" s="213"/>
      <c r="G12" s="213"/>
      <c r="H12" s="200">
        <f>SUM(H13:I27)</f>
        <v>-6865.3</v>
      </c>
      <c r="I12" s="200"/>
    </row>
    <row r="13" spans="1:9">
      <c r="A13" s="140" t="s">
        <v>196</v>
      </c>
      <c r="B13" s="141" t="s">
        <v>197</v>
      </c>
      <c r="C13" s="140" t="s">
        <v>198</v>
      </c>
      <c r="D13" s="201" t="s">
        <v>199</v>
      </c>
      <c r="E13" s="202"/>
      <c r="F13" s="128"/>
      <c r="G13" s="129"/>
      <c r="H13" s="203">
        <v>-30</v>
      </c>
      <c r="I13" s="204"/>
    </row>
    <row r="14" spans="1:9">
      <c r="A14" s="140" t="s">
        <v>200</v>
      </c>
      <c r="B14" s="141" t="s">
        <v>201</v>
      </c>
      <c r="C14" s="140" t="s">
        <v>198</v>
      </c>
      <c r="D14" s="201" t="s">
        <v>202</v>
      </c>
      <c r="E14" s="202"/>
      <c r="F14" s="128"/>
      <c r="G14" s="129"/>
      <c r="H14" s="203">
        <v>-212.95400000000001</v>
      </c>
      <c r="I14" s="204"/>
    </row>
    <row r="15" spans="1:9">
      <c r="A15" s="140" t="s">
        <v>203</v>
      </c>
      <c r="B15" s="141" t="s">
        <v>201</v>
      </c>
      <c r="C15" s="140" t="s">
        <v>198</v>
      </c>
      <c r="D15" s="201" t="s">
        <v>202</v>
      </c>
      <c r="E15" s="202"/>
      <c r="F15" s="128"/>
      <c r="G15" s="129"/>
      <c r="H15" s="203">
        <v>-165.846</v>
      </c>
      <c r="I15" s="204"/>
    </row>
    <row r="16" spans="1:9">
      <c r="A16" s="140" t="s">
        <v>204</v>
      </c>
      <c r="B16" s="141" t="s">
        <v>201</v>
      </c>
      <c r="C16" s="140" t="s">
        <v>198</v>
      </c>
      <c r="D16" s="201" t="s">
        <v>202</v>
      </c>
      <c r="E16" s="202"/>
      <c r="F16" s="128">
        <v>1000</v>
      </c>
      <c r="G16" s="129">
        <v>-210</v>
      </c>
      <c r="H16" s="203">
        <f t="shared" ref="H16" si="0">F16*G16/1000</f>
        <v>-210</v>
      </c>
      <c r="I16" s="204"/>
    </row>
    <row r="17" spans="1:9" ht="34.5">
      <c r="A17" s="140" t="s">
        <v>205</v>
      </c>
      <c r="B17" s="141" t="s">
        <v>206</v>
      </c>
      <c r="C17" s="140" t="s">
        <v>198</v>
      </c>
      <c r="D17" s="201" t="s">
        <v>199</v>
      </c>
      <c r="E17" s="202"/>
      <c r="F17" s="128"/>
      <c r="G17" s="129"/>
      <c r="H17" s="203">
        <v>-144.19999999999999</v>
      </c>
      <c r="I17" s="204"/>
    </row>
    <row r="18" spans="1:9">
      <c r="A18" s="140" t="s">
        <v>207</v>
      </c>
      <c r="B18" s="142" t="s">
        <v>208</v>
      </c>
      <c r="C18" s="140" t="s">
        <v>198</v>
      </c>
      <c r="D18" s="201" t="s">
        <v>199</v>
      </c>
      <c r="E18" s="202"/>
      <c r="F18" s="128"/>
      <c r="G18" s="129"/>
      <c r="H18" s="203">
        <v>-35.4</v>
      </c>
      <c r="I18" s="204"/>
    </row>
    <row r="19" spans="1:9" ht="34.5">
      <c r="A19" s="140" t="s">
        <v>209</v>
      </c>
      <c r="B19" s="143" t="s">
        <v>210</v>
      </c>
      <c r="C19" s="140" t="s">
        <v>198</v>
      </c>
      <c r="D19" s="201" t="s">
        <v>199</v>
      </c>
      <c r="E19" s="202"/>
      <c r="F19" s="128"/>
      <c r="G19" s="129"/>
      <c r="H19" s="203">
        <v>-54</v>
      </c>
      <c r="I19" s="204"/>
    </row>
    <row r="20" spans="1:9">
      <c r="A20" s="140" t="s">
        <v>211</v>
      </c>
      <c r="B20" s="142" t="s">
        <v>212</v>
      </c>
      <c r="C20" s="140" t="s">
        <v>198</v>
      </c>
      <c r="D20" s="201" t="s">
        <v>202</v>
      </c>
      <c r="E20" s="202"/>
      <c r="F20" s="128"/>
      <c r="G20" s="129"/>
      <c r="H20" s="203">
        <v>-6.8</v>
      </c>
      <c r="I20" s="204"/>
    </row>
    <row r="21" spans="1:9">
      <c r="A21" s="140" t="s">
        <v>213</v>
      </c>
      <c r="B21" s="142" t="s">
        <v>214</v>
      </c>
      <c r="C21" s="140" t="s">
        <v>198</v>
      </c>
      <c r="D21" s="201" t="s">
        <v>215</v>
      </c>
      <c r="E21" s="202"/>
      <c r="F21" s="128"/>
      <c r="G21" s="144"/>
      <c r="H21" s="203">
        <v>-1185</v>
      </c>
      <c r="I21" s="204"/>
    </row>
    <row r="22" spans="1:9">
      <c r="A22" s="140" t="s">
        <v>216</v>
      </c>
      <c r="B22" s="142" t="s">
        <v>214</v>
      </c>
      <c r="C22" s="140" t="s">
        <v>198</v>
      </c>
      <c r="D22" s="201" t="s">
        <v>215</v>
      </c>
      <c r="E22" s="202"/>
      <c r="F22" s="128"/>
      <c r="G22" s="144"/>
      <c r="H22" s="203">
        <v>-4140</v>
      </c>
      <c r="I22" s="204"/>
    </row>
    <row r="23" spans="1:9">
      <c r="A23" s="140" t="s">
        <v>217</v>
      </c>
      <c r="B23" s="142" t="s">
        <v>218</v>
      </c>
      <c r="C23" s="140" t="s">
        <v>198</v>
      </c>
      <c r="D23" s="201" t="s">
        <v>215</v>
      </c>
      <c r="E23" s="202"/>
      <c r="F23" s="128"/>
      <c r="G23" s="144"/>
      <c r="H23" s="203">
        <v>-266</v>
      </c>
      <c r="I23" s="204"/>
    </row>
    <row r="24" spans="1:9" ht="34.5">
      <c r="A24" s="140" t="s">
        <v>219</v>
      </c>
      <c r="B24" s="143" t="s">
        <v>220</v>
      </c>
      <c r="C24" s="140" t="s">
        <v>198</v>
      </c>
      <c r="D24" s="201" t="s">
        <v>215</v>
      </c>
      <c r="E24" s="202"/>
      <c r="F24" s="128"/>
      <c r="G24" s="144"/>
      <c r="H24" s="203">
        <v>-96</v>
      </c>
      <c r="I24" s="204"/>
    </row>
    <row r="25" spans="1:9">
      <c r="A25" s="140" t="s">
        <v>221</v>
      </c>
      <c r="B25" s="142" t="s">
        <v>222</v>
      </c>
      <c r="C25" s="140" t="s">
        <v>198</v>
      </c>
      <c r="D25" s="201" t="s">
        <v>199</v>
      </c>
      <c r="E25" s="202"/>
      <c r="F25" s="128">
        <v>19100</v>
      </c>
      <c r="G25" s="144">
        <v>-1</v>
      </c>
      <c r="H25" s="203">
        <f t="shared" ref="H25:H26" si="1">F25*G25/1000</f>
        <v>-19.100000000000001</v>
      </c>
      <c r="I25" s="204"/>
    </row>
    <row r="26" spans="1:9">
      <c r="A26" s="140" t="s">
        <v>223</v>
      </c>
      <c r="B26" s="142" t="s">
        <v>222</v>
      </c>
      <c r="C26" s="140" t="s">
        <v>198</v>
      </c>
      <c r="D26" s="201" t="s">
        <v>199</v>
      </c>
      <c r="E26" s="202"/>
      <c r="F26" s="128">
        <v>2200</v>
      </c>
      <c r="G26" s="144">
        <v>-100</v>
      </c>
      <c r="H26" s="203">
        <f t="shared" si="1"/>
        <v>-220</v>
      </c>
      <c r="I26" s="204"/>
    </row>
    <row r="27" spans="1:9">
      <c r="A27" s="140" t="s">
        <v>224</v>
      </c>
      <c r="B27" s="142" t="s">
        <v>222</v>
      </c>
      <c r="C27" s="140" t="s">
        <v>198</v>
      </c>
      <c r="D27" s="201" t="s">
        <v>199</v>
      </c>
      <c r="E27" s="202"/>
      <c r="F27" s="128"/>
      <c r="G27" s="145"/>
      <c r="H27" s="203">
        <v>-80</v>
      </c>
      <c r="I27" s="204"/>
    </row>
    <row r="28" spans="1:9">
      <c r="A28" s="213" t="s">
        <v>380</v>
      </c>
      <c r="B28" s="213"/>
      <c r="C28" s="213"/>
      <c r="D28" s="213"/>
      <c r="E28" s="213"/>
      <c r="F28" s="213"/>
      <c r="G28" s="213"/>
      <c r="H28" s="200">
        <f>SUM(H29)</f>
        <v>-465.6</v>
      </c>
      <c r="I28" s="200"/>
    </row>
    <row r="29" spans="1:9" ht="78" customHeight="1">
      <c r="A29" s="140" t="s">
        <v>230</v>
      </c>
      <c r="B29" s="143" t="s">
        <v>231</v>
      </c>
      <c r="C29" s="140" t="s">
        <v>232</v>
      </c>
      <c r="D29" s="201" t="s">
        <v>229</v>
      </c>
      <c r="E29" s="202"/>
      <c r="F29" s="128"/>
      <c r="G29" s="146"/>
      <c r="H29" s="203">
        <v>-465.6</v>
      </c>
      <c r="I29" s="227"/>
    </row>
    <row r="30" spans="1:9">
      <c r="A30" s="213" t="s">
        <v>225</v>
      </c>
      <c r="B30" s="213"/>
      <c r="C30" s="213"/>
      <c r="D30" s="213"/>
      <c r="E30" s="213"/>
      <c r="F30" s="213"/>
      <c r="G30" s="213"/>
      <c r="H30" s="200">
        <f>SUM(H31:I31)</f>
        <v>-2304</v>
      </c>
      <c r="I30" s="200"/>
    </row>
    <row r="31" spans="1:9" ht="74.25" customHeight="1">
      <c r="A31" s="140" t="s">
        <v>226</v>
      </c>
      <c r="B31" s="143" t="s">
        <v>227</v>
      </c>
      <c r="C31" s="140" t="s">
        <v>228</v>
      </c>
      <c r="D31" s="201" t="s">
        <v>229</v>
      </c>
      <c r="E31" s="202"/>
      <c r="F31" s="128">
        <v>2304000</v>
      </c>
      <c r="G31" s="144">
        <v>-1</v>
      </c>
      <c r="H31" s="203">
        <v>-2304</v>
      </c>
      <c r="I31" s="227"/>
    </row>
    <row r="32" spans="1:9">
      <c r="A32" s="139" t="s">
        <v>233</v>
      </c>
      <c r="B32" s="206" t="s">
        <v>84</v>
      </c>
      <c r="C32" s="207"/>
      <c r="D32" s="207"/>
      <c r="E32" s="207"/>
      <c r="F32" s="207"/>
      <c r="G32" s="208"/>
      <c r="H32" s="209">
        <f>H33+H35+H37</f>
        <v>3167.5</v>
      </c>
      <c r="I32" s="209"/>
    </row>
    <row r="33" spans="1:9">
      <c r="A33" s="213" t="s">
        <v>195</v>
      </c>
      <c r="B33" s="213"/>
      <c r="C33" s="213"/>
      <c r="D33" s="213"/>
      <c r="E33" s="213"/>
      <c r="F33" s="213"/>
      <c r="G33" s="213"/>
      <c r="H33" s="200">
        <f>SUM(H34)</f>
        <v>-332.5</v>
      </c>
      <c r="I33" s="200"/>
    </row>
    <row r="34" spans="1:9">
      <c r="A34" s="140" t="s">
        <v>234</v>
      </c>
      <c r="B34" s="142" t="s">
        <v>214</v>
      </c>
      <c r="C34" s="140" t="s">
        <v>198</v>
      </c>
      <c r="D34" s="201" t="s">
        <v>215</v>
      </c>
      <c r="E34" s="202"/>
      <c r="F34" s="128"/>
      <c r="G34" s="129"/>
      <c r="H34" s="203">
        <v>-332.5</v>
      </c>
      <c r="I34" s="204"/>
    </row>
    <row r="35" spans="1:9">
      <c r="A35" s="213" t="s">
        <v>380</v>
      </c>
      <c r="B35" s="213"/>
      <c r="C35" s="213"/>
      <c r="D35" s="213"/>
      <c r="E35" s="213"/>
      <c r="F35" s="213"/>
      <c r="G35" s="213"/>
      <c r="H35" s="200">
        <f>SUM(H36)</f>
        <v>3700</v>
      </c>
      <c r="I35" s="200"/>
    </row>
    <row r="36" spans="1:9" ht="69">
      <c r="A36" s="140" t="s">
        <v>235</v>
      </c>
      <c r="B36" s="141" t="s">
        <v>231</v>
      </c>
      <c r="C36" s="140" t="s">
        <v>232</v>
      </c>
      <c r="D36" s="201" t="s">
        <v>229</v>
      </c>
      <c r="E36" s="202"/>
      <c r="F36" s="128">
        <v>3700000</v>
      </c>
      <c r="G36" s="129">
        <v>1</v>
      </c>
      <c r="H36" s="203">
        <f t="shared" ref="H36" si="2">F36*G36/1000</f>
        <v>3700</v>
      </c>
      <c r="I36" s="204"/>
    </row>
    <row r="37" spans="1:9">
      <c r="A37" s="213" t="s">
        <v>225</v>
      </c>
      <c r="B37" s="213"/>
      <c r="C37" s="213"/>
      <c r="D37" s="213"/>
      <c r="E37" s="213"/>
      <c r="F37" s="213"/>
      <c r="G37" s="213"/>
      <c r="H37" s="200">
        <f>SUM(H38:I39)</f>
        <v>-200</v>
      </c>
      <c r="I37" s="200"/>
    </row>
    <row r="38" spans="1:9" ht="34.5">
      <c r="A38" s="140" t="s">
        <v>236</v>
      </c>
      <c r="B38" s="141" t="s">
        <v>237</v>
      </c>
      <c r="C38" s="140" t="s">
        <v>228</v>
      </c>
      <c r="D38" s="201" t="s">
        <v>229</v>
      </c>
      <c r="E38" s="202"/>
      <c r="F38" s="128"/>
      <c r="G38" s="129"/>
      <c r="H38" s="203">
        <v>-100</v>
      </c>
      <c r="I38" s="204"/>
    </row>
    <row r="39" spans="1:9" ht="34.5">
      <c r="A39" s="140" t="s">
        <v>238</v>
      </c>
      <c r="B39" s="141" t="s">
        <v>239</v>
      </c>
      <c r="C39" s="140" t="s">
        <v>228</v>
      </c>
      <c r="D39" s="201" t="s">
        <v>229</v>
      </c>
      <c r="E39" s="202"/>
      <c r="F39" s="128"/>
      <c r="G39" s="129"/>
      <c r="H39" s="203">
        <v>-100</v>
      </c>
      <c r="I39" s="204"/>
    </row>
    <row r="40" spans="1:9">
      <c r="A40" s="139" t="s">
        <v>240</v>
      </c>
      <c r="B40" s="206" t="s">
        <v>87</v>
      </c>
      <c r="C40" s="207"/>
      <c r="D40" s="207"/>
      <c r="E40" s="207"/>
      <c r="F40" s="207"/>
      <c r="G40" s="208"/>
      <c r="H40" s="209">
        <f>H41</f>
        <v>-1880</v>
      </c>
      <c r="I40" s="209"/>
    </row>
    <row r="41" spans="1:9">
      <c r="A41" s="213" t="s">
        <v>225</v>
      </c>
      <c r="B41" s="213"/>
      <c r="C41" s="213"/>
      <c r="D41" s="213"/>
      <c r="E41" s="213"/>
      <c r="F41" s="213"/>
      <c r="G41" s="213"/>
      <c r="H41" s="200">
        <f>SUM(H42:I42)</f>
        <v>-1880</v>
      </c>
      <c r="I41" s="200"/>
    </row>
    <row r="42" spans="1:9" ht="86.25">
      <c r="A42" s="140" t="s">
        <v>241</v>
      </c>
      <c r="B42" s="141" t="s">
        <v>242</v>
      </c>
      <c r="C42" s="140" t="s">
        <v>232</v>
      </c>
      <c r="D42" s="201" t="s">
        <v>229</v>
      </c>
      <c r="E42" s="202"/>
      <c r="F42" s="128">
        <v>1880000</v>
      </c>
      <c r="G42" s="129">
        <v>-1</v>
      </c>
      <c r="H42" s="203">
        <f t="shared" ref="H42" si="3">F42*G42/1000</f>
        <v>-1880</v>
      </c>
      <c r="I42" s="204"/>
    </row>
    <row r="43" spans="1:9">
      <c r="A43" s="139" t="s">
        <v>243</v>
      </c>
      <c r="B43" s="214" t="s">
        <v>167</v>
      </c>
      <c r="C43" s="215"/>
      <c r="D43" s="215"/>
      <c r="E43" s="215"/>
      <c r="F43" s="215"/>
      <c r="G43" s="216"/>
      <c r="H43" s="200">
        <f>H44+H48+H46</f>
        <v>-6849.1</v>
      </c>
      <c r="I43" s="200"/>
    </row>
    <row r="44" spans="1:9">
      <c r="A44" s="213" t="s">
        <v>195</v>
      </c>
      <c r="B44" s="213"/>
      <c r="C44" s="213"/>
      <c r="D44" s="213"/>
      <c r="E44" s="213"/>
      <c r="F44" s="213"/>
      <c r="G44" s="213"/>
      <c r="H44" s="200">
        <f>SUM(H45:I45)</f>
        <v>-100</v>
      </c>
      <c r="I44" s="200"/>
    </row>
    <row r="45" spans="1:9">
      <c r="A45" s="140" t="s">
        <v>244</v>
      </c>
      <c r="B45" s="143" t="s">
        <v>245</v>
      </c>
      <c r="C45" s="140" t="s">
        <v>228</v>
      </c>
      <c r="D45" s="201" t="s">
        <v>199</v>
      </c>
      <c r="E45" s="202"/>
      <c r="F45" s="128">
        <v>20000</v>
      </c>
      <c r="G45" s="129">
        <v>-5</v>
      </c>
      <c r="H45" s="203">
        <f t="shared" ref="H45" si="4">F45*G45/1000</f>
        <v>-100</v>
      </c>
      <c r="I45" s="204"/>
    </row>
    <row r="46" spans="1:9">
      <c r="A46" s="213" t="s">
        <v>380</v>
      </c>
      <c r="B46" s="213"/>
      <c r="C46" s="213"/>
      <c r="D46" s="213"/>
      <c r="E46" s="213"/>
      <c r="F46" s="213"/>
      <c r="G46" s="213"/>
      <c r="H46" s="200">
        <f>SUM(H47)</f>
        <v>-1185.0999999999999</v>
      </c>
      <c r="I46" s="200"/>
    </row>
    <row r="47" spans="1:9" ht="69">
      <c r="A47" s="140" t="s">
        <v>230</v>
      </c>
      <c r="B47" s="143" t="s">
        <v>231</v>
      </c>
      <c r="C47" s="140" t="s">
        <v>232</v>
      </c>
      <c r="D47" s="201" t="s">
        <v>229</v>
      </c>
      <c r="E47" s="202"/>
      <c r="F47" s="128"/>
      <c r="G47" s="129"/>
      <c r="H47" s="203">
        <v>-1185.0999999999999</v>
      </c>
      <c r="I47" s="204"/>
    </row>
    <row r="48" spans="1:9">
      <c r="A48" s="213" t="s">
        <v>225</v>
      </c>
      <c r="B48" s="213"/>
      <c r="C48" s="213"/>
      <c r="D48" s="213"/>
      <c r="E48" s="213"/>
      <c r="F48" s="213"/>
      <c r="G48" s="213"/>
      <c r="H48" s="200">
        <f>SUM(H49:I51)</f>
        <v>-5564</v>
      </c>
      <c r="I48" s="200"/>
    </row>
    <row r="49" spans="1:9" ht="69">
      <c r="A49" s="140" t="s">
        <v>246</v>
      </c>
      <c r="B49" s="141" t="s">
        <v>247</v>
      </c>
      <c r="C49" s="140" t="s">
        <v>228</v>
      </c>
      <c r="D49" s="201" t="s">
        <v>229</v>
      </c>
      <c r="E49" s="202"/>
      <c r="F49" s="128"/>
      <c r="G49" s="129"/>
      <c r="H49" s="203">
        <v>-1500</v>
      </c>
      <c r="I49" s="204"/>
    </row>
    <row r="50" spans="1:9" ht="69">
      <c r="A50" s="140" t="s">
        <v>248</v>
      </c>
      <c r="B50" s="141" t="s">
        <v>247</v>
      </c>
      <c r="C50" s="140" t="s">
        <v>232</v>
      </c>
      <c r="D50" s="201" t="s">
        <v>229</v>
      </c>
      <c r="E50" s="202"/>
      <c r="F50" s="128">
        <v>3500000</v>
      </c>
      <c r="G50" s="129">
        <v>-1</v>
      </c>
      <c r="H50" s="203">
        <f t="shared" ref="H50" si="5">F50*G50/1000</f>
        <v>-3500</v>
      </c>
      <c r="I50" s="204"/>
    </row>
    <row r="51" spans="1:9" ht="97.5" customHeight="1">
      <c r="A51" s="140" t="s">
        <v>249</v>
      </c>
      <c r="B51" s="143" t="s">
        <v>250</v>
      </c>
      <c r="C51" s="140" t="s">
        <v>228</v>
      </c>
      <c r="D51" s="201" t="s">
        <v>229</v>
      </c>
      <c r="E51" s="202"/>
      <c r="F51" s="128"/>
      <c r="G51" s="129"/>
      <c r="H51" s="203">
        <v>-564</v>
      </c>
      <c r="I51" s="204"/>
    </row>
    <row r="52" spans="1:9">
      <c r="A52" s="139" t="s">
        <v>251</v>
      </c>
      <c r="B52" s="214" t="s">
        <v>170</v>
      </c>
      <c r="C52" s="215"/>
      <c r="D52" s="215"/>
      <c r="E52" s="215"/>
      <c r="F52" s="215"/>
      <c r="G52" s="216"/>
      <c r="H52" s="200">
        <f>H53+H85+H82</f>
        <v>24129.200000000001</v>
      </c>
      <c r="I52" s="200"/>
    </row>
    <row r="53" spans="1:9">
      <c r="A53" s="213" t="s">
        <v>195</v>
      </c>
      <c r="B53" s="213"/>
      <c r="C53" s="213"/>
      <c r="D53" s="213"/>
      <c r="E53" s="213"/>
      <c r="F53" s="213"/>
      <c r="G53" s="213"/>
      <c r="H53" s="200">
        <f>SUM(H54:I81)</f>
        <v>-4980.2</v>
      </c>
      <c r="I53" s="200"/>
    </row>
    <row r="54" spans="1:9" ht="34.5">
      <c r="A54" s="141" t="s">
        <v>252</v>
      </c>
      <c r="B54" s="141" t="s">
        <v>253</v>
      </c>
      <c r="C54" s="140" t="s">
        <v>198</v>
      </c>
      <c r="D54" s="201" t="s">
        <v>199</v>
      </c>
      <c r="E54" s="202" t="s">
        <v>199</v>
      </c>
      <c r="F54" s="128"/>
      <c r="G54" s="129"/>
      <c r="H54" s="203">
        <v>-0.25</v>
      </c>
      <c r="I54" s="204"/>
    </row>
    <row r="55" spans="1:9" customFormat="1" ht="51.75">
      <c r="A55" s="141" t="s">
        <v>381</v>
      </c>
      <c r="B55" s="141" t="s">
        <v>382</v>
      </c>
      <c r="C55" s="147" t="s">
        <v>198</v>
      </c>
      <c r="D55" s="201" t="s">
        <v>199</v>
      </c>
      <c r="E55" s="202" t="s">
        <v>199</v>
      </c>
      <c r="F55" s="230"/>
      <c r="G55" s="231"/>
      <c r="H55" s="198">
        <v>-4.2000000000000003E-2</v>
      </c>
      <c r="I55" s="199"/>
    </row>
    <row r="56" spans="1:9">
      <c r="A56" s="141" t="s">
        <v>254</v>
      </c>
      <c r="B56" s="141" t="s">
        <v>201</v>
      </c>
      <c r="C56" s="140" t="s">
        <v>198</v>
      </c>
      <c r="D56" s="201" t="s">
        <v>202</v>
      </c>
      <c r="E56" s="202" t="s">
        <v>202</v>
      </c>
      <c r="F56" s="128"/>
      <c r="G56" s="129"/>
      <c r="H56" s="203">
        <v>-32.840000000000003</v>
      </c>
      <c r="I56" s="204"/>
    </row>
    <row r="57" spans="1:9">
      <c r="A57" s="141" t="s">
        <v>255</v>
      </c>
      <c r="B57" s="141" t="s">
        <v>256</v>
      </c>
      <c r="C57" s="140" t="s">
        <v>198</v>
      </c>
      <c r="D57" s="201" t="s">
        <v>257</v>
      </c>
      <c r="E57" s="202" t="s">
        <v>257</v>
      </c>
      <c r="F57" s="128"/>
      <c r="G57" s="129"/>
      <c r="H57" s="203">
        <v>-3</v>
      </c>
      <c r="I57" s="204"/>
    </row>
    <row r="58" spans="1:9" ht="51.75">
      <c r="A58" s="141" t="s">
        <v>258</v>
      </c>
      <c r="B58" s="141" t="s">
        <v>259</v>
      </c>
      <c r="C58" s="140" t="s">
        <v>198</v>
      </c>
      <c r="D58" s="201" t="s">
        <v>199</v>
      </c>
      <c r="E58" s="202" t="s">
        <v>199</v>
      </c>
      <c r="F58" s="128"/>
      <c r="G58" s="129"/>
      <c r="H58" s="203">
        <v>-6.6</v>
      </c>
      <c r="I58" s="204"/>
    </row>
    <row r="59" spans="1:9" ht="34.5">
      <c r="A59" s="141" t="s">
        <v>260</v>
      </c>
      <c r="B59" s="141" t="s">
        <v>261</v>
      </c>
      <c r="C59" s="140" t="s">
        <v>198</v>
      </c>
      <c r="D59" s="201" t="s">
        <v>199</v>
      </c>
      <c r="E59" s="202" t="s">
        <v>199</v>
      </c>
      <c r="F59" s="128"/>
      <c r="G59" s="129"/>
      <c r="H59" s="203">
        <v>-10.1</v>
      </c>
      <c r="I59" s="204"/>
    </row>
    <row r="60" spans="1:9">
      <c r="A60" s="141" t="s">
        <v>262</v>
      </c>
      <c r="B60" s="141" t="s">
        <v>263</v>
      </c>
      <c r="C60" s="140" t="s">
        <v>198</v>
      </c>
      <c r="D60" s="201" t="s">
        <v>199</v>
      </c>
      <c r="E60" s="202" t="s">
        <v>199</v>
      </c>
      <c r="F60" s="128"/>
      <c r="G60" s="129"/>
      <c r="H60" s="203">
        <v>-0.3</v>
      </c>
      <c r="I60" s="204"/>
    </row>
    <row r="61" spans="1:9">
      <c r="A61" s="141" t="s">
        <v>264</v>
      </c>
      <c r="B61" s="141" t="s">
        <v>265</v>
      </c>
      <c r="C61" s="140" t="s">
        <v>198</v>
      </c>
      <c r="D61" s="201" t="s">
        <v>257</v>
      </c>
      <c r="E61" s="202" t="s">
        <v>257</v>
      </c>
      <c r="F61" s="128"/>
      <c r="G61" s="129"/>
      <c r="H61" s="203">
        <v>-0.18</v>
      </c>
      <c r="I61" s="204"/>
    </row>
    <row r="62" spans="1:9">
      <c r="A62" s="141" t="s">
        <v>266</v>
      </c>
      <c r="B62" s="141" t="s">
        <v>201</v>
      </c>
      <c r="C62" s="140" t="s">
        <v>198</v>
      </c>
      <c r="D62" s="201" t="s">
        <v>202</v>
      </c>
      <c r="E62" s="202" t="s">
        <v>202</v>
      </c>
      <c r="F62" s="128">
        <v>700</v>
      </c>
      <c r="G62" s="129">
        <v>-380</v>
      </c>
      <c r="H62" s="203">
        <f t="shared" ref="H62" si="6">F62*G62/1000</f>
        <v>-266</v>
      </c>
      <c r="I62" s="204"/>
    </row>
    <row r="63" spans="1:9">
      <c r="A63" s="141" t="s">
        <v>267</v>
      </c>
      <c r="B63" s="141" t="s">
        <v>268</v>
      </c>
      <c r="C63" s="140" t="s">
        <v>198</v>
      </c>
      <c r="D63" s="201" t="s">
        <v>199</v>
      </c>
      <c r="E63" s="202" t="s">
        <v>199</v>
      </c>
      <c r="F63" s="128"/>
      <c r="G63" s="129"/>
      <c r="H63" s="203">
        <v>-0.1</v>
      </c>
      <c r="I63" s="204"/>
    </row>
    <row r="64" spans="1:9" ht="34.5">
      <c r="A64" s="141" t="s">
        <v>269</v>
      </c>
      <c r="B64" s="141" t="s">
        <v>270</v>
      </c>
      <c r="C64" s="140" t="s">
        <v>198</v>
      </c>
      <c r="D64" s="201" t="s">
        <v>199</v>
      </c>
      <c r="E64" s="202" t="s">
        <v>199</v>
      </c>
      <c r="F64" s="128"/>
      <c r="G64" s="129"/>
      <c r="H64" s="203">
        <v>-0.15</v>
      </c>
      <c r="I64" s="204"/>
    </row>
    <row r="65" spans="1:9" ht="34.5">
      <c r="A65" s="141" t="s">
        <v>271</v>
      </c>
      <c r="B65" s="141" t="s">
        <v>272</v>
      </c>
      <c r="C65" s="140" t="s">
        <v>198</v>
      </c>
      <c r="D65" s="201" t="s">
        <v>199</v>
      </c>
      <c r="E65" s="202" t="s">
        <v>199</v>
      </c>
      <c r="F65" s="128"/>
      <c r="G65" s="129"/>
      <c r="H65" s="203">
        <v>-14</v>
      </c>
      <c r="I65" s="204"/>
    </row>
    <row r="66" spans="1:9">
      <c r="A66" s="141" t="s">
        <v>273</v>
      </c>
      <c r="B66" s="141" t="s">
        <v>274</v>
      </c>
      <c r="C66" s="140" t="s">
        <v>198</v>
      </c>
      <c r="D66" s="201" t="s">
        <v>199</v>
      </c>
      <c r="E66" s="202" t="s">
        <v>199</v>
      </c>
      <c r="F66" s="128"/>
      <c r="G66" s="129"/>
      <c r="H66" s="203">
        <v>-6.0579999999999998</v>
      </c>
      <c r="I66" s="204"/>
    </row>
    <row r="67" spans="1:9">
      <c r="A67" s="141" t="s">
        <v>275</v>
      </c>
      <c r="B67" s="141" t="s">
        <v>276</v>
      </c>
      <c r="C67" s="140" t="s">
        <v>198</v>
      </c>
      <c r="D67" s="201" t="s">
        <v>277</v>
      </c>
      <c r="E67" s="202" t="s">
        <v>277</v>
      </c>
      <c r="F67" s="128"/>
      <c r="G67" s="129"/>
      <c r="H67" s="203">
        <v>-0.3</v>
      </c>
      <c r="I67" s="204"/>
    </row>
    <row r="68" spans="1:9" ht="34.5">
      <c r="A68" s="141" t="s">
        <v>278</v>
      </c>
      <c r="B68" s="141" t="s">
        <v>279</v>
      </c>
      <c r="C68" s="140" t="s">
        <v>198</v>
      </c>
      <c r="D68" s="201" t="s">
        <v>199</v>
      </c>
      <c r="E68" s="202" t="s">
        <v>199</v>
      </c>
      <c r="F68" s="128"/>
      <c r="G68" s="129"/>
      <c r="H68" s="203">
        <v>-0.72</v>
      </c>
      <c r="I68" s="204"/>
    </row>
    <row r="69" spans="1:9" ht="51.75">
      <c r="A69" s="141" t="s">
        <v>280</v>
      </c>
      <c r="B69" s="141" t="s">
        <v>281</v>
      </c>
      <c r="C69" s="140" t="s">
        <v>198</v>
      </c>
      <c r="D69" s="201" t="s">
        <v>257</v>
      </c>
      <c r="E69" s="202" t="s">
        <v>257</v>
      </c>
      <c r="F69" s="128"/>
      <c r="G69" s="129"/>
      <c r="H69" s="203">
        <v>-0.09</v>
      </c>
      <c r="I69" s="204"/>
    </row>
    <row r="70" spans="1:9">
      <c r="A70" s="141" t="s">
        <v>282</v>
      </c>
      <c r="B70" s="141" t="s">
        <v>283</v>
      </c>
      <c r="C70" s="140" t="s">
        <v>198</v>
      </c>
      <c r="D70" s="201" t="s">
        <v>199</v>
      </c>
      <c r="E70" s="202" t="s">
        <v>199</v>
      </c>
      <c r="F70" s="128">
        <v>600</v>
      </c>
      <c r="G70" s="129">
        <v>-4</v>
      </c>
      <c r="H70" s="203">
        <f t="shared" ref="H70" si="7">F70*G70/1000</f>
        <v>-2.4</v>
      </c>
      <c r="I70" s="204"/>
    </row>
    <row r="71" spans="1:9" ht="51.75">
      <c r="A71" s="141" t="s">
        <v>284</v>
      </c>
      <c r="B71" s="141" t="s">
        <v>285</v>
      </c>
      <c r="C71" s="140" t="s">
        <v>198</v>
      </c>
      <c r="D71" s="201" t="s">
        <v>257</v>
      </c>
      <c r="E71" s="202" t="s">
        <v>257</v>
      </c>
      <c r="F71" s="128"/>
      <c r="G71" s="129"/>
      <c r="H71" s="203">
        <v>-0.21</v>
      </c>
      <c r="I71" s="204"/>
    </row>
    <row r="72" spans="1:9">
      <c r="A72" s="141" t="s">
        <v>286</v>
      </c>
      <c r="B72" s="141" t="s">
        <v>287</v>
      </c>
      <c r="C72" s="140" t="s">
        <v>198</v>
      </c>
      <c r="D72" s="201" t="s">
        <v>257</v>
      </c>
      <c r="E72" s="202" t="s">
        <v>257</v>
      </c>
      <c r="F72" s="128"/>
      <c r="G72" s="129"/>
      <c r="H72" s="203">
        <v>-0.06</v>
      </c>
      <c r="I72" s="204"/>
    </row>
    <row r="73" spans="1:9">
      <c r="A73" s="141" t="s">
        <v>288</v>
      </c>
      <c r="B73" s="141" t="s">
        <v>276</v>
      </c>
      <c r="C73" s="140" t="s">
        <v>198</v>
      </c>
      <c r="D73" s="201" t="s">
        <v>277</v>
      </c>
      <c r="E73" s="202" t="s">
        <v>277</v>
      </c>
      <c r="F73" s="128"/>
      <c r="G73" s="129"/>
      <c r="H73" s="203">
        <v>-3</v>
      </c>
      <c r="I73" s="204"/>
    </row>
    <row r="74" spans="1:9" ht="34.5">
      <c r="A74" s="140" t="s">
        <v>289</v>
      </c>
      <c r="B74" s="141" t="s">
        <v>220</v>
      </c>
      <c r="C74" s="140" t="s">
        <v>198</v>
      </c>
      <c r="D74" s="201" t="s">
        <v>215</v>
      </c>
      <c r="E74" s="202"/>
      <c r="F74" s="128"/>
      <c r="G74" s="129"/>
      <c r="H74" s="203">
        <v>-46.344999999999999</v>
      </c>
      <c r="I74" s="204"/>
    </row>
    <row r="75" spans="1:9" ht="34.5">
      <c r="A75" s="140" t="s">
        <v>290</v>
      </c>
      <c r="B75" s="141" t="s">
        <v>291</v>
      </c>
      <c r="C75" s="140" t="s">
        <v>198</v>
      </c>
      <c r="D75" s="201" t="s">
        <v>199</v>
      </c>
      <c r="E75" s="202"/>
      <c r="F75" s="128"/>
      <c r="G75" s="129"/>
      <c r="H75" s="203">
        <v>-1.2</v>
      </c>
      <c r="I75" s="204"/>
    </row>
    <row r="76" spans="1:9">
      <c r="A76" s="140" t="s">
        <v>292</v>
      </c>
      <c r="B76" s="141" t="s">
        <v>214</v>
      </c>
      <c r="C76" s="140" t="s">
        <v>198</v>
      </c>
      <c r="D76" s="201" t="s">
        <v>215</v>
      </c>
      <c r="E76" s="202"/>
      <c r="F76" s="128"/>
      <c r="G76" s="129"/>
      <c r="H76" s="203">
        <v>-3475</v>
      </c>
      <c r="I76" s="204"/>
    </row>
    <row r="77" spans="1:9" ht="34.5">
      <c r="A77" s="140" t="s">
        <v>293</v>
      </c>
      <c r="B77" s="141" t="s">
        <v>291</v>
      </c>
      <c r="C77" s="140" t="s">
        <v>198</v>
      </c>
      <c r="D77" s="201" t="s">
        <v>199</v>
      </c>
      <c r="E77" s="202"/>
      <c r="F77" s="128"/>
      <c r="G77" s="129"/>
      <c r="H77" s="203">
        <v>-3.375</v>
      </c>
      <c r="I77" s="204"/>
    </row>
    <row r="78" spans="1:9" ht="34.5">
      <c r="A78" s="140" t="s">
        <v>294</v>
      </c>
      <c r="B78" s="141" t="s">
        <v>220</v>
      </c>
      <c r="C78" s="140" t="s">
        <v>198</v>
      </c>
      <c r="D78" s="201" t="s">
        <v>215</v>
      </c>
      <c r="E78" s="202"/>
      <c r="F78" s="128"/>
      <c r="G78" s="129"/>
      <c r="H78" s="203">
        <v>-123</v>
      </c>
      <c r="I78" s="204"/>
    </row>
    <row r="79" spans="1:9">
      <c r="A79" s="140" t="s">
        <v>295</v>
      </c>
      <c r="B79" s="140" t="s">
        <v>214</v>
      </c>
      <c r="C79" s="140" t="s">
        <v>198</v>
      </c>
      <c r="D79" s="201" t="s">
        <v>215</v>
      </c>
      <c r="E79" s="202"/>
      <c r="F79" s="128">
        <v>320</v>
      </c>
      <c r="G79" s="129">
        <v>-2234</v>
      </c>
      <c r="H79" s="203">
        <f t="shared" ref="H79:H81" si="8">F79*G79/1000</f>
        <v>-714.88</v>
      </c>
      <c r="I79" s="204"/>
    </row>
    <row r="80" spans="1:9">
      <c r="A80" s="140" t="s">
        <v>296</v>
      </c>
      <c r="B80" s="143" t="s">
        <v>297</v>
      </c>
      <c r="C80" s="140" t="s">
        <v>198</v>
      </c>
      <c r="D80" s="201" t="s">
        <v>215</v>
      </c>
      <c r="E80" s="202"/>
      <c r="F80" s="128">
        <v>1250</v>
      </c>
      <c r="G80" s="129">
        <v>-200</v>
      </c>
      <c r="H80" s="203">
        <f t="shared" si="8"/>
        <v>-250</v>
      </c>
      <c r="I80" s="204"/>
    </row>
    <row r="81" spans="1:9">
      <c r="A81" s="140" t="s">
        <v>298</v>
      </c>
      <c r="B81" s="143" t="s">
        <v>299</v>
      </c>
      <c r="C81" s="140" t="s">
        <v>198</v>
      </c>
      <c r="D81" s="201" t="s">
        <v>199</v>
      </c>
      <c r="E81" s="202"/>
      <c r="F81" s="128">
        <v>250</v>
      </c>
      <c r="G81" s="129">
        <v>-80</v>
      </c>
      <c r="H81" s="203">
        <f t="shared" si="8"/>
        <v>-20</v>
      </c>
      <c r="I81" s="204"/>
    </row>
    <row r="82" spans="1:9">
      <c r="A82" s="213" t="s">
        <v>380</v>
      </c>
      <c r="B82" s="213"/>
      <c r="C82" s="213"/>
      <c r="D82" s="213"/>
      <c r="E82" s="213"/>
      <c r="F82" s="213"/>
      <c r="G82" s="213"/>
      <c r="H82" s="200">
        <f>SUM(H83:I84)</f>
        <v>38696</v>
      </c>
      <c r="I82" s="200"/>
    </row>
    <row r="83" spans="1:9" ht="69">
      <c r="A83" s="140" t="s">
        <v>322</v>
      </c>
      <c r="B83" s="141" t="s">
        <v>231</v>
      </c>
      <c r="C83" s="140" t="s">
        <v>232</v>
      </c>
      <c r="D83" s="217" t="s">
        <v>229</v>
      </c>
      <c r="E83" s="217"/>
      <c r="F83" s="128">
        <v>36195110</v>
      </c>
      <c r="G83" s="129">
        <v>1</v>
      </c>
      <c r="H83" s="203">
        <f>F83*G83/1000</f>
        <v>36195.11</v>
      </c>
      <c r="I83" s="226"/>
    </row>
    <row r="84" spans="1:9" ht="69">
      <c r="A84" s="140" t="s">
        <v>323</v>
      </c>
      <c r="B84" s="141" t="s">
        <v>231</v>
      </c>
      <c r="C84" s="140" t="s">
        <v>232</v>
      </c>
      <c r="D84" s="217" t="s">
        <v>229</v>
      </c>
      <c r="E84" s="217"/>
      <c r="F84" s="128">
        <v>2500890</v>
      </c>
      <c r="G84" s="129">
        <v>1</v>
      </c>
      <c r="H84" s="203">
        <f>F84*G84/1000</f>
        <v>2500.89</v>
      </c>
      <c r="I84" s="226"/>
    </row>
    <row r="85" spans="1:9">
      <c r="A85" s="213" t="s">
        <v>225</v>
      </c>
      <c r="B85" s="213"/>
      <c r="C85" s="213"/>
      <c r="D85" s="213"/>
      <c r="E85" s="213"/>
      <c r="F85" s="213"/>
      <c r="G85" s="213"/>
      <c r="H85" s="200">
        <f>SUM(H86:I100)</f>
        <v>-9586.6</v>
      </c>
      <c r="I85" s="200"/>
    </row>
    <row r="86" spans="1:9" ht="86.25">
      <c r="A86" s="141" t="s">
        <v>300</v>
      </c>
      <c r="B86" s="141" t="s">
        <v>242</v>
      </c>
      <c r="C86" s="140" t="s">
        <v>232</v>
      </c>
      <c r="D86" s="201" t="s">
        <v>229</v>
      </c>
      <c r="E86" s="202"/>
      <c r="F86" s="128"/>
      <c r="G86" s="129"/>
      <c r="H86" s="203">
        <v>-12</v>
      </c>
      <c r="I86" s="204"/>
    </row>
    <row r="87" spans="1:9" ht="69">
      <c r="A87" s="141" t="s">
        <v>301</v>
      </c>
      <c r="B87" s="141" t="s">
        <v>302</v>
      </c>
      <c r="C87" s="140" t="s">
        <v>198</v>
      </c>
      <c r="D87" s="201" t="s">
        <v>229</v>
      </c>
      <c r="E87" s="202"/>
      <c r="F87" s="128"/>
      <c r="G87" s="129"/>
      <c r="H87" s="203">
        <v>-70</v>
      </c>
      <c r="I87" s="204"/>
    </row>
    <row r="88" spans="1:9" ht="86.25">
      <c r="A88" s="141" t="s">
        <v>303</v>
      </c>
      <c r="B88" s="141" t="s">
        <v>304</v>
      </c>
      <c r="C88" s="140" t="s">
        <v>232</v>
      </c>
      <c r="D88" s="201" t="s">
        <v>229</v>
      </c>
      <c r="E88" s="202"/>
      <c r="F88" s="128"/>
      <c r="G88" s="129"/>
      <c r="H88" s="203">
        <v>-14</v>
      </c>
      <c r="I88" s="204"/>
    </row>
    <row r="89" spans="1:9" ht="86.25">
      <c r="A89" s="141" t="s">
        <v>305</v>
      </c>
      <c r="B89" s="141" t="s">
        <v>242</v>
      </c>
      <c r="C89" s="140" t="s">
        <v>228</v>
      </c>
      <c r="D89" s="201" t="s">
        <v>229</v>
      </c>
      <c r="E89" s="202"/>
      <c r="F89" s="128">
        <v>2880000</v>
      </c>
      <c r="G89" s="129">
        <v>-1</v>
      </c>
      <c r="H89" s="203">
        <v>-2880</v>
      </c>
      <c r="I89" s="204"/>
    </row>
    <row r="90" spans="1:9" ht="34.5">
      <c r="A90" s="141" t="s">
        <v>306</v>
      </c>
      <c r="B90" s="141" t="s">
        <v>239</v>
      </c>
      <c r="C90" s="140" t="s">
        <v>198</v>
      </c>
      <c r="D90" s="201" t="s">
        <v>229</v>
      </c>
      <c r="E90" s="202"/>
      <c r="F90" s="128"/>
      <c r="G90" s="129"/>
      <c r="H90" s="203">
        <v>-200</v>
      </c>
      <c r="I90" s="204"/>
    </row>
    <row r="91" spans="1:9" ht="69">
      <c r="A91" s="141" t="s">
        <v>307</v>
      </c>
      <c r="B91" s="141" t="s">
        <v>308</v>
      </c>
      <c r="C91" s="140" t="s">
        <v>228</v>
      </c>
      <c r="D91" s="201" t="s">
        <v>229</v>
      </c>
      <c r="E91" s="202"/>
      <c r="F91" s="128"/>
      <c r="G91" s="129"/>
      <c r="H91" s="203">
        <v>-210</v>
      </c>
      <c r="I91" s="204"/>
    </row>
    <row r="92" spans="1:9" ht="34.5">
      <c r="A92" s="141" t="s">
        <v>309</v>
      </c>
      <c r="B92" s="141" t="s">
        <v>310</v>
      </c>
      <c r="C92" s="140" t="s">
        <v>228</v>
      </c>
      <c r="D92" s="201" t="s">
        <v>229</v>
      </c>
      <c r="E92" s="202"/>
      <c r="F92" s="128">
        <v>400000</v>
      </c>
      <c r="G92" s="129">
        <v>-1</v>
      </c>
      <c r="H92" s="203">
        <f t="shared" ref="H92:H93" si="9">F92*G92/1000</f>
        <v>-400</v>
      </c>
      <c r="I92" s="204"/>
    </row>
    <row r="93" spans="1:9" ht="69">
      <c r="A93" s="141" t="s">
        <v>311</v>
      </c>
      <c r="B93" s="141" t="s">
        <v>308</v>
      </c>
      <c r="C93" s="140" t="s">
        <v>228</v>
      </c>
      <c r="D93" s="201" t="s">
        <v>229</v>
      </c>
      <c r="E93" s="202"/>
      <c r="F93" s="128">
        <v>520000</v>
      </c>
      <c r="G93" s="129">
        <v>-1</v>
      </c>
      <c r="H93" s="203">
        <f t="shared" si="9"/>
        <v>-520</v>
      </c>
      <c r="I93" s="204"/>
    </row>
    <row r="94" spans="1:9" ht="51.75">
      <c r="A94" s="141" t="s">
        <v>312</v>
      </c>
      <c r="B94" s="141" t="s">
        <v>313</v>
      </c>
      <c r="C94" s="140" t="s">
        <v>232</v>
      </c>
      <c r="D94" s="201" t="s">
        <v>229</v>
      </c>
      <c r="E94" s="202"/>
      <c r="F94" s="128">
        <v>2098800</v>
      </c>
      <c r="G94" s="129">
        <v>-1</v>
      </c>
      <c r="H94" s="203">
        <v>-2098.8000000000002</v>
      </c>
      <c r="I94" s="204"/>
    </row>
    <row r="95" spans="1:9" ht="51.75">
      <c r="A95" s="141" t="s">
        <v>314</v>
      </c>
      <c r="B95" s="141" t="s">
        <v>315</v>
      </c>
      <c r="C95" s="140" t="s">
        <v>316</v>
      </c>
      <c r="D95" s="201" t="s">
        <v>229</v>
      </c>
      <c r="E95" s="202"/>
      <c r="F95" s="128"/>
      <c r="G95" s="129"/>
      <c r="H95" s="203">
        <v>-162.30000000000001</v>
      </c>
      <c r="I95" s="204"/>
    </row>
    <row r="96" spans="1:9" ht="51.75">
      <c r="A96" s="141" t="s">
        <v>317</v>
      </c>
      <c r="B96" s="141" t="s">
        <v>315</v>
      </c>
      <c r="C96" s="140" t="s">
        <v>316</v>
      </c>
      <c r="D96" s="201" t="s">
        <v>229</v>
      </c>
      <c r="E96" s="202"/>
      <c r="F96" s="128"/>
      <c r="G96" s="129"/>
      <c r="H96" s="203">
        <v>-247.5</v>
      </c>
      <c r="I96" s="204"/>
    </row>
    <row r="97" spans="1:9" ht="69">
      <c r="A97" s="141" t="s">
        <v>318</v>
      </c>
      <c r="B97" s="141" t="s">
        <v>319</v>
      </c>
      <c r="C97" s="140" t="s">
        <v>228</v>
      </c>
      <c r="D97" s="201" t="s">
        <v>229</v>
      </c>
      <c r="E97" s="202"/>
      <c r="F97" s="128"/>
      <c r="G97" s="129"/>
      <c r="H97" s="203">
        <v>-422</v>
      </c>
      <c r="I97" s="204"/>
    </row>
    <row r="98" spans="1:9" ht="34.5">
      <c r="A98" s="140" t="s">
        <v>320</v>
      </c>
      <c r="B98" s="141" t="s">
        <v>321</v>
      </c>
      <c r="C98" s="140" t="s">
        <v>198</v>
      </c>
      <c r="D98" s="217" t="s">
        <v>229</v>
      </c>
      <c r="E98" s="217"/>
      <c r="F98" s="128">
        <v>3000000</v>
      </c>
      <c r="G98" s="129">
        <v>-1</v>
      </c>
      <c r="H98" s="203">
        <f t="shared" ref="H98:H100" si="10">F98*G98/1000</f>
        <v>-3000</v>
      </c>
      <c r="I98" s="204"/>
    </row>
    <row r="99" spans="1:9" ht="34.5">
      <c r="A99" s="140" t="s">
        <v>324</v>
      </c>
      <c r="B99" s="143" t="s">
        <v>325</v>
      </c>
      <c r="C99" s="140" t="s">
        <v>232</v>
      </c>
      <c r="D99" s="217" t="s">
        <v>229</v>
      </c>
      <c r="E99" s="217"/>
      <c r="F99" s="128">
        <v>50000</v>
      </c>
      <c r="G99" s="129">
        <v>1</v>
      </c>
      <c r="H99" s="203">
        <f t="shared" si="10"/>
        <v>50</v>
      </c>
      <c r="I99" s="226"/>
    </row>
    <row r="100" spans="1:9" ht="69">
      <c r="A100" s="141" t="s">
        <v>326</v>
      </c>
      <c r="B100" s="141" t="s">
        <v>327</v>
      </c>
      <c r="C100" s="148" t="s">
        <v>328</v>
      </c>
      <c r="D100" s="217" t="s">
        <v>229</v>
      </c>
      <c r="E100" s="217"/>
      <c r="F100" s="128">
        <v>600000</v>
      </c>
      <c r="G100" s="129">
        <v>1</v>
      </c>
      <c r="H100" s="203">
        <f t="shared" si="10"/>
        <v>600</v>
      </c>
      <c r="I100" s="226"/>
    </row>
    <row r="101" spans="1:9" ht="36.75" customHeight="1">
      <c r="A101" s="139" t="s">
        <v>329</v>
      </c>
      <c r="B101" s="210" t="s">
        <v>330</v>
      </c>
      <c r="C101" s="211"/>
      <c r="D101" s="211"/>
      <c r="E101" s="211"/>
      <c r="F101" s="211"/>
      <c r="G101" s="212"/>
      <c r="H101" s="209">
        <f>H102</f>
        <v>-118</v>
      </c>
      <c r="I101" s="209"/>
    </row>
    <row r="102" spans="1:9">
      <c r="A102" s="213" t="s">
        <v>195</v>
      </c>
      <c r="B102" s="213"/>
      <c r="C102" s="213"/>
      <c r="D102" s="213"/>
      <c r="E102" s="213"/>
      <c r="F102" s="213"/>
      <c r="G102" s="213"/>
      <c r="H102" s="200">
        <f>SUM(H103:I106)</f>
        <v>-118</v>
      </c>
      <c r="I102" s="200"/>
    </row>
    <row r="103" spans="1:9" ht="34.5">
      <c r="A103" s="141" t="s">
        <v>331</v>
      </c>
      <c r="B103" s="141" t="s">
        <v>332</v>
      </c>
      <c r="C103" s="140" t="s">
        <v>198</v>
      </c>
      <c r="D103" s="201" t="s">
        <v>199</v>
      </c>
      <c r="E103" s="202"/>
      <c r="F103" s="128"/>
      <c r="G103" s="129"/>
      <c r="H103" s="203">
        <v>-22.7</v>
      </c>
      <c r="I103" s="204"/>
    </row>
    <row r="104" spans="1:9" ht="34.5">
      <c r="A104" s="141" t="s">
        <v>333</v>
      </c>
      <c r="B104" s="141" t="s">
        <v>334</v>
      </c>
      <c r="C104" s="140" t="s">
        <v>198</v>
      </c>
      <c r="D104" s="201" t="s">
        <v>199</v>
      </c>
      <c r="E104" s="202"/>
      <c r="F104" s="128"/>
      <c r="G104" s="129"/>
      <c r="H104" s="203">
        <v>-91</v>
      </c>
      <c r="I104" s="204"/>
    </row>
    <row r="105" spans="1:9" ht="34.5">
      <c r="A105" s="141" t="s">
        <v>335</v>
      </c>
      <c r="B105" s="141" t="s">
        <v>336</v>
      </c>
      <c r="C105" s="140" t="s">
        <v>198</v>
      </c>
      <c r="D105" s="201" t="s">
        <v>199</v>
      </c>
      <c r="E105" s="202"/>
      <c r="F105" s="128"/>
      <c r="G105" s="129"/>
      <c r="H105" s="203">
        <v>-0.3</v>
      </c>
      <c r="I105" s="204"/>
    </row>
    <row r="106" spans="1:9" ht="34.5">
      <c r="A106" s="141" t="s">
        <v>337</v>
      </c>
      <c r="B106" s="141" t="s">
        <v>338</v>
      </c>
      <c r="C106" s="140" t="s">
        <v>198</v>
      </c>
      <c r="D106" s="201" t="s">
        <v>199</v>
      </c>
      <c r="E106" s="202"/>
      <c r="F106" s="128"/>
      <c r="G106" s="129"/>
      <c r="H106" s="203">
        <v>-4</v>
      </c>
      <c r="I106" s="204"/>
    </row>
    <row r="107" spans="1:9" ht="36.75" customHeight="1">
      <c r="A107" s="139" t="s">
        <v>339</v>
      </c>
      <c r="B107" s="210" t="s">
        <v>115</v>
      </c>
      <c r="C107" s="211"/>
      <c r="D107" s="211"/>
      <c r="E107" s="211"/>
      <c r="F107" s="211"/>
      <c r="G107" s="212"/>
      <c r="H107" s="209">
        <f>H108</f>
        <v>4980</v>
      </c>
      <c r="I107" s="209"/>
    </row>
    <row r="108" spans="1:9">
      <c r="A108" s="213" t="s">
        <v>195</v>
      </c>
      <c r="B108" s="213"/>
      <c r="C108" s="213"/>
      <c r="D108" s="213"/>
      <c r="E108" s="213"/>
      <c r="F108" s="213"/>
      <c r="G108" s="213"/>
      <c r="H108" s="200">
        <f>SUM(H109)</f>
        <v>4980</v>
      </c>
      <c r="I108" s="200"/>
    </row>
    <row r="109" spans="1:9" ht="51.75">
      <c r="A109" s="141" t="s">
        <v>340</v>
      </c>
      <c r="B109" s="141" t="s">
        <v>341</v>
      </c>
      <c r="C109" s="140" t="s">
        <v>198</v>
      </c>
      <c r="D109" s="201" t="s">
        <v>199</v>
      </c>
      <c r="E109" s="202"/>
      <c r="F109" s="128">
        <v>4980000</v>
      </c>
      <c r="G109" s="129">
        <v>1</v>
      </c>
      <c r="H109" s="203">
        <f t="shared" ref="H109" si="11">F109*G109/1000</f>
        <v>4980</v>
      </c>
      <c r="I109" s="226"/>
    </row>
    <row r="110" spans="1:9" ht="42.75" customHeight="1">
      <c r="A110" s="139" t="s">
        <v>342</v>
      </c>
      <c r="B110" s="210" t="s">
        <v>97</v>
      </c>
      <c r="C110" s="211"/>
      <c r="D110" s="211"/>
      <c r="E110" s="211"/>
      <c r="F110" s="211"/>
      <c r="G110" s="212"/>
      <c r="H110" s="209">
        <f>H111</f>
        <v>-185.1</v>
      </c>
      <c r="I110" s="209"/>
    </row>
    <row r="111" spans="1:9">
      <c r="A111" s="213" t="s">
        <v>195</v>
      </c>
      <c r="B111" s="213"/>
      <c r="C111" s="213"/>
      <c r="D111" s="213"/>
      <c r="E111" s="213"/>
      <c r="F111" s="213"/>
      <c r="G111" s="213"/>
      <c r="H111" s="200">
        <f>SUM(H112)</f>
        <v>-185.1</v>
      </c>
      <c r="I111" s="200"/>
    </row>
    <row r="112" spans="1:9">
      <c r="A112" s="141" t="s">
        <v>343</v>
      </c>
      <c r="B112" s="141" t="s">
        <v>344</v>
      </c>
      <c r="C112" s="140" t="s">
        <v>198</v>
      </c>
      <c r="D112" s="201" t="s">
        <v>199</v>
      </c>
      <c r="E112" s="202"/>
      <c r="F112" s="128"/>
      <c r="G112" s="129"/>
      <c r="H112" s="203">
        <v>-185.1</v>
      </c>
      <c r="I112" s="226"/>
    </row>
    <row r="113" spans="1:9" ht="35.25" customHeight="1">
      <c r="A113" s="139" t="s">
        <v>345</v>
      </c>
      <c r="B113" s="210" t="s">
        <v>346</v>
      </c>
      <c r="C113" s="211"/>
      <c r="D113" s="211"/>
      <c r="E113" s="211"/>
      <c r="F113" s="211"/>
      <c r="G113" s="212"/>
      <c r="H113" s="209">
        <f>H114</f>
        <v>-1277.9000000000001</v>
      </c>
      <c r="I113" s="209"/>
    </row>
    <row r="114" spans="1:9">
      <c r="A114" s="213" t="s">
        <v>195</v>
      </c>
      <c r="B114" s="213"/>
      <c r="C114" s="213"/>
      <c r="D114" s="213"/>
      <c r="E114" s="213"/>
      <c r="F114" s="213"/>
      <c r="G114" s="213"/>
      <c r="H114" s="200">
        <f>SUM(H115:I116)</f>
        <v>-1277.9000000000001</v>
      </c>
      <c r="I114" s="200"/>
    </row>
    <row r="115" spans="1:9">
      <c r="A115" s="141" t="s">
        <v>347</v>
      </c>
      <c r="B115" s="141" t="s">
        <v>348</v>
      </c>
      <c r="C115" s="140" t="s">
        <v>198</v>
      </c>
      <c r="D115" s="201" t="s">
        <v>199</v>
      </c>
      <c r="E115" s="202"/>
      <c r="F115" s="128"/>
      <c r="G115" s="129"/>
      <c r="H115" s="203">
        <v>-502.8</v>
      </c>
      <c r="I115" s="226"/>
    </row>
    <row r="116" spans="1:9">
      <c r="A116" s="141" t="s">
        <v>349</v>
      </c>
      <c r="B116" s="141" t="s">
        <v>348</v>
      </c>
      <c r="C116" s="140" t="s">
        <v>198</v>
      </c>
      <c r="D116" s="201" t="s">
        <v>199</v>
      </c>
      <c r="E116" s="202"/>
      <c r="F116" s="128"/>
      <c r="G116" s="129"/>
      <c r="H116" s="203">
        <v>-775.1</v>
      </c>
      <c r="I116" s="226"/>
    </row>
    <row r="117" spans="1:9">
      <c r="A117" s="139" t="s">
        <v>350</v>
      </c>
      <c r="B117" s="210" t="s">
        <v>175</v>
      </c>
      <c r="C117" s="211"/>
      <c r="D117" s="211"/>
      <c r="E117" s="211"/>
      <c r="F117" s="211"/>
      <c r="G117" s="212"/>
      <c r="H117" s="209">
        <f>H118</f>
        <v>-131.69999999999999</v>
      </c>
      <c r="I117" s="209"/>
    </row>
    <row r="118" spans="1:9">
      <c r="A118" s="213" t="s">
        <v>195</v>
      </c>
      <c r="B118" s="213"/>
      <c r="C118" s="213"/>
      <c r="D118" s="213"/>
      <c r="E118" s="213"/>
      <c r="F118" s="213"/>
      <c r="G118" s="213"/>
      <c r="H118" s="200">
        <f>SUM(H119:I128)</f>
        <v>-131.69999999999999</v>
      </c>
      <c r="I118" s="200"/>
    </row>
    <row r="119" spans="1:9">
      <c r="A119" s="141" t="s">
        <v>351</v>
      </c>
      <c r="B119" s="141" t="s">
        <v>352</v>
      </c>
      <c r="C119" s="140" t="s">
        <v>198</v>
      </c>
      <c r="D119" s="201" t="s">
        <v>199</v>
      </c>
      <c r="E119" s="202"/>
      <c r="F119" s="128"/>
      <c r="G119" s="129"/>
      <c r="H119" s="200">
        <v>-9.3000000000000007</v>
      </c>
      <c r="I119" s="200"/>
    </row>
    <row r="120" spans="1:9" ht="34.5">
      <c r="A120" s="141" t="s">
        <v>353</v>
      </c>
      <c r="B120" s="141" t="s">
        <v>354</v>
      </c>
      <c r="C120" s="140" t="s">
        <v>198</v>
      </c>
      <c r="D120" s="201" t="s">
        <v>199</v>
      </c>
      <c r="E120" s="202"/>
      <c r="F120" s="128"/>
      <c r="G120" s="129"/>
      <c r="H120" s="200">
        <v>-37.799999999999997</v>
      </c>
      <c r="I120" s="200"/>
    </row>
    <row r="121" spans="1:9" ht="34.5">
      <c r="A121" s="141" t="s">
        <v>355</v>
      </c>
      <c r="B121" s="141" t="s">
        <v>338</v>
      </c>
      <c r="C121" s="140" t="s">
        <v>198</v>
      </c>
      <c r="D121" s="201" t="s">
        <v>199</v>
      </c>
      <c r="E121" s="202"/>
      <c r="F121" s="128"/>
      <c r="G121" s="129"/>
      <c r="H121" s="200">
        <v>-16.48</v>
      </c>
      <c r="I121" s="200"/>
    </row>
    <row r="122" spans="1:9" ht="34.5">
      <c r="A122" s="141" t="s">
        <v>356</v>
      </c>
      <c r="B122" s="141" t="s">
        <v>357</v>
      </c>
      <c r="C122" s="140" t="s">
        <v>198</v>
      </c>
      <c r="D122" s="201" t="s">
        <v>199</v>
      </c>
      <c r="E122" s="202"/>
      <c r="F122" s="128"/>
      <c r="G122" s="129"/>
      <c r="H122" s="200">
        <v>-3.5</v>
      </c>
      <c r="I122" s="200"/>
    </row>
    <row r="123" spans="1:9" ht="34.5">
      <c r="A123" s="141" t="s">
        <v>358</v>
      </c>
      <c r="B123" s="141" t="s">
        <v>359</v>
      </c>
      <c r="C123" s="140" t="s">
        <v>232</v>
      </c>
      <c r="D123" s="201" t="s">
        <v>199</v>
      </c>
      <c r="E123" s="202"/>
      <c r="F123" s="128"/>
      <c r="G123" s="129"/>
      <c r="H123" s="200">
        <v>-1</v>
      </c>
      <c r="I123" s="200"/>
    </row>
    <row r="124" spans="1:9" ht="34.5">
      <c r="A124" s="141" t="s">
        <v>360</v>
      </c>
      <c r="B124" s="141" t="s">
        <v>332</v>
      </c>
      <c r="C124" s="140" t="s">
        <v>198</v>
      </c>
      <c r="D124" s="201" t="s">
        <v>199</v>
      </c>
      <c r="E124" s="202"/>
      <c r="F124" s="128"/>
      <c r="G124" s="129"/>
      <c r="H124" s="200">
        <v>-3</v>
      </c>
      <c r="I124" s="200"/>
    </row>
    <row r="125" spans="1:9" ht="34.5">
      <c r="A125" s="141" t="s">
        <v>361</v>
      </c>
      <c r="B125" s="141" t="s">
        <v>362</v>
      </c>
      <c r="C125" s="140" t="s">
        <v>198</v>
      </c>
      <c r="D125" s="201" t="s">
        <v>199</v>
      </c>
      <c r="E125" s="202"/>
      <c r="F125" s="128"/>
      <c r="G125" s="129"/>
      <c r="H125" s="200">
        <v>-1.6</v>
      </c>
      <c r="I125" s="200"/>
    </row>
    <row r="126" spans="1:9" ht="34.5">
      <c r="A126" s="141" t="s">
        <v>363</v>
      </c>
      <c r="B126" s="141" t="s">
        <v>354</v>
      </c>
      <c r="C126" s="140" t="s">
        <v>198</v>
      </c>
      <c r="D126" s="201" t="s">
        <v>199</v>
      </c>
      <c r="E126" s="202"/>
      <c r="F126" s="128"/>
      <c r="G126" s="129"/>
      <c r="H126" s="200">
        <v>-33</v>
      </c>
      <c r="I126" s="200"/>
    </row>
    <row r="127" spans="1:9" ht="34.5">
      <c r="A127" s="141" t="s">
        <v>364</v>
      </c>
      <c r="B127" s="141" t="s">
        <v>365</v>
      </c>
      <c r="C127" s="140" t="s">
        <v>198</v>
      </c>
      <c r="D127" s="201" t="s">
        <v>199</v>
      </c>
      <c r="E127" s="202"/>
      <c r="F127" s="128"/>
      <c r="G127" s="129"/>
      <c r="H127" s="200">
        <v>-1.6</v>
      </c>
      <c r="I127" s="200"/>
    </row>
    <row r="128" spans="1:9" ht="34.5">
      <c r="A128" s="141" t="s">
        <v>366</v>
      </c>
      <c r="B128" s="141" t="s">
        <v>367</v>
      </c>
      <c r="C128" s="140" t="s">
        <v>198</v>
      </c>
      <c r="D128" s="201" t="s">
        <v>199</v>
      </c>
      <c r="E128" s="202"/>
      <c r="F128" s="128"/>
      <c r="G128" s="129"/>
      <c r="H128" s="200">
        <v>-24.42</v>
      </c>
      <c r="I128" s="200"/>
    </row>
    <row r="129" spans="1:9" ht="43.5" customHeight="1">
      <c r="A129" s="139" t="s">
        <v>368</v>
      </c>
      <c r="B129" s="210" t="s">
        <v>100</v>
      </c>
      <c r="C129" s="211"/>
      <c r="D129" s="211"/>
      <c r="E129" s="211"/>
      <c r="F129" s="211"/>
      <c r="G129" s="212"/>
      <c r="H129" s="209">
        <f>H130</f>
        <v>-8300</v>
      </c>
      <c r="I129" s="209"/>
    </row>
    <row r="130" spans="1:9">
      <c r="A130" s="213" t="s">
        <v>225</v>
      </c>
      <c r="B130" s="213"/>
      <c r="C130" s="213"/>
      <c r="D130" s="213"/>
      <c r="E130" s="213"/>
      <c r="F130" s="213"/>
      <c r="G130" s="213"/>
      <c r="H130" s="200">
        <f>SUM(H131:I132)</f>
        <v>-8300</v>
      </c>
      <c r="I130" s="200"/>
    </row>
    <row r="131" spans="1:9" ht="34.5">
      <c r="A131" s="141" t="s">
        <v>369</v>
      </c>
      <c r="B131" s="141" t="s">
        <v>325</v>
      </c>
      <c r="C131" s="140" t="s">
        <v>232</v>
      </c>
      <c r="D131" s="201" t="s">
        <v>229</v>
      </c>
      <c r="E131" s="202"/>
      <c r="F131" s="128">
        <v>2300000</v>
      </c>
      <c r="G131" s="129">
        <v>-1</v>
      </c>
      <c r="H131" s="200">
        <v>-2300</v>
      </c>
      <c r="I131" s="200"/>
    </row>
    <row r="132" spans="1:9" ht="69">
      <c r="A132" s="141" t="s">
        <v>370</v>
      </c>
      <c r="B132" s="141" t="s">
        <v>327</v>
      </c>
      <c r="C132" s="140" t="s">
        <v>232</v>
      </c>
      <c r="D132" s="201" t="s">
        <v>229</v>
      </c>
      <c r="E132" s="202"/>
      <c r="F132" s="128">
        <v>6000000</v>
      </c>
      <c r="G132" s="129">
        <v>-1</v>
      </c>
      <c r="H132" s="200">
        <v>-6000</v>
      </c>
      <c r="I132" s="200"/>
    </row>
    <row r="133" spans="1:9" ht="42.75" customHeight="1">
      <c r="A133" s="149" t="s">
        <v>371</v>
      </c>
      <c r="B133" s="150" t="s">
        <v>191</v>
      </c>
      <c r="C133" s="150" t="s">
        <v>192</v>
      </c>
      <c r="D133" s="205" t="s">
        <v>104</v>
      </c>
      <c r="E133" s="205"/>
      <c r="F133" s="205"/>
      <c r="G133" s="205"/>
      <c r="H133" s="200">
        <f>H134+H154+H161+H221</f>
        <v>-3100</v>
      </c>
      <c r="I133" s="200"/>
    </row>
    <row r="134" spans="1:9">
      <c r="A134" s="139" t="s">
        <v>372</v>
      </c>
      <c r="B134" s="206" t="s">
        <v>90</v>
      </c>
      <c r="C134" s="207"/>
      <c r="D134" s="207"/>
      <c r="E134" s="207"/>
      <c r="F134" s="207"/>
      <c r="G134" s="208"/>
      <c r="H134" s="209">
        <f>H135</f>
        <v>-3100</v>
      </c>
      <c r="I134" s="209"/>
    </row>
    <row r="135" spans="1:9">
      <c r="A135" s="213" t="s">
        <v>225</v>
      </c>
      <c r="B135" s="213"/>
      <c r="C135" s="213"/>
      <c r="D135" s="213"/>
      <c r="E135" s="213"/>
      <c r="F135" s="213"/>
      <c r="G135" s="213"/>
      <c r="H135" s="200">
        <f>SUM(H136:I136)</f>
        <v>-3100</v>
      </c>
      <c r="I135" s="200"/>
    </row>
    <row r="136" spans="1:9" ht="34.5">
      <c r="A136" s="140" t="s">
        <v>373</v>
      </c>
      <c r="B136" s="141" t="s">
        <v>374</v>
      </c>
      <c r="C136" s="140" t="s">
        <v>232</v>
      </c>
      <c r="D136" s="201" t="s">
        <v>229</v>
      </c>
      <c r="E136" s="202"/>
      <c r="F136" s="128"/>
      <c r="G136" s="129"/>
      <c r="H136" s="203">
        <v>-3100</v>
      </c>
      <c r="I136" s="204"/>
    </row>
  </sheetData>
  <mergeCells count="270">
    <mergeCell ref="A37:G37"/>
    <mergeCell ref="H37:I37"/>
    <mergeCell ref="A46:G46"/>
    <mergeCell ref="H46:I46"/>
    <mergeCell ref="A82:G82"/>
    <mergeCell ref="H82:I82"/>
    <mergeCell ref="H20:I20"/>
    <mergeCell ref="H6:I6"/>
    <mergeCell ref="H5:I5"/>
    <mergeCell ref="D13:E13"/>
    <mergeCell ref="H13:I13"/>
    <mergeCell ref="D14:E14"/>
    <mergeCell ref="H14:I14"/>
    <mergeCell ref="D15:E15"/>
    <mergeCell ref="H15:I15"/>
    <mergeCell ref="D20:E20"/>
    <mergeCell ref="H36:I36"/>
    <mergeCell ref="D36:E36"/>
    <mergeCell ref="D23:E23"/>
    <mergeCell ref="D26:E26"/>
    <mergeCell ref="D27:E27"/>
    <mergeCell ref="A30:G30"/>
    <mergeCell ref="D31:E31"/>
    <mergeCell ref="H9:I9"/>
    <mergeCell ref="A9:G9"/>
    <mergeCell ref="D10:G10"/>
    <mergeCell ref="B11:G11"/>
    <mergeCell ref="A12:G12"/>
    <mergeCell ref="H12:I12"/>
    <mergeCell ref="D22:E22"/>
    <mergeCell ref="H21:I21"/>
    <mergeCell ref="H22:I22"/>
    <mergeCell ref="D24:E24"/>
    <mergeCell ref="H24:I24"/>
    <mergeCell ref="H10:I10"/>
    <mergeCell ref="H11:I11"/>
    <mergeCell ref="D16:E16"/>
    <mergeCell ref="D17:E17"/>
    <mergeCell ref="D18:E18"/>
    <mergeCell ref="D19:E19"/>
    <mergeCell ref="H16:I16"/>
    <mergeCell ref="H17:I17"/>
    <mergeCell ref="H18:I18"/>
    <mergeCell ref="H19:I19"/>
    <mergeCell ref="H32:I32"/>
    <mergeCell ref="H33:I33"/>
    <mergeCell ref="H34:I34"/>
    <mergeCell ref="A35:G35"/>
    <mergeCell ref="H35:I35"/>
    <mergeCell ref="D21:E21"/>
    <mergeCell ref="H31:I31"/>
    <mergeCell ref="D29:E29"/>
    <mergeCell ref="H29:I29"/>
    <mergeCell ref="H30:I30"/>
    <mergeCell ref="H26:I26"/>
    <mergeCell ref="H27:I27"/>
    <mergeCell ref="D25:E25"/>
    <mergeCell ref="H25:I25"/>
    <mergeCell ref="H23:I23"/>
    <mergeCell ref="B32:G32"/>
    <mergeCell ref="A33:G33"/>
    <mergeCell ref="D34:E34"/>
    <mergeCell ref="A28:G28"/>
    <mergeCell ref="H28:I28"/>
    <mergeCell ref="H45:I45"/>
    <mergeCell ref="H48:I48"/>
    <mergeCell ref="H44:I44"/>
    <mergeCell ref="H40:I40"/>
    <mergeCell ref="D42:E42"/>
    <mergeCell ref="H42:I42"/>
    <mergeCell ref="H43:I43"/>
    <mergeCell ref="H41:I41"/>
    <mergeCell ref="H38:I38"/>
    <mergeCell ref="A41:G41"/>
    <mergeCell ref="H39:I39"/>
    <mergeCell ref="D38:E38"/>
    <mergeCell ref="D39:E39"/>
    <mergeCell ref="B40:G40"/>
    <mergeCell ref="B43:G43"/>
    <mergeCell ref="A44:G44"/>
    <mergeCell ref="A48:G48"/>
    <mergeCell ref="D45:E45"/>
    <mergeCell ref="H47:I47"/>
    <mergeCell ref="H49:I49"/>
    <mergeCell ref="D50:E50"/>
    <mergeCell ref="D54:E54"/>
    <mergeCell ref="D74:E74"/>
    <mergeCell ref="H74:I74"/>
    <mergeCell ref="H69:I69"/>
    <mergeCell ref="H70:I70"/>
    <mergeCell ref="H71:I71"/>
    <mergeCell ref="H72:I72"/>
    <mergeCell ref="H73:I73"/>
    <mergeCell ref="D69:E69"/>
    <mergeCell ref="D70:E70"/>
    <mergeCell ref="D71:E71"/>
    <mergeCell ref="D72:E72"/>
    <mergeCell ref="D73:E73"/>
    <mergeCell ref="D67:E67"/>
    <mergeCell ref="H51:I51"/>
    <mergeCell ref="H52:I52"/>
    <mergeCell ref="H53:I53"/>
    <mergeCell ref="H54:I54"/>
    <mergeCell ref="H56:I56"/>
    <mergeCell ref="H57:I57"/>
    <mergeCell ref="D60:E60"/>
    <mergeCell ref="D56:E56"/>
    <mergeCell ref="D57:E57"/>
    <mergeCell ref="D58:E58"/>
    <mergeCell ref="D59:E59"/>
    <mergeCell ref="D47:E47"/>
    <mergeCell ref="D51:E51"/>
    <mergeCell ref="H50:I50"/>
    <mergeCell ref="H93:I93"/>
    <mergeCell ref="H58:I58"/>
    <mergeCell ref="H59:I59"/>
    <mergeCell ref="H60:I60"/>
    <mergeCell ref="H61:I61"/>
    <mergeCell ref="H62:I62"/>
    <mergeCell ref="H63:I63"/>
    <mergeCell ref="H64:I64"/>
    <mergeCell ref="H65:I65"/>
    <mergeCell ref="H66:I66"/>
    <mergeCell ref="H67:I67"/>
    <mergeCell ref="H68:I68"/>
    <mergeCell ref="H78:I78"/>
    <mergeCell ref="H79:I79"/>
    <mergeCell ref="H80:I80"/>
    <mergeCell ref="H75:I75"/>
    <mergeCell ref="H76:I76"/>
    <mergeCell ref="H77:I77"/>
    <mergeCell ref="H92:I92"/>
    <mergeCell ref="D91:E91"/>
    <mergeCell ref="H90:I90"/>
    <mergeCell ref="H91:I91"/>
    <mergeCell ref="D89:E89"/>
    <mergeCell ref="H89:I89"/>
    <mergeCell ref="D81:E81"/>
    <mergeCell ref="H81:I81"/>
    <mergeCell ref="D88:E88"/>
    <mergeCell ref="H85:I85"/>
    <mergeCell ref="H86:I86"/>
    <mergeCell ref="H87:I87"/>
    <mergeCell ref="H88:I88"/>
    <mergeCell ref="D86:E86"/>
    <mergeCell ref="D87:E87"/>
    <mergeCell ref="H83:I83"/>
    <mergeCell ref="D84:E84"/>
    <mergeCell ref="H84:I84"/>
    <mergeCell ref="H104:I104"/>
    <mergeCell ref="H105:I105"/>
    <mergeCell ref="H106:I106"/>
    <mergeCell ref="D97:E97"/>
    <mergeCell ref="H97:I97"/>
    <mergeCell ref="H102:I102"/>
    <mergeCell ref="H103:I103"/>
    <mergeCell ref="D94:E94"/>
    <mergeCell ref="H94:I94"/>
    <mergeCell ref="D95:E95"/>
    <mergeCell ref="H95:I95"/>
    <mergeCell ref="D96:E96"/>
    <mergeCell ref="H96:I96"/>
    <mergeCell ref="H101:I101"/>
    <mergeCell ref="D100:E100"/>
    <mergeCell ref="H100:I100"/>
    <mergeCell ref="H98:I98"/>
    <mergeCell ref="D99:E99"/>
    <mergeCell ref="H99:I99"/>
    <mergeCell ref="D103:E103"/>
    <mergeCell ref="D105:E105"/>
    <mergeCell ref="D106:E106"/>
    <mergeCell ref="D104:E104"/>
    <mergeCell ref="H113:I113"/>
    <mergeCell ref="H114:I114"/>
    <mergeCell ref="H110:I110"/>
    <mergeCell ref="H111:I111"/>
    <mergeCell ref="H112:I112"/>
    <mergeCell ref="B113:G113"/>
    <mergeCell ref="A114:G114"/>
    <mergeCell ref="H107:I107"/>
    <mergeCell ref="H108:I108"/>
    <mergeCell ref="H109:I109"/>
    <mergeCell ref="B107:G107"/>
    <mergeCell ref="A108:G108"/>
    <mergeCell ref="D109:E109"/>
    <mergeCell ref="B110:G110"/>
    <mergeCell ref="A111:G111"/>
    <mergeCell ref="D112:E112"/>
    <mergeCell ref="A1:I1"/>
    <mergeCell ref="A2:I2"/>
    <mergeCell ref="A3:I3"/>
    <mergeCell ref="A4:I4"/>
    <mergeCell ref="A6:G6"/>
    <mergeCell ref="A7:A8"/>
    <mergeCell ref="B7:B8"/>
    <mergeCell ref="C7:C8"/>
    <mergeCell ref="D7:E8"/>
    <mergeCell ref="F7:F8"/>
    <mergeCell ref="G7:G8"/>
    <mergeCell ref="H7:I8"/>
    <mergeCell ref="D49:E49"/>
    <mergeCell ref="B52:G52"/>
    <mergeCell ref="A53:G53"/>
    <mergeCell ref="D78:E78"/>
    <mergeCell ref="A85:G85"/>
    <mergeCell ref="D98:E98"/>
    <mergeCell ref="D83:E83"/>
    <mergeCell ref="B101:G101"/>
    <mergeCell ref="A102:G102"/>
    <mergeCell ref="D92:E92"/>
    <mergeCell ref="D93:E93"/>
    <mergeCell ref="D79:E79"/>
    <mergeCell ref="D80:E80"/>
    <mergeCell ref="D65:E65"/>
    <mergeCell ref="D66:E66"/>
    <mergeCell ref="D68:E68"/>
    <mergeCell ref="D61:E61"/>
    <mergeCell ref="D62:E62"/>
    <mergeCell ref="D63:E63"/>
    <mergeCell ref="D64:E64"/>
    <mergeCell ref="D75:E75"/>
    <mergeCell ref="D76:E76"/>
    <mergeCell ref="D77:E77"/>
    <mergeCell ref="D90:E90"/>
    <mergeCell ref="H125:I125"/>
    <mergeCell ref="H126:I126"/>
    <mergeCell ref="A135:G135"/>
    <mergeCell ref="D126:E126"/>
    <mergeCell ref="D120:E120"/>
    <mergeCell ref="D121:E121"/>
    <mergeCell ref="D122:E122"/>
    <mergeCell ref="D123:E123"/>
    <mergeCell ref="D115:E115"/>
    <mergeCell ref="D116:E116"/>
    <mergeCell ref="D119:E119"/>
    <mergeCell ref="B117:G117"/>
    <mergeCell ref="A118:G118"/>
    <mergeCell ref="H115:I115"/>
    <mergeCell ref="H116:I116"/>
    <mergeCell ref="H117:I117"/>
    <mergeCell ref="H118:I118"/>
    <mergeCell ref="H119:I119"/>
    <mergeCell ref="H120:I120"/>
    <mergeCell ref="H121:I121"/>
    <mergeCell ref="H122:I122"/>
    <mergeCell ref="H123:I123"/>
    <mergeCell ref="D55:E55"/>
    <mergeCell ref="H55:I55"/>
    <mergeCell ref="H135:I135"/>
    <mergeCell ref="D136:E136"/>
    <mergeCell ref="H136:I136"/>
    <mergeCell ref="D124:E124"/>
    <mergeCell ref="D125:E125"/>
    <mergeCell ref="D128:E128"/>
    <mergeCell ref="D132:E132"/>
    <mergeCell ref="H132:I132"/>
    <mergeCell ref="D133:G133"/>
    <mergeCell ref="H133:I133"/>
    <mergeCell ref="B134:G134"/>
    <mergeCell ref="H134:I134"/>
    <mergeCell ref="D131:E131"/>
    <mergeCell ref="H131:I131"/>
    <mergeCell ref="H128:I128"/>
    <mergeCell ref="D127:E127"/>
    <mergeCell ref="H127:I127"/>
    <mergeCell ref="B129:G129"/>
    <mergeCell ref="H129:I129"/>
    <mergeCell ref="A130:G130"/>
    <mergeCell ref="H130:I130"/>
    <mergeCell ref="H124:I1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https:/mul2.gov.am/tasks/854553/oneclick/Havelvacner.xlsx?token=3df11abb8bcbf26a5c811e5ba468ba1b</cp:keywords>
  <cp:lastModifiedBy>Arpine Martirosyan</cp:lastModifiedBy>
  <cp:revision>58</cp:revision>
  <cp:lastPrinted>2023-04-06T05:48:06Z</cp:lastPrinted>
  <dcterms:created xsi:type="dcterms:W3CDTF">2019-03-14T07:25:24Z</dcterms:created>
  <dcterms:modified xsi:type="dcterms:W3CDTF">2023-10-13T12:21:55Z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