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-105" yWindow="-105" windowWidth="23250" windowHeight="12570" tabRatio="759"/>
  </bookViews>
  <sheets>
    <sheet name="Havelvats 1" sheetId="27" r:id="rId1"/>
    <sheet name="Havelvats 2 " sheetId="32" r:id="rId2"/>
    <sheet name="Havelvats 3" sheetId="52" r:id="rId3"/>
    <sheet name="Havelvats 4" sheetId="53" r:id="rId4"/>
    <sheet name="Havelvats 5" sheetId="54" r:id="rId5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davit" localSheetId="2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2">#REF!</definedName>
    <definedName name="ggg" localSheetId="3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'Havelvats 1'!$A$1:$D$36</definedName>
    <definedName name="_xlnm.Print_Area" localSheetId="1">'Havelvats 2 '!$A$1:$G$34</definedName>
    <definedName name="_xlnm.Print_Area" localSheetId="2">'Havelvats 3'!$A$1:$AO$13</definedName>
    <definedName name="Հավելված" localSheetId="2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2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54" l="1"/>
  <c r="D42" i="54"/>
  <c r="D56" i="54"/>
  <c r="D57" i="53" l="1"/>
  <c r="D43" i="53"/>
  <c r="G10" i="32" l="1"/>
  <c r="G13" i="32"/>
  <c r="G51" i="32"/>
  <c r="G50" i="32" s="1"/>
  <c r="G49" i="32" s="1"/>
  <c r="G48" i="32" s="1"/>
  <c r="G68" i="32"/>
  <c r="G67" i="32" s="1"/>
  <c r="G66" i="32" s="1"/>
  <c r="G65" i="32" s="1"/>
  <c r="D25" i="27"/>
  <c r="D37" i="27"/>
  <c r="G47" i="32" l="1"/>
  <c r="G45" i="32" s="1"/>
  <c r="G43" i="32" s="1"/>
  <c r="G41" i="32" s="1"/>
  <c r="G39" i="32" s="1"/>
  <c r="G37" i="32" s="1"/>
  <c r="G35" i="32" s="1"/>
  <c r="G64" i="32"/>
  <c r="G62" i="32" s="1"/>
  <c r="G60" i="32" s="1"/>
  <c r="G58" i="32" s="1"/>
  <c r="G56" i="32" s="1"/>
  <c r="G54" i="32" s="1"/>
  <c r="G52" i="32" s="1"/>
  <c r="D26" i="54"/>
  <c r="D23" i="54"/>
  <c r="D27" i="53"/>
  <c r="D24" i="53" l="1"/>
  <c r="E13" i="52"/>
  <c r="G30" i="32" l="1"/>
  <c r="G29" i="32" s="1"/>
  <c r="G33" i="32"/>
  <c r="G32" i="32" s="1"/>
  <c r="G28" i="32" l="1"/>
  <c r="E12" i="52"/>
  <c r="E11" i="52" s="1"/>
  <c r="E10" i="52" s="1"/>
  <c r="G27" i="32" l="1"/>
  <c r="G25" i="32" s="1"/>
  <c r="G23" i="32" s="1"/>
  <c r="G21" i="32" s="1"/>
  <c r="G19" i="32" s="1"/>
  <c r="G17" i="32" s="1"/>
  <c r="G15" i="32" s="1"/>
  <c r="G12" i="32" s="1"/>
  <c r="D29" i="53" l="1"/>
  <c r="D28" i="54"/>
  <c r="D19" i="27"/>
  <c r="D12" i="27" s="1"/>
  <c r="D11" i="27" s="1"/>
  <c r="D9" i="27" s="1"/>
</calcChain>
</file>

<file path=xl/comments1.xml><?xml version="1.0" encoding="utf-8"?>
<comments xmlns="http://schemas.openxmlformats.org/spreadsheetml/2006/main">
  <authors>
    <author>Philips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<sst xmlns="http://schemas.openxmlformats.org/spreadsheetml/2006/main" count="283" uniqueCount="123">
  <si>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</si>
  <si>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</si>
  <si>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</si>
  <si>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</si>
  <si>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</si>
  <si>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</si>
  <si>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</si>
  <si>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</si>
  <si>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</si>
  <si>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</si>
  <si>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</si>
  <si>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</si>
  <si>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</si>
  <si>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</si>
  <si>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</si>
  <si>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</si>
  <si>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</si>
  <si>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</si>
  <si>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</si>
  <si>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</si>
  <si>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</si>
  <si>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</si>
  <si>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</si>
  <si>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</si>
  <si>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</si>
  <si>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</si>
  <si>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</si>
  <si>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</si>
  <si>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</si>
  <si>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</si>
  <si>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</si>
  <si>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</si>
  <si>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</si>
  <si>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ԴՐԱՄԱՇՆՈՐՀՆԵՐ</t>
  </si>
  <si>
    <t xml:space="preserve"> այդ թվում` բյուջետային ծախսերի տնտեսագիտական դասակարգման հոդվածներ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</si>
  <si>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</si>
  <si>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</si>
  <si>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Հավելված 3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</si>
  <si>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</si>
  <si>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դրական նշանով)      </t>
  </si>
  <si>
    <t>Հավելված N 4</t>
  </si>
  <si>
    <t>Աղյուսակ 9․13</t>
  </si>
  <si>
    <t xml:space="preserve">ՀՀ կրթության, գիտության, մշակույթի և սպորտի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</si>
  <si>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</si>
  <si>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</si>
  <si>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</si>
  <si>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</si>
  <si>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</si>
  <si>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</si>
  <si>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</si>
  <si>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</si>
  <si>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</si>
  <si>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Արդյունքի չափորոշիչներ</t>
  </si>
  <si>
    <t>Միջոցառման վրա կատարվող ծախսը (հազար դրամ)</t>
  </si>
  <si>
    <t>Հավելված N 5</t>
  </si>
  <si>
    <t>Աղյուսակ 9․1․13</t>
  </si>
  <si>
    <t>Կրթական հաստատությունների աշակերտներին դասագրքերով և ուսումնական գրականությամբ ապահովում</t>
  </si>
  <si>
    <t>Հանրակրթական դպրոցում ուսումնական գործընթացի արդյունավետության  ապահովման և բարձրացման նպատակով ոսւումնադիդակտիկ պարագաների ապահովում</t>
  </si>
  <si>
    <t xml:space="preserve"> Հանրակրթության ծրագիր</t>
  </si>
  <si>
    <t xml:space="preserve"> 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</si>
  <si>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</si>
  <si>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ԿՐԹՈՒԹՅՈՒՆ</t>
  </si>
  <si>
    <t>09</t>
  </si>
  <si>
    <t>01</t>
  </si>
  <si>
    <t xml:space="preserve"> Կրթությանը տրամադրվող օժանդակ ծառայություններ</t>
  </si>
  <si>
    <t>06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</si>
  <si>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</si>
  <si>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</si>
  <si>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</si>
  <si>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</si>
  <si>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</si>
  <si>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Կրթական հաստատությունների աշակերտներին դասագրքերով և ուսումնական գրականությամբ ապահովում</t>
  </si>
  <si>
    <t>Մրցույթով ընտրված կազմակերպություն</t>
  </si>
  <si>
    <t xml:space="preserve">Կրթական հաստատությունների աշակերտներին դասագրքերով և ուսումնական գրականությամբ ապահովում </t>
  </si>
  <si>
    <t>Հանրակրթության ծրագիր</t>
  </si>
  <si>
    <t xml:space="preserve"> Ծառայությունների մատուցում </t>
  </si>
  <si>
    <t xml:space="preserve"> Գնումների մասին ՀՀ օրենքի համաձայն ընտրված կազմակերպություն, ՀՀ ԿԳՄՍ նախարարություն, Մասնագիտացված կազմակերպություն </t>
  </si>
  <si>
    <t xml:space="preserve"> Միջոցառման տեսակը` </t>
  </si>
  <si>
    <t xml:space="preserve"> Ծառայությունը մատուցող կազմակերպության(ների) անվանում(ներ)ը՛ 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</si>
  <si>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ԼՐԱՑՈՒՄՆ ՈՒ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</si>
  <si>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</si>
  <si>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ՓՈՓՈԽՈՒԹՅՈՒՆԸ</t>
  </si>
  <si>
    <t xml:space="preserve"> 2-րդ դասարանի դասագրքերի փորձաքննությունների քանակ, հատ </t>
  </si>
  <si>
    <t xml:space="preserve"> 2-րդ դասարանի դասագրքեր և տետրեր /անուն գիրք/ </t>
  </si>
  <si>
    <t>Տարրական դասարանների դասագրքեր և տետրեր /անուն գիրք և տետր/, այդ թվում</t>
  </si>
  <si>
    <t xml:space="preserve"> 5-րդ, 7-րդ, 10-րդ դասարանների դասագրքեր /անուն գիրք/ </t>
  </si>
  <si>
    <t>հազար դրամներով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</si>
  <si>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</si>
  <si>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</si>
  <si>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</si>
  <si>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Միջին մասնագիտական կրթության գծով ուսանողական նպաստների տրամադրում</t>
  </si>
  <si>
    <t xml:space="preserve"> Տրանսֆերտների տրամադրում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</si>
  <si>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</si>
  <si>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</si>
  <si>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</si>
  <si>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</si>
  <si>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</si>
  <si>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>ՀԱՅԱՍՏԱՆԻ ՀԱՆՐԱՊԵՏՈՒԹՅԱՆ ԿԱՌԱՎԱՐՈՒԹՅԱՆ 2022 ԹՎԱԿԱՆԻ ԴԵԿՏԵՄԲԵՐԻ 29-Ի N 2111-Ն ՈՐՈՇՄԱՆ N 9 ՀԱՎԵԼՎԱԾԻ  N 9.13  ԱՂՅՈՒՍԱԿՈՒՄ ԿԱՏԱՐՎՈՂ ՓՈՓՈԽՈՒԹՅՈՒՆՆԵՐԸ</t>
  </si>
  <si>
    <t xml:space="preserve">ՀԱՅԱՍՏԱՆԻ ՀԱՆՐԱՊԵՏՈՒԹՅԱՆ ԿԱՌԱՎԱՐՈՒԹՅԱՆ 2022 ԹՎԱԿԱՆԻ ԴԵԿՏԵՄԲԵՐԻ 23-Ի N 2111-Ն ՈՐՈՇՄԱՆ N 9․1 ՀԱՎԵԼՎԱԾԻ  N 9.1․13 ԱՂՅՈՒՍԱԿՈՒՄ ԿԱՏԱՐՎՈՂ ՓՈՓՈԽՈՒԹՅՈՒՆՆԵՐԸ </t>
  </si>
  <si>
    <t>03</t>
  </si>
  <si>
    <t xml:space="preserve"> Նախնական մասնագիտական (արհեստագործական) և միջին մասնագիտական կրթություն</t>
  </si>
  <si>
    <t xml:space="preserve"> Միջին մասնագիտական կրթություն</t>
  </si>
  <si>
    <t>02</t>
  </si>
  <si>
    <t xml:space="preserve"> ՀՀ  կրթության , գիտության, մշակույթի և սպորտի նախարարություն</t>
  </si>
  <si>
    <t xml:space="preserve"> Բարձրագույն կրթություն</t>
  </si>
  <si>
    <t>04</t>
  </si>
  <si>
    <t xml:space="preserve"> Բարձրագույն մասնագիտական կրթություն</t>
  </si>
  <si>
    <t xml:space="preserve">Նախնական (արհեստագործական) և միջին մասնագիտական կրթություն </t>
  </si>
  <si>
    <t xml:space="preserve"> Միջին մասնագիտական կրթության գծով ուսանողական նպաստների տրամադրում </t>
  </si>
  <si>
    <t xml:space="preserve"> Տրանսֆերտների տրամադրում </t>
  </si>
  <si>
    <t xml:space="preserve"> Միջին մասնագիտական կրթություն ստացող ուսանողներ </t>
  </si>
  <si>
    <t xml:space="preserve"> Միջոցառման անվանումը` </t>
  </si>
  <si>
    <t xml:space="preserve"> Նկարագրությունը` </t>
  </si>
  <si>
    <t xml:space="preserve"> Շահառուների ընտրության չափորոշիչները՛ </t>
  </si>
  <si>
    <t xml:space="preserve"> Ուսանողական նպաստ ստացող ուսանողների թիվը, մարդ </t>
  </si>
  <si>
    <t xml:space="preserve">Բարձրագույն և հետբուհական մասնագիտական կրթության ծրագիր 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</si>
  <si>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</si>
  <si>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</si>
  <si>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Բարձրագույն մասնագիտական կրթություն ստացող ուսանողներ </t>
  </si>
  <si>
    <t xml:space="preserve"> Նպաստներ ստացող ուսանողների թիվ, մարդ </t>
  </si>
  <si>
    <t>Ցուցանիշների փոփոխությունը  (նվազեցումները նշված են փակագծերում)</t>
  </si>
  <si>
    <t xml:space="preserve"> 5-րդ, 7-րդ, 10-րդ դասարանների փորձաքննվող դասագրքերի քանակ, հատ </t>
  </si>
  <si>
    <t xml:space="preserve"> Հանրակրթական դպրոցում ուսումնական գործընթացի արդյունավետության  ապահովման և բարձրացման նպատակով ուսումնադիդակտիկ պարագաների ապահովում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</si>
</sst>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sz val="12"/>
      <name val="GHEA Grapalat"/>
    </font>
    <font>
      <b/>
      <sz val="12"/>
      <name val="GHEA Grapalat"/>
    </font>
    <font>
      <sz val="12"/>
      <color theme="1"/>
      <name val="GHEA Grapalat"/>
    </font>
    <font>
      <i/>
      <sz val="12"/>
      <name val="GHEA Grapalat"/>
    </font>
    <font>
      <sz val="12"/>
      <name val="GHAE grapalat"/>
    </font>
    <font>
      <b/>
      <sz val="12"/>
      <color theme="1"/>
      <name val="GHEA grapalat"/>
    </font>
    <font>
      <sz val="12"/>
      <color rgb="FFFF0000"/>
      <name val="GHEA grapalat"/>
    </font>
    <font>
      <b/>
      <sz val="12"/>
      <color rgb="FFFF0000"/>
      <name val="GHEA grapalat"/>
    </font>
    <font>
      <b/>
      <i/>
      <sz val="12"/>
      <color theme="1"/>
      <name val="GHEA grapalat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8" fillId="9" borderId="13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6" applyNumberFormat="0" applyFill="0" applyAlignment="0" applyProtection="0"/>
    <xf numFmtId="0" fontId="33" fillId="25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3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5" fillId="7" borderId="9" applyNumberFormat="0" applyAlignment="0" applyProtection="0"/>
    <xf numFmtId="0" fontId="38" fillId="3" borderId="0" applyNumberFormat="0" applyBorder="0" applyAlignment="0" applyProtection="0"/>
    <xf numFmtId="0" fontId="45" fillId="7" borderId="10" applyNumberFormat="0" applyAlignment="0" applyProtection="0"/>
    <xf numFmtId="0" fontId="42" fillId="6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7" fillId="0" borderId="14" applyNumberFormat="0" applyFill="0" applyAlignment="0" applyProtection="0"/>
    <xf numFmtId="0" fontId="33" fillId="18" borderId="0" applyNumberFormat="0" applyBorder="0" applyAlignment="0" applyProtection="0"/>
    <xf numFmtId="0" fontId="13" fillId="27" borderId="0" applyNumberFormat="0" applyBorder="0" applyAlignment="0" applyProtection="0"/>
    <xf numFmtId="0" fontId="34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1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5" applyNumberFormat="0" applyAlignment="0" applyProtection="0"/>
    <xf numFmtId="0" fontId="55" fillId="53" borderId="16" applyNumberFormat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5" applyNumberFormat="0" applyAlignment="0" applyProtection="0"/>
    <xf numFmtId="0" fontId="62" fillId="0" borderId="20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5" borderId="21" applyNumberFormat="0" applyFont="0" applyAlignment="0" applyProtection="0"/>
    <xf numFmtId="0" fontId="64" fillId="52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4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0" fillId="0" borderId="0" applyFont="0" applyFill="0" applyBorder="0" applyAlignment="0" applyProtection="0"/>
    <xf numFmtId="38" fontId="71" fillId="0" borderId="0"/>
    <xf numFmtId="38" fontId="72" fillId="0" borderId="0"/>
    <xf numFmtId="38" fontId="73" fillId="0" borderId="0"/>
    <xf numFmtId="38" fontId="74" fillId="0" borderId="0"/>
    <xf numFmtId="0" fontId="75" fillId="0" borderId="0"/>
    <xf numFmtId="0" fontId="75" fillId="0" borderId="0"/>
    <xf numFmtId="0" fontId="76" fillId="0" borderId="0"/>
    <xf numFmtId="0" fontId="50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77" fillId="0" borderId="0"/>
    <xf numFmtId="0" fontId="11" fillId="0" borderId="0"/>
    <xf numFmtId="0" fontId="13" fillId="0" borderId="0"/>
    <xf numFmtId="0" fontId="11" fillId="0" borderId="0"/>
    <xf numFmtId="0" fontId="15" fillId="0" borderId="0"/>
    <xf numFmtId="0" fontId="11" fillId="0" borderId="0"/>
    <xf numFmtId="0" fontId="16" fillId="0" borderId="0"/>
    <xf numFmtId="0" fontId="50" fillId="0" borderId="0"/>
    <xf numFmtId="0" fontId="77" fillId="0" borderId="0"/>
    <xf numFmtId="0" fontId="49" fillId="55" borderId="28" applyNumberFormat="0" applyFont="0" applyAlignment="0" applyProtection="0"/>
    <xf numFmtId="9" fontId="5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78" fillId="0" borderId="29">
      <protection locked="0"/>
    </xf>
    <xf numFmtId="170" fontId="79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49" fillId="0" borderId="0"/>
    <xf numFmtId="0" fontId="11" fillId="0" borderId="0"/>
    <xf numFmtId="0" fontId="49" fillId="0" borderId="0"/>
    <xf numFmtId="0" fontId="14" fillId="0" borderId="0">
      <alignment horizontal="left" vertical="top" wrapText="1"/>
    </xf>
    <xf numFmtId="0" fontId="68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0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7" fillId="8" borderId="12" applyNumberFormat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1" fillId="0" borderId="0"/>
  </cellStyleXfs>
  <cellXfs count="171">
    <xf numFmtId="0" fontId="0" fillId="0" borderId="0" xfId="0"/>
    <xf numFmtId="0" fontId="83" fillId="0" borderId="32" xfId="0" applyFont="1" applyBorder="1" applyAlignment="1">
      <alignment horizontal="left" vertical="top" wrapText="1"/>
    </xf>
    <xf numFmtId="0" fontId="84" fillId="0" borderId="32" xfId="0" applyFont="1" applyBorder="1" applyAlignment="1">
      <alignment horizontal="left" vertical="top" wrapText="1"/>
    </xf>
    <xf numFmtId="0" fontId="84" fillId="0" borderId="0" xfId="0" applyFont="1"/>
    <xf numFmtId="0" fontId="84" fillId="0" borderId="0" xfId="0" applyFont="1" applyAlignment="1">
      <alignment horizontal="right" wrapText="1"/>
    </xf>
    <xf numFmtId="0" fontId="84" fillId="0" borderId="25" xfId="0" applyFont="1" applyBorder="1" applyAlignment="1">
      <alignment horizontal="center" vertical="center" wrapText="1"/>
    </xf>
    <xf numFmtId="0" fontId="84" fillId="0" borderId="32" xfId="0" applyFont="1" applyBorder="1" applyAlignment="1">
      <alignment horizontal="center" vertical="center" wrapText="1"/>
    </xf>
    <xf numFmtId="0" fontId="84" fillId="0" borderId="0" xfId="0" applyFont="1" applyAlignment="1">
      <alignment horizontal="left" vertical="top" wrapText="1"/>
    </xf>
    <xf numFmtId="0" fontId="85" fillId="0" borderId="32" xfId="0" applyFont="1" applyBorder="1" applyAlignment="1">
      <alignment horizontal="left" vertical="top" wrapText="1"/>
    </xf>
    <xf numFmtId="169" fontId="85" fillId="2" borderId="32" xfId="7" applyNumberFormat="1" applyFont="1" applyFill="1" applyBorder="1" applyAlignment="1">
      <alignment horizontal="right" vertical="center" wrapText="1"/>
    </xf>
    <xf numFmtId="0" fontId="85" fillId="2" borderId="32" xfId="0" applyFont="1" applyFill="1" applyBorder="1" applyAlignment="1">
      <alignment horizontal="left" vertical="top" wrapText="1"/>
    </xf>
    <xf numFmtId="0" fontId="84" fillId="2" borderId="32" xfId="0" applyFont="1" applyFill="1" applyBorder="1" applyAlignment="1">
      <alignment horizontal="left" vertical="top" wrapText="1"/>
    </xf>
    <xf numFmtId="0" fontId="84" fillId="2" borderId="32" xfId="0" applyFont="1" applyFill="1" applyBorder="1" applyAlignment="1">
      <alignment horizontal="left" vertical="center" wrapText="1"/>
    </xf>
    <xf numFmtId="169" fontId="85" fillId="0" borderId="32" xfId="7" applyNumberFormat="1" applyFont="1" applyFill="1" applyBorder="1" applyAlignment="1">
      <alignment horizontal="right" vertical="center" wrapText="1"/>
    </xf>
    <xf numFmtId="0" fontId="85" fillId="2" borderId="32" xfId="0" applyFont="1" applyFill="1" applyBorder="1" applyAlignment="1">
      <alignment horizontal="center" vertical="center" wrapText="1"/>
    </xf>
    <xf numFmtId="169" fontId="84" fillId="0" borderId="32" xfId="7" applyNumberFormat="1" applyFont="1" applyFill="1" applyBorder="1" applyAlignment="1">
      <alignment horizontal="right" vertical="center" wrapText="1"/>
    </xf>
    <xf numFmtId="0" fontId="85" fillId="0" borderId="32" xfId="0" applyFont="1" applyBorder="1" applyAlignment="1">
      <alignment horizontal="center" vertical="center" wrapText="1"/>
    </xf>
    <xf numFmtId="0" fontId="85" fillId="0" borderId="32" xfId="165" applyFont="1" applyBorder="1">
      <alignment horizontal="left" vertical="top" wrapText="1"/>
    </xf>
    <xf numFmtId="0" fontId="84" fillId="2" borderId="2" xfId="0" applyFont="1" applyFill="1" applyBorder="1" applyAlignment="1">
      <alignment vertical="top" wrapText="1"/>
    </xf>
    <xf numFmtId="169" fontId="84" fillId="2" borderId="32" xfId="7" applyNumberFormat="1" applyFont="1" applyFill="1" applyBorder="1" applyAlignment="1">
      <alignment horizontal="right" vertical="center" wrapText="1"/>
    </xf>
    <xf numFmtId="0" fontId="87" fillId="0" borderId="32" xfId="165" applyFont="1" applyBorder="1">
      <alignment horizontal="left" vertical="top" wrapText="1"/>
    </xf>
    <xf numFmtId="169" fontId="87" fillId="2" borderId="32" xfId="7" applyNumberFormat="1" applyFont="1" applyFill="1" applyBorder="1" applyAlignment="1">
      <alignment horizontal="right" vertical="center" wrapText="1"/>
    </xf>
    <xf numFmtId="0" fontId="87" fillId="0" borderId="0" xfId="0" applyFont="1" applyAlignment="1">
      <alignment horizontal="left" vertical="top" wrapText="1"/>
    </xf>
    <xf numFmtId="0" fontId="84" fillId="0" borderId="36" xfId="0" applyFont="1" applyBorder="1" applyAlignment="1">
      <alignment horizontal="left" vertical="top" wrapText="1"/>
    </xf>
    <xf numFmtId="166" fontId="84" fillId="0" borderId="32" xfId="6" applyFont="1" applyFill="1" applyBorder="1" applyAlignment="1">
      <alignment vertical="center"/>
    </xf>
    <xf numFmtId="0" fontId="85" fillId="2" borderId="36" xfId="0" applyFont="1" applyFill="1" applyBorder="1" applyAlignment="1">
      <alignment horizontal="center" vertical="center" wrapText="1"/>
    </xf>
    <xf numFmtId="0" fontId="85" fillId="0" borderId="36" xfId="0" applyFont="1" applyBorder="1" applyAlignment="1">
      <alignment horizontal="center" vertical="center" wrapText="1"/>
    </xf>
    <xf numFmtId="0" fontId="86" fillId="0" borderId="32" xfId="0" applyFont="1" applyBorder="1" applyAlignment="1">
      <alignment horizontal="left" vertical="top" wrapText="1"/>
    </xf>
    <xf numFmtId="0" fontId="84" fillId="2" borderId="33" xfId="0" applyFont="1" applyFill="1" applyBorder="1" applyAlignment="1">
      <alignment vertical="top" wrapText="1"/>
    </xf>
    <xf numFmtId="0" fontId="87" fillId="0" borderId="32" xfId="0" applyFont="1" applyBorder="1" applyAlignment="1">
      <alignment horizontal="left" vertical="top" wrapText="1"/>
    </xf>
    <xf numFmtId="0" fontId="84" fillId="2" borderId="24" xfId="0" applyFont="1" applyFill="1" applyBorder="1" applyAlignment="1">
      <alignment vertical="top" wrapText="1"/>
    </xf>
    <xf numFmtId="0" fontId="88" fillId="0" borderId="32" xfId="0" applyFont="1" applyBorder="1" applyAlignment="1">
      <alignment horizontal="center" vertical="center" wrapText="1"/>
    </xf>
    <xf numFmtId="0" fontId="86" fillId="2" borderId="0" xfId="0" applyFont="1" applyFill="1"/>
    <xf numFmtId="0" fontId="86" fillId="2" borderId="0" xfId="0" applyFont="1" applyFill="1" applyAlignment="1">
      <alignment horizontal="right"/>
    </xf>
    <xf numFmtId="0" fontId="89" fillId="2" borderId="0" xfId="0" applyFont="1" applyFill="1" applyAlignment="1">
      <alignment horizontal="center" wrapText="1"/>
    </xf>
    <xf numFmtId="0" fontId="90" fillId="2" borderId="0" xfId="0" applyFont="1" applyFill="1"/>
    <xf numFmtId="0" fontId="91" fillId="2" borderId="0" xfId="0" applyFont="1" applyFill="1" applyAlignment="1">
      <alignment horizontal="center" wrapText="1"/>
    </xf>
    <xf numFmtId="0" fontId="85" fillId="2" borderId="0" xfId="0" applyFont="1" applyFill="1" applyAlignment="1">
      <alignment horizontal="center" wrapText="1"/>
    </xf>
    <xf numFmtId="0" fontId="84" fillId="2" borderId="25" xfId="8" applyFont="1" applyFill="1" applyBorder="1" applyAlignment="1">
      <alignment horizontal="center" vertical="center" wrapText="1"/>
    </xf>
    <xf numFmtId="0" fontId="84" fillId="2" borderId="0" xfId="8" applyFont="1" applyFill="1">
      <alignment horizontal="left" vertical="top" wrapText="1"/>
    </xf>
    <xf numFmtId="166" fontId="85" fillId="2" borderId="25" xfId="6" applyFont="1" applyFill="1" applyBorder="1" applyAlignment="1">
      <alignment horizontal="center" vertical="center"/>
    </xf>
    <xf numFmtId="167" fontId="84" fillId="2" borderId="0" xfId="8" applyNumberFormat="1" applyFont="1" applyFill="1">
      <alignment horizontal="left" vertical="top" wrapText="1"/>
    </xf>
    <xf numFmtId="0" fontId="85" fillId="2" borderId="25" xfId="0" applyFont="1" applyFill="1" applyBorder="1" applyAlignment="1">
      <alignment horizontal="center" vertical="center"/>
    </xf>
    <xf numFmtId="0" fontId="85" fillId="2" borderId="36" xfId="0" applyFont="1" applyFill="1" applyBorder="1" applyAlignment="1">
      <alignment vertical="center"/>
    </xf>
    <xf numFmtId="166" fontId="85" fillId="2" borderId="36" xfId="0" applyNumberFormat="1" applyFont="1" applyFill="1" applyBorder="1" applyAlignment="1">
      <alignment horizontal="center" vertical="center" wrapText="1"/>
    </xf>
    <xf numFmtId="166" fontId="84" fillId="2" borderId="0" xfId="8" applyNumberFormat="1" applyFont="1" applyFill="1">
      <alignment horizontal="left" vertical="top" wrapText="1"/>
    </xf>
    <xf numFmtId="0" fontId="84" fillId="2" borderId="25" xfId="8" applyFont="1" applyFill="1" applyBorder="1">
      <alignment horizontal="left" vertical="top" wrapText="1"/>
    </xf>
    <xf numFmtId="0" fontId="85" fillId="0" borderId="36" xfId="0" applyFont="1" applyBorder="1" applyAlignment="1">
      <alignment horizontal="left" vertical="center" wrapText="1"/>
    </xf>
    <xf numFmtId="4" fontId="85" fillId="2" borderId="36" xfId="8" applyNumberFormat="1" applyFont="1" applyFill="1" applyBorder="1" applyAlignment="1">
      <alignment horizontal="center" vertical="center" wrapText="1"/>
    </xf>
    <xf numFmtId="4" fontId="84" fillId="2" borderId="0" xfId="8" applyNumberFormat="1" applyFont="1" applyFill="1">
      <alignment horizontal="left" vertical="top" wrapText="1"/>
    </xf>
    <xf numFmtId="0" fontId="87" fillId="2" borderId="25" xfId="8" applyFont="1" applyFill="1" applyBorder="1">
      <alignment horizontal="left" vertical="top" wrapText="1"/>
    </xf>
    <xf numFmtId="0" fontId="87" fillId="2" borderId="25" xfId="0" applyFont="1" applyFill="1" applyBorder="1" applyAlignment="1">
      <alignment horizontal="center" vertical="center"/>
    </xf>
    <xf numFmtId="0" fontId="84" fillId="2" borderId="36" xfId="8" applyFont="1" applyFill="1" applyBorder="1">
      <alignment horizontal="left" vertical="top" wrapText="1"/>
    </xf>
    <xf numFmtId="166" fontId="84" fillId="0" borderId="25" xfId="6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86" fillId="0" borderId="0" xfId="0" applyFont="1"/>
    <xf numFmtId="0" fontId="89" fillId="0" borderId="0" xfId="0" applyFont="1" applyAlignment="1">
      <alignment wrapText="1"/>
    </xf>
    <xf numFmtId="0" fontId="89" fillId="0" borderId="26" xfId="0" applyFont="1" applyBorder="1" applyAlignment="1">
      <alignment horizontal="center" vertical="top" wrapText="1"/>
    </xf>
    <xf numFmtId="0" fontId="85" fillId="0" borderId="34" xfId="0" applyFont="1" applyBorder="1"/>
    <xf numFmtId="0" fontId="85" fillId="0" borderId="35" xfId="0" applyFont="1" applyBorder="1"/>
    <xf numFmtId="0" fontId="86" fillId="0" borderId="0" xfId="0" applyFont="1" applyAlignment="1">
      <alignment vertical="top" wrapText="1"/>
    </xf>
    <xf numFmtId="0" fontId="85" fillId="0" borderId="25" xfId="0" applyFont="1" applyBorder="1" applyAlignment="1">
      <alignment vertical="top" wrapText="1"/>
    </xf>
    <xf numFmtId="0" fontId="84" fillId="0" borderId="25" xfId="0" applyFont="1" applyBorder="1" applyAlignment="1">
      <alignment horizontal="left" vertical="top" wrapText="1"/>
    </xf>
    <xf numFmtId="0" fontId="86" fillId="0" borderId="25" xfId="0" applyFont="1" applyBorder="1" applyAlignment="1">
      <alignment vertical="top" wrapText="1"/>
    </xf>
    <xf numFmtId="0" fontId="85" fillId="0" borderId="36" xfId="0" applyFont="1" applyBorder="1" applyAlignment="1">
      <alignment horizontal="center" vertical="top" wrapText="1"/>
    </xf>
    <xf numFmtId="0" fontId="84" fillId="0" borderId="25" xfId="0" applyFont="1" applyBorder="1" applyAlignment="1">
      <alignment vertical="top" wrapText="1"/>
    </xf>
    <xf numFmtId="0" fontId="87" fillId="0" borderId="25" xfId="0" applyFont="1" applyBorder="1" applyAlignment="1">
      <alignment horizontal="left" vertical="top" wrapText="1"/>
    </xf>
    <xf numFmtId="0" fontId="84" fillId="0" borderId="25" xfId="0" applyFont="1" applyBorder="1" applyAlignment="1">
      <alignment horizontal="center" vertical="top" wrapText="1"/>
    </xf>
    <xf numFmtId="169" fontId="84" fillId="0" borderId="25" xfId="0" applyNumberFormat="1" applyFont="1" applyBorder="1" applyAlignment="1">
      <alignment vertical="center"/>
    </xf>
    <xf numFmtId="0" fontId="84" fillId="0" borderId="25" xfId="0" applyFont="1" applyBorder="1" applyAlignment="1">
      <alignment horizontal="left" vertical="top"/>
    </xf>
    <xf numFmtId="0" fontId="86" fillId="0" borderId="0" xfId="0" applyFont="1" applyAlignment="1">
      <alignment horizontal="center"/>
    </xf>
    <xf numFmtId="0" fontId="92" fillId="0" borderId="0" xfId="0" applyFont="1" applyAlignment="1">
      <alignment horizontal="center" vertical="top" wrapText="1"/>
    </xf>
    <xf numFmtId="0" fontId="92" fillId="0" borderId="0" xfId="0" applyFont="1" applyAlignment="1">
      <alignment vertical="top" wrapText="1"/>
    </xf>
    <xf numFmtId="0" fontId="89" fillId="0" borderId="0" xfId="0" applyFont="1" applyAlignment="1">
      <alignment horizontal="center"/>
    </xf>
    <xf numFmtId="167" fontId="86" fillId="0" borderId="0" xfId="0" applyNumberFormat="1" applyFont="1" applyAlignment="1">
      <alignment horizontal="center"/>
    </xf>
    <xf numFmtId="0" fontId="84" fillId="0" borderId="0" xfId="0" applyFont="1" applyAlignment="1">
      <alignment horizontal="center"/>
    </xf>
    <xf numFmtId="0" fontId="84" fillId="0" borderId="26" xfId="0" applyFont="1" applyBorder="1" applyAlignment="1">
      <alignment horizontal="center"/>
    </xf>
    <xf numFmtId="0" fontId="84" fillId="0" borderId="2" xfId="0" applyFont="1" applyBorder="1" applyAlignment="1">
      <alignment horizontal="center"/>
    </xf>
    <xf numFmtId="0" fontId="84" fillId="0" borderId="3" xfId="0" applyFont="1" applyBorder="1" applyAlignment="1">
      <alignment horizontal="center"/>
    </xf>
    <xf numFmtId="0" fontId="84" fillId="0" borderId="32" xfId="0" applyFont="1" applyBorder="1" applyAlignment="1">
      <alignment horizontal="center"/>
    </xf>
    <xf numFmtId="49" fontId="85" fillId="0" borderId="26" xfId="8" applyNumberFormat="1" applyFont="1" applyBorder="1" applyAlignment="1">
      <alignment horizontal="center" vertical="top" wrapText="1"/>
    </xf>
    <xf numFmtId="49" fontId="85" fillId="0" borderId="2" xfId="8" applyNumberFormat="1" applyFont="1" applyBorder="1" applyAlignment="1">
      <alignment horizontal="center" vertical="top" wrapText="1"/>
    </xf>
    <xf numFmtId="49" fontId="85" fillId="0" borderId="32" xfId="8" applyNumberFormat="1" applyFont="1" applyBorder="1" applyAlignment="1">
      <alignment horizontal="center" vertical="top" wrapText="1"/>
    </xf>
    <xf numFmtId="0" fontId="85" fillId="0" borderId="32" xfId="0" applyFont="1" applyBorder="1" applyAlignment="1">
      <alignment horizontal="center" vertical="top" wrapText="1"/>
    </xf>
    <xf numFmtId="0" fontId="85" fillId="2" borderId="34" xfId="0" applyFont="1" applyFill="1" applyBorder="1" applyAlignment="1">
      <alignment horizontal="center" vertical="top" wrapText="1"/>
    </xf>
    <xf numFmtId="0" fontId="85" fillId="2" borderId="36" xfId="0" applyFont="1" applyFill="1" applyBorder="1" applyAlignment="1">
      <alignment horizontal="center" vertical="top" wrapText="1"/>
    </xf>
    <xf numFmtId="0" fontId="85" fillId="0" borderId="26" xfId="0" applyFont="1" applyBorder="1" applyAlignment="1">
      <alignment horizontal="center" vertical="top" wrapText="1"/>
    </xf>
    <xf numFmtId="0" fontId="85" fillId="0" borderId="2" xfId="0" applyFont="1" applyBorder="1" applyAlignment="1">
      <alignment horizontal="center" vertical="top" wrapText="1"/>
    </xf>
    <xf numFmtId="0" fontId="84" fillId="0" borderId="26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6" fillId="0" borderId="3" xfId="0" applyFont="1" applyBorder="1" applyAlignment="1">
      <alignment horizontal="center" vertical="center" wrapText="1"/>
    </xf>
    <xf numFmtId="0" fontId="86" fillId="0" borderId="2" xfId="0" applyFont="1" applyBorder="1" applyAlignment="1">
      <alignment vertical="center" wrapText="1"/>
    </xf>
    <xf numFmtId="0" fontId="86" fillId="0" borderId="3" xfId="0" applyFont="1" applyBorder="1" applyAlignment="1">
      <alignment vertical="center" wrapText="1"/>
    </xf>
    <xf numFmtId="0" fontId="84" fillId="0" borderId="26" xfId="0" applyFont="1" applyBorder="1" applyAlignment="1">
      <alignment horizontal="center" vertical="top" wrapText="1"/>
    </xf>
    <xf numFmtId="0" fontId="84" fillId="0" borderId="2" xfId="0" applyFont="1" applyBorder="1" applyAlignment="1">
      <alignment horizontal="center" vertical="top" wrapText="1"/>
    </xf>
    <xf numFmtId="0" fontId="84" fillId="0" borderId="3" xfId="0" applyFont="1" applyBorder="1" applyAlignment="1">
      <alignment horizontal="center" vertical="top" wrapText="1"/>
    </xf>
    <xf numFmtId="0" fontId="84" fillId="0" borderId="32" xfId="0" applyFont="1" applyBorder="1" applyAlignment="1">
      <alignment horizontal="center" vertical="top" wrapText="1"/>
    </xf>
    <xf numFmtId="0" fontId="84" fillId="0" borderId="27" xfId="0" applyFont="1" applyBorder="1" applyAlignment="1">
      <alignment horizontal="center" vertical="top" wrapText="1"/>
    </xf>
    <xf numFmtId="0" fontId="84" fillId="0" borderId="33" xfId="0" applyFont="1" applyBorder="1" applyAlignment="1">
      <alignment horizontal="center" vertical="top" wrapText="1"/>
    </xf>
    <xf numFmtId="0" fontId="84" fillId="0" borderId="24" xfId="0" applyFont="1" applyBorder="1" applyAlignment="1">
      <alignment horizontal="center" vertical="top" wrapText="1"/>
    </xf>
    <xf numFmtId="49" fontId="85" fillId="0" borderId="3" xfId="8" applyNumberFormat="1" applyFont="1" applyBorder="1" applyAlignment="1">
      <alignment horizontal="center" vertical="top" wrapText="1"/>
    </xf>
    <xf numFmtId="0" fontId="85" fillId="2" borderId="35" xfId="0" applyFont="1" applyFill="1" applyBorder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right"/>
    </xf>
    <xf numFmtId="0" fontId="84" fillId="0" borderId="25" xfId="0" applyFont="1" applyBorder="1" applyAlignment="1">
      <alignment horizontal="center" vertical="center" wrapText="1"/>
    </xf>
    <xf numFmtId="0" fontId="85" fillId="2" borderId="34" xfId="0" applyFont="1" applyFill="1" applyBorder="1" applyAlignment="1">
      <alignment horizontal="center" vertical="center" wrapText="1"/>
    </xf>
    <xf numFmtId="0" fontId="85" fillId="2" borderId="36" xfId="0" applyFont="1" applyFill="1" applyBorder="1" applyAlignment="1">
      <alignment horizontal="center" vertical="center" wrapText="1"/>
    </xf>
    <xf numFmtId="0" fontId="86" fillId="2" borderId="0" xfId="0" applyFont="1" applyFill="1" applyAlignment="1">
      <alignment horizontal="right"/>
    </xf>
    <xf numFmtId="0" fontId="89" fillId="2" borderId="0" xfId="0" applyFont="1" applyFill="1" applyAlignment="1">
      <alignment horizontal="center" wrapText="1"/>
    </xf>
    <xf numFmtId="0" fontId="84" fillId="2" borderId="32" xfId="8" applyFont="1" applyFill="1" applyBorder="1" applyAlignment="1">
      <alignment horizontal="center" vertical="center" wrapText="1"/>
    </xf>
    <xf numFmtId="0" fontId="84" fillId="2" borderId="27" xfId="8" applyFont="1" applyFill="1" applyBorder="1" applyAlignment="1">
      <alignment horizontal="center" vertical="center" wrapText="1"/>
    </xf>
    <xf numFmtId="0" fontId="84" fillId="2" borderId="24" xfId="8" applyFont="1" applyFill="1" applyBorder="1" applyAlignment="1">
      <alignment horizontal="center" vertical="center" wrapText="1"/>
    </xf>
    <xf numFmtId="0" fontId="84" fillId="2" borderId="26" xfId="8" applyFont="1" applyFill="1" applyBorder="1" applyAlignment="1">
      <alignment horizontal="center" vertical="center" wrapText="1"/>
    </xf>
    <xf numFmtId="0" fontId="84" fillId="2" borderId="3" xfId="8" applyFont="1" applyFill="1" applyBorder="1" applyAlignment="1">
      <alignment horizontal="center" vertical="center" wrapText="1"/>
    </xf>
    <xf numFmtId="0" fontId="84" fillId="0" borderId="34" xfId="0" applyFont="1" applyBorder="1" applyAlignment="1">
      <alignment horizontal="left" vertical="top" wrapText="1"/>
    </xf>
    <xf numFmtId="0" fontId="84" fillId="0" borderId="36" xfId="0" applyFont="1" applyBorder="1" applyAlignment="1">
      <alignment horizontal="left" vertical="top" wrapText="1"/>
    </xf>
    <xf numFmtId="0" fontId="87" fillId="0" borderId="34" xfId="0" applyFont="1" applyBorder="1" applyAlignment="1">
      <alignment horizontal="left" vertical="top" wrapText="1"/>
    </xf>
    <xf numFmtId="0" fontId="87" fillId="0" borderId="36" xfId="0" applyFont="1" applyBorder="1" applyAlignment="1">
      <alignment horizontal="left" vertical="top" wrapText="1"/>
    </xf>
    <xf numFmtId="0" fontId="85" fillId="0" borderId="34" xfId="0" applyFont="1" applyBorder="1" applyAlignment="1">
      <alignment horizontal="left" vertical="center" wrapText="1"/>
    </xf>
    <xf numFmtId="0" fontId="85" fillId="0" borderId="36" xfId="0" applyFont="1" applyBorder="1" applyAlignment="1">
      <alignment vertical="center" wrapText="1"/>
    </xf>
    <xf numFmtId="0" fontId="86" fillId="0" borderId="0" xfId="0" applyFont="1" applyAlignment="1">
      <alignment horizontal="right"/>
    </xf>
    <xf numFmtId="0" fontId="89" fillId="0" borderId="0" xfId="0" applyFont="1" applyAlignment="1">
      <alignment horizontal="center" wrapText="1"/>
    </xf>
    <xf numFmtId="0" fontId="92" fillId="0" borderId="0" xfId="0" applyFont="1" applyAlignment="1">
      <alignment horizontal="right" vertical="top" wrapText="1"/>
    </xf>
    <xf numFmtId="0" fontId="93" fillId="0" borderId="0" xfId="0" applyFont="1"/>
    <xf numFmtId="0" fontId="93" fillId="0" borderId="0" xfId="0" applyFont="1" applyAlignment="1">
      <alignment horizontal="right"/>
    </xf>
    <xf numFmtId="0" fontId="94" fillId="0" borderId="0" xfId="0" applyFont="1" applyAlignment="1">
      <alignment horizontal="center" wrapText="1"/>
    </xf>
    <xf numFmtId="0" fontId="93" fillId="0" borderId="0" xfId="0" applyFont="1" applyAlignment="1">
      <alignment horizontal="right" wrapText="1"/>
    </xf>
    <xf numFmtId="0" fontId="93" fillId="0" borderId="31" xfId="0" applyFont="1" applyBorder="1" applyAlignment="1">
      <alignment horizontal="center" vertical="center" wrapText="1"/>
    </xf>
    <xf numFmtId="0" fontId="93" fillId="0" borderId="30" xfId="0" applyFont="1" applyBorder="1" applyAlignment="1">
      <alignment horizontal="center" vertical="center" wrapText="1"/>
    </xf>
    <xf numFmtId="0" fontId="93" fillId="0" borderId="5" xfId="0" applyFont="1" applyBorder="1" applyAlignment="1">
      <alignment horizontal="center" vertical="center" wrapText="1"/>
    </xf>
    <xf numFmtId="0" fontId="93" fillId="0" borderId="32" xfId="0" applyFont="1" applyBorder="1" applyAlignment="1">
      <alignment horizontal="center" vertical="center" wrapText="1"/>
    </xf>
    <xf numFmtId="0" fontId="93" fillId="0" borderId="0" xfId="0" applyFont="1" applyAlignment="1">
      <alignment horizontal="left" vertical="top" wrapText="1"/>
    </xf>
    <xf numFmtId="0" fontId="93" fillId="0" borderId="3" xfId="0" applyFont="1" applyBorder="1" applyAlignment="1">
      <alignment horizontal="center" vertical="center" wrapText="1"/>
    </xf>
    <xf numFmtId="0" fontId="93" fillId="0" borderId="5" xfId="0" applyFont="1" applyBorder="1" applyAlignment="1">
      <alignment horizontal="center" vertical="center" wrapText="1"/>
    </xf>
    <xf numFmtId="0" fontId="94" fillId="0" borderId="31" xfId="0" applyFont="1" applyBorder="1" applyAlignment="1">
      <alignment vertical="center" wrapText="1"/>
    </xf>
    <xf numFmtId="0" fontId="93" fillId="0" borderId="30" xfId="0" applyFont="1" applyBorder="1" applyAlignment="1">
      <alignment horizontal="center" vertical="center" wrapText="1"/>
    </xf>
    <xf numFmtId="0" fontId="94" fillId="0" borderId="1" xfId="0" applyFont="1" applyBorder="1" applyAlignment="1">
      <alignment horizontal="left" vertical="center" wrapText="1"/>
    </xf>
    <xf numFmtId="169" fontId="94" fillId="0" borderId="32" xfId="0" applyNumberFormat="1" applyFont="1" applyBorder="1" applyAlignment="1">
      <alignment vertical="center"/>
    </xf>
    <xf numFmtId="0" fontId="93" fillId="0" borderId="0" xfId="0" applyFont="1" applyAlignment="1">
      <alignment horizontal="left" vertical="center" wrapText="1"/>
    </xf>
    <xf numFmtId="0" fontId="94" fillId="0" borderId="31" xfId="0" applyFont="1" applyBorder="1" applyAlignment="1">
      <alignment vertical="top" wrapText="1"/>
    </xf>
    <xf numFmtId="0" fontId="93" fillId="0" borderId="30" xfId="0" applyFont="1" applyBorder="1" applyAlignment="1">
      <alignment horizontal="center" vertical="top" wrapText="1"/>
    </xf>
    <xf numFmtId="0" fontId="93" fillId="0" borderId="1" xfId="0" applyFont="1" applyBorder="1" applyAlignment="1">
      <alignment horizontal="left" vertical="top" wrapText="1"/>
    </xf>
    <xf numFmtId="167" fontId="93" fillId="0" borderId="25" xfId="0" applyNumberFormat="1" applyFont="1" applyBorder="1" applyAlignment="1">
      <alignment vertical="center" wrapText="1"/>
    </xf>
    <xf numFmtId="0" fontId="94" fillId="0" borderId="4" xfId="0" applyFont="1" applyBorder="1" applyAlignment="1">
      <alignment vertical="top" wrapText="1"/>
    </xf>
    <xf numFmtId="0" fontId="94" fillId="0" borderId="30" xfId="0" applyFont="1" applyBorder="1" applyAlignment="1">
      <alignment vertical="top" wrapText="1"/>
    </xf>
    <xf numFmtId="0" fontId="94" fillId="0" borderId="25" xfId="0" applyFont="1" applyBorder="1" applyAlignment="1">
      <alignment horizontal="left" vertical="top" wrapText="1"/>
    </xf>
    <xf numFmtId="169" fontId="94" fillId="0" borderId="25" xfId="6" applyNumberFormat="1" applyFont="1" applyFill="1" applyBorder="1" applyAlignment="1">
      <alignment vertical="center"/>
    </xf>
    <xf numFmtId="0" fontId="94" fillId="0" borderId="26" xfId="0" applyFont="1" applyBorder="1" applyAlignment="1">
      <alignment horizontal="center" vertical="top" wrapText="1"/>
    </xf>
    <xf numFmtId="0" fontId="94" fillId="0" borderId="32" xfId="0" applyFont="1" applyBorder="1" applyAlignment="1">
      <alignment horizontal="left" vertical="top" wrapText="1"/>
    </xf>
    <xf numFmtId="0" fontId="95" fillId="0" borderId="25" xfId="0" applyFont="1" applyBorder="1" applyAlignment="1">
      <alignment horizontal="left" vertical="top" wrapText="1"/>
    </xf>
    <xf numFmtId="166" fontId="94" fillId="0" borderId="25" xfId="0" applyNumberFormat="1" applyFont="1" applyBorder="1" applyAlignment="1">
      <alignment vertical="top" wrapText="1"/>
    </xf>
    <xf numFmtId="0" fontId="94" fillId="0" borderId="2" xfId="0" applyFont="1" applyBorder="1" applyAlignment="1">
      <alignment horizontal="center" vertical="top" wrapText="1"/>
    </xf>
    <xf numFmtId="0" fontId="93" fillId="0" borderId="32" xfId="0" applyFont="1" applyBorder="1" applyAlignment="1">
      <alignment wrapText="1"/>
    </xf>
    <xf numFmtId="0" fontId="94" fillId="0" borderId="25" xfId="0" applyFont="1" applyBorder="1" applyAlignment="1">
      <alignment horizontal="left" vertical="center" wrapText="1"/>
    </xf>
    <xf numFmtId="166" fontId="94" fillId="0" borderId="25" xfId="6" applyFont="1" applyFill="1" applyBorder="1" applyAlignment="1">
      <alignment vertical="center"/>
    </xf>
    <xf numFmtId="0" fontId="95" fillId="0" borderId="25" xfId="165" applyFont="1" applyBorder="1">
      <alignment horizontal="left" vertical="top" wrapText="1"/>
    </xf>
    <xf numFmtId="0" fontId="93" fillId="0" borderId="25" xfId="165" applyFont="1" applyBorder="1">
      <alignment horizontal="left" vertical="top" wrapText="1"/>
    </xf>
    <xf numFmtId="0" fontId="93" fillId="0" borderId="25" xfId="0" applyFont="1" applyBorder="1"/>
    <xf numFmtId="0" fontId="93" fillId="0" borderId="32" xfId="0" applyFont="1" applyBorder="1"/>
    <xf numFmtId="0" fontId="93" fillId="0" borderId="25" xfId="165" applyFont="1" applyBorder="1" applyAlignment="1">
      <alignment horizontal="center" vertical="top"/>
    </xf>
    <xf numFmtId="0" fontId="93" fillId="0" borderId="25" xfId="165" applyFont="1" applyBorder="1" applyAlignment="1">
      <alignment vertical="top"/>
    </xf>
    <xf numFmtId="0" fontId="94" fillId="0" borderId="26" xfId="0" applyFont="1" applyBorder="1" applyAlignment="1">
      <alignment horizontal="center" vertical="center" wrapText="1"/>
    </xf>
    <xf numFmtId="0" fontId="94" fillId="0" borderId="2" xfId="0" applyFont="1" applyBorder="1" applyAlignment="1">
      <alignment horizontal="center" vertical="center" wrapText="1"/>
    </xf>
    <xf numFmtId="0" fontId="94" fillId="0" borderId="25" xfId="165" applyFont="1" applyBorder="1">
      <alignment horizontal="left" vertical="top" wrapText="1"/>
    </xf>
    <xf numFmtId="0" fontId="94" fillId="0" borderId="32" xfId="0" applyFont="1" applyBorder="1" applyAlignment="1">
      <alignment horizontal="center" vertical="top" wrapText="1"/>
    </xf>
    <xf numFmtId="0" fontId="93" fillId="0" borderId="26" xfId="0" applyFont="1" applyBorder="1" applyAlignment="1">
      <alignment horizontal="center" vertical="top" wrapText="1"/>
    </xf>
    <xf numFmtId="0" fontId="93" fillId="0" borderId="2" xfId="0" applyFont="1" applyBorder="1" applyAlignment="1">
      <alignment horizontal="center" vertical="top" wrapText="1"/>
    </xf>
    <xf numFmtId="168" fontId="93" fillId="0" borderId="32" xfId="0" applyNumberFormat="1" applyFont="1" applyBorder="1" applyAlignment="1">
      <alignment vertical="center"/>
    </xf>
    <xf numFmtId="0" fontId="93" fillId="0" borderId="3" xfId="0" applyFont="1" applyBorder="1" applyAlignment="1">
      <alignment horizontal="center" vertical="top" wrapText="1"/>
    </xf>
    <xf numFmtId="169" fontId="93" fillId="0" borderId="32" xfId="0" applyNumberFormat="1" applyFont="1" applyBorder="1" applyAlignment="1">
      <alignment vertical="center"/>
    </xf>
    <xf numFmtId="0" fontId="94" fillId="0" borderId="3" xfId="0" applyFont="1" applyBorder="1" applyAlignment="1">
      <alignment horizontal="center" vertical="top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tabSelected="1" zoomScaleNormal="100" zoomScaleSheetLayoutView="86" workbookViewId="0"/>
  </sheetViews>
  <sheetFormatPr defaultColWidth="9.140625" defaultRowHeight="17.25"/>
  <cols>
    <col min="1" max="1" width="11.7109375" style="123" customWidth="1"/>
    <col min="2" max="2" width="16.140625" style="123" customWidth="1"/>
    <col min="3" max="3" width="72.42578125" style="123" customWidth="1"/>
    <col min="4" max="4" width="40.7109375" style="123" customWidth="1"/>
    <col min="5" max="5" width="12.42578125" style="123" customWidth="1"/>
    <col min="6" max="16384" width="9.140625" style="123"/>
  </cols>
  <sheetData>
    <row r="1" spans="1:4" ht="37.5" customHeight="1">
      <c r="C1" s="124" t="s">
        <v>28</v>
      </c>
      <c r="D1" s="124"/>
    </row>
    <row r="2" spans="1:4" ht="17.25" customHeight="1">
      <c r="C2" s="124" t="s">
        <v>35</v>
      </c>
      <c r="D2" s="124"/>
    </row>
    <row r="3" spans="1:4" ht="17.25" customHeight="1">
      <c r="C3" s="124" t="s">
        <v>0</v>
      </c>
      <c r="D3" s="124"/>
    </row>
    <row r="5" spans="1:4" ht="89.25" customHeight="1">
      <c r="A5" s="125" t="s">
        <v>79</v>
      </c>
      <c r="B5" s="125"/>
      <c r="C5" s="125"/>
      <c r="D5" s="125"/>
    </row>
    <row r="6" spans="1:4" ht="34.5" customHeight="1">
      <c r="D6" s="126" t="s">
        <v>86</v>
      </c>
    </row>
    <row r="7" spans="1:4" s="131" customFormat="1" ht="75.95" customHeight="1">
      <c r="A7" s="127" t="s">
        <v>1</v>
      </c>
      <c r="B7" s="128"/>
      <c r="C7" s="129" t="s">
        <v>2</v>
      </c>
      <c r="D7" s="130" t="s">
        <v>36</v>
      </c>
    </row>
    <row r="8" spans="1:4" s="131" customFormat="1" ht="43.5" customHeight="1">
      <c r="A8" s="130" t="s">
        <v>24</v>
      </c>
      <c r="B8" s="130" t="s">
        <v>5</v>
      </c>
      <c r="C8" s="132"/>
      <c r="D8" s="133" t="s">
        <v>3</v>
      </c>
    </row>
    <row r="9" spans="1:4" s="138" customFormat="1">
      <c r="A9" s="134"/>
      <c r="B9" s="135"/>
      <c r="C9" s="136" t="s">
        <v>10</v>
      </c>
      <c r="D9" s="137">
        <f>D11</f>
        <v>0</v>
      </c>
    </row>
    <row r="10" spans="1:4" s="131" customFormat="1" ht="18" customHeight="1">
      <c r="A10" s="139"/>
      <c r="B10" s="140"/>
      <c r="C10" s="141" t="s">
        <v>20</v>
      </c>
      <c r="D10" s="142"/>
    </row>
    <row r="11" spans="1:4" s="131" customFormat="1" ht="36.75" customHeight="1">
      <c r="A11" s="143"/>
      <c r="B11" s="144"/>
      <c r="C11" s="145" t="s">
        <v>27</v>
      </c>
      <c r="D11" s="146">
        <f>D12+D25+D37</f>
        <v>0</v>
      </c>
    </row>
    <row r="12" spans="1:4" s="131" customFormat="1">
      <c r="A12" s="147">
        <v>1146</v>
      </c>
      <c r="B12" s="148"/>
      <c r="C12" s="149" t="s">
        <v>13</v>
      </c>
      <c r="D12" s="150">
        <f t="shared" ref="D12" si="0">D19</f>
        <v>278505.59999999998</v>
      </c>
    </row>
    <row r="13" spans="1:4" s="131" customFormat="1">
      <c r="A13" s="151"/>
      <c r="B13" s="152"/>
      <c r="C13" s="153" t="s">
        <v>58</v>
      </c>
      <c r="D13" s="154"/>
    </row>
    <row r="14" spans="1:4" s="131" customFormat="1">
      <c r="A14" s="151"/>
      <c r="B14" s="152"/>
      <c r="C14" s="155" t="s">
        <v>14</v>
      </c>
      <c r="D14" s="150"/>
    </row>
    <row r="15" spans="1:4" s="131" customFormat="1">
      <c r="A15" s="151"/>
      <c r="B15" s="152"/>
      <c r="C15" s="156" t="s">
        <v>59</v>
      </c>
      <c r="D15" s="157"/>
    </row>
    <row r="16" spans="1:4" s="131" customFormat="1">
      <c r="A16" s="151"/>
      <c r="B16" s="152"/>
      <c r="C16" s="155" t="s">
        <v>15</v>
      </c>
      <c r="D16" s="157"/>
    </row>
    <row r="17" spans="1:4" s="131" customFormat="1" ht="86.25">
      <c r="A17" s="151"/>
      <c r="B17" s="152"/>
      <c r="C17" s="156" t="s">
        <v>60</v>
      </c>
      <c r="D17" s="157"/>
    </row>
    <row r="18" spans="1:4" s="131" customFormat="1" ht="15.75" customHeight="1">
      <c r="A18" s="151"/>
      <c r="B18" s="158"/>
      <c r="C18" s="159" t="s">
        <v>23</v>
      </c>
      <c r="D18" s="160"/>
    </row>
    <row r="19" spans="1:4" s="131" customFormat="1" ht="21" customHeight="1">
      <c r="A19" s="151"/>
      <c r="B19" s="161">
        <v>11016</v>
      </c>
      <c r="C19" s="155" t="s">
        <v>16</v>
      </c>
      <c r="D19" s="137">
        <f>'Havelvats 2 '!G23</f>
        <v>278505.59999999998</v>
      </c>
    </row>
    <row r="20" spans="1:4" s="131" customFormat="1" ht="34.5">
      <c r="A20" s="151"/>
      <c r="B20" s="162"/>
      <c r="C20" s="163" t="s">
        <v>56</v>
      </c>
      <c r="D20" s="137"/>
    </row>
    <row r="21" spans="1:4" s="131" customFormat="1">
      <c r="A21" s="151"/>
      <c r="B21" s="162"/>
      <c r="C21" s="155" t="s">
        <v>17</v>
      </c>
      <c r="D21" s="157"/>
    </row>
    <row r="22" spans="1:4" s="131" customFormat="1" ht="51.75">
      <c r="A22" s="151"/>
      <c r="B22" s="162"/>
      <c r="C22" s="156" t="s">
        <v>57</v>
      </c>
      <c r="D22" s="157"/>
    </row>
    <row r="23" spans="1:4" s="131" customFormat="1">
      <c r="A23" s="151"/>
      <c r="B23" s="162"/>
      <c r="C23" s="155" t="s">
        <v>18</v>
      </c>
      <c r="D23" s="157"/>
    </row>
    <row r="24" spans="1:4" s="131" customFormat="1">
      <c r="A24" s="151"/>
      <c r="B24" s="162"/>
      <c r="C24" s="156" t="s">
        <v>19</v>
      </c>
      <c r="D24" s="157"/>
    </row>
    <row r="25" spans="1:4">
      <c r="A25" s="164">
        <v>1045</v>
      </c>
      <c r="B25" s="165"/>
      <c r="C25" s="149" t="s">
        <v>13</v>
      </c>
      <c r="D25" s="137">
        <f>D31</f>
        <v>-178505.60000000001</v>
      </c>
    </row>
    <row r="26" spans="1:4" ht="34.5">
      <c r="A26" s="164"/>
      <c r="B26" s="166"/>
      <c r="C26" s="153" t="s">
        <v>87</v>
      </c>
      <c r="D26" s="137"/>
    </row>
    <row r="27" spans="1:4">
      <c r="A27" s="164"/>
      <c r="B27" s="166"/>
      <c r="C27" s="155" t="s">
        <v>14</v>
      </c>
      <c r="D27" s="167"/>
    </row>
    <row r="28" spans="1:4" ht="86.25">
      <c r="A28" s="164"/>
      <c r="B28" s="166"/>
      <c r="C28" s="156" t="s">
        <v>88</v>
      </c>
      <c r="D28" s="167"/>
    </row>
    <row r="29" spans="1:4">
      <c r="A29" s="164"/>
      <c r="B29" s="166"/>
      <c r="C29" s="155" t="s">
        <v>15</v>
      </c>
      <c r="D29" s="167"/>
    </row>
    <row r="30" spans="1:4" ht="69">
      <c r="A30" s="164"/>
      <c r="B30" s="168"/>
      <c r="C30" s="156" t="s">
        <v>89</v>
      </c>
      <c r="D30" s="167"/>
    </row>
    <row r="31" spans="1:4" ht="18" customHeight="1">
      <c r="A31" s="164"/>
      <c r="B31" s="147">
        <v>12004</v>
      </c>
      <c r="C31" s="149" t="s">
        <v>16</v>
      </c>
      <c r="D31" s="137">
        <v>-178505.60000000001</v>
      </c>
    </row>
    <row r="32" spans="1:4" ht="34.5">
      <c r="A32" s="164"/>
      <c r="B32" s="151"/>
      <c r="C32" s="153" t="s">
        <v>90</v>
      </c>
      <c r="D32" s="137"/>
    </row>
    <row r="33" spans="1:4">
      <c r="A33" s="164"/>
      <c r="B33" s="151"/>
      <c r="C33" s="155" t="s">
        <v>17</v>
      </c>
      <c r="D33" s="169"/>
    </row>
    <row r="34" spans="1:4" ht="34.5">
      <c r="A34" s="164"/>
      <c r="B34" s="151"/>
      <c r="C34" s="156" t="s">
        <v>90</v>
      </c>
      <c r="D34" s="169"/>
    </row>
    <row r="35" spans="1:4">
      <c r="A35" s="164"/>
      <c r="B35" s="151"/>
      <c r="C35" s="155" t="s">
        <v>18</v>
      </c>
      <c r="D35" s="169"/>
    </row>
    <row r="36" spans="1:4">
      <c r="A36" s="164"/>
      <c r="B36" s="170"/>
      <c r="C36" s="156" t="s">
        <v>91</v>
      </c>
      <c r="D36" s="169"/>
    </row>
    <row r="37" spans="1:4">
      <c r="A37" s="164">
        <v>1111</v>
      </c>
      <c r="B37" s="165"/>
      <c r="C37" s="149" t="s">
        <v>13</v>
      </c>
      <c r="D37" s="137">
        <f>D43</f>
        <v>-100000</v>
      </c>
    </row>
    <row r="38" spans="1:4" ht="34.5">
      <c r="A38" s="164"/>
      <c r="B38" s="166"/>
      <c r="C38" s="153" t="s">
        <v>92</v>
      </c>
      <c r="D38" s="137"/>
    </row>
    <row r="39" spans="1:4">
      <c r="A39" s="164"/>
      <c r="B39" s="166"/>
      <c r="C39" s="155" t="s">
        <v>14</v>
      </c>
      <c r="D39" s="167"/>
    </row>
    <row r="40" spans="1:4" ht="34.5">
      <c r="A40" s="164"/>
      <c r="B40" s="166"/>
      <c r="C40" s="156" t="s">
        <v>93</v>
      </c>
      <c r="D40" s="167"/>
    </row>
    <row r="41" spans="1:4">
      <c r="A41" s="164"/>
      <c r="B41" s="166"/>
      <c r="C41" s="155" t="s">
        <v>15</v>
      </c>
      <c r="D41" s="167"/>
    </row>
    <row r="42" spans="1:4" ht="69">
      <c r="A42" s="164"/>
      <c r="B42" s="168"/>
      <c r="C42" s="156" t="s">
        <v>94</v>
      </c>
      <c r="D42" s="167"/>
    </row>
    <row r="43" spans="1:4" ht="18" customHeight="1">
      <c r="A43" s="164"/>
      <c r="B43" s="147">
        <v>12004</v>
      </c>
      <c r="C43" s="149" t="s">
        <v>16</v>
      </c>
      <c r="D43" s="137">
        <v>-100000</v>
      </c>
    </row>
    <row r="44" spans="1:4" ht="34.5">
      <c r="A44" s="164"/>
      <c r="B44" s="151"/>
      <c r="C44" s="153" t="s">
        <v>95</v>
      </c>
      <c r="D44" s="137"/>
    </row>
    <row r="45" spans="1:4">
      <c r="A45" s="164"/>
      <c r="B45" s="151"/>
      <c r="C45" s="155" t="s">
        <v>17</v>
      </c>
      <c r="D45" s="169"/>
    </row>
    <row r="46" spans="1:4" ht="34.5">
      <c r="A46" s="164"/>
      <c r="B46" s="151"/>
      <c r="C46" s="156" t="s">
        <v>96</v>
      </c>
      <c r="D46" s="169"/>
    </row>
    <row r="47" spans="1:4">
      <c r="A47" s="164"/>
      <c r="B47" s="151"/>
      <c r="C47" s="155" t="s">
        <v>18</v>
      </c>
      <c r="D47" s="169"/>
    </row>
    <row r="48" spans="1:4">
      <c r="A48" s="164"/>
      <c r="B48" s="170"/>
      <c r="C48" s="156" t="s">
        <v>91</v>
      </c>
      <c r="D48" s="169"/>
    </row>
  </sheetData>
  <mergeCells count="15">
    <mergeCell ref="A37:A48"/>
    <mergeCell ref="B37:B42"/>
    <mergeCell ref="B43:B48"/>
    <mergeCell ref="C1:D1"/>
    <mergeCell ref="A5:D5"/>
    <mergeCell ref="B25:B30"/>
    <mergeCell ref="B31:B36"/>
    <mergeCell ref="A25:A36"/>
    <mergeCell ref="A12:A24"/>
    <mergeCell ref="B12:B17"/>
    <mergeCell ref="B19:B24"/>
    <mergeCell ref="C7:C8"/>
    <mergeCell ref="A7:B7"/>
    <mergeCell ref="C3:D3"/>
    <mergeCell ref="C2:D2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8"/>
  <sheetViews>
    <sheetView zoomScaleNormal="100" zoomScaleSheetLayoutView="100" workbookViewId="0">
      <selection activeCell="G8" sqref="G8"/>
    </sheetView>
  </sheetViews>
  <sheetFormatPr defaultColWidth="9.140625" defaultRowHeight="17.25"/>
  <cols>
    <col min="1" max="1" width="9.7109375" style="3" customWidth="1"/>
    <col min="2" max="3" width="8.140625" style="3" customWidth="1"/>
    <col min="4" max="4" width="11.5703125" style="3" customWidth="1"/>
    <col min="5" max="5" width="15.42578125" style="3" customWidth="1"/>
    <col min="6" max="6" width="62.140625" style="3" customWidth="1"/>
    <col min="7" max="7" width="30.28515625" style="3" customWidth="1"/>
    <col min="8" max="16384" width="9.140625" style="3"/>
  </cols>
  <sheetData>
    <row r="1" spans="1:7" ht="37.5" customHeight="1">
      <c r="F1" s="103" t="s">
        <v>29</v>
      </c>
      <c r="G1" s="103"/>
    </row>
    <row r="2" spans="1:7" ht="17.25" customHeight="1">
      <c r="F2" s="103" t="s">
        <v>35</v>
      </c>
      <c r="G2" s="103"/>
    </row>
    <row r="3" spans="1:7" ht="17.25" customHeight="1">
      <c r="F3" s="103" t="s">
        <v>0</v>
      </c>
      <c r="G3" s="103"/>
    </row>
    <row r="4" spans="1:7" ht="13.5" customHeight="1"/>
    <row r="5" spans="1:7" ht="52.5" customHeight="1">
      <c r="A5" s="102" t="s">
        <v>80</v>
      </c>
      <c r="B5" s="102"/>
      <c r="C5" s="102"/>
      <c r="D5" s="102"/>
      <c r="E5" s="102"/>
      <c r="F5" s="102"/>
      <c r="G5" s="102"/>
    </row>
    <row r="7" spans="1:7">
      <c r="G7" s="4" t="s">
        <v>86</v>
      </c>
    </row>
    <row r="8" spans="1:7" s="7" customFormat="1" ht="105.6" customHeight="1">
      <c r="A8" s="104" t="s">
        <v>11</v>
      </c>
      <c r="B8" s="104"/>
      <c r="C8" s="104"/>
      <c r="D8" s="104" t="s">
        <v>1</v>
      </c>
      <c r="E8" s="104"/>
      <c r="F8" s="104" t="s">
        <v>6</v>
      </c>
      <c r="G8" s="6" t="s">
        <v>30</v>
      </c>
    </row>
    <row r="9" spans="1:7" s="7" customFormat="1" ht="50.25" customHeight="1">
      <c r="A9" s="5" t="s">
        <v>31</v>
      </c>
      <c r="B9" s="5" t="s">
        <v>32</v>
      </c>
      <c r="C9" s="5" t="s">
        <v>12</v>
      </c>
      <c r="D9" s="5" t="s">
        <v>4</v>
      </c>
      <c r="E9" s="5" t="s">
        <v>25</v>
      </c>
      <c r="F9" s="104"/>
      <c r="G9" s="5" t="s">
        <v>3</v>
      </c>
    </row>
    <row r="10" spans="1:7" s="7" customFormat="1">
      <c r="A10" s="93"/>
      <c r="B10" s="96"/>
      <c r="C10" s="97"/>
      <c r="D10" s="88"/>
      <c r="E10" s="88"/>
      <c r="F10" s="8" t="s">
        <v>10</v>
      </c>
      <c r="G10" s="9">
        <f>G12</f>
        <v>0</v>
      </c>
    </row>
    <row r="11" spans="1:7" s="7" customFormat="1">
      <c r="A11" s="94"/>
      <c r="B11" s="96"/>
      <c r="C11" s="98"/>
      <c r="D11" s="89"/>
      <c r="E11" s="91"/>
      <c r="F11" s="2" t="s">
        <v>20</v>
      </c>
      <c r="G11" s="9"/>
    </row>
    <row r="12" spans="1:7" s="7" customFormat="1" ht="34.5">
      <c r="A12" s="95"/>
      <c r="B12" s="96"/>
      <c r="C12" s="98"/>
      <c r="D12" s="89"/>
      <c r="E12" s="91"/>
      <c r="F12" s="8" t="s">
        <v>27</v>
      </c>
      <c r="G12" s="9">
        <f>G13</f>
        <v>0</v>
      </c>
    </row>
    <row r="13" spans="1:7" s="7" customFormat="1">
      <c r="A13" s="82" t="s">
        <v>62</v>
      </c>
      <c r="B13" s="96"/>
      <c r="C13" s="98"/>
      <c r="D13" s="89"/>
      <c r="E13" s="91"/>
      <c r="F13" s="10" t="s">
        <v>61</v>
      </c>
      <c r="G13" s="9">
        <f>G15+G35+G52</f>
        <v>0</v>
      </c>
    </row>
    <row r="14" spans="1:7" s="7" customFormat="1">
      <c r="A14" s="82"/>
      <c r="B14" s="96"/>
      <c r="C14" s="98"/>
      <c r="D14" s="89"/>
      <c r="E14" s="91"/>
      <c r="F14" s="11" t="s">
        <v>7</v>
      </c>
      <c r="G14" s="9"/>
    </row>
    <row r="15" spans="1:7" s="7" customFormat="1" ht="34.5">
      <c r="A15" s="82"/>
      <c r="B15" s="80" t="s">
        <v>65</v>
      </c>
      <c r="C15" s="98"/>
      <c r="D15" s="89"/>
      <c r="E15" s="91"/>
      <c r="F15" s="10" t="s">
        <v>64</v>
      </c>
      <c r="G15" s="9">
        <f>G17</f>
        <v>278505.59999999998</v>
      </c>
    </row>
    <row r="16" spans="1:7" s="7" customFormat="1">
      <c r="A16" s="82"/>
      <c r="B16" s="81"/>
      <c r="C16" s="99"/>
      <c r="D16" s="89"/>
      <c r="E16" s="91"/>
      <c r="F16" s="11" t="s">
        <v>7</v>
      </c>
      <c r="G16" s="9"/>
    </row>
    <row r="17" spans="1:7" s="7" customFormat="1" ht="34.5">
      <c r="A17" s="82"/>
      <c r="B17" s="81"/>
      <c r="C17" s="80" t="s">
        <v>63</v>
      </c>
      <c r="D17" s="89"/>
      <c r="E17" s="91"/>
      <c r="F17" s="10" t="s">
        <v>64</v>
      </c>
      <c r="G17" s="9">
        <f>G19</f>
        <v>278505.59999999998</v>
      </c>
    </row>
    <row r="18" spans="1:7" s="7" customFormat="1">
      <c r="A18" s="82"/>
      <c r="B18" s="81"/>
      <c r="C18" s="81"/>
      <c r="D18" s="89"/>
      <c r="E18" s="91"/>
      <c r="F18" s="11" t="s">
        <v>7</v>
      </c>
      <c r="G18" s="9"/>
    </row>
    <row r="19" spans="1:7" s="7" customFormat="1" ht="36.75" customHeight="1">
      <c r="A19" s="82"/>
      <c r="B19" s="81"/>
      <c r="C19" s="81"/>
      <c r="D19" s="89"/>
      <c r="E19" s="91"/>
      <c r="F19" s="12" t="s">
        <v>21</v>
      </c>
      <c r="G19" s="9">
        <f>G21</f>
        <v>278505.59999999998</v>
      </c>
    </row>
    <row r="20" spans="1:7" s="7" customFormat="1">
      <c r="A20" s="82"/>
      <c r="B20" s="81"/>
      <c r="C20" s="81"/>
      <c r="D20" s="90"/>
      <c r="E20" s="92"/>
      <c r="F20" s="2" t="s">
        <v>7</v>
      </c>
      <c r="G20" s="9"/>
    </row>
    <row r="21" spans="1:7" s="7" customFormat="1" ht="21" customHeight="1">
      <c r="A21" s="82"/>
      <c r="B21" s="81"/>
      <c r="C21" s="81"/>
      <c r="D21" s="86">
        <v>1146</v>
      </c>
      <c r="E21" s="84" t="s">
        <v>74</v>
      </c>
      <c r="F21" s="85"/>
      <c r="G21" s="13">
        <f>+G23</f>
        <v>278505.59999999998</v>
      </c>
    </row>
    <row r="22" spans="1:7" s="7" customFormat="1" ht="18.75" customHeight="1">
      <c r="A22" s="82"/>
      <c r="B22" s="81"/>
      <c r="C22" s="81"/>
      <c r="D22" s="87"/>
      <c r="E22" s="14"/>
      <c r="F22" s="11" t="s">
        <v>7</v>
      </c>
      <c r="G22" s="15"/>
    </row>
    <row r="23" spans="1:7" s="7" customFormat="1" ht="67.5" customHeight="1">
      <c r="A23" s="82"/>
      <c r="B23" s="81"/>
      <c r="C23" s="81"/>
      <c r="D23" s="87"/>
      <c r="E23" s="16">
        <v>11016</v>
      </c>
      <c r="F23" s="17" t="s">
        <v>56</v>
      </c>
      <c r="G23" s="13">
        <f t="shared" ref="G23" si="0">G25</f>
        <v>278505.59999999998</v>
      </c>
    </row>
    <row r="24" spans="1:7" s="7" customFormat="1" ht="22.5" customHeight="1">
      <c r="A24" s="82"/>
      <c r="B24" s="81"/>
      <c r="C24" s="81"/>
      <c r="D24" s="87"/>
      <c r="E24" s="18"/>
      <c r="F24" s="2" t="s">
        <v>26</v>
      </c>
      <c r="G24" s="19"/>
    </row>
    <row r="25" spans="1:7" s="22" customFormat="1" ht="37.5" customHeight="1">
      <c r="A25" s="82"/>
      <c r="B25" s="81"/>
      <c r="C25" s="81"/>
      <c r="D25" s="87"/>
      <c r="E25" s="18"/>
      <c r="F25" s="20" t="s">
        <v>21</v>
      </c>
      <c r="G25" s="21">
        <f t="shared" ref="G25" si="1">G27</f>
        <v>278505.59999999998</v>
      </c>
    </row>
    <row r="26" spans="1:7" s="7" customFormat="1" ht="38.25" customHeight="1">
      <c r="A26" s="82"/>
      <c r="B26" s="81"/>
      <c r="C26" s="81"/>
      <c r="D26" s="87"/>
      <c r="E26" s="18"/>
      <c r="F26" s="2" t="s">
        <v>22</v>
      </c>
      <c r="G26" s="19"/>
    </row>
    <row r="27" spans="1:7" s="7" customFormat="1" ht="16.899999999999999" customHeight="1">
      <c r="A27" s="82"/>
      <c r="B27" s="81"/>
      <c r="C27" s="81"/>
      <c r="D27" s="87"/>
      <c r="E27" s="18"/>
      <c r="F27" s="2" t="s">
        <v>8</v>
      </c>
      <c r="G27" s="19">
        <f t="shared" ref="G27" si="2">G28</f>
        <v>278505.59999999998</v>
      </c>
    </row>
    <row r="28" spans="1:7" s="7" customFormat="1" ht="16.899999999999999" customHeight="1">
      <c r="A28" s="82"/>
      <c r="B28" s="81"/>
      <c r="C28" s="81"/>
      <c r="D28" s="87"/>
      <c r="E28" s="18"/>
      <c r="F28" s="2" t="s">
        <v>9</v>
      </c>
      <c r="G28" s="21">
        <f t="shared" ref="G28" si="3">+G29+G32</f>
        <v>278505.59999999998</v>
      </c>
    </row>
    <row r="29" spans="1:7" s="7" customFormat="1" ht="16.899999999999999" customHeight="1">
      <c r="A29" s="82"/>
      <c r="B29" s="81"/>
      <c r="C29" s="81"/>
      <c r="D29" s="87"/>
      <c r="E29" s="18"/>
      <c r="F29" s="23" t="s">
        <v>33</v>
      </c>
      <c r="G29" s="19">
        <f t="shared" ref="G29" si="4">G30</f>
        <v>259542.9</v>
      </c>
    </row>
    <row r="30" spans="1:7" s="7" customFormat="1" ht="39" customHeight="1">
      <c r="A30" s="82"/>
      <c r="B30" s="81"/>
      <c r="C30" s="81"/>
      <c r="D30" s="87"/>
      <c r="E30" s="18"/>
      <c r="F30" s="23" t="s">
        <v>66</v>
      </c>
      <c r="G30" s="19">
        <f t="shared" ref="G30" si="5">G31</f>
        <v>259542.9</v>
      </c>
    </row>
    <row r="31" spans="1:7" s="7" customFormat="1" ht="16.899999999999999" customHeight="1">
      <c r="A31" s="82"/>
      <c r="B31" s="81"/>
      <c r="C31" s="81"/>
      <c r="D31" s="87"/>
      <c r="E31" s="18"/>
      <c r="F31" s="23" t="s">
        <v>67</v>
      </c>
      <c r="G31" s="19">
        <v>259542.9</v>
      </c>
    </row>
    <row r="32" spans="1:7" s="7" customFormat="1" ht="16.899999999999999" customHeight="1">
      <c r="A32" s="82"/>
      <c r="B32" s="81"/>
      <c r="C32" s="81"/>
      <c r="D32" s="87"/>
      <c r="E32" s="18"/>
      <c r="F32" s="23" t="s">
        <v>68</v>
      </c>
      <c r="G32" s="19">
        <f t="shared" ref="G32" si="6">G33</f>
        <v>18962.7</v>
      </c>
    </row>
    <row r="33" spans="1:7" s="7" customFormat="1" ht="16.899999999999999" customHeight="1">
      <c r="A33" s="82"/>
      <c r="B33" s="81"/>
      <c r="C33" s="81"/>
      <c r="D33" s="87"/>
      <c r="E33" s="18"/>
      <c r="F33" s="23" t="s">
        <v>69</v>
      </c>
      <c r="G33" s="19">
        <f t="shared" ref="G33" si="7">G34</f>
        <v>18962.7</v>
      </c>
    </row>
    <row r="34" spans="1:7" s="7" customFormat="1" ht="15.6" customHeight="1">
      <c r="A34" s="82"/>
      <c r="B34" s="81"/>
      <c r="C34" s="81"/>
      <c r="D34" s="87"/>
      <c r="E34" s="18"/>
      <c r="F34" s="23" t="s">
        <v>70</v>
      </c>
      <c r="G34" s="24">
        <v>18962.7</v>
      </c>
    </row>
    <row r="35" spans="1:7" s="7" customFormat="1" ht="51.75">
      <c r="A35" s="82"/>
      <c r="B35" s="80" t="s">
        <v>99</v>
      </c>
      <c r="C35" s="76"/>
      <c r="D35" s="76"/>
      <c r="E35" s="76"/>
      <c r="F35" s="1" t="s">
        <v>100</v>
      </c>
      <c r="G35" s="9">
        <f>G37</f>
        <v>-178505.60000000001</v>
      </c>
    </row>
    <row r="36" spans="1:7" s="7" customFormat="1">
      <c r="A36" s="82"/>
      <c r="B36" s="81"/>
      <c r="C36" s="78"/>
      <c r="D36" s="77"/>
      <c r="E36" s="77"/>
      <c r="F36" s="11" t="s">
        <v>7</v>
      </c>
      <c r="G36" s="9"/>
    </row>
    <row r="37" spans="1:7" s="7" customFormat="1">
      <c r="A37" s="82"/>
      <c r="B37" s="81"/>
      <c r="C37" s="82" t="s">
        <v>102</v>
      </c>
      <c r="D37" s="77"/>
      <c r="E37" s="77"/>
      <c r="F37" s="8" t="s">
        <v>101</v>
      </c>
      <c r="G37" s="9">
        <f>G39</f>
        <v>-178505.60000000001</v>
      </c>
    </row>
    <row r="38" spans="1:7" s="7" customFormat="1">
      <c r="A38" s="82"/>
      <c r="B38" s="81"/>
      <c r="C38" s="82"/>
      <c r="D38" s="77"/>
      <c r="E38" s="77"/>
      <c r="F38" s="11" t="s">
        <v>7</v>
      </c>
      <c r="G38" s="9"/>
    </row>
    <row r="39" spans="1:7" s="7" customFormat="1" ht="36.75" customHeight="1">
      <c r="A39" s="82"/>
      <c r="B39" s="81"/>
      <c r="C39" s="82"/>
      <c r="D39" s="77"/>
      <c r="E39" s="77"/>
      <c r="F39" s="12" t="s">
        <v>21</v>
      </c>
      <c r="G39" s="9">
        <f>G41</f>
        <v>-178505.60000000001</v>
      </c>
    </row>
    <row r="40" spans="1:7" s="7" customFormat="1">
      <c r="A40" s="82"/>
      <c r="B40" s="81"/>
      <c r="C40" s="82"/>
      <c r="D40" s="78"/>
      <c r="E40" s="78"/>
      <c r="F40" s="2" t="s">
        <v>7</v>
      </c>
      <c r="G40" s="9"/>
    </row>
    <row r="41" spans="1:7" s="7" customFormat="1" ht="35.450000000000003" customHeight="1">
      <c r="A41" s="82"/>
      <c r="B41" s="81"/>
      <c r="C41" s="82"/>
      <c r="D41" s="83">
        <v>1045</v>
      </c>
      <c r="E41" s="84" t="s">
        <v>87</v>
      </c>
      <c r="F41" s="85"/>
      <c r="G41" s="13">
        <f>+G43</f>
        <v>-178505.60000000001</v>
      </c>
    </row>
    <row r="42" spans="1:7" s="7" customFormat="1" ht="18.75" customHeight="1">
      <c r="A42" s="82"/>
      <c r="B42" s="81"/>
      <c r="C42" s="82"/>
      <c r="D42" s="83"/>
      <c r="E42" s="25"/>
      <c r="F42" s="11" t="s">
        <v>7</v>
      </c>
      <c r="G42" s="15"/>
    </row>
    <row r="43" spans="1:7" s="7" customFormat="1" ht="34.5">
      <c r="A43" s="82"/>
      <c r="B43" s="81"/>
      <c r="C43" s="82"/>
      <c r="D43" s="83"/>
      <c r="E43" s="26">
        <v>12004</v>
      </c>
      <c r="F43" s="27" t="s">
        <v>90</v>
      </c>
      <c r="G43" s="13">
        <f t="shared" ref="G43" si="8">G45</f>
        <v>-178505.60000000001</v>
      </c>
    </row>
    <row r="44" spans="1:7" s="7" customFormat="1" ht="22.5" customHeight="1">
      <c r="A44" s="82"/>
      <c r="B44" s="81"/>
      <c r="C44" s="82"/>
      <c r="D44" s="83"/>
      <c r="E44" s="28"/>
      <c r="F44" s="2" t="s">
        <v>26</v>
      </c>
      <c r="G44" s="19"/>
    </row>
    <row r="45" spans="1:7" s="22" customFormat="1" ht="34.5">
      <c r="A45" s="82"/>
      <c r="B45" s="81"/>
      <c r="C45" s="82"/>
      <c r="D45" s="83"/>
      <c r="E45" s="28"/>
      <c r="F45" s="2" t="s">
        <v>103</v>
      </c>
      <c r="G45" s="21">
        <f t="shared" ref="G45" si="9">G47</f>
        <v>-178505.60000000001</v>
      </c>
    </row>
    <row r="46" spans="1:7" s="7" customFormat="1" ht="34.5">
      <c r="A46" s="82"/>
      <c r="B46" s="81"/>
      <c r="C46" s="82"/>
      <c r="D46" s="83"/>
      <c r="E46" s="28"/>
      <c r="F46" s="27" t="s">
        <v>34</v>
      </c>
      <c r="G46" s="19"/>
    </row>
    <row r="47" spans="1:7" s="7" customFormat="1" ht="16.899999999999999" customHeight="1">
      <c r="A47" s="82"/>
      <c r="B47" s="81"/>
      <c r="C47" s="82"/>
      <c r="D47" s="83"/>
      <c r="E47" s="28"/>
      <c r="F47" s="27" t="s">
        <v>8</v>
      </c>
      <c r="G47" s="19">
        <f t="shared" ref="G47" si="10">G48</f>
        <v>-178505.60000000001</v>
      </c>
    </row>
    <row r="48" spans="1:7" s="7" customFormat="1" ht="16.899999999999999" customHeight="1">
      <c r="A48" s="82"/>
      <c r="B48" s="81"/>
      <c r="C48" s="82"/>
      <c r="D48" s="83"/>
      <c r="E48" s="28"/>
      <c r="F48" s="27" t="s">
        <v>9</v>
      </c>
      <c r="G48" s="21">
        <f>+G49</f>
        <v>-178505.60000000001</v>
      </c>
    </row>
    <row r="49" spans="1:7" s="7" customFormat="1" ht="16.899999999999999" customHeight="1">
      <c r="A49" s="82"/>
      <c r="B49" s="81"/>
      <c r="C49" s="82"/>
      <c r="D49" s="83"/>
      <c r="E49" s="28"/>
      <c r="F49" s="27" t="s">
        <v>68</v>
      </c>
      <c r="G49" s="19">
        <f t="shared" ref="G49:G50" si="11">G50</f>
        <v>-178505.60000000001</v>
      </c>
    </row>
    <row r="50" spans="1:7" s="7" customFormat="1" ht="39" customHeight="1">
      <c r="A50" s="82"/>
      <c r="B50" s="81"/>
      <c r="C50" s="82"/>
      <c r="D50" s="83"/>
      <c r="E50" s="28"/>
      <c r="F50" s="27" t="s">
        <v>69</v>
      </c>
      <c r="G50" s="19">
        <f t="shared" si="11"/>
        <v>-178505.60000000001</v>
      </c>
    </row>
    <row r="51" spans="1:7" s="7" customFormat="1" ht="16.899999999999999" customHeight="1">
      <c r="A51" s="82"/>
      <c r="B51" s="81"/>
      <c r="C51" s="82"/>
      <c r="D51" s="83"/>
      <c r="E51" s="28"/>
      <c r="F51" s="27" t="s">
        <v>70</v>
      </c>
      <c r="G51" s="19">
        <f>'Havelvats 1'!D31</f>
        <v>-178505.60000000001</v>
      </c>
    </row>
    <row r="52" spans="1:7" s="7" customFormat="1">
      <c r="A52" s="82"/>
      <c r="B52" s="80" t="s">
        <v>105</v>
      </c>
      <c r="C52" s="76"/>
      <c r="D52" s="76"/>
      <c r="E52" s="79"/>
      <c r="F52" s="8" t="s">
        <v>104</v>
      </c>
      <c r="G52" s="9">
        <f>G54</f>
        <v>-100000</v>
      </c>
    </row>
    <row r="53" spans="1:7" s="7" customFormat="1">
      <c r="A53" s="82"/>
      <c r="B53" s="81"/>
      <c r="C53" s="78"/>
      <c r="D53" s="77"/>
      <c r="E53" s="79"/>
      <c r="F53" s="11" t="s">
        <v>7</v>
      </c>
      <c r="G53" s="9"/>
    </row>
    <row r="54" spans="1:7" s="7" customFormat="1">
      <c r="A54" s="82"/>
      <c r="B54" s="81"/>
      <c r="C54" s="82" t="s">
        <v>63</v>
      </c>
      <c r="D54" s="77"/>
      <c r="E54" s="79"/>
      <c r="F54" s="8" t="s">
        <v>106</v>
      </c>
      <c r="G54" s="9">
        <f>G56</f>
        <v>-100000</v>
      </c>
    </row>
    <row r="55" spans="1:7" s="7" customFormat="1">
      <c r="A55" s="82"/>
      <c r="B55" s="81"/>
      <c r="C55" s="82"/>
      <c r="D55" s="77"/>
      <c r="E55" s="79"/>
      <c r="F55" s="11" t="s">
        <v>7</v>
      </c>
      <c r="G55" s="9"/>
    </row>
    <row r="56" spans="1:7" s="7" customFormat="1" ht="36.75" customHeight="1">
      <c r="A56" s="82"/>
      <c r="B56" s="81"/>
      <c r="C56" s="82"/>
      <c r="D56" s="77"/>
      <c r="E56" s="79"/>
      <c r="F56" s="12" t="s">
        <v>21</v>
      </c>
      <c r="G56" s="9">
        <f>G58</f>
        <v>-100000</v>
      </c>
    </row>
    <row r="57" spans="1:7" s="7" customFormat="1">
      <c r="A57" s="82"/>
      <c r="B57" s="81"/>
      <c r="C57" s="82"/>
      <c r="D57" s="78"/>
      <c r="E57" s="79"/>
      <c r="F57" s="2" t="s">
        <v>7</v>
      </c>
      <c r="G57" s="9"/>
    </row>
    <row r="58" spans="1:7" s="7" customFormat="1" ht="33.6" customHeight="1">
      <c r="A58" s="82"/>
      <c r="B58" s="81"/>
      <c r="C58" s="82"/>
      <c r="D58" s="83">
        <v>1111</v>
      </c>
      <c r="E58" s="101" t="s">
        <v>92</v>
      </c>
      <c r="F58" s="85"/>
      <c r="G58" s="13">
        <f>+G60</f>
        <v>-100000</v>
      </c>
    </row>
    <row r="59" spans="1:7" s="7" customFormat="1" ht="18.75" customHeight="1">
      <c r="A59" s="82"/>
      <c r="B59" s="81"/>
      <c r="C59" s="82"/>
      <c r="D59" s="83"/>
      <c r="E59" s="25"/>
      <c r="F59" s="11" t="s">
        <v>7</v>
      </c>
      <c r="G59" s="15"/>
    </row>
    <row r="60" spans="1:7" s="7" customFormat="1" ht="34.5">
      <c r="A60" s="82"/>
      <c r="B60" s="81"/>
      <c r="C60" s="82"/>
      <c r="D60" s="83"/>
      <c r="E60" s="26">
        <v>12004</v>
      </c>
      <c r="F60" s="27" t="s">
        <v>95</v>
      </c>
      <c r="G60" s="13">
        <f t="shared" ref="G60" si="12">G62</f>
        <v>-100000</v>
      </c>
    </row>
    <row r="61" spans="1:7" s="7" customFormat="1" ht="22.5" customHeight="1">
      <c r="A61" s="82"/>
      <c r="B61" s="81"/>
      <c r="C61" s="82"/>
      <c r="D61" s="83"/>
      <c r="E61" s="28"/>
      <c r="F61" s="2" t="s">
        <v>26</v>
      </c>
      <c r="G61" s="19"/>
    </row>
    <row r="62" spans="1:7" s="22" customFormat="1" ht="37.5" customHeight="1">
      <c r="A62" s="82"/>
      <c r="B62" s="81"/>
      <c r="C62" s="82"/>
      <c r="D62" s="83"/>
      <c r="E62" s="28"/>
      <c r="F62" s="29" t="s">
        <v>103</v>
      </c>
      <c r="G62" s="21">
        <f t="shared" ref="G62" si="13">G64</f>
        <v>-100000</v>
      </c>
    </row>
    <row r="63" spans="1:7" s="7" customFormat="1" ht="38.25" customHeight="1">
      <c r="A63" s="82"/>
      <c r="B63" s="81"/>
      <c r="C63" s="82"/>
      <c r="D63" s="83"/>
      <c r="E63" s="28"/>
      <c r="F63" s="27" t="s">
        <v>34</v>
      </c>
      <c r="G63" s="19"/>
    </row>
    <row r="64" spans="1:7" s="7" customFormat="1" ht="16.899999999999999" customHeight="1">
      <c r="A64" s="82"/>
      <c r="B64" s="81"/>
      <c r="C64" s="82"/>
      <c r="D64" s="83"/>
      <c r="E64" s="28"/>
      <c r="F64" s="27" t="s">
        <v>8</v>
      </c>
      <c r="G64" s="19">
        <f t="shared" ref="G64" si="14">G65</f>
        <v>-100000</v>
      </c>
    </row>
    <row r="65" spans="1:7" s="7" customFormat="1" ht="16.899999999999999" customHeight="1">
      <c r="A65" s="82"/>
      <c r="B65" s="81"/>
      <c r="C65" s="82"/>
      <c r="D65" s="83"/>
      <c r="E65" s="28"/>
      <c r="F65" s="27" t="s">
        <v>9</v>
      </c>
      <c r="G65" s="21">
        <f>+G66</f>
        <v>-100000</v>
      </c>
    </row>
    <row r="66" spans="1:7" s="7" customFormat="1" ht="16.899999999999999" customHeight="1">
      <c r="A66" s="82"/>
      <c r="B66" s="81"/>
      <c r="C66" s="82"/>
      <c r="D66" s="83"/>
      <c r="E66" s="28"/>
      <c r="F66" s="27" t="s">
        <v>68</v>
      </c>
      <c r="G66" s="19">
        <f t="shared" ref="G66:G67" si="15">G67</f>
        <v>-100000</v>
      </c>
    </row>
    <row r="67" spans="1:7" s="7" customFormat="1" ht="39" customHeight="1">
      <c r="A67" s="82"/>
      <c r="B67" s="81"/>
      <c r="C67" s="82"/>
      <c r="D67" s="83"/>
      <c r="E67" s="28"/>
      <c r="F67" s="27" t="s">
        <v>69</v>
      </c>
      <c r="G67" s="19">
        <f t="shared" si="15"/>
        <v>-100000</v>
      </c>
    </row>
    <row r="68" spans="1:7" s="7" customFormat="1" ht="16.899999999999999" customHeight="1">
      <c r="A68" s="82"/>
      <c r="B68" s="100"/>
      <c r="C68" s="82"/>
      <c r="D68" s="83"/>
      <c r="E68" s="30"/>
      <c r="F68" s="27" t="s">
        <v>70</v>
      </c>
      <c r="G68" s="19">
        <f>'Havelvats 1'!D43</f>
        <v>-100000</v>
      </c>
    </row>
  </sheetData>
  <mergeCells count="31">
    <mergeCell ref="A5:G5"/>
    <mergeCell ref="F3:G3"/>
    <mergeCell ref="F2:G2"/>
    <mergeCell ref="F1:G1"/>
    <mergeCell ref="D8:E8"/>
    <mergeCell ref="F8:F9"/>
    <mergeCell ref="A8:C8"/>
    <mergeCell ref="A13:A68"/>
    <mergeCell ref="D21:D34"/>
    <mergeCell ref="E21:F21"/>
    <mergeCell ref="D10:D20"/>
    <mergeCell ref="E10:E20"/>
    <mergeCell ref="A10:A12"/>
    <mergeCell ref="B10:B14"/>
    <mergeCell ref="C10:C16"/>
    <mergeCell ref="B15:B34"/>
    <mergeCell ref="C17:C34"/>
    <mergeCell ref="B52:B68"/>
    <mergeCell ref="C54:C68"/>
    <mergeCell ref="D58:D68"/>
    <mergeCell ref="E58:F58"/>
    <mergeCell ref="C35:C36"/>
    <mergeCell ref="D35:D40"/>
    <mergeCell ref="E35:E40"/>
    <mergeCell ref="E52:E57"/>
    <mergeCell ref="D52:D57"/>
    <mergeCell ref="C52:C53"/>
    <mergeCell ref="B35:B51"/>
    <mergeCell ref="C37:C51"/>
    <mergeCell ref="D41:D51"/>
    <mergeCell ref="E41:F41"/>
  </mergeCells>
  <pageMargins left="0.7" right="0.7" top="0.75" bottom="0.75" header="0.3" footer="0.3"/>
  <pageSetup paperSize="9" scale="45" orientation="portrait" r:id="rId1"/>
  <ignoredErrors>
    <ignoredError sqref="D34 D11:D20 D10 D29 D22:D28" numberStoredAsText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zoomScaleNormal="100" zoomScaleSheetLayoutView="82" workbookViewId="0"/>
  </sheetViews>
  <sheetFormatPr defaultColWidth="9.140625" defaultRowHeight="17.25"/>
  <cols>
    <col min="1" max="1" width="10.140625" style="39" customWidth="1"/>
    <col min="2" max="2" width="15.5703125" style="39" customWidth="1"/>
    <col min="3" max="3" width="46.5703125" style="39" customWidth="1"/>
    <col min="4" max="4" width="54.85546875" style="39" customWidth="1"/>
    <col min="5" max="5" width="26.85546875" style="39" customWidth="1"/>
    <col min="6" max="6" width="11.140625" style="39" bestFit="1" customWidth="1"/>
    <col min="7" max="7" width="11.7109375" style="39" bestFit="1" customWidth="1"/>
    <col min="8" max="8" width="9.140625" style="39"/>
    <col min="9" max="9" width="12.140625" style="39" customWidth="1"/>
    <col min="10" max="16384" width="9.140625" style="39"/>
  </cols>
  <sheetData>
    <row r="1" spans="1:28" s="32" customFormat="1" ht="24" customHeight="1">
      <c r="D1" s="107" t="s">
        <v>37</v>
      </c>
      <c r="E1" s="107"/>
      <c r="Z1" s="107"/>
      <c r="AA1" s="107"/>
      <c r="AB1" s="107"/>
    </row>
    <row r="2" spans="1:28" s="32" customFormat="1" ht="17.25" customHeight="1">
      <c r="D2" s="107" t="s">
        <v>35</v>
      </c>
      <c r="E2" s="107"/>
      <c r="Y2" s="107"/>
      <c r="Z2" s="107"/>
      <c r="AA2" s="107"/>
      <c r="AB2" s="107"/>
    </row>
    <row r="3" spans="1:28" s="32" customFormat="1" ht="17.25" customHeight="1">
      <c r="D3" s="107" t="s">
        <v>0</v>
      </c>
      <c r="E3" s="107"/>
      <c r="W3" s="107"/>
      <c r="X3" s="107"/>
      <c r="Y3" s="107"/>
      <c r="Z3" s="107"/>
      <c r="AA3" s="107"/>
      <c r="AB3" s="107"/>
    </row>
    <row r="4" spans="1:28" s="32" customFormat="1">
      <c r="D4" s="33"/>
      <c r="E4" s="33"/>
      <c r="F4" s="33"/>
    </row>
    <row r="5" spans="1:28" s="32" customFormat="1" ht="15.75" customHeight="1">
      <c r="D5" s="33"/>
      <c r="E5" s="33"/>
      <c r="F5" s="33"/>
    </row>
    <row r="6" spans="1:28" s="32" customFormat="1" ht="67.5" customHeight="1">
      <c r="A6" s="108" t="s">
        <v>81</v>
      </c>
      <c r="B6" s="108"/>
      <c r="C6" s="108"/>
      <c r="D6" s="108"/>
      <c r="E6" s="108"/>
      <c r="F6" s="34"/>
    </row>
    <row r="7" spans="1:28" s="35" customFormat="1" ht="21.75" customHeight="1">
      <c r="B7" s="36"/>
      <c r="C7" s="36"/>
      <c r="D7" s="36"/>
      <c r="E7" s="37" t="s">
        <v>86</v>
      </c>
      <c r="F7" s="36"/>
    </row>
    <row r="8" spans="1:28" ht="113.25" customHeight="1">
      <c r="A8" s="109" t="s">
        <v>1</v>
      </c>
      <c r="B8" s="109"/>
      <c r="C8" s="110"/>
      <c r="D8" s="112" t="s">
        <v>38</v>
      </c>
      <c r="E8" s="38" t="s">
        <v>39</v>
      </c>
    </row>
    <row r="9" spans="1:28" ht="37.5" customHeight="1">
      <c r="A9" s="38" t="s">
        <v>4</v>
      </c>
      <c r="B9" s="38" t="s">
        <v>5</v>
      </c>
      <c r="C9" s="111"/>
      <c r="D9" s="113"/>
      <c r="E9" s="38" t="s">
        <v>3</v>
      </c>
    </row>
    <row r="10" spans="1:28" ht="25.5" customHeight="1">
      <c r="A10" s="84" t="s">
        <v>21</v>
      </c>
      <c r="B10" s="101"/>
      <c r="C10" s="101"/>
      <c r="D10" s="85"/>
      <c r="E10" s="40">
        <f>E11</f>
        <v>259542.9</v>
      </c>
      <c r="F10" s="41"/>
    </row>
    <row r="11" spans="1:28" ht="25.5" customHeight="1">
      <c r="A11" s="42">
        <v>1146</v>
      </c>
      <c r="B11" s="105" t="s">
        <v>58</v>
      </c>
      <c r="C11" s="106"/>
      <c r="D11" s="43"/>
      <c r="E11" s="44">
        <f>E12</f>
        <v>259542.9</v>
      </c>
      <c r="F11" s="45"/>
    </row>
    <row r="12" spans="1:28" ht="79.5" customHeight="1">
      <c r="A12" s="46"/>
      <c r="B12" s="42">
        <v>11016</v>
      </c>
      <c r="C12" s="47" t="s">
        <v>71</v>
      </c>
      <c r="D12" s="48" t="s">
        <v>21</v>
      </c>
      <c r="E12" s="40">
        <f>SUM(E13:E13)</f>
        <v>259542.9</v>
      </c>
      <c r="F12" s="49"/>
    </row>
    <row r="13" spans="1:28" s="54" customFormat="1" ht="40.5" customHeight="1">
      <c r="A13" s="50"/>
      <c r="B13" s="51"/>
      <c r="C13" s="52"/>
      <c r="D13" s="46" t="s">
        <v>72</v>
      </c>
      <c r="E13" s="53">
        <f>'Havelvats 2 '!G31</f>
        <v>259542.9</v>
      </c>
    </row>
  </sheetData>
  <mergeCells count="12">
    <mergeCell ref="B11:C11"/>
    <mergeCell ref="D1:E1"/>
    <mergeCell ref="Z1:AB1"/>
    <mergeCell ref="D2:E2"/>
    <mergeCell ref="Y2:AB2"/>
    <mergeCell ref="D3:E3"/>
    <mergeCell ref="W3:AB3"/>
    <mergeCell ref="A6:E6"/>
    <mergeCell ref="A8:B8"/>
    <mergeCell ref="C8:C9"/>
    <mergeCell ref="D8:D9"/>
    <mergeCell ref="A10:D10"/>
  </mergeCells>
  <pageMargins left="0.70866141732283505" right="0.70866141732283505" top="0.74803149606299202" bottom="0.74803149606299202" header="0.31496062992126" footer="0.31496062992126"/>
  <pageSetup paperSize="9" scale="83" fitToHeight="0" orientation="landscape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zoomScaleNormal="100" zoomScaleSheetLayoutView="100" workbookViewId="0">
      <selection activeCell="A4" sqref="A4"/>
    </sheetView>
  </sheetViews>
  <sheetFormatPr defaultColWidth="9.140625" defaultRowHeight="17.25"/>
  <cols>
    <col min="1" max="1" width="5.28515625" style="55" customWidth="1"/>
    <col min="2" max="2" width="29.42578125" style="55" customWidth="1"/>
    <col min="3" max="3" width="79.7109375" style="55" customWidth="1"/>
    <col min="4" max="4" width="34.42578125" style="55" customWidth="1"/>
    <col min="5" max="16384" width="9.140625" style="55"/>
  </cols>
  <sheetData>
    <row r="1" spans="1:4" ht="37.5" customHeight="1">
      <c r="A1" s="120" t="s">
        <v>40</v>
      </c>
      <c r="B1" s="120"/>
      <c r="C1" s="120"/>
      <c r="D1" s="120"/>
    </row>
    <row r="2" spans="1:4" ht="17.25" customHeight="1">
      <c r="A2" s="120" t="s">
        <v>35</v>
      </c>
      <c r="B2" s="120"/>
      <c r="C2" s="120"/>
      <c r="D2" s="120"/>
    </row>
    <row r="3" spans="1:4" ht="17.25" customHeight="1">
      <c r="A3" s="120" t="s">
        <v>0</v>
      </c>
      <c r="B3" s="120"/>
      <c r="C3" s="120"/>
      <c r="D3" s="120"/>
    </row>
    <row r="5" spans="1:4" ht="59.25" customHeight="1">
      <c r="A5" s="56"/>
      <c r="B5" s="121" t="s">
        <v>97</v>
      </c>
      <c r="C5" s="121"/>
      <c r="D5" s="121"/>
    </row>
    <row r="6" spans="1:4" ht="23.25" customHeight="1"/>
    <row r="7" spans="1:4" ht="21.75" customHeight="1">
      <c r="A7" s="122" t="s">
        <v>41</v>
      </c>
      <c r="B7" s="122"/>
      <c r="C7" s="122"/>
      <c r="D7" s="122"/>
    </row>
    <row r="8" spans="1:4" ht="38.65" customHeight="1">
      <c r="C8" s="57" t="s">
        <v>42</v>
      </c>
    </row>
    <row r="9" spans="1:4">
      <c r="B9" s="58" t="s">
        <v>43</v>
      </c>
      <c r="C9" s="59"/>
    </row>
    <row r="10" spans="1:4">
      <c r="B10" s="3"/>
      <c r="C10" s="3"/>
    </row>
    <row r="11" spans="1:4" s="3" customFormat="1"/>
    <row r="12" spans="1:4">
      <c r="B12" s="7"/>
      <c r="C12" s="60"/>
    </row>
    <row r="13" spans="1:4">
      <c r="B13" s="61" t="s">
        <v>44</v>
      </c>
      <c r="C13" s="61" t="s">
        <v>45</v>
      </c>
    </row>
    <row r="14" spans="1:4">
      <c r="B14" s="62">
        <v>1146</v>
      </c>
      <c r="C14" s="63" t="s">
        <v>74</v>
      </c>
    </row>
    <row r="15" spans="1:4" ht="26.25" customHeight="1"/>
    <row r="16" spans="1:4" s="3" customFormat="1">
      <c r="B16" s="118" t="s">
        <v>46</v>
      </c>
      <c r="C16" s="119"/>
      <c r="D16" s="64"/>
    </row>
    <row r="17" spans="2:4" s="3" customFormat="1" ht="66" customHeight="1">
      <c r="B17" s="65" t="s">
        <v>47</v>
      </c>
      <c r="C17" s="66">
        <v>1146</v>
      </c>
      <c r="D17" s="31" t="s">
        <v>36</v>
      </c>
    </row>
    <row r="18" spans="2:4" s="3" customFormat="1">
      <c r="B18" s="65" t="s">
        <v>48</v>
      </c>
      <c r="C18" s="66">
        <v>11016</v>
      </c>
      <c r="D18" s="67" t="s">
        <v>49</v>
      </c>
    </row>
    <row r="19" spans="2:4" s="3" customFormat="1" ht="40.5" customHeight="1">
      <c r="B19" s="65" t="s">
        <v>50</v>
      </c>
      <c r="C19" s="66" t="s">
        <v>73</v>
      </c>
      <c r="D19" s="93"/>
    </row>
    <row r="20" spans="2:4" s="3" customFormat="1" ht="65.25" customHeight="1">
      <c r="B20" s="65" t="s">
        <v>51</v>
      </c>
      <c r="C20" s="66" t="s">
        <v>122</v>
      </c>
      <c r="D20" s="94"/>
    </row>
    <row r="21" spans="2:4" s="3" customFormat="1" ht="39" customHeight="1">
      <c r="B21" s="65" t="s">
        <v>77</v>
      </c>
      <c r="C21" s="66" t="s">
        <v>75</v>
      </c>
      <c r="D21" s="94"/>
    </row>
    <row r="22" spans="2:4" s="3" customFormat="1" ht="71.25" customHeight="1">
      <c r="B22" s="65" t="s">
        <v>78</v>
      </c>
      <c r="C22" s="66" t="s">
        <v>76</v>
      </c>
      <c r="D22" s="94"/>
    </row>
    <row r="23" spans="2:4" s="3" customFormat="1" ht="21.75" customHeight="1">
      <c r="B23" s="114" t="s">
        <v>52</v>
      </c>
      <c r="C23" s="115"/>
      <c r="D23" s="95"/>
    </row>
    <row r="24" spans="2:4" s="3" customFormat="1" ht="24" customHeight="1">
      <c r="B24" s="116" t="s">
        <v>84</v>
      </c>
      <c r="C24" s="117"/>
      <c r="D24" s="68">
        <f>D25</f>
        <v>3</v>
      </c>
    </row>
    <row r="25" spans="2:4" s="3" customFormat="1" ht="24" customHeight="1">
      <c r="B25" s="116" t="s">
        <v>83</v>
      </c>
      <c r="C25" s="117"/>
      <c r="D25" s="68">
        <v>3</v>
      </c>
    </row>
    <row r="26" spans="2:4" s="3" customFormat="1" ht="24" customHeight="1">
      <c r="B26" s="116" t="s">
        <v>82</v>
      </c>
      <c r="C26" s="117"/>
      <c r="D26" s="68">
        <v>-271</v>
      </c>
    </row>
    <row r="27" spans="2:4" s="3" customFormat="1" ht="24" customHeight="1">
      <c r="B27" s="116" t="s">
        <v>85</v>
      </c>
      <c r="C27" s="117"/>
      <c r="D27" s="68">
        <f>12+19+14</f>
        <v>45</v>
      </c>
    </row>
    <row r="28" spans="2:4" s="3" customFormat="1" ht="24" customHeight="1">
      <c r="B28" s="116" t="s">
        <v>121</v>
      </c>
      <c r="C28" s="117"/>
      <c r="D28" s="68">
        <v>59</v>
      </c>
    </row>
    <row r="29" spans="2:4" s="3" customFormat="1" ht="24" customHeight="1">
      <c r="B29" s="69" t="s">
        <v>53</v>
      </c>
      <c r="C29" s="69"/>
      <c r="D29" s="68">
        <f>'Havelvats 2 '!G23</f>
        <v>278505.59999999998</v>
      </c>
    </row>
    <row r="30" spans="2:4" s="3" customFormat="1"/>
    <row r="31" spans="2:4" ht="21" customHeight="1">
      <c r="B31" s="61" t="s">
        <v>44</v>
      </c>
      <c r="C31" s="61" t="s">
        <v>45</v>
      </c>
    </row>
    <row r="32" spans="2:4" ht="25.5" customHeight="1">
      <c r="B32" s="62">
        <v>1045</v>
      </c>
      <c r="C32" s="63" t="s">
        <v>107</v>
      </c>
    </row>
    <row r="33" spans="2:4" ht="26.25" customHeight="1"/>
    <row r="34" spans="2:4" s="3" customFormat="1">
      <c r="B34" s="118" t="s">
        <v>46</v>
      </c>
      <c r="C34" s="119"/>
      <c r="D34" s="64"/>
    </row>
    <row r="35" spans="2:4" s="3" customFormat="1" ht="66" customHeight="1">
      <c r="B35" s="65" t="s">
        <v>47</v>
      </c>
      <c r="C35" s="66">
        <v>1045</v>
      </c>
      <c r="D35" s="6" t="s">
        <v>120</v>
      </c>
    </row>
    <row r="36" spans="2:4" s="3" customFormat="1">
      <c r="B36" s="65" t="s">
        <v>48</v>
      </c>
      <c r="C36" s="66">
        <v>12004</v>
      </c>
      <c r="D36" s="67" t="s">
        <v>49</v>
      </c>
    </row>
    <row r="37" spans="2:4" s="3" customFormat="1" ht="34.5">
      <c r="B37" s="65" t="s">
        <v>111</v>
      </c>
      <c r="C37" s="66" t="s">
        <v>108</v>
      </c>
      <c r="D37" s="93"/>
    </row>
    <row r="38" spans="2:4" s="3" customFormat="1" ht="34.5">
      <c r="B38" s="65" t="s">
        <v>112</v>
      </c>
      <c r="C38" s="66" t="s">
        <v>108</v>
      </c>
      <c r="D38" s="94"/>
    </row>
    <row r="39" spans="2:4" s="3" customFormat="1">
      <c r="B39" s="65" t="s">
        <v>77</v>
      </c>
      <c r="C39" s="66" t="s">
        <v>109</v>
      </c>
      <c r="D39" s="94"/>
    </row>
    <row r="40" spans="2:4" s="3" customFormat="1" ht="51.75">
      <c r="B40" s="65" t="s">
        <v>113</v>
      </c>
      <c r="C40" s="66" t="s">
        <v>110</v>
      </c>
      <c r="D40" s="94"/>
    </row>
    <row r="41" spans="2:4" s="3" customFormat="1" ht="21.75" customHeight="1">
      <c r="B41" s="114" t="s">
        <v>52</v>
      </c>
      <c r="C41" s="115"/>
      <c r="D41" s="95"/>
    </row>
    <row r="42" spans="2:4" s="3" customFormat="1" ht="21.75" customHeight="1">
      <c r="B42" s="116" t="s">
        <v>114</v>
      </c>
      <c r="C42" s="117"/>
      <c r="D42" s="68">
        <v>-490</v>
      </c>
    </row>
    <row r="43" spans="2:4" s="3" customFormat="1">
      <c r="B43" s="69" t="s">
        <v>53</v>
      </c>
      <c r="C43" s="69"/>
      <c r="D43" s="68">
        <f>'Havelvats 1'!D31</f>
        <v>-178505.60000000001</v>
      </c>
    </row>
    <row r="45" spans="2:4">
      <c r="B45" s="61" t="s">
        <v>44</v>
      </c>
      <c r="C45" s="61" t="s">
        <v>45</v>
      </c>
    </row>
    <row r="46" spans="2:4">
      <c r="B46" s="62">
        <v>1111</v>
      </c>
      <c r="C46" s="63" t="s">
        <v>115</v>
      </c>
    </row>
    <row r="47" spans="2:4" ht="26.25" customHeight="1"/>
    <row r="48" spans="2:4" s="3" customFormat="1">
      <c r="B48" s="118" t="s">
        <v>46</v>
      </c>
      <c r="C48" s="119"/>
      <c r="D48" s="64"/>
    </row>
    <row r="49" spans="2:4" s="3" customFormat="1" ht="66" customHeight="1">
      <c r="B49" s="65" t="s">
        <v>47</v>
      </c>
      <c r="C49" s="66">
        <v>1111</v>
      </c>
      <c r="D49" s="6" t="s">
        <v>120</v>
      </c>
    </row>
    <row r="50" spans="2:4" s="3" customFormat="1">
      <c r="B50" s="65" t="s">
        <v>48</v>
      </c>
      <c r="C50" s="66">
        <v>12004</v>
      </c>
      <c r="D50" s="67" t="s">
        <v>49</v>
      </c>
    </row>
    <row r="51" spans="2:4" s="3" customFormat="1" ht="34.5">
      <c r="B51" s="65" t="s">
        <v>111</v>
      </c>
      <c r="C51" s="66" t="s">
        <v>116</v>
      </c>
      <c r="D51" s="93"/>
    </row>
    <row r="52" spans="2:4" s="3" customFormat="1" ht="34.5">
      <c r="B52" s="65" t="s">
        <v>112</v>
      </c>
      <c r="C52" s="66" t="s">
        <v>117</v>
      </c>
      <c r="D52" s="94"/>
    </row>
    <row r="53" spans="2:4" s="3" customFormat="1">
      <c r="B53" s="65" t="s">
        <v>77</v>
      </c>
      <c r="C53" s="66" t="s">
        <v>109</v>
      </c>
      <c r="D53" s="94"/>
    </row>
    <row r="54" spans="2:4" s="3" customFormat="1" ht="51.75">
      <c r="B54" s="65" t="s">
        <v>113</v>
      </c>
      <c r="C54" s="66" t="s">
        <v>118</v>
      </c>
      <c r="D54" s="94"/>
    </row>
    <row r="55" spans="2:4" s="3" customFormat="1" ht="21.75" customHeight="1">
      <c r="B55" s="114" t="s">
        <v>52</v>
      </c>
      <c r="C55" s="115"/>
      <c r="D55" s="95"/>
    </row>
    <row r="56" spans="2:4" s="3" customFormat="1" ht="21.75" customHeight="1">
      <c r="B56" s="116" t="s">
        <v>119</v>
      </c>
      <c r="C56" s="117"/>
      <c r="D56" s="68">
        <v>-133</v>
      </c>
    </row>
    <row r="57" spans="2:4" s="3" customFormat="1">
      <c r="B57" s="69" t="s">
        <v>53</v>
      </c>
      <c r="C57" s="69"/>
      <c r="D57" s="68">
        <f>'Havelvats 1'!D43</f>
        <v>-100000</v>
      </c>
    </row>
  </sheetData>
  <mergeCells count="21">
    <mergeCell ref="B26:C26"/>
    <mergeCell ref="B27:C27"/>
    <mergeCell ref="B28:C28"/>
    <mergeCell ref="B24:C24"/>
    <mergeCell ref="B25:C25"/>
    <mergeCell ref="B23:C23"/>
    <mergeCell ref="A1:D1"/>
    <mergeCell ref="A2:D2"/>
    <mergeCell ref="A3:D3"/>
    <mergeCell ref="B5:D5"/>
    <mergeCell ref="A7:D7"/>
    <mergeCell ref="B16:C16"/>
    <mergeCell ref="D19:D23"/>
    <mergeCell ref="D51:D55"/>
    <mergeCell ref="B55:C55"/>
    <mergeCell ref="B56:C56"/>
    <mergeCell ref="B48:C48"/>
    <mergeCell ref="B34:C34"/>
    <mergeCell ref="D37:D41"/>
    <mergeCell ref="B41:C41"/>
    <mergeCell ref="B42:C42"/>
  </mergeCells>
  <pageMargins left="0.70866141732283505" right="0.70866141732283505" top="0.74803149606299202" bottom="0.74803149606299202" header="0.31496062992126" footer="0.31496062992126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zoomScaleNormal="100" zoomScaleSheetLayoutView="100" workbookViewId="0"/>
  </sheetViews>
  <sheetFormatPr defaultColWidth="9.140625" defaultRowHeight="17.25"/>
  <cols>
    <col min="1" max="1" width="5.28515625" style="55" customWidth="1"/>
    <col min="2" max="2" width="29.140625" style="55" customWidth="1"/>
    <col min="3" max="3" width="78.5703125" style="55" customWidth="1"/>
    <col min="4" max="4" width="32.85546875" style="70" customWidth="1"/>
    <col min="5" max="5" width="14.5703125" style="55" customWidth="1"/>
    <col min="6" max="16384" width="9.140625" style="55"/>
  </cols>
  <sheetData>
    <row r="1" spans="1:5" ht="37.5" customHeight="1">
      <c r="C1" s="120" t="s">
        <v>54</v>
      </c>
      <c r="D1" s="120"/>
      <c r="E1" s="120"/>
    </row>
    <row r="2" spans="1:5" ht="17.25" customHeight="1">
      <c r="C2" s="120" t="s">
        <v>35</v>
      </c>
      <c r="D2" s="120"/>
      <c r="E2" s="120"/>
    </row>
    <row r="3" spans="1:5" ht="17.25" customHeight="1">
      <c r="C3" s="120" t="s">
        <v>0</v>
      </c>
      <c r="D3" s="120"/>
      <c r="E3" s="120"/>
    </row>
    <row r="5" spans="1:5" ht="59.25" customHeight="1">
      <c r="A5" s="56"/>
      <c r="B5" s="121" t="s">
        <v>98</v>
      </c>
      <c r="C5" s="121"/>
      <c r="D5" s="121"/>
      <c r="E5" s="121"/>
    </row>
    <row r="6" spans="1:5" ht="23.25" customHeight="1"/>
    <row r="7" spans="1:5" ht="21.75" customHeight="1">
      <c r="A7" s="122" t="s">
        <v>55</v>
      </c>
      <c r="B7" s="122"/>
      <c r="C7" s="122"/>
      <c r="D7" s="122"/>
      <c r="E7" s="122"/>
    </row>
    <row r="8" spans="1:5" ht="21.75" customHeight="1">
      <c r="A8" s="71"/>
      <c r="B8" s="71"/>
      <c r="C8" s="71"/>
      <c r="D8" s="72"/>
    </row>
    <row r="9" spans="1:5" ht="38.65" customHeight="1">
      <c r="C9" s="57" t="s">
        <v>42</v>
      </c>
      <c r="D9" s="73"/>
    </row>
    <row r="10" spans="1:5">
      <c r="B10" s="58" t="s">
        <v>43</v>
      </c>
      <c r="C10" s="59"/>
      <c r="D10" s="55"/>
    </row>
    <row r="11" spans="1:5">
      <c r="B11" s="3"/>
      <c r="C11" s="3"/>
      <c r="D11" s="74"/>
    </row>
    <row r="12" spans="1:5">
      <c r="B12" s="61" t="s">
        <v>44</v>
      </c>
      <c r="C12" s="61" t="s">
        <v>45</v>
      </c>
      <c r="D12" s="55"/>
    </row>
    <row r="13" spans="1:5">
      <c r="B13" s="62">
        <v>1146</v>
      </c>
      <c r="C13" s="63" t="s">
        <v>74</v>
      </c>
      <c r="D13" s="55"/>
    </row>
    <row r="14" spans="1:5" ht="26.25" customHeight="1">
      <c r="D14" s="55"/>
    </row>
    <row r="15" spans="1:5" s="3" customFormat="1">
      <c r="B15" s="118" t="s">
        <v>46</v>
      </c>
      <c r="C15" s="119"/>
      <c r="D15" s="64"/>
    </row>
    <row r="16" spans="1:5" s="3" customFormat="1" ht="106.5" customHeight="1">
      <c r="B16" s="65" t="s">
        <v>47</v>
      </c>
      <c r="C16" s="66">
        <v>1146</v>
      </c>
      <c r="D16" s="6" t="str">
        <f>+'Havelvats 4'!D17</f>
        <v xml:space="preserve">Ցուցանիշների փոփոխությունը  (ավելացումները նշված են դրական նշանով, իսկ նվազեցումները՝ փակագծերում)  </v>
      </c>
    </row>
    <row r="17" spans="2:4" s="3" customFormat="1" ht="20.25" customHeight="1">
      <c r="B17" s="65" t="s">
        <v>48</v>
      </c>
      <c r="C17" s="66">
        <v>11016</v>
      </c>
      <c r="D17" s="67" t="s">
        <v>49</v>
      </c>
    </row>
    <row r="18" spans="2:4" s="3" customFormat="1" ht="40.5" customHeight="1">
      <c r="B18" s="65" t="s">
        <v>50</v>
      </c>
      <c r="C18" s="66" t="s">
        <v>73</v>
      </c>
      <c r="D18" s="93"/>
    </row>
    <row r="19" spans="2:4" s="3" customFormat="1" ht="65.25" customHeight="1">
      <c r="B19" s="65" t="s">
        <v>51</v>
      </c>
      <c r="C19" s="66" t="s">
        <v>122</v>
      </c>
      <c r="D19" s="94"/>
    </row>
    <row r="20" spans="2:4" s="3" customFormat="1" ht="39" customHeight="1">
      <c r="B20" s="65" t="s">
        <v>77</v>
      </c>
      <c r="C20" s="66" t="s">
        <v>75</v>
      </c>
      <c r="D20" s="94"/>
    </row>
    <row r="21" spans="2:4" s="3" customFormat="1" ht="71.25" customHeight="1">
      <c r="B21" s="65" t="s">
        <v>78</v>
      </c>
      <c r="C21" s="66" t="s">
        <v>76</v>
      </c>
      <c r="D21" s="94"/>
    </row>
    <row r="22" spans="2:4" s="3" customFormat="1" ht="21.75" customHeight="1">
      <c r="B22" s="114" t="s">
        <v>52</v>
      </c>
      <c r="C22" s="115"/>
      <c r="D22" s="95"/>
    </row>
    <row r="23" spans="2:4" s="3" customFormat="1" ht="21.75" customHeight="1">
      <c r="B23" s="116" t="s">
        <v>84</v>
      </c>
      <c r="C23" s="117"/>
      <c r="D23" s="68">
        <f>D24</f>
        <v>3</v>
      </c>
    </row>
    <row r="24" spans="2:4" s="3" customFormat="1" ht="21.75" customHeight="1">
      <c r="B24" s="116" t="s">
        <v>83</v>
      </c>
      <c r="C24" s="117"/>
      <c r="D24" s="68">
        <v>3</v>
      </c>
    </row>
    <row r="25" spans="2:4" s="3" customFormat="1" ht="21.75" customHeight="1">
      <c r="B25" s="116" t="s">
        <v>82</v>
      </c>
      <c r="C25" s="117"/>
      <c r="D25" s="68">
        <v>-271</v>
      </c>
    </row>
    <row r="26" spans="2:4" s="3" customFormat="1" ht="21.75" customHeight="1">
      <c r="B26" s="116" t="s">
        <v>85</v>
      </c>
      <c r="C26" s="117"/>
      <c r="D26" s="68">
        <f>12+19+14</f>
        <v>45</v>
      </c>
    </row>
    <row r="27" spans="2:4" s="3" customFormat="1" ht="17.25" customHeight="1">
      <c r="B27" s="116" t="s">
        <v>121</v>
      </c>
      <c r="C27" s="117"/>
      <c r="D27" s="68">
        <v>59</v>
      </c>
    </row>
    <row r="28" spans="2:4" s="3" customFormat="1">
      <c r="B28" s="69" t="s">
        <v>53</v>
      </c>
      <c r="C28" s="69"/>
      <c r="D28" s="68">
        <f>'Havelvats 2 '!G23</f>
        <v>278505.59999999998</v>
      </c>
    </row>
    <row r="30" spans="2:4" ht="18" customHeight="1">
      <c r="B30" s="61" t="s">
        <v>44</v>
      </c>
      <c r="C30" s="61" t="s">
        <v>45</v>
      </c>
      <c r="D30" s="55"/>
    </row>
    <row r="31" spans="2:4" ht="34.5">
      <c r="B31" s="62">
        <v>1045</v>
      </c>
      <c r="C31" s="63" t="s">
        <v>107</v>
      </c>
      <c r="D31" s="55"/>
    </row>
    <row r="32" spans="2:4" ht="26.25" customHeight="1">
      <c r="D32" s="55"/>
    </row>
    <row r="33" spans="2:4" s="3" customFormat="1">
      <c r="B33" s="118" t="s">
        <v>46</v>
      </c>
      <c r="C33" s="119"/>
      <c r="D33" s="64"/>
    </row>
    <row r="34" spans="2:4" s="3" customFormat="1" ht="66" customHeight="1">
      <c r="B34" s="65" t="s">
        <v>47</v>
      </c>
      <c r="C34" s="66">
        <v>1045</v>
      </c>
      <c r="D34" s="6" t="s">
        <v>120</v>
      </c>
    </row>
    <row r="35" spans="2:4" s="3" customFormat="1">
      <c r="B35" s="65" t="s">
        <v>48</v>
      </c>
      <c r="C35" s="66">
        <v>12004</v>
      </c>
      <c r="D35" s="67" t="s">
        <v>49</v>
      </c>
    </row>
    <row r="36" spans="2:4" s="3" customFormat="1" ht="34.5">
      <c r="B36" s="65" t="s">
        <v>111</v>
      </c>
      <c r="C36" s="66" t="s">
        <v>108</v>
      </c>
      <c r="D36" s="93"/>
    </row>
    <row r="37" spans="2:4" s="3" customFormat="1" ht="34.5">
      <c r="B37" s="65" t="s">
        <v>112</v>
      </c>
      <c r="C37" s="66" t="s">
        <v>108</v>
      </c>
      <c r="D37" s="94"/>
    </row>
    <row r="38" spans="2:4" s="3" customFormat="1">
      <c r="B38" s="65" t="s">
        <v>77</v>
      </c>
      <c r="C38" s="66" t="s">
        <v>109</v>
      </c>
      <c r="D38" s="94"/>
    </row>
    <row r="39" spans="2:4" s="3" customFormat="1" ht="51.75">
      <c r="B39" s="65" t="s">
        <v>113</v>
      </c>
      <c r="C39" s="66" t="s">
        <v>110</v>
      </c>
      <c r="D39" s="94"/>
    </row>
    <row r="40" spans="2:4" s="3" customFormat="1" ht="21.75" customHeight="1">
      <c r="B40" s="114" t="s">
        <v>52</v>
      </c>
      <c r="C40" s="115"/>
      <c r="D40" s="95"/>
    </row>
    <row r="41" spans="2:4" s="3" customFormat="1" ht="21.75" customHeight="1">
      <c r="B41" s="116" t="s">
        <v>114</v>
      </c>
      <c r="C41" s="117"/>
      <c r="D41" s="68">
        <v>-490</v>
      </c>
    </row>
    <row r="42" spans="2:4" s="3" customFormat="1">
      <c r="B42" s="69" t="s">
        <v>53</v>
      </c>
      <c r="C42" s="69"/>
      <c r="D42" s="68">
        <f>+'Havelvats 4'!D43</f>
        <v>-178505.60000000001</v>
      </c>
    </row>
    <row r="43" spans="2:4">
      <c r="D43" s="55"/>
    </row>
    <row r="44" spans="2:4">
      <c r="B44" s="61" t="s">
        <v>44</v>
      </c>
      <c r="C44" s="61" t="s">
        <v>45</v>
      </c>
      <c r="D44" s="55"/>
    </row>
    <row r="45" spans="2:4">
      <c r="B45" s="62">
        <v>1111</v>
      </c>
      <c r="C45" s="63" t="s">
        <v>115</v>
      </c>
      <c r="D45" s="55"/>
    </row>
    <row r="46" spans="2:4" ht="26.25" customHeight="1">
      <c r="D46" s="55"/>
    </row>
    <row r="47" spans="2:4" s="3" customFormat="1">
      <c r="B47" s="118" t="s">
        <v>46</v>
      </c>
      <c r="C47" s="119"/>
      <c r="D47" s="64"/>
    </row>
    <row r="48" spans="2:4" s="3" customFormat="1" ht="66" customHeight="1">
      <c r="B48" s="65" t="s">
        <v>47</v>
      </c>
      <c r="C48" s="66">
        <v>1111</v>
      </c>
      <c r="D48" s="6" t="s">
        <v>120</v>
      </c>
    </row>
    <row r="49" spans="2:4" s="3" customFormat="1">
      <c r="B49" s="65" t="s">
        <v>48</v>
      </c>
      <c r="C49" s="66">
        <v>12004</v>
      </c>
      <c r="D49" s="67" t="s">
        <v>49</v>
      </c>
    </row>
    <row r="50" spans="2:4" s="3" customFormat="1" ht="34.5">
      <c r="B50" s="65" t="s">
        <v>111</v>
      </c>
      <c r="C50" s="66" t="s">
        <v>116</v>
      </c>
      <c r="D50" s="93"/>
    </row>
    <row r="51" spans="2:4" s="3" customFormat="1" ht="34.5">
      <c r="B51" s="65" t="s">
        <v>112</v>
      </c>
      <c r="C51" s="66" t="s">
        <v>117</v>
      </c>
      <c r="D51" s="94"/>
    </row>
    <row r="52" spans="2:4" s="3" customFormat="1">
      <c r="B52" s="65" t="s">
        <v>77</v>
      </c>
      <c r="C52" s="66" t="s">
        <v>109</v>
      </c>
      <c r="D52" s="94"/>
    </row>
    <row r="53" spans="2:4" s="3" customFormat="1" ht="51.75">
      <c r="B53" s="65" t="s">
        <v>113</v>
      </c>
      <c r="C53" s="66" t="s">
        <v>118</v>
      </c>
      <c r="D53" s="94"/>
    </row>
    <row r="54" spans="2:4" s="3" customFormat="1" ht="21.75" customHeight="1">
      <c r="B54" s="114" t="s">
        <v>52</v>
      </c>
      <c r="C54" s="115"/>
      <c r="D54" s="95"/>
    </row>
    <row r="55" spans="2:4" s="3" customFormat="1" ht="21.75" customHeight="1">
      <c r="B55" s="116" t="s">
        <v>119</v>
      </c>
      <c r="C55" s="117"/>
      <c r="D55" s="68">
        <v>-133</v>
      </c>
    </row>
    <row r="56" spans="2:4" s="3" customFormat="1">
      <c r="B56" s="69" t="s">
        <v>53</v>
      </c>
      <c r="C56" s="69"/>
      <c r="D56" s="68">
        <f>+'Havelvats 4'!D57</f>
        <v>-100000</v>
      </c>
    </row>
    <row r="57" spans="2:4" s="3" customFormat="1">
      <c r="D57" s="75"/>
    </row>
  </sheetData>
  <mergeCells count="21">
    <mergeCell ref="D50:D54"/>
    <mergeCell ref="B54:C54"/>
    <mergeCell ref="B55:C55"/>
    <mergeCell ref="B33:C33"/>
    <mergeCell ref="D36:D40"/>
    <mergeCell ref="B40:C40"/>
    <mergeCell ref="B41:C41"/>
    <mergeCell ref="B47:C47"/>
    <mergeCell ref="B26:C26"/>
    <mergeCell ref="B27:C27"/>
    <mergeCell ref="B15:C15"/>
    <mergeCell ref="C1:E1"/>
    <mergeCell ref="C2:E2"/>
    <mergeCell ref="C3:E3"/>
    <mergeCell ref="B5:E5"/>
    <mergeCell ref="A7:E7"/>
    <mergeCell ref="D18:D22"/>
    <mergeCell ref="B22:C22"/>
    <mergeCell ref="B23:C23"/>
    <mergeCell ref="B24:C24"/>
    <mergeCell ref="B25:C25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Havelvats 1</vt:lpstr>
      <vt:lpstr>Havelvats 2 </vt:lpstr>
      <vt:lpstr>Havelvats 3</vt:lpstr>
      <vt:lpstr>Havelvats 4</vt:lpstr>
      <vt:lpstr>Havelvats 5</vt:lpstr>
      <vt:lpstr>'Havelvats 1'!Print_Area</vt:lpstr>
      <vt:lpstr>'Havelvats 2 '!Print_Area</vt:lpstr>
      <vt:lpstr>'Havelvats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https://mul2.gov.am/tasks/864187/oneclick/havelvacner.xlsx?token=814dae513ce5e1f1d4edd41a3e4ef72c</cp:keywords>
  <cp:lastModifiedBy>Hasmik Aperyan</cp:lastModifiedBy>
  <cp:lastPrinted>2023-09-06T05:50:39Z</cp:lastPrinted>
  <dcterms:created xsi:type="dcterms:W3CDTF">2021-08-23T10:50:47Z</dcterms:created>
  <dcterms:modified xsi:type="dcterms:W3CDTF">2023-10-11T13:12:52Z</dcterms:modified>
</cp:coreProperties>
</file>