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tabRatio="847" activeTab="1"/>
  </bookViews>
  <sheets>
    <sheet name="Հավելված N 1" sheetId="27" r:id="rId1"/>
    <sheet name="Հավելված N 2" sheetId="32" r:id="rId2"/>
    <sheet name="Հավելված N 3" sheetId="55" r:id="rId3"/>
    <sheet name="Հավելված N 4" sheetId="56" r:id="rId4"/>
    <sheet name="Հավելված N 5" sheetId="29" r:id="rId5"/>
    <sheet name="Հավելված N 6" sheetId="66" r:id="rId6"/>
    <sheet name="Հավելված N 7" sheetId="54" r:id="rId7"/>
    <sheet name="Հավելված 8" sheetId="67" r:id="rId8"/>
  </sheets>
  <definedNames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54" l="1"/>
  <c r="G41" i="55" s="1"/>
  <c r="I33" i="54"/>
  <c r="E25" i="56"/>
  <c r="D18" i="56"/>
  <c r="D19" i="56"/>
  <c r="D20" i="56"/>
  <c r="D21" i="56"/>
  <c r="D22" i="56"/>
  <c r="D23" i="56"/>
  <c r="D24" i="56"/>
  <c r="D17" i="56"/>
  <c r="G60" i="55"/>
  <c r="G17" i="55" l="1"/>
  <c r="D22" i="55"/>
  <c r="F21" i="56" s="1"/>
  <c r="E21" i="56" s="1"/>
  <c r="E78" i="56" l="1"/>
  <c r="D101" i="56"/>
  <c r="D102" i="56"/>
  <c r="D68" i="56"/>
  <c r="E69" i="55"/>
  <c r="F69" i="55"/>
  <c r="H69" i="55"/>
  <c r="I26" i="54"/>
  <c r="I25" i="54"/>
  <c r="I24" i="54"/>
  <c r="I23" i="54"/>
  <c r="G93" i="55" l="1"/>
  <c r="G69" i="55" s="1"/>
  <c r="I22" i="54"/>
  <c r="I21" i="54" s="1"/>
  <c r="G59" i="55"/>
  <c r="D69" i="55"/>
  <c r="D93" i="55" l="1"/>
  <c r="F102" i="56" s="1"/>
  <c r="D92" i="55"/>
  <c r="F101" i="56" s="1"/>
  <c r="D89" i="56"/>
  <c r="D90" i="56"/>
  <c r="D91" i="56"/>
  <c r="D92" i="56"/>
  <c r="E36" i="56"/>
  <c r="D82" i="55"/>
  <c r="F91" i="56" s="1"/>
  <c r="D83" i="55"/>
  <c r="F92" i="56" s="1"/>
  <c r="D105" i="56" l="1"/>
  <c r="D106" i="56"/>
  <c r="D107" i="56"/>
  <c r="D104" i="56"/>
  <c r="E103" i="56"/>
  <c r="D50" i="56"/>
  <c r="E36" i="55"/>
  <c r="I34" i="54"/>
  <c r="I31" i="54"/>
  <c r="D80" i="56"/>
  <c r="D81" i="56"/>
  <c r="D82" i="56"/>
  <c r="D83" i="56"/>
  <c r="D84" i="56"/>
  <c r="D85" i="56"/>
  <c r="D86" i="56"/>
  <c r="D87" i="56"/>
  <c r="D88" i="56"/>
  <c r="D93" i="56"/>
  <c r="D94" i="56"/>
  <c r="D95" i="56"/>
  <c r="D96" i="56"/>
  <c r="D97" i="56"/>
  <c r="D98" i="56"/>
  <c r="D99" i="56"/>
  <c r="D100" i="56"/>
  <c r="D79" i="56"/>
  <c r="D71" i="56"/>
  <c r="D72" i="56"/>
  <c r="D70" i="56"/>
  <c r="E58" i="56"/>
  <c r="E56" i="56" s="1"/>
  <c r="E51" i="56"/>
  <c r="E41" i="56"/>
  <c r="D43" i="56"/>
  <c r="D42" i="56"/>
  <c r="G39" i="55" l="1"/>
  <c r="D40" i="56"/>
  <c r="D49" i="56"/>
  <c r="E48" i="56" s="1"/>
  <c r="D39" i="56"/>
  <c r="D38" i="56"/>
  <c r="D37" i="56"/>
  <c r="E46" i="56"/>
  <c r="E44" i="56" l="1"/>
  <c r="G39" i="32" s="1"/>
  <c r="G38" i="32" s="1"/>
  <c r="G37" i="32" s="1"/>
  <c r="G36" i="32" s="1"/>
  <c r="G35" i="32" s="1"/>
  <c r="G33" i="32" s="1"/>
  <c r="D25" i="66" s="1"/>
  <c r="E26" i="56"/>
  <c r="F46" i="55"/>
  <c r="G46" i="55"/>
  <c r="H46" i="55"/>
  <c r="E94" i="55"/>
  <c r="E64" i="55"/>
  <c r="F60" i="55"/>
  <c r="F59" i="55" s="1"/>
  <c r="H60" i="55"/>
  <c r="H59" i="55" s="1"/>
  <c r="E60" i="55"/>
  <c r="E59" i="55" s="1"/>
  <c r="F51" i="55"/>
  <c r="F49" i="55" s="1"/>
  <c r="G51" i="55"/>
  <c r="G49" i="55" s="1"/>
  <c r="H51" i="55"/>
  <c r="H49" i="55" s="1"/>
  <c r="E51" i="55"/>
  <c r="E49" i="55" s="1"/>
  <c r="F43" i="55"/>
  <c r="G43" i="55"/>
  <c r="H43" i="55"/>
  <c r="E43" i="55"/>
  <c r="F36" i="55"/>
  <c r="H36" i="55"/>
  <c r="F26" i="55"/>
  <c r="G26" i="55"/>
  <c r="H26" i="55"/>
  <c r="E26" i="55"/>
  <c r="F17" i="55"/>
  <c r="H17" i="55"/>
  <c r="E17" i="55"/>
  <c r="E57" i="55" l="1"/>
  <c r="D59" i="55"/>
  <c r="F68" i="56" s="1"/>
  <c r="F15" i="55"/>
  <c r="H15" i="55"/>
  <c r="E15" i="55"/>
  <c r="I35" i="54"/>
  <c r="I32" i="54"/>
  <c r="I30" i="54" s="1"/>
  <c r="I29" i="54" l="1"/>
  <c r="I28" i="54" s="1"/>
  <c r="I27" i="54" s="1"/>
  <c r="F47" i="56"/>
  <c r="F46" i="56" s="1"/>
  <c r="D38" i="55"/>
  <c r="F38" i="56" s="1"/>
  <c r="D37" i="55"/>
  <c r="F37" i="56" s="1"/>
  <c r="D91" i="55" l="1"/>
  <c r="F100" i="56" s="1"/>
  <c r="D90" i="55"/>
  <c r="F99" i="56" s="1"/>
  <c r="D89" i="55"/>
  <c r="F98" i="56" s="1"/>
  <c r="D88" i="55"/>
  <c r="F97" i="56" s="1"/>
  <c r="D87" i="55"/>
  <c r="F96" i="56" s="1"/>
  <c r="D86" i="55"/>
  <c r="F95" i="56" s="1"/>
  <c r="D85" i="55"/>
  <c r="F94" i="56" s="1"/>
  <c r="D84" i="55"/>
  <c r="F93" i="56" s="1"/>
  <c r="D81" i="55"/>
  <c r="F90" i="56" s="1"/>
  <c r="D80" i="55"/>
  <c r="F89" i="56" s="1"/>
  <c r="D79" i="55"/>
  <c r="F88" i="56" s="1"/>
  <c r="D78" i="55"/>
  <c r="F87" i="56" s="1"/>
  <c r="D77" i="55"/>
  <c r="F86" i="56" s="1"/>
  <c r="D76" i="55"/>
  <c r="F85" i="56" s="1"/>
  <c r="D75" i="55"/>
  <c r="F84" i="56" s="1"/>
  <c r="D74" i="55"/>
  <c r="F83" i="56" s="1"/>
  <c r="D73" i="55"/>
  <c r="F82" i="56" s="1"/>
  <c r="D72" i="55"/>
  <c r="F81" i="56" s="1"/>
  <c r="D71" i="55"/>
  <c r="F80" i="56" s="1"/>
  <c r="D70" i="55"/>
  <c r="F79" i="56" s="1"/>
  <c r="F78" i="56" l="1"/>
  <c r="D98" i="55"/>
  <c r="F107" i="56" s="1"/>
  <c r="D97" i="55"/>
  <c r="F106" i="56" s="1"/>
  <c r="D96" i="55"/>
  <c r="F105" i="56" s="1"/>
  <c r="D95" i="55"/>
  <c r="F104" i="56" s="1"/>
  <c r="H94" i="55"/>
  <c r="G94" i="55"/>
  <c r="F94" i="55"/>
  <c r="D45" i="55"/>
  <c r="F43" i="56" s="1"/>
  <c r="D44" i="55"/>
  <c r="F42" i="56" s="1"/>
  <c r="F103" i="56" l="1"/>
  <c r="F41" i="56"/>
  <c r="D43" i="55"/>
  <c r="D94" i="55"/>
  <c r="D63" i="55"/>
  <c r="F72" i="56" s="1"/>
  <c r="E72" i="56" s="1"/>
  <c r="D62" i="55"/>
  <c r="F71" i="56" s="1"/>
  <c r="E71" i="56" s="1"/>
  <c r="D61" i="55"/>
  <c r="F70" i="56" s="1"/>
  <c r="D25" i="55"/>
  <c r="F24" i="56" s="1"/>
  <c r="E24" i="56" s="1"/>
  <c r="D24" i="55"/>
  <c r="F23" i="56" s="1"/>
  <c r="E23" i="56" s="1"/>
  <c r="D23" i="55"/>
  <c r="F22" i="56" s="1"/>
  <c r="E22" i="56" s="1"/>
  <c r="D21" i="55"/>
  <c r="F20" i="56" s="1"/>
  <c r="E20" i="56" s="1"/>
  <c r="D20" i="55"/>
  <c r="F19" i="56" s="1"/>
  <c r="E19" i="56" s="1"/>
  <c r="D19" i="55"/>
  <c r="F18" i="56" s="1"/>
  <c r="E18" i="56" s="1"/>
  <c r="D18" i="55"/>
  <c r="F17" i="56" s="1"/>
  <c r="E17" i="56" s="1"/>
  <c r="E16" i="56" s="1"/>
  <c r="E14" i="56" s="1"/>
  <c r="E12" i="56" l="1"/>
  <c r="G32" i="32"/>
  <c r="F69" i="56"/>
  <c r="E70" i="56"/>
  <c r="F16" i="56"/>
  <c r="D17" i="55"/>
  <c r="D60" i="55"/>
  <c r="D62" i="56"/>
  <c r="D55" i="55"/>
  <c r="F62" i="56" s="1"/>
  <c r="E73" i="56" l="1"/>
  <c r="E69" i="56"/>
  <c r="E68" i="56" s="1"/>
  <c r="D63" i="56"/>
  <c r="D61" i="56"/>
  <c r="D60" i="56"/>
  <c r="D59" i="56"/>
  <c r="E66" i="56" l="1"/>
  <c r="G57" i="32"/>
  <c r="D28" i="56"/>
  <c r="D29" i="56"/>
  <c r="D30" i="56"/>
  <c r="D31" i="56"/>
  <c r="D32" i="56"/>
  <c r="D33" i="56"/>
  <c r="D34" i="56"/>
  <c r="D35" i="56"/>
  <c r="I20" i="54"/>
  <c r="F64" i="55" l="1"/>
  <c r="H64" i="55"/>
  <c r="D56" i="55"/>
  <c r="F63" i="56" s="1"/>
  <c r="F57" i="55" l="1"/>
  <c r="F13" i="55" s="1"/>
  <c r="H57" i="55"/>
  <c r="H13" i="55" s="1"/>
  <c r="D54" i="55"/>
  <c r="F61" i="56" s="1"/>
  <c r="D53" i="55"/>
  <c r="F60" i="56" s="1"/>
  <c r="D52" i="55" l="1"/>
  <c r="F59" i="56" s="1"/>
  <c r="F58" i="56" s="1"/>
  <c r="F56" i="56" s="1"/>
  <c r="D35" i="55"/>
  <c r="F35" i="56" s="1"/>
  <c r="E54" i="56" l="1"/>
  <c r="G56" i="32" l="1"/>
  <c r="G55" i="32" s="1"/>
  <c r="G54" i="32" s="1"/>
  <c r="G53" i="32" s="1"/>
  <c r="G51" i="32" s="1"/>
  <c r="D77" i="56"/>
  <c r="D76" i="56"/>
  <c r="D75" i="56"/>
  <c r="D74" i="56"/>
  <c r="G49" i="32" l="1"/>
  <c r="D35" i="27" s="1"/>
  <c r="D46" i="29" s="1"/>
  <c r="D59" i="66"/>
  <c r="D68" i="55"/>
  <c r="F77" i="56" s="1"/>
  <c r="G64" i="55" l="1"/>
  <c r="G57" i="55" s="1"/>
  <c r="D67" i="55"/>
  <c r="F76" i="56" s="1"/>
  <c r="D66" i="55"/>
  <c r="F75" i="56" s="1"/>
  <c r="D65" i="55"/>
  <c r="F74" i="56" s="1"/>
  <c r="F73" i="56" l="1"/>
  <c r="D27" i="56"/>
  <c r="I19" i="54" l="1"/>
  <c r="D31" i="55"/>
  <c r="F31" i="56" s="1"/>
  <c r="I18" i="54"/>
  <c r="D41" i="55"/>
  <c r="F49" i="56" s="1"/>
  <c r="I17" i="54"/>
  <c r="I16" i="54" s="1"/>
  <c r="G40" i="55" l="1"/>
  <c r="D40" i="55" s="1"/>
  <c r="F39" i="56" s="1"/>
  <c r="D34" i="55"/>
  <c r="F34" i="56" s="1"/>
  <c r="G42" i="55"/>
  <c r="D42" i="55" s="1"/>
  <c r="F40" i="56" s="1"/>
  <c r="D30" i="55"/>
  <c r="F30" i="56" s="1"/>
  <c r="D29" i="55"/>
  <c r="F29" i="56" s="1"/>
  <c r="D33" i="55"/>
  <c r="F33" i="56" s="1"/>
  <c r="D32" i="55"/>
  <c r="F32" i="56" s="1"/>
  <c r="D28" i="55"/>
  <c r="F28" i="56" s="1"/>
  <c r="G36" i="55" l="1"/>
  <c r="D39" i="55"/>
  <c r="D51" i="55"/>
  <c r="D27" i="55"/>
  <c r="F27" i="56" s="1"/>
  <c r="F26" i="56" s="1"/>
  <c r="G15" i="55" l="1"/>
  <c r="G13" i="55" s="1"/>
  <c r="D36" i="55"/>
  <c r="F36" i="56"/>
  <c r="F14" i="56" s="1"/>
  <c r="F50" i="56"/>
  <c r="D26" i="55"/>
  <c r="D64" i="55"/>
  <c r="F48" i="56" l="1"/>
  <c r="H32" i="32"/>
  <c r="H31" i="32" s="1"/>
  <c r="H30" i="32" s="1"/>
  <c r="H29" i="32" s="1"/>
  <c r="H28" i="32" s="1"/>
  <c r="H26" i="32" s="1"/>
  <c r="E48" i="66" s="1"/>
  <c r="D49" i="55"/>
  <c r="G31" i="32"/>
  <c r="G30" i="32" s="1"/>
  <c r="G29" i="32" s="1"/>
  <c r="G28" i="32" s="1"/>
  <c r="G26" i="32" s="1"/>
  <c r="F44" i="56" l="1"/>
  <c r="F12" i="56" s="1"/>
  <c r="G24" i="32"/>
  <c r="D23" i="27" s="1"/>
  <c r="D48" i="66"/>
  <c r="D15" i="55"/>
  <c r="H39" i="32" l="1"/>
  <c r="H38" i="32" s="1"/>
  <c r="H37" i="32" s="1"/>
  <c r="H36" i="32" s="1"/>
  <c r="H35" i="32" s="1"/>
  <c r="H33" i="32" s="1"/>
  <c r="E25" i="66" s="1"/>
  <c r="H24" i="32"/>
  <c r="E23" i="27" s="1"/>
  <c r="E25" i="29" s="1"/>
  <c r="D25" i="29"/>
  <c r="G48" i="32"/>
  <c r="G47" i="32" s="1"/>
  <c r="G46" i="32" s="1"/>
  <c r="G45" i="32" s="1"/>
  <c r="G44" i="32" s="1"/>
  <c r="G42" i="32" s="1"/>
  <c r="G40" i="32" s="1"/>
  <c r="D92" i="66" l="1"/>
  <c r="F66" i="56"/>
  <c r="H66" i="32" l="1"/>
  <c r="H65" i="32" s="1"/>
  <c r="H64" i="32" s="1"/>
  <c r="H63" i="32" s="1"/>
  <c r="H62" i="32" s="1"/>
  <c r="H60" i="32" s="1"/>
  <c r="G11" i="55"/>
  <c r="F11" i="55"/>
  <c r="H58" i="32" l="1"/>
  <c r="E41" i="27" s="1"/>
  <c r="E57" i="29" s="1"/>
  <c r="E70" i="66"/>
  <c r="G66" i="32"/>
  <c r="G65" i="32" s="1"/>
  <c r="G64" i="32" s="1"/>
  <c r="G63" i="32" s="1"/>
  <c r="G62" i="32" s="1"/>
  <c r="G60" i="32" s="1"/>
  <c r="D57" i="55"/>
  <c r="E48" i="55" s="1"/>
  <c r="E46" i="55" l="1"/>
  <c r="D48" i="55"/>
  <c r="F53" i="56" s="1"/>
  <c r="G58" i="32"/>
  <c r="G22" i="32" s="1"/>
  <c r="G20" i="32" s="1"/>
  <c r="D70" i="66"/>
  <c r="E64" i="56"/>
  <c r="E10" i="56" s="1"/>
  <c r="E13" i="55" l="1"/>
  <c r="E11" i="55" s="1"/>
  <c r="D46" i="55"/>
  <c r="F51" i="56"/>
  <c r="H48" i="32"/>
  <c r="H47" i="32" s="1"/>
  <c r="H46" i="32" s="1"/>
  <c r="H45" i="32" s="1"/>
  <c r="H44" i="32" s="1"/>
  <c r="H42" i="32" s="1"/>
  <c r="H40" i="32" s="1"/>
  <c r="D41" i="27"/>
  <c r="D57" i="29" s="1"/>
  <c r="F64" i="56"/>
  <c r="E29" i="27" l="1"/>
  <c r="E92" i="66"/>
  <c r="D29" i="27"/>
  <c r="D16" i="27" s="1"/>
  <c r="D14" i="27" s="1"/>
  <c r="G18" i="32"/>
  <c r="G16" i="32" s="1"/>
  <c r="G14" i="32" s="1"/>
  <c r="G13" i="32" s="1"/>
  <c r="G11" i="32" s="1"/>
  <c r="D13" i="55"/>
  <c r="D12" i="27" l="1"/>
  <c r="E35" i="29"/>
  <c r="D35" i="29"/>
  <c r="H11" i="55"/>
  <c r="D11" i="55" s="1"/>
  <c r="H57" i="32" l="1"/>
  <c r="H56" i="32" s="1"/>
  <c r="H55" i="32" s="1"/>
  <c r="H54" i="32" s="1"/>
  <c r="H53" i="32" s="1"/>
  <c r="H51" i="32" s="1"/>
  <c r="I15" i="54"/>
  <c r="I14" i="54" s="1"/>
  <c r="I13" i="54" l="1"/>
  <c r="F54" i="56"/>
  <c r="F10" i="56" s="1"/>
  <c r="E59" i="66"/>
  <c r="H49" i="32"/>
  <c r="H22" i="32" l="1"/>
  <c r="H20" i="32" s="1"/>
  <c r="H18" i="32" s="1"/>
  <c r="H16" i="32" s="1"/>
  <c r="H14" i="32" s="1"/>
  <c r="H13" i="32" s="1"/>
  <c r="H11" i="32" s="1"/>
  <c r="E35" i="27"/>
  <c r="E46" i="29" l="1"/>
  <c r="E16" i="27"/>
  <c r="E14" i="27" s="1"/>
  <c r="E12" i="27" s="1"/>
</calcChain>
</file>

<file path=xl/sharedStrings.xml><?xml version="1.0" encoding="utf-8"?>
<sst xmlns="http://schemas.openxmlformats.org/spreadsheetml/2006/main" count="635" uniqueCount="230">
  <si>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</si>
  <si>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</si>
  <si>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</si>
  <si>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</si>
  <si>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</si>
  <si>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</si>
  <si>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</si>
  <si>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</si>
  <si>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</si>
  <si>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</si>
  <si>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</si>
  <si>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</si>
  <si>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</si>
  <si>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</si>
  <si>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</si>
  <si>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</si>
  <si>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</si>
  <si>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</si>
  <si>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</si>
  <si>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</si>
  <si>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</si>
  <si>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</si>
  <si>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</si>
  <si>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</si>
  <si>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</si>
  <si>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</si>
  <si>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</si>
  <si>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</si>
  <si>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</si>
  <si>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</si>
  <si>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</si>
  <si>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</si>
  <si>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</si>
  <si>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</si>
  <si>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</si>
  <si>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</si>
  <si>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</si>
  <si>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</si>
  <si>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</si>
  <si>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</si>
  <si>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</si>
  <si>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</si>
  <si>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</si>
  <si>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Հավելված N 4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</si>
  <si>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</si>
  <si>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</si>
  <si>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</si>
  <si>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</si>
  <si>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</si>
  <si>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</si>
  <si>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</si>
  <si>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</si>
  <si>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ՀՀ կառավարություն</t>
  </si>
  <si>
    <t>Ծրագրի դասիչը</t>
  </si>
  <si>
    <t xml:space="preserve"> ՈՉ ՖԻՆԱՆՍԱԿԱՆ ԱԿՏԻՎՆԵՐԻ ԳԾՈՎ ԾԱԽՍԵՐ</t>
  </si>
  <si>
    <t xml:space="preserve"> Ակտիվն օգտագործող կազմակերպությունների անվանում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</si>
  <si>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</si>
  <si>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</si>
  <si>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</si>
  <si>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</si>
  <si>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</si>
  <si>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</si>
  <si>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</si>
  <si>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</si>
  <si>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</si>
  <si>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</si>
  <si>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</si>
  <si>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</si>
  <si>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</si>
  <si>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</si>
  <si>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</si>
  <si>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</si>
  <si>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</si>
  <si>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</si>
  <si>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</si>
  <si>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</si>
  <si>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01</t>
  </si>
  <si>
    <t>ՀՀ կառավարության  2023 թվականի</t>
  </si>
  <si>
    <t xml:space="preserve">ՀՀ կառավարության  2023 թվականի </t>
  </si>
  <si>
    <t>Դաս N 01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</si>
  <si>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</si>
  <si>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</si>
  <si>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</si>
  <si>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Բաժին N 09</t>
  </si>
  <si>
    <t>Խումբ N 06</t>
  </si>
  <si>
    <t>Կրթությանը տրամադրվող օժանդակ ծառայություններ</t>
  </si>
  <si>
    <t>դրամ</t>
  </si>
  <si>
    <t xml:space="preserve"> ՄԱՍ III. ԾԱՌԱՅՈՒԹՅՈՒՆՆԵՐ</t>
  </si>
  <si>
    <t>ԳՀ</t>
  </si>
  <si>
    <t xml:space="preserve">Ցուցանիշների փոփոխությունը (ավելացումները նշված են դրական նշանով, իսկ նվազեցումները՝ փակագծերում)  </t>
  </si>
  <si>
    <t>ՀՀ քաղաքաշինության կոմիտե</t>
  </si>
  <si>
    <t>ՀԱՅԱՍՏԱՆԻ ՀԱՆՐԱՊԵՏՈՒԹՅԱՆ ԿԱՌԱՎԱՐՈՒԹՅԱՆ 2022 ԹՎԱԿԱՆԻ ԴԵԿՏԵՄԲԵՐԻ 29-Ի N2111-Ն ՈՐՈՇՄԱՆ N 3 ԵՎ N 4 ՀԱՎԵԼՎԱԾՆԵՐՈՒՄ ԿԱՏԱՐՎՈՂ  ՓՈՓՈԽՈՒԹՅՈՒՆՆԵՐԸ ԵՎ ԼՐԱՑՈՒՄՆԵՐԸ</t>
  </si>
  <si>
    <t>09</t>
  </si>
  <si>
    <t>06</t>
  </si>
  <si>
    <t xml:space="preserve"> ԿՐԹՈՒԹՅՈՒՆ</t>
  </si>
  <si>
    <t xml:space="preserve"> Կրթությանը տրամադրվող օժանդակ ծառայություններ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</si>
  <si>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</si>
  <si>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</si>
  <si>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Այլ պետական կազմակերպությունների կողմից օգտագործվող ոչ ֆինանսական ակտիվների հետ գործառնություններ </t>
  </si>
  <si>
    <t>Աղյուսակ 9․1.41</t>
  </si>
  <si>
    <t xml:space="preserve">Ցուցանիշների փոփոխությունը (ավելացումները նշված են դրական նշանով, իսկ նվազեցումները փակագծերում)  </t>
  </si>
  <si>
    <t>Փոքրաքանակ երեխաներով համալրված հանրակրթական դպրոցների և կրթահամալիրների մոդուլային շենքերի կառուցում</t>
  </si>
  <si>
    <t xml:space="preserve">  նախագծերի պատրաստում, ծախսերի գնահատում</t>
  </si>
  <si>
    <t xml:space="preserve"> Փոքրաքանակ երեխաներով համալրված հանրակրթական դպրոցների և կրթահամալիրների մոդուլային շենքերի կառուցում</t>
  </si>
  <si>
    <t xml:space="preserve"> փորձաքննության ծառայություններ</t>
  </si>
  <si>
    <t xml:space="preserve"> ՀՀ մարզերում կրթական որակյալ ծառայությունների հասանելիության ապահովման ծրագրի շրջանակներում կրթական կենտրոնների ստեղծում</t>
  </si>
  <si>
    <t>Ապահով դպրոց</t>
  </si>
  <si>
    <t xml:space="preserve"> ԱՅԼ ՀԻՄՆԱԿԱՆ ՄԻՋՈՑՆԵՐ</t>
  </si>
  <si>
    <t xml:space="preserve"> - Նախագծահետազոտական ծախսեր</t>
  </si>
  <si>
    <t xml:space="preserve"> Փոքրաքանակ երեխաներով համալրված հանրակրթական դպրոցների  և կրթահամալիրներ մոդուլային շենքերի կառուցում</t>
  </si>
  <si>
    <t xml:space="preserve"> Կրթական հաստատությունների կառուցում  համայնքային կենտրոնների մոդելով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</si>
  <si>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</si>
  <si>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Հավելված N 5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</si>
  <si>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</si>
  <si>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</si>
  <si>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Փոքրաքանակ երեխաներով համալրված հանրակրթական դպրոցներ </t>
  </si>
  <si>
    <t xml:space="preserve"> Նախագծանախահաշվային փաստաթղթերի քանակ, հատ </t>
  </si>
  <si>
    <t xml:space="preserve"> ՀՀ մարզերում տեղակայված կրթահամալիրներ</t>
  </si>
  <si>
    <t xml:space="preserve">Հավելված N 7 </t>
  </si>
  <si>
    <t>Աղյուսակ 9․1.58</t>
  </si>
  <si>
    <t xml:space="preserve">ՀԱՅԱՍՏԱՆԻ ՀԱՆՐԱՊԵՏՈՒԹՅԱՆ ԿԱՌԱՎԱՐՈՒԹՅԱՆ 2022 ԹՎԱԿԱՆԻ ԴԵԿՏԵՄԲԵՐԻ 29-Ի N 2111-Ն ՈՐՈՇՄԱՆ N 9 ՀԱՎԵԼՎԱԾԻ N 9.13 ԱՂՅՈՒՍԱԿՈՒՄ ԿԱՏԱՐՎՈՂ ՓՈՓՈԽՈՒԹՅՈՒՆՆԵՐԸ ԵՎ ԼՐԱՑՈՒՄՆԵՐԸ </t>
  </si>
  <si>
    <t>Կրթական օբյեկտների շենքային ապահովվածության բարելավում</t>
  </si>
  <si>
    <t>1183-32002</t>
  </si>
  <si>
    <t xml:space="preserve"> Կրթական օբյեկտների շենքային ապահովվածության բարելավում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</si>
  <si>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</si>
  <si>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 Միջոցառման անվանումը` </t>
  </si>
  <si>
    <t xml:space="preserve"> Կրթական օբյեկտների շենքային ապահովվածության բարելավում </t>
  </si>
  <si>
    <t xml:space="preserve"> Նկարագրությունը` 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</si>
  <si>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</si>
  <si>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Միջոցառման տեսակը` </t>
  </si>
  <si>
    <t xml:space="preserve"> Ակտիվն օգտագործող կազմակերպությունների անվանումները </t>
  </si>
  <si>
    <t xml:space="preserve"> Հանրակրթական դպրոցներ </t>
  </si>
  <si>
    <t xml:space="preserve"> Հանրակրթական կրթություն իրականացնող ուսումնական հաստատությունների նոր մարզադահլիճների կառուցում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</si>
  <si>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</si>
  <si>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</si>
  <si>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</si>
  <si>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</si>
  <si>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</si>
  <si>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Ցուցանիշների փոփոխությունը (ավելացումները նշված են դրական նշանով, իսկ նվազեցումները՝  փակագծերում)  </t>
  </si>
  <si>
    <t xml:space="preserve"> Հանրակրթական կրթություն իրականացնող ուսումնական հաստատությունների նոր մարզադահլիճների կառուցում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</si>
  <si>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</si>
  <si>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 xml:space="preserve">  Հանրակրթական դպրոցներ </t>
  </si>
  <si>
    <t>ՀՀ Շիրակի մարզ</t>
  </si>
  <si>
    <t>գ․ Սարատակի միջնակարգ դպրոց</t>
  </si>
  <si>
    <t>գ. Քեթիի կրթահամալիր</t>
  </si>
  <si>
    <t>գ. Հայրենյացի կրթահամալիր</t>
  </si>
  <si>
    <t>գ․ Ամասիայի միջնակարգ դպրոց</t>
  </si>
  <si>
    <t>գ. Բյուրակնի կրթահամալիր</t>
  </si>
  <si>
    <t>գ․ Ջրափիի միջնակարգ դպրոց</t>
  </si>
  <si>
    <t>գ. Բավրայի կրթահամալիր</t>
  </si>
  <si>
    <t>գ․ Շիրակավանի միջնակարգ դպրոց</t>
  </si>
  <si>
    <t>գ․ Երազգավորսի միջնակարգ դպրոց</t>
  </si>
  <si>
    <t>ք. Գյումրու Գ.Սարյանի անվան թիվ 24 հիմնական դպրոց</t>
  </si>
  <si>
    <t>գ․ Մայիսյանի միջնակարգ դպրոց</t>
  </si>
  <si>
    <t>գ․ Փոքր Մանթաշի միջնակարգ դպրոց</t>
  </si>
  <si>
    <t>գ․ Սառնաղբյուրի միջնակարգ դպրոց</t>
  </si>
  <si>
    <t>Հանրակրթական կրթություն իրականացնող ուսումնական հաստատությունների նոր մարզադահլիճների կառուցում</t>
  </si>
  <si>
    <t>գ. Ջաջուռի միջնակարգ դպրոց</t>
  </si>
  <si>
    <t>գ. Կառնուտի միջնակարգ դպրոց</t>
  </si>
  <si>
    <t>գ. Մուսայելյանի միջնակարգ դպրոց</t>
  </si>
  <si>
    <t>գ. Ցողամարգի միջնակարգ դպրոց</t>
  </si>
  <si>
    <t>«ՀԱՅԱUՏԱՆԻ ՀԱՆՐԱՊԵՏՈՒԹՅԱՆ 2023 ԹՎԱԿԱՆԻ ՊԵՏԱԿԱՆ ԲՅՈՒՋԵԻ ՄԱUԻՆ» ՀԱՅԱUՏԱՆԻ ՀԱՆՐԱՊԵՏՈՒԹՅԱՆ OՐԵՆՔԻ N 1 ՀԱՎԵԼՎԱԾԻ N 3 ԱՂՅՈՒՍԱԿՈՒՄ ԿԱՏԱՐՎՈՂ ՓՈՓՈԽՈՒԹՅՈՒՆՆԵՐԸ ԵՎ ԼՐԱՑՈՒՄՆԵՐԸ</t>
  </si>
  <si>
    <t>գ. Սարալանջի միջնակարգ դպրոց</t>
  </si>
  <si>
    <t>ՀՀ Վայոց Ձորի մարզ</t>
  </si>
  <si>
    <t>ք. Վայքի միջնակարգ դպրոց (գ. Վայքի ավագ դպրոցի տեղակայման վայրում)</t>
  </si>
  <si>
    <t>գ. Արենիի մինակարգ դպրոց</t>
  </si>
  <si>
    <t>գ. Արտաբույնքի կրթահամալիր</t>
  </si>
  <si>
    <t>գ. Քարագլխի կրթահամալիր</t>
  </si>
  <si>
    <t>գ. Արփիի կրթահամալիր</t>
  </si>
  <si>
    <t>գ. Մարտիրոսի կրթահամալիր</t>
  </si>
  <si>
    <t>ՀՀ Սյունիքի մարզ</t>
  </si>
  <si>
    <t>Կապան համայնքի Սյունիքի կրթահամալիր</t>
  </si>
  <si>
    <t>Կապան համայնքի Արծվանիկի կրթահամալիր</t>
  </si>
  <si>
    <t>Կապան համայնքի Նորաշենիկի կրթահամալիր</t>
  </si>
  <si>
    <t>Կապան համայնքի Աճանանի կրթահամալիր</t>
  </si>
  <si>
    <t>Կապան համայնքի Գեղանուշի կրթահամալիր</t>
  </si>
  <si>
    <t>Կապան համայնքի Ծավի կրթահամալիր</t>
  </si>
  <si>
    <t>Կապան համայնքի Եղվարդի կրթահամալիր</t>
  </si>
  <si>
    <t>Սիսիան համայնքի Շաղաթի կրթահամալիր</t>
  </si>
  <si>
    <t>Սիսիան համայնքի Անգեղակոթի կրթահամալիր</t>
  </si>
  <si>
    <t>Սիսիան համայնքի Բռնակոթի կրթահամալիր</t>
  </si>
  <si>
    <t>Տաթև համայնքի Շինուհայրի կրթահամալիր</t>
  </si>
  <si>
    <t>Տաթև համայնքի Խոտի կրթահամալիր</t>
  </si>
  <si>
    <t>Գորիս համայնքի Ակների կրթահամալիր</t>
  </si>
  <si>
    <t>Գորիս համայնքի Խնձորեսկի կրթահամալիր</t>
  </si>
  <si>
    <t>Գորիս համայնքի Վերիշենի կրթահամալիր</t>
  </si>
  <si>
    <t>Գորիս համայնքի Քարահունջի կրթահամալիր</t>
  </si>
  <si>
    <t>Քաջարան համայնքի Ձագիկավանի կրթահամալիր</t>
  </si>
  <si>
    <t>Մեղրի համայնքի Լեհվազի կրթահամալիր</t>
  </si>
  <si>
    <t>Մեղրի համայնքի Շվանիձորի կրթահամալիր</t>
  </si>
  <si>
    <t>Մեղրի համայնքի Ագարակի կրթահամալիր</t>
  </si>
  <si>
    <t xml:space="preserve">«ք. Կապանի թիվ 1 հիմնական դպրոց» ՊՈԱԿ </t>
  </si>
  <si>
    <t>«ք. Կապանի թիվ 6 հիմնական դպրոց» ՊՈԱԿ</t>
  </si>
  <si>
    <t>«ք. Ագարակի միջնակարգ դպրոց» ՊՈԱԿ</t>
  </si>
  <si>
    <t>«գ. Շաղաթի միջնակարգ դպրոց» ՊՈԱԿ</t>
  </si>
  <si>
    <t>«գ. Շինուհայրի միջնակարգ դպրոց» ՊՈԱԿ</t>
  </si>
  <si>
    <t>«գ. Խնձորեսկի միջնակարգ դպրոց» ՊՈԱԿ</t>
  </si>
  <si>
    <t>ՀՀ տարածքային կառավարման և ենթակառուցվածքների նախարարություն</t>
  </si>
  <si>
    <t xml:space="preserve">ՀԱՅԱՍՏԱՆԻ ՀԱՆՐԱՊԵՏՈՒԹՅԱՆ ԿԱՌԱՎԱՐՈՒԹՅԱՆ 2022 ԹՎԱԿԱՆԻ ԴԵԿՏԵՄԲԵՐԻ 29-Ի N 2111-Ն N 10 ՀԱՎԵԼՎԱԾՈՒՄ ԿԱՏԱՐՎՈՂ  ԼՐԱՑՈՒՄՆԵՐԸ
</t>
  </si>
  <si>
    <t>Ցուցանիշների փոփոխությունը (ավելացումները նշված են դրական նշանով)</t>
  </si>
  <si>
    <t>ՀՀ տարարծքային կառավարման և ենթակառուցվածքների նախարարություն</t>
  </si>
  <si>
    <t xml:space="preserve">ՀԱՅԱՍՏԱՆԻ ՀԱՆՐԱՊԵՏՈՒԹՅԱՆ ԿԱՌԱՎԱՐՈՒԹՅԱՆ 2022 ԹՎԱԿԱՆԻ ԴԵԿՏԵՄԲԵՐԻ 29-Ի N 2111-Ն ՈՐՈՇՄԱՆ N 9.1 ՀԱՎԵԼՎԱԾԻ  N 9.1.7, 9.1.41 ԵՎ 9.1.58 ԱՂՅՈՒՍԱԿՆԵՐՈՒՄ ԿԱՏԱՐՎՈՂ ՓՈՓՈԽՈՒԹՅՈՒՆՆԵՐԸ ԵՎ ԼՐԱՑՈՒՄՆԵՐԸ </t>
  </si>
  <si>
    <t>Աղյուսակ 9․1.7</t>
  </si>
  <si>
    <t>ՑԱՆԿ՝
ԱՅՆ ՀԱՍՏԱՏՈՒԹՅՈՒՆՆԵՐԻ, ՈՐՈՆՑ ԿԱՌՈՒՑՄԱՆ ԱՇԽԱՏԱՆՔՆԵՐԻ, ՆԱԽԱԳԾԱՆԱԽԱՀԱՇՎԱՅԻՆ ՓԱՍՏԱԹՂԹԵՐԻ ՄՇԱԿՄԱՆ, ՏԵՂԱԿԱՊՄԱՆ ԵՎ ՓՈՐՁԱՔՆՆՈՒԹՅԱՆ ԾԱՌԱՅՈՒԹՅՈՒՆՆԵՐԻ ՊԱՏՎԻՐԱՏՈՒ ՀԱՆԴԻՍԱՆՈՒՄ Է ՀԱՅԱՍՏԱՆԻ ՏԱՐԱԾՔԱՅԻՆ ԶԱՐԳԱՑՄԱՆ ՀԻՄՆԱԴՐԱՄԸ</t>
  </si>
  <si>
    <t>№</t>
  </si>
  <si>
    <t>ՄԱՐԶԸ</t>
  </si>
  <si>
    <t>ՀԱՍՏԱՏՈՒԹՅԱՆ ԱՆՎԱՆՈՒՄԸ</t>
  </si>
  <si>
    <t>Շիրակ</t>
  </si>
  <si>
    <t>Սյունիք</t>
  </si>
  <si>
    <t>Վայոց Ձոր</t>
  </si>
  <si>
    <t>Տաթև համայնքի Տաթևի կրթահամալիր</t>
  </si>
  <si>
    <t>Տաթև համայնքի Հալիձորի կրթահամալիր</t>
  </si>
  <si>
    <t>Սիսիան համայնքի Շաքիի կրթահամալիր</t>
  </si>
  <si>
    <t>144 տեղ հզորությամբ մոդուլային կրթահամալիրի կառուցման նախագծի լրամշակում (վերափոխում 200 տեղ հզորության)</t>
  </si>
  <si>
    <t>1183-32013</t>
  </si>
  <si>
    <t>ՀՄԱ</t>
  </si>
  <si>
    <t>ՀՀ Արարատի մարզ</t>
  </si>
  <si>
    <t>Ջրաշեն բնակավայրի միջնակարգ դպրոց</t>
  </si>
  <si>
    <t>Գեղանիստ բնակավայրի միջնակարգ դպրոց</t>
  </si>
  <si>
    <t>Ոսկետափ բնակավայրի միջնակարգ դպրոց</t>
  </si>
  <si>
    <t>Ջրահովիտ բնակավայրի միջնակարգ դպրոց</t>
  </si>
  <si>
    <t>Արտաշատի թիվ 1 հիմնական դպրոց</t>
  </si>
  <si>
    <t>Վերին Դվին բնակավայրի միջնակարգ դպրոց</t>
  </si>
  <si>
    <t>Գետազատ բնակավայրի միջնակարգ դպրոց</t>
  </si>
  <si>
    <t>Այգեստան բնակավայրի միջնակարգ դպրոց</t>
  </si>
  <si>
    <t>Արարատ գյուղի միջնակարգ դպրոց</t>
  </si>
  <si>
    <t>Պարույր Սևակ բնակավայրի կրթահամալիր</t>
  </si>
  <si>
    <t>Լուսաշող բնակավայրի կրթահամալիր</t>
  </si>
  <si>
    <t>Նոր կյուրին բնակավայրի կրթահամալիր</t>
  </si>
  <si>
    <t>Արարատ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</si>
</sst>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-* #,##0.0\ _р_._-;\-* #,##0.0\ _р_._-;_-* &quot;-&quot;?\ _р_._-;_-@_-"/>
    <numFmt numFmtId="175" formatCode="_-* #,##0.00\ _р_._-;\-* #,##0.00\ _р_._-;_-* &quot;-&quot;??\ _р_._-;_-@_-"/>
    <numFmt numFmtId="176" formatCode="0.000%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i/>
      <sz val="12"/>
      <color theme="1"/>
      <name val="Calibri"/>
      <family val="2"/>
      <charset val="204"/>
      <scheme val="minor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b/>
      <sz val="12"/>
      <name val="Calibri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030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2" applyNumberFormat="0" applyAlignment="0" applyProtection="0"/>
    <xf numFmtId="0" fontId="25" fillId="7" borderId="13" applyNumberFormat="0" applyAlignment="0" applyProtection="0"/>
    <xf numFmtId="0" fontId="26" fillId="7" borderId="12" applyNumberFormat="0" applyAlignment="0" applyProtection="0"/>
    <xf numFmtId="0" fontId="27" fillId="0" borderId="14" applyNumberFormat="0" applyFill="0" applyAlignment="0" applyProtection="0"/>
    <xf numFmtId="0" fontId="28" fillId="8" borderId="15" applyNumberFormat="0" applyAlignment="0" applyProtection="0"/>
    <xf numFmtId="0" fontId="29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7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6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9" applyNumberFormat="0" applyFill="0" applyAlignment="0" applyProtection="0"/>
    <xf numFmtId="0" fontId="34" fillId="25" borderId="0" applyNumberFormat="0" applyBorder="0" applyAlignment="0" applyProtection="0"/>
    <xf numFmtId="0" fontId="42" fillId="0" borderId="11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4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2" applyNumberFormat="0" applyAlignment="0" applyProtection="0"/>
    <xf numFmtId="0" fontId="39" fillId="3" borderId="0" applyNumberFormat="0" applyBorder="0" applyAlignment="0" applyProtection="0"/>
    <xf numFmtId="0" fontId="46" fillId="7" borderId="13" applyNumberFormat="0" applyAlignment="0" applyProtection="0"/>
    <xf numFmtId="0" fontId="43" fillId="6" borderId="12" applyNumberFormat="0" applyAlignment="0" applyProtection="0"/>
    <xf numFmtId="0" fontId="41" fillId="0" borderId="10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5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7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8" applyNumberFormat="0" applyAlignment="0" applyProtection="0"/>
    <xf numFmtId="0" fontId="56" fillId="53" borderId="19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0" applyNumberFormat="0" applyFill="0" applyAlignment="0" applyProtection="0"/>
    <xf numFmtId="0" fontId="60" fillId="0" borderId="21" applyNumberFormat="0" applyFill="0" applyAlignment="0" applyProtection="0"/>
    <xf numFmtId="0" fontId="61" fillId="0" borderId="22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8" applyNumberFormat="0" applyAlignment="0" applyProtection="0"/>
    <xf numFmtId="0" fontId="63" fillId="0" borderId="23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4" applyNumberFormat="0" applyFont="0" applyAlignment="0" applyProtection="0"/>
    <xf numFmtId="0" fontId="65" fillId="52" borderId="25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6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6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6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1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1" fillId="0" borderId="32">
      <protection locked="0"/>
    </xf>
    <xf numFmtId="173" fontId="82" fillId="56" borderId="32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90" fillId="0" borderId="0"/>
    <xf numFmtId="43" fontId="90" fillId="0" borderId="0" applyFont="0" applyFill="0" applyBorder="0" applyAlignment="0" applyProtection="0"/>
    <xf numFmtId="175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</cellStyleXfs>
  <cellXfs count="311">
    <xf numFmtId="0" fontId="0" fillId="0" borderId="0" xfId="0"/>
    <xf numFmtId="0" fontId="73" fillId="2" borderId="0" xfId="0" applyFont="1" applyFill="1"/>
    <xf numFmtId="169" fontId="16" fillId="2" borderId="27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165" fontId="16" fillId="2" borderId="27" xfId="0" applyNumberFormat="1" applyFont="1" applyFill="1" applyBorder="1" applyAlignment="1">
      <alignment horizontal="left" vertical="top" wrapText="1"/>
    </xf>
    <xf numFmtId="0" fontId="16" fillId="2" borderId="27" xfId="0" applyFont="1" applyFill="1" applyBorder="1" applyAlignment="1">
      <alignment horizontal="left" vertical="top" wrapText="1"/>
    </xf>
    <xf numFmtId="166" fontId="72" fillId="2" borderId="27" xfId="7" applyNumberFormat="1" applyFont="1" applyFill="1" applyBorder="1" applyAlignment="1">
      <alignment horizontal="center" vertical="center" wrapText="1"/>
    </xf>
    <xf numFmtId="169" fontId="72" fillId="2" borderId="27" xfId="7" applyNumberFormat="1" applyFont="1" applyFill="1" applyBorder="1" applyAlignment="1">
      <alignment horizontal="center" vertical="center" wrapText="1"/>
    </xf>
    <xf numFmtId="166" fontId="85" fillId="2" borderId="27" xfId="7" applyNumberFormat="1" applyFont="1" applyFill="1" applyBorder="1" applyAlignment="1">
      <alignment horizontal="center" vertical="center" wrapText="1"/>
    </xf>
    <xf numFmtId="166" fontId="72" fillId="2" borderId="27" xfId="7" applyNumberFormat="1" applyFont="1" applyFill="1" applyBorder="1" applyAlignment="1">
      <alignment vertical="center" wrapText="1"/>
    </xf>
    <xf numFmtId="166" fontId="72" fillId="2" borderId="27" xfId="7" applyNumberFormat="1" applyFont="1" applyFill="1" applyBorder="1" applyAlignment="1">
      <alignment horizontal="right" vertical="center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left" vertical="center"/>
    </xf>
    <xf numFmtId="166" fontId="85" fillId="2" borderId="27" xfId="7" applyNumberFormat="1" applyFont="1" applyFill="1" applyBorder="1" applyAlignment="1">
      <alignment horizontal="right" vertical="center" wrapText="1"/>
    </xf>
    <xf numFmtId="169" fontId="16" fillId="2" borderId="27" xfId="7" applyNumberFormat="1" applyFont="1" applyFill="1" applyBorder="1" applyAlignment="1">
      <alignment horizontal="center" vertical="top" wrapText="1"/>
    </xf>
    <xf numFmtId="0" fontId="72" fillId="2" borderId="27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43" fontId="72" fillId="2" borderId="27" xfId="7" applyNumberFormat="1" applyFont="1" applyFill="1" applyBorder="1" applyAlignment="1">
      <alignment horizontal="center" vertical="center" wrapText="1"/>
    </xf>
    <xf numFmtId="169" fontId="16" fillId="2" borderId="27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7" xfId="0" applyFont="1" applyFill="1" applyBorder="1" applyAlignment="1">
      <alignment horizontal="center" vertical="top" wrapText="1"/>
    </xf>
    <xf numFmtId="0" fontId="72" fillId="2" borderId="27" xfId="0" applyFont="1" applyFill="1" applyBorder="1" applyAlignment="1"/>
    <xf numFmtId="0" fontId="73" fillId="2" borderId="0" xfId="0" applyFont="1" applyFill="1" applyBorder="1"/>
    <xf numFmtId="0" fontId="72" fillId="2" borderId="37" xfId="0" applyFont="1" applyFill="1" applyBorder="1" applyAlignment="1">
      <alignment vertical="top" wrapText="1"/>
    </xf>
    <xf numFmtId="0" fontId="72" fillId="2" borderId="37" xfId="0" applyFont="1" applyFill="1" applyBorder="1" applyAlignment="1">
      <alignment horizontal="left" vertical="top" wrapText="1"/>
    </xf>
    <xf numFmtId="0" fontId="72" fillId="2" borderId="37" xfId="0" applyFont="1" applyFill="1" applyBorder="1" applyAlignment="1">
      <alignment horizontal="left" vertical="center" wrapText="1"/>
    </xf>
    <xf numFmtId="0" fontId="85" fillId="2" borderId="37" xfId="165" applyFont="1" applyFill="1" applyBorder="1" applyAlignment="1">
      <alignment horizontal="left" vertical="top" wrapText="1"/>
    </xf>
    <xf numFmtId="165" fontId="72" fillId="2" borderId="37" xfId="6" applyNumberFormat="1" applyFont="1" applyFill="1" applyBorder="1" applyAlignment="1">
      <alignment horizontal="center" vertical="center"/>
    </xf>
    <xf numFmtId="0" fontId="85" fillId="2" borderId="37" xfId="0" applyFont="1" applyFill="1" applyBorder="1" applyAlignment="1">
      <alignment horizontal="left" vertical="top" wrapText="1"/>
    </xf>
    <xf numFmtId="0" fontId="72" fillId="2" borderId="37" xfId="0" applyFont="1" applyFill="1" applyBorder="1"/>
    <xf numFmtId="0" fontId="16" fillId="2" borderId="38" xfId="0" applyFont="1" applyFill="1" applyBorder="1" applyAlignment="1"/>
    <xf numFmtId="0" fontId="16" fillId="2" borderId="37" xfId="0" applyFont="1" applyFill="1" applyBorder="1" applyAlignment="1">
      <alignment vertical="top" wrapText="1"/>
    </xf>
    <xf numFmtId="0" fontId="72" fillId="2" borderId="38" xfId="0" applyFont="1" applyFill="1" applyBorder="1" applyAlignment="1">
      <alignment horizontal="left" vertical="top" wrapText="1"/>
    </xf>
    <xf numFmtId="0" fontId="87" fillId="2" borderId="37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3" fillId="2" borderId="0" xfId="0" applyNumberFormat="1" applyFont="1" applyFill="1" applyBorder="1"/>
    <xf numFmtId="0" fontId="16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left" vertical="top" wrapText="1"/>
    </xf>
    <xf numFmtId="171" fontId="85" fillId="2" borderId="1" xfId="6" applyNumberFormat="1" applyFont="1" applyFill="1" applyBorder="1" applyAlignment="1">
      <alignment horizontal="right" vertical="top"/>
    </xf>
    <xf numFmtId="0" fontId="72" fillId="2" borderId="0" xfId="0" applyFont="1" applyFill="1" applyAlignment="1">
      <alignment vertical="center"/>
    </xf>
    <xf numFmtId="165" fontId="72" fillId="2" borderId="1" xfId="6" applyNumberFormat="1" applyFont="1" applyFill="1" applyBorder="1" applyAlignment="1">
      <alignment horizontal="right" vertical="center"/>
    </xf>
    <xf numFmtId="168" fontId="72" fillId="2" borderId="0" xfId="0" applyNumberFormat="1" applyFont="1" applyFill="1" applyAlignment="1">
      <alignment vertical="center"/>
    </xf>
    <xf numFmtId="0" fontId="72" fillId="2" borderId="0" xfId="0" applyFont="1" applyFill="1" applyAlignment="1">
      <alignment horizontal="right"/>
    </xf>
    <xf numFmtId="0" fontId="16" fillId="2" borderId="37" xfId="0" applyFont="1" applyFill="1" applyBorder="1" applyAlignment="1">
      <alignment horizontal="center" vertical="center" wrapText="1"/>
    </xf>
    <xf numFmtId="0" fontId="72" fillId="2" borderId="38" xfId="1737" applyFont="1" applyFill="1" applyBorder="1" applyAlignment="1">
      <alignment vertical="center"/>
    </xf>
    <xf numFmtId="0" fontId="72" fillId="2" borderId="39" xfId="1737" applyFont="1" applyFill="1" applyBorder="1" applyAlignment="1">
      <alignment vertical="center"/>
    </xf>
    <xf numFmtId="0" fontId="72" fillId="2" borderId="39" xfId="1737" applyFont="1" applyFill="1" applyBorder="1" applyAlignment="1">
      <alignment horizontal="center" vertical="center"/>
    </xf>
    <xf numFmtId="0" fontId="72" fillId="2" borderId="0" xfId="299" applyFont="1" applyFill="1"/>
    <xf numFmtId="0" fontId="72" fillId="2" borderId="37" xfId="299" applyFont="1" applyFill="1" applyBorder="1" applyAlignment="1">
      <alignment horizontal="center" vertical="center" wrapText="1"/>
    </xf>
    <xf numFmtId="171" fontId="72" fillId="2" borderId="37" xfId="6" applyNumberFormat="1" applyFont="1" applyFill="1" applyBorder="1" applyAlignment="1">
      <alignment horizontal="center" vertical="center"/>
    </xf>
    <xf numFmtId="0" fontId="72" fillId="2" borderId="0" xfId="299" applyFont="1" applyFill="1" applyAlignment="1">
      <alignment horizontal="left" vertical="center" wrapText="1"/>
    </xf>
    <xf numFmtId="175" fontId="72" fillId="2" borderId="0" xfId="2027" applyFont="1" applyFill="1" applyAlignment="1">
      <alignment horizontal="left" vertical="center" wrapText="1"/>
    </xf>
    <xf numFmtId="175" fontId="72" fillId="2" borderId="0" xfId="2027" applyFont="1" applyFill="1"/>
    <xf numFmtId="0" fontId="72" fillId="2" borderId="1" xfId="0" applyFont="1" applyFill="1" applyBorder="1" applyAlignment="1">
      <alignment horizontal="center" vertical="center" wrapText="1"/>
    </xf>
    <xf numFmtId="0" fontId="72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167" fontId="72" fillId="2" borderId="27" xfId="0" applyNumberFormat="1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vertical="top" wrapText="1"/>
    </xf>
    <xf numFmtId="0" fontId="16" fillId="2" borderId="36" xfId="0" applyFont="1" applyFill="1" applyBorder="1" applyAlignment="1">
      <alignment vertical="top" wrapText="1"/>
    </xf>
    <xf numFmtId="165" fontId="72" fillId="2" borderId="0" xfId="0" applyNumberFormat="1" applyFont="1" applyFill="1" applyAlignment="1">
      <alignment horizontal="left" vertical="top" wrapText="1"/>
    </xf>
    <xf numFmtId="0" fontId="72" fillId="2" borderId="27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169" fontId="72" fillId="2" borderId="0" xfId="96" applyNumberFormat="1" applyFont="1" applyFill="1" applyAlignment="1">
      <alignment vertical="top" wrapText="1"/>
    </xf>
    <xf numFmtId="169" fontId="72" fillId="2" borderId="0" xfId="96" applyNumberFormat="1" applyFont="1" applyFill="1" applyAlignment="1">
      <alignment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49" fontId="16" fillId="2" borderId="37" xfId="96" applyNumberFormat="1" applyFont="1" applyFill="1" applyBorder="1" applyAlignment="1">
      <alignment horizontal="center" vertical="center" textRotation="90" wrapText="1"/>
    </xf>
    <xf numFmtId="168" fontId="16" fillId="2" borderId="37" xfId="96" applyNumberFormat="1" applyFont="1" applyFill="1" applyBorder="1" applyAlignment="1">
      <alignment horizontal="center" vertical="center" wrapText="1"/>
    </xf>
    <xf numFmtId="0" fontId="16" fillId="2" borderId="37" xfId="96" applyNumberFormat="1" applyFont="1" applyFill="1" applyBorder="1" applyAlignment="1">
      <alignment horizontal="center" vertical="center" wrapText="1"/>
    </xf>
    <xf numFmtId="165" fontId="16" fillId="2" borderId="37" xfId="6" applyNumberFormat="1" applyFont="1" applyFill="1" applyBorder="1" applyAlignment="1">
      <alignment horizontal="center" vertical="center"/>
    </xf>
    <xf numFmtId="169" fontId="16" fillId="2" borderId="37" xfId="96" applyNumberFormat="1" applyFont="1" applyFill="1" applyBorder="1" applyAlignment="1">
      <alignment horizontal="center" vertical="center" wrapText="1"/>
    </xf>
    <xf numFmtId="0" fontId="72" fillId="2" borderId="37" xfId="96" applyFont="1" applyFill="1" applyBorder="1" applyAlignment="1">
      <alignment horizontal="center" vertical="center" wrapText="1"/>
    </xf>
    <xf numFmtId="0" fontId="91" fillId="2" borderId="37" xfId="96" applyFont="1" applyFill="1" applyBorder="1" applyAlignment="1">
      <alignment horizontal="center" vertical="center" wrapText="1"/>
    </xf>
    <xf numFmtId="168" fontId="72" fillId="2" borderId="37" xfId="96" applyNumberFormat="1" applyFont="1" applyFill="1" applyBorder="1" applyAlignment="1">
      <alignment horizontal="center" vertical="center" wrapText="1"/>
    </xf>
    <xf numFmtId="0" fontId="16" fillId="2" borderId="37" xfId="96" applyFont="1" applyFill="1" applyBorder="1" applyAlignment="1">
      <alignment horizontal="center" vertical="center" wrapText="1"/>
    </xf>
    <xf numFmtId="0" fontId="16" fillId="2" borderId="37" xfId="96" applyFont="1" applyFill="1" applyBorder="1" applyAlignment="1">
      <alignment vertical="center" wrapText="1"/>
    </xf>
    <xf numFmtId="0" fontId="73" fillId="2" borderId="37" xfId="299" applyFont="1" applyFill="1" applyBorder="1" applyAlignment="1">
      <alignment horizontal="center"/>
    </xf>
    <xf numFmtId="166" fontId="92" fillId="2" borderId="37" xfId="223" applyNumberFormat="1" applyFont="1" applyFill="1" applyBorder="1"/>
    <xf numFmtId="166" fontId="85" fillId="2" borderId="37" xfId="223" applyNumberFormat="1" applyFont="1" applyFill="1" applyBorder="1" applyAlignment="1">
      <alignment vertical="center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0" fontId="16" fillId="2" borderId="0" xfId="299" applyFont="1" applyFill="1" applyAlignment="1">
      <alignment vertical="center" wrapText="1"/>
    </xf>
    <xf numFmtId="0" fontId="73" fillId="2" borderId="0" xfId="253" applyFont="1" applyFill="1" applyAlignment="1">
      <alignment horizontal="center"/>
    </xf>
    <xf numFmtId="0" fontId="91" fillId="2" borderId="37" xfId="253" applyFont="1" applyFill="1" applyBorder="1" applyAlignment="1">
      <alignment horizontal="center" vertical="center" wrapText="1"/>
    </xf>
    <xf numFmtId="168" fontId="95" fillId="2" borderId="37" xfId="96" applyNumberFormat="1" applyFont="1" applyFill="1" applyBorder="1" applyAlignment="1">
      <alignment horizontal="center" vertical="center" wrapText="1"/>
    </xf>
    <xf numFmtId="0" fontId="85" fillId="2" borderId="37" xfId="253" applyFont="1" applyFill="1" applyBorder="1" applyAlignment="1">
      <alignment horizontal="center" vertical="center" wrapText="1"/>
    </xf>
    <xf numFmtId="0" fontId="16" fillId="2" borderId="28" xfId="96" applyFont="1" applyFill="1" applyBorder="1" applyAlignment="1">
      <alignment horizontal="center" vertical="center" wrapText="1"/>
    </xf>
    <xf numFmtId="168" fontId="72" fillId="2" borderId="37" xfId="96" applyNumberFormat="1" applyFont="1" applyFill="1" applyBorder="1" applyAlignment="1">
      <alignment vertical="center" wrapText="1"/>
    </xf>
    <xf numFmtId="0" fontId="92" fillId="2" borderId="40" xfId="96" applyFont="1" applyFill="1" applyBorder="1" applyAlignment="1">
      <alignment horizontal="center" vertical="center" wrapText="1"/>
    </xf>
    <xf numFmtId="165" fontId="92" fillId="2" borderId="37" xfId="6" applyNumberFormat="1" applyFont="1" applyFill="1" applyBorder="1" applyAlignment="1">
      <alignment horizontal="center" vertical="center"/>
    </xf>
    <xf numFmtId="0" fontId="73" fillId="2" borderId="37" xfId="0" applyFont="1" applyFill="1" applyBorder="1" applyAlignment="1">
      <alignment horizontal="center"/>
    </xf>
    <xf numFmtId="166" fontId="93" fillId="2" borderId="0" xfId="0" applyNumberFormat="1" applyFont="1" applyFill="1"/>
    <xf numFmtId="0" fontId="93" fillId="2" borderId="0" xfId="0" applyFont="1" applyFill="1"/>
    <xf numFmtId="0" fontId="85" fillId="2" borderId="40" xfId="0" applyFont="1" applyFill="1" applyBorder="1" applyAlignment="1">
      <alignment vertical="center" wrapText="1"/>
    </xf>
    <xf numFmtId="0" fontId="94" fillId="2" borderId="0" xfId="0" applyFont="1" applyFill="1"/>
    <xf numFmtId="0" fontId="73" fillId="2" borderId="37" xfId="253" applyFont="1" applyFill="1" applyBorder="1"/>
    <xf numFmtId="0" fontId="92" fillId="2" borderId="37" xfId="96" applyFont="1" applyFill="1" applyBorder="1" applyAlignment="1">
      <alignment horizontal="left" vertical="center" wrapText="1"/>
    </xf>
    <xf numFmtId="43" fontId="13" fillId="2" borderId="37" xfId="253" applyNumberFormat="1" applyFont="1" applyFill="1" applyBorder="1"/>
    <xf numFmtId="0" fontId="72" fillId="2" borderId="27" xfId="0" applyFont="1" applyFill="1" applyBorder="1" applyAlignment="1">
      <alignment horizontal="center" vertical="center" wrapText="1"/>
    </xf>
    <xf numFmtId="0" fontId="13" fillId="2" borderId="37" xfId="165" applyFont="1" applyFill="1" applyBorder="1" applyAlignment="1">
      <alignment horizontal="center" vertical="center" wrapText="1"/>
    </xf>
    <xf numFmtId="0" fontId="72" fillId="2" borderId="28" xfId="0" applyFont="1" applyFill="1" applyBorder="1" applyAlignment="1"/>
    <xf numFmtId="49" fontId="16" fillId="2" borderId="37" xfId="96" applyNumberFormat="1" applyFont="1" applyFill="1" applyBorder="1" applyAlignment="1">
      <alignment vertical="center" textRotation="90" wrapText="1"/>
    </xf>
    <xf numFmtId="0" fontId="72" fillId="57" borderId="37" xfId="0" applyFont="1" applyFill="1" applyBorder="1" applyAlignment="1">
      <alignment wrapText="1"/>
    </xf>
    <xf numFmtId="169" fontId="72" fillId="57" borderId="40" xfId="0" applyNumberFormat="1" applyFont="1" applyFill="1" applyBorder="1" applyAlignment="1">
      <alignment horizontal="right" vertical="center" wrapText="1"/>
    </xf>
    <xf numFmtId="166" fontId="16" fillId="58" borderId="37" xfId="7" applyNumberFormat="1" applyFont="1" applyFill="1" applyBorder="1" applyAlignment="1">
      <alignment vertical="top" wrapText="1"/>
    </xf>
    <xf numFmtId="0" fontId="16" fillId="2" borderId="37" xfId="96" applyFont="1" applyFill="1" applyBorder="1" applyAlignment="1">
      <alignment horizontal="left" vertical="center" wrapText="1"/>
    </xf>
    <xf numFmtId="0" fontId="16" fillId="0" borderId="37" xfId="96" applyFont="1" applyBorder="1" applyAlignment="1">
      <alignment horizontal="left" vertical="center" wrapText="1"/>
    </xf>
    <xf numFmtId="0" fontId="85" fillId="2" borderId="29" xfId="0" applyFont="1" applyFill="1" applyBorder="1" applyAlignment="1">
      <alignment vertical="center" wrapText="1"/>
    </xf>
    <xf numFmtId="169" fontId="72" fillId="2" borderId="37" xfId="299" applyNumberFormat="1" applyFont="1" applyFill="1" applyBorder="1" applyAlignment="1">
      <alignment horizontal="right" vertical="center" wrapText="1"/>
    </xf>
    <xf numFmtId="169" fontId="72" fillId="2" borderId="40" xfId="1737" applyNumberFormat="1" applyFont="1" applyFill="1" applyBorder="1" applyAlignment="1">
      <alignment vertical="center"/>
    </xf>
    <xf numFmtId="49" fontId="72" fillId="2" borderId="37" xfId="0" applyNumberFormat="1" applyFont="1" applyFill="1" applyBorder="1" applyAlignment="1">
      <alignment horizontal="left" vertical="top" wrapText="1"/>
    </xf>
    <xf numFmtId="0" fontId="16" fillId="2" borderId="40" xfId="0" applyFont="1" applyFill="1" applyBorder="1" applyAlignment="1">
      <alignment horizontal="center"/>
    </xf>
    <xf numFmtId="0" fontId="16" fillId="2" borderId="40" xfId="0" applyFont="1" applyFill="1" applyBorder="1" applyAlignment="1">
      <alignment horizontal="center" vertical="center" wrapText="1"/>
    </xf>
    <xf numFmtId="0" fontId="85" fillId="0" borderId="37" xfId="0" applyFont="1" applyBorder="1" applyAlignment="1">
      <alignment horizontal="left" vertical="top" wrapText="1"/>
    </xf>
    <xf numFmtId="0" fontId="16" fillId="0" borderId="37" xfId="8" applyFont="1" applyBorder="1" applyAlignment="1">
      <alignment horizontal="left" vertical="center" wrapText="1"/>
    </xf>
    <xf numFmtId="0" fontId="72" fillId="0" borderId="37" xfId="8" applyFont="1" applyBorder="1" applyAlignment="1">
      <alignment horizontal="left" vertical="top" wrapText="1"/>
    </xf>
    <xf numFmtId="0" fontId="16" fillId="2" borderId="27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3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horizontal="center" vertical="center" wrapText="1"/>
    </xf>
    <xf numFmtId="0" fontId="72" fillId="2" borderId="28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3" xfId="0" applyFont="1" applyFill="1" applyBorder="1" applyAlignment="1">
      <alignment vertical="top" wrapText="1"/>
    </xf>
    <xf numFmtId="0" fontId="16" fillId="2" borderId="28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72" fillId="2" borderId="37" xfId="0" applyFont="1" applyFill="1" applyBorder="1" applyAlignment="1">
      <alignment horizontal="center" vertical="top" wrapText="1"/>
    </xf>
    <xf numFmtId="0" fontId="16" fillId="2" borderId="40" xfId="0" applyFont="1" applyFill="1" applyBorder="1" applyAlignment="1">
      <alignment horizontal="center" vertical="center" wrapText="1"/>
    </xf>
    <xf numFmtId="0" fontId="72" fillId="2" borderId="37" xfId="299" applyFont="1" applyFill="1" applyBorder="1" applyAlignment="1">
      <alignment vertical="top"/>
    </xf>
    <xf numFmtId="169" fontId="72" fillId="2" borderId="37" xfId="7" applyNumberFormat="1" applyFont="1" applyFill="1" applyBorder="1" applyAlignment="1">
      <alignment horizontal="right" vertical="top" wrapText="1"/>
    </xf>
    <xf numFmtId="0" fontId="85" fillId="2" borderId="37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horizontal="center"/>
    </xf>
    <xf numFmtId="0" fontId="84" fillId="2" borderId="0" xfId="0" applyFont="1" applyFill="1"/>
    <xf numFmtId="0" fontId="16" fillId="2" borderId="29" xfId="0" applyFont="1" applyFill="1" applyBorder="1" applyAlignment="1">
      <alignment vertical="center" wrapText="1"/>
    </xf>
    <xf numFmtId="166" fontId="16" fillId="2" borderId="37" xfId="223" applyNumberFormat="1" applyFont="1" applyFill="1" applyBorder="1" applyAlignment="1">
      <alignment vertical="center"/>
    </xf>
    <xf numFmtId="0" fontId="72" fillId="2" borderId="45" xfId="0" applyFont="1" applyFill="1" applyBorder="1" applyAlignment="1">
      <alignment vertical="top" wrapText="1"/>
    </xf>
    <xf numFmtId="0" fontId="72" fillId="2" borderId="42" xfId="0" applyFont="1" applyFill="1" applyBorder="1" applyAlignment="1">
      <alignment vertical="top" wrapText="1"/>
    </xf>
    <xf numFmtId="0" fontId="72" fillId="2" borderId="0" xfId="1660" applyFont="1" applyFill="1" applyAlignment="1">
      <alignment vertical="top"/>
    </xf>
    <xf numFmtId="0" fontId="72" fillId="2" borderId="0" xfId="299" applyFont="1" applyFill="1" applyAlignment="1">
      <alignment vertical="top"/>
    </xf>
    <xf numFmtId="0" fontId="72" fillId="2" borderId="0" xfId="1660" applyFont="1" applyFill="1"/>
    <xf numFmtId="0" fontId="72" fillId="2" borderId="0" xfId="2028" applyFont="1" applyFill="1"/>
    <xf numFmtId="174" fontId="72" fillId="2" borderId="0" xfId="299" applyNumberFormat="1" applyFont="1" applyFill="1"/>
    <xf numFmtId="43" fontId="72" fillId="2" borderId="0" xfId="299" applyNumberFormat="1" applyFont="1" applyFill="1"/>
    <xf numFmtId="176" fontId="72" fillId="2" borderId="37" xfId="2029" applyNumberFormat="1" applyFont="1" applyFill="1" applyBorder="1"/>
    <xf numFmtId="166" fontId="72" fillId="2" borderId="37" xfId="0" applyNumberFormat="1" applyFont="1" applyFill="1" applyBorder="1"/>
    <xf numFmtId="0" fontId="72" fillId="2" borderId="0" xfId="1734" applyFont="1" applyFill="1"/>
    <xf numFmtId="0" fontId="72" fillId="2" borderId="0" xfId="1734" applyFont="1" applyFill="1" applyAlignment="1">
      <alignment vertical="center"/>
    </xf>
    <xf numFmtId="0" fontId="72" fillId="2" borderId="0" xfId="1734" applyFont="1" applyFill="1" applyAlignment="1">
      <alignment horizontal="center" vertical="center"/>
    </xf>
    <xf numFmtId="0" fontId="72" fillId="2" borderId="37" xfId="1736" applyFont="1" applyFill="1" applyBorder="1" applyAlignment="1">
      <alignment horizontal="center" vertical="center"/>
    </xf>
    <xf numFmtId="0" fontId="72" fillId="2" borderId="37" xfId="1735" applyFont="1" applyFill="1" applyBorder="1" applyAlignment="1">
      <alignment horizontal="center"/>
    </xf>
    <xf numFmtId="0" fontId="72" fillId="2" borderId="0" xfId="299" applyFont="1" applyFill="1" applyAlignment="1">
      <alignment vertical="center"/>
    </xf>
    <xf numFmtId="0" fontId="72" fillId="2" borderId="0" xfId="299" applyFont="1" applyFill="1" applyAlignment="1">
      <alignment horizontal="center" vertical="center"/>
    </xf>
    <xf numFmtId="0" fontId="72" fillId="2" borderId="37" xfId="0" applyFont="1" applyFill="1" applyBorder="1" applyAlignment="1">
      <alignment horizontal="center" vertical="top" wrapText="1"/>
    </xf>
    <xf numFmtId="0" fontId="72" fillId="2" borderId="37" xfId="0" applyFont="1" applyFill="1" applyBorder="1" applyAlignment="1"/>
    <xf numFmtId="43" fontId="72" fillId="2" borderId="37" xfId="7" applyFont="1" applyFill="1" applyBorder="1" applyAlignment="1">
      <alignment vertical="center"/>
    </xf>
    <xf numFmtId="0" fontId="72" fillId="2" borderId="0" xfId="253" applyFont="1" applyFill="1"/>
    <xf numFmtId="43" fontId="16" fillId="2" borderId="37" xfId="253" applyNumberFormat="1" applyFont="1" applyFill="1" applyBorder="1"/>
    <xf numFmtId="49" fontId="16" fillId="2" borderId="2" xfId="96" applyNumberFormat="1" applyFont="1" applyFill="1" applyBorder="1" applyAlignment="1">
      <alignment horizontal="center" vertical="center" textRotation="90" wrapText="1"/>
    </xf>
    <xf numFmtId="43" fontId="13" fillId="2" borderId="37" xfId="7" applyFont="1" applyFill="1" applyBorder="1"/>
    <xf numFmtId="0" fontId="16" fillId="2" borderId="37" xfId="0" applyFont="1" applyFill="1" applyBorder="1" applyAlignment="1">
      <alignment horizontal="left" vertical="center" wrapText="1"/>
    </xf>
    <xf numFmtId="0" fontId="85" fillId="2" borderId="37" xfId="165" applyFont="1" applyFill="1" applyBorder="1">
      <alignment horizontal="left" vertical="top" wrapText="1"/>
    </xf>
    <xf numFmtId="0" fontId="72" fillId="2" borderId="37" xfId="165" applyFont="1" applyFill="1" applyBorder="1" applyAlignment="1">
      <alignment horizontal="left" vertical="top" wrapText="1"/>
    </xf>
    <xf numFmtId="169" fontId="16" fillId="2" borderId="37" xfId="7" applyNumberFormat="1" applyFont="1" applyFill="1" applyBorder="1" applyAlignment="1">
      <alignment horizontal="right" vertical="center" wrapText="1"/>
    </xf>
    <xf numFmtId="0" fontId="72" fillId="2" borderId="37" xfId="0" applyFont="1" applyFill="1" applyBorder="1" applyAlignment="1">
      <alignment vertical="center" wrapText="1"/>
    </xf>
    <xf numFmtId="0" fontId="72" fillId="2" borderId="37" xfId="0" applyFont="1" applyFill="1" applyBorder="1" applyAlignment="1">
      <alignment horizontal="left" vertical="center"/>
    </xf>
    <xf numFmtId="165" fontId="72" fillId="2" borderId="37" xfId="6" applyNumberFormat="1" applyFont="1" applyFill="1" applyBorder="1" applyAlignment="1">
      <alignment horizontal="right" vertical="center"/>
    </xf>
    <xf numFmtId="49" fontId="16" fillId="2" borderId="2" xfId="96" applyNumberFormat="1" applyFont="1" applyFill="1" applyBorder="1" applyAlignment="1">
      <alignment horizontal="center" vertical="center" textRotation="90" wrapText="1"/>
    </xf>
    <xf numFmtId="0" fontId="16" fillId="2" borderId="37" xfId="0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0" fontId="72" fillId="2" borderId="37" xfId="0" applyFont="1" applyFill="1" applyBorder="1" applyAlignment="1">
      <alignment horizontal="center"/>
    </xf>
    <xf numFmtId="0" fontId="72" fillId="2" borderId="2" xfId="299" applyFont="1" applyFill="1" applyBorder="1" applyAlignment="1">
      <alignment horizontal="center"/>
    </xf>
    <xf numFmtId="49" fontId="16" fillId="2" borderId="2" xfId="96" applyNumberFormat="1" applyFont="1" applyFill="1" applyBorder="1" applyAlignment="1">
      <alignment horizontal="center" vertical="center" textRotation="90" wrapText="1"/>
    </xf>
    <xf numFmtId="49" fontId="16" fillId="2" borderId="37" xfId="96" applyNumberFormat="1" applyFont="1" applyFill="1" applyBorder="1" applyAlignment="1">
      <alignment horizontal="center" vertical="center" textRotation="90" wrapText="1"/>
    </xf>
    <xf numFmtId="0" fontId="72" fillId="2" borderId="37" xfId="299" applyFont="1" applyFill="1" applyBorder="1" applyAlignment="1">
      <alignment horizontal="left" vertical="center" wrapText="1"/>
    </xf>
    <xf numFmtId="0" fontId="72" fillId="2" borderId="0" xfId="1734" applyFont="1" applyFill="1" applyAlignment="1">
      <alignment horizontal="right" vertical="center"/>
    </xf>
    <xf numFmtId="0" fontId="16" fillId="2" borderId="0" xfId="1734" applyFont="1" applyFill="1" applyBorder="1" applyAlignment="1">
      <alignment horizontal="center" vertical="center" wrapText="1"/>
    </xf>
    <xf numFmtId="0" fontId="72" fillId="2" borderId="37" xfId="1735" applyFont="1" applyFill="1" applyBorder="1" applyAlignment="1">
      <alignment horizontal="center" vertical="center" wrapText="1"/>
    </xf>
    <xf numFmtId="171" fontId="85" fillId="2" borderId="1" xfId="6" applyNumberFormat="1" applyFont="1" applyFill="1" applyBorder="1" applyAlignment="1">
      <alignment horizontal="right" vertical="center"/>
    </xf>
    <xf numFmtId="0" fontId="13" fillId="2" borderId="0" xfId="0" applyFont="1" applyFill="1" applyBorder="1" applyAlignment="1">
      <alignment vertical="top" wrapText="1"/>
    </xf>
    <xf numFmtId="0" fontId="16" fillId="2" borderId="37" xfId="0" applyFont="1" applyFill="1" applyBorder="1" applyAlignment="1"/>
    <xf numFmtId="0" fontId="72" fillId="2" borderId="2" xfId="299" applyFont="1" applyFill="1" applyBorder="1" applyAlignment="1">
      <alignment horizontal="center"/>
    </xf>
    <xf numFmtId="0" fontId="72" fillId="2" borderId="37" xfId="299" applyFont="1" applyFill="1" applyBorder="1" applyAlignment="1">
      <alignment horizontal="left" vertical="center" wrapText="1"/>
    </xf>
    <xf numFmtId="166" fontId="72" fillId="2" borderId="0" xfId="299" applyNumberFormat="1" applyFont="1" applyFill="1"/>
    <xf numFmtId="0" fontId="73" fillId="0" borderId="0" xfId="0" applyFont="1" applyAlignment="1">
      <alignment vertical="center" wrapText="1"/>
    </xf>
    <xf numFmtId="0" fontId="73" fillId="0" borderId="37" xfId="0" applyFont="1" applyBorder="1" applyAlignment="1">
      <alignment vertical="center" wrapText="1"/>
    </xf>
    <xf numFmtId="0" fontId="73" fillId="0" borderId="37" xfId="0" applyFont="1" applyBorder="1" applyAlignment="1">
      <alignment horizontal="center" vertical="center" wrapText="1"/>
    </xf>
    <xf numFmtId="166" fontId="16" fillId="57" borderId="37" xfId="7" applyNumberFormat="1" applyFont="1" applyFill="1" applyBorder="1" applyAlignment="1">
      <alignment horizontal="center" vertical="center" wrapText="1"/>
    </xf>
    <xf numFmtId="166" fontId="97" fillId="57" borderId="37" xfId="7" applyNumberFormat="1" applyFont="1" applyFill="1" applyBorder="1" applyAlignment="1">
      <alignment horizontal="center" vertical="center" wrapText="1"/>
    </xf>
    <xf numFmtId="0" fontId="72" fillId="2" borderId="37" xfId="299" applyFont="1" applyFill="1" applyBorder="1" applyAlignment="1">
      <alignment horizontal="left" vertical="center" wrapText="1"/>
    </xf>
    <xf numFmtId="0" fontId="72" fillId="0" borderId="37" xfId="0" applyFont="1" applyBorder="1" applyAlignment="1">
      <alignment horizontal="center" vertical="center" wrapText="1"/>
    </xf>
    <xf numFmtId="0" fontId="72" fillId="0" borderId="37" xfId="0" applyFont="1" applyBorder="1" applyAlignment="1">
      <alignment vertical="center" wrapText="1"/>
    </xf>
    <xf numFmtId="0" fontId="72" fillId="0" borderId="0" xfId="0" applyFont="1" applyAlignment="1">
      <alignment vertical="center" wrapText="1"/>
    </xf>
    <xf numFmtId="0" fontId="72" fillId="2" borderId="28" xfId="0" applyFont="1" applyFill="1" applyBorder="1" applyAlignment="1">
      <alignment vertical="center"/>
    </xf>
    <xf numFmtId="166" fontId="92" fillId="2" borderId="37" xfId="223" applyNumberFormat="1" applyFont="1" applyFill="1" applyBorder="1" applyAlignment="1">
      <alignment vertical="center"/>
    </xf>
    <xf numFmtId="166" fontId="93" fillId="2" borderId="0" xfId="0" applyNumberFormat="1" applyFont="1" applyFill="1" applyAlignment="1">
      <alignment vertical="center"/>
    </xf>
    <xf numFmtId="0" fontId="93" fillId="2" borderId="0" xfId="0" applyFont="1" applyFill="1" applyAlignment="1">
      <alignment vertical="center"/>
    </xf>
    <xf numFmtId="43" fontId="13" fillId="2" borderId="37" xfId="253" applyNumberFormat="1" applyFont="1" applyFill="1" applyBorder="1" applyAlignment="1">
      <alignment vertical="center"/>
    </xf>
    <xf numFmtId="167" fontId="16" fillId="2" borderId="37" xfId="6" applyNumberFormat="1" applyFont="1" applyFill="1" applyBorder="1" applyAlignment="1">
      <alignment horizontal="center" vertical="center"/>
    </xf>
    <xf numFmtId="0" fontId="72" fillId="2" borderId="0" xfId="0" applyFont="1" applyFill="1" applyAlignment="1">
      <alignment horizontal="right"/>
    </xf>
    <xf numFmtId="0" fontId="73" fillId="2" borderId="37" xfId="0" applyFont="1" applyFill="1" applyBorder="1" applyAlignment="1">
      <alignment vertical="center" wrapText="1"/>
    </xf>
    <xf numFmtId="169" fontId="72" fillId="2" borderId="0" xfId="299" applyNumberFormat="1" applyFont="1" applyFill="1"/>
    <xf numFmtId="0" fontId="16" fillId="2" borderId="2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wrapText="1"/>
    </xf>
    <xf numFmtId="0" fontId="16" fillId="2" borderId="28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16" fillId="2" borderId="27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16" fillId="2" borderId="0" xfId="0" applyFont="1" applyFill="1" applyBorder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/>
    </xf>
    <xf numFmtId="0" fontId="72" fillId="2" borderId="38" xfId="0" applyFont="1" applyFill="1" applyBorder="1" applyAlignment="1">
      <alignment horizontal="center" vertical="center" wrapText="1"/>
    </xf>
    <xf numFmtId="0" fontId="72" fillId="2" borderId="40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wrapText="1"/>
    </xf>
    <xf numFmtId="0" fontId="72" fillId="2" borderId="27" xfId="0" applyFont="1" applyFill="1" applyBorder="1" applyAlignment="1">
      <alignment horizontal="center" vertical="center" wrapText="1"/>
    </xf>
    <xf numFmtId="49" fontId="16" fillId="2" borderId="43" xfId="0" applyNumberFormat="1" applyFont="1" applyFill="1" applyBorder="1" applyAlignment="1">
      <alignment horizontal="center" vertical="top" wrapText="1"/>
    </xf>
    <xf numFmtId="49" fontId="16" fillId="2" borderId="45" xfId="0" applyNumberFormat="1" applyFont="1" applyFill="1" applyBorder="1" applyAlignment="1">
      <alignment horizontal="center" vertical="top" wrapText="1"/>
    </xf>
    <xf numFmtId="49" fontId="16" fillId="2" borderId="42" xfId="0" applyNumberFormat="1" applyFont="1" applyFill="1" applyBorder="1" applyAlignment="1">
      <alignment horizontal="center" vertical="top" wrapText="1"/>
    </xf>
    <xf numFmtId="49" fontId="16" fillId="2" borderId="37" xfId="0" applyNumberFormat="1" applyFont="1" applyFill="1" applyBorder="1" applyAlignment="1">
      <alignment horizontal="center" vertical="top" wrapText="1"/>
    </xf>
    <xf numFmtId="0" fontId="16" fillId="2" borderId="40" xfId="0" applyFont="1" applyFill="1" applyBorder="1" applyAlignment="1">
      <alignment horizontal="left" vertical="top" wrapText="1"/>
    </xf>
    <xf numFmtId="0" fontId="16" fillId="2" borderId="37" xfId="0" applyFont="1" applyFill="1" applyBorder="1" applyAlignment="1">
      <alignment horizontal="left" vertical="top" wrapText="1"/>
    </xf>
    <xf numFmtId="0" fontId="16" fillId="2" borderId="28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72" fillId="2" borderId="29" xfId="0" applyNumberFormat="1" applyFont="1" applyFill="1" applyBorder="1" applyAlignment="1">
      <alignment horizontal="center" vertical="top" wrapText="1"/>
    </xf>
    <xf numFmtId="0" fontId="16" fillId="2" borderId="28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8" fontId="16" fillId="2" borderId="2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38" xfId="96" applyNumberFormat="1" applyFont="1" applyFill="1" applyBorder="1" applyAlignment="1">
      <alignment horizontal="center" vertical="center" wrapText="1"/>
    </xf>
    <xf numFmtId="168" fontId="72" fillId="2" borderId="39" xfId="96" applyNumberFormat="1" applyFont="1" applyFill="1" applyBorder="1" applyAlignment="1">
      <alignment horizontal="center" vertical="center" wrapText="1"/>
    </xf>
    <xf numFmtId="168" fontId="72" fillId="2" borderId="40" xfId="96" applyNumberFormat="1" applyFont="1" applyFill="1" applyBorder="1" applyAlignment="1">
      <alignment horizontal="center" vertical="center" wrapText="1"/>
    </xf>
    <xf numFmtId="0" fontId="72" fillId="2" borderId="28" xfId="299" applyFont="1" applyFill="1" applyBorder="1" applyAlignment="1">
      <alignment horizontal="center"/>
    </xf>
    <xf numFmtId="0" fontId="72" fillId="2" borderId="2" xfId="299" applyFont="1" applyFill="1" applyBorder="1" applyAlignment="1">
      <alignment horizontal="center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2" fillId="2" borderId="0" xfId="1660" applyFont="1" applyFill="1" applyBorder="1" applyAlignment="1">
      <alignment vertical="center" wrapText="1"/>
    </xf>
    <xf numFmtId="0" fontId="72" fillId="2" borderId="41" xfId="2028" applyFont="1" applyFill="1" applyBorder="1" applyAlignment="1">
      <alignment horizontal="right"/>
    </xf>
    <xf numFmtId="0" fontId="72" fillId="2" borderId="28" xfId="0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0" fontId="72" fillId="2" borderId="3" xfId="0" applyFont="1" applyFill="1" applyBorder="1" applyAlignment="1">
      <alignment horizontal="center"/>
    </xf>
    <xf numFmtId="49" fontId="16" fillId="2" borderId="38" xfId="96" applyNumberFormat="1" applyFont="1" applyFill="1" applyBorder="1" applyAlignment="1">
      <alignment horizontal="center" vertical="center" wrapText="1"/>
    </xf>
    <xf numFmtId="49" fontId="16" fillId="2" borderId="40" xfId="96" applyNumberFormat="1" applyFont="1" applyFill="1" applyBorder="1" applyAlignment="1">
      <alignment horizontal="center" vertical="center" wrapText="1"/>
    </xf>
    <xf numFmtId="0" fontId="72" fillId="2" borderId="37" xfId="0" applyFont="1" applyFill="1" applyBorder="1" applyAlignment="1">
      <alignment horizontal="center"/>
    </xf>
    <xf numFmtId="49" fontId="16" fillId="2" borderId="28" xfId="96" applyNumberFormat="1" applyFont="1" applyFill="1" applyBorder="1" applyAlignment="1">
      <alignment horizontal="center" vertical="center" textRotation="90" wrapText="1"/>
    </xf>
    <xf numFmtId="49" fontId="16" fillId="2" borderId="2" xfId="96" applyNumberFormat="1" applyFont="1" applyFill="1" applyBorder="1" applyAlignment="1">
      <alignment horizontal="center" vertical="center" textRotation="90" wrapText="1"/>
    </xf>
    <xf numFmtId="49" fontId="16" fillId="2" borderId="3" xfId="96" applyNumberFormat="1" applyFont="1" applyFill="1" applyBorder="1" applyAlignment="1">
      <alignment horizontal="center" vertical="center" textRotation="90" wrapText="1"/>
    </xf>
    <xf numFmtId="0" fontId="16" fillId="2" borderId="0" xfId="299" applyFont="1" applyFill="1" applyAlignment="1">
      <alignment horizontal="center" vertical="center" wrapText="1"/>
    </xf>
    <xf numFmtId="168" fontId="96" fillId="2" borderId="38" xfId="96" applyNumberFormat="1" applyFont="1" applyFill="1" applyBorder="1" applyAlignment="1">
      <alignment horizontal="center" vertical="center" wrapText="1"/>
    </xf>
    <xf numFmtId="168" fontId="96" fillId="2" borderId="40" xfId="96" applyNumberFormat="1" applyFont="1" applyFill="1" applyBorder="1" applyAlignment="1">
      <alignment horizontal="center" vertical="center" wrapText="1"/>
    </xf>
    <xf numFmtId="49" fontId="16" fillId="2" borderId="37" xfId="96" applyNumberFormat="1" applyFont="1" applyFill="1" applyBorder="1" applyAlignment="1">
      <alignment horizontal="center" vertical="center" textRotation="90" wrapText="1"/>
    </xf>
    <xf numFmtId="0" fontId="85" fillId="2" borderId="38" xfId="0" applyFont="1" applyFill="1" applyBorder="1" applyAlignment="1">
      <alignment horizontal="left" vertical="top" wrapText="1"/>
    </xf>
    <xf numFmtId="0" fontId="86" fillId="2" borderId="40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72" fillId="2" borderId="28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top" wrapText="1"/>
    </xf>
    <xf numFmtId="0" fontId="72" fillId="2" borderId="29" xfId="0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left"/>
    </xf>
    <xf numFmtId="0" fontId="16" fillId="2" borderId="33" xfId="0" applyFont="1" applyFill="1" applyBorder="1" applyAlignment="1">
      <alignment horizontal="left"/>
    </xf>
    <xf numFmtId="0" fontId="16" fillId="2" borderId="34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3" fillId="2" borderId="37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top" wrapText="1"/>
    </xf>
    <xf numFmtId="0" fontId="16" fillId="2" borderId="38" xfId="0" applyFont="1" applyFill="1" applyBorder="1" applyAlignment="1">
      <alignment horizontal="left" vertical="center" wrapText="1"/>
    </xf>
    <xf numFmtId="0" fontId="84" fillId="2" borderId="40" xfId="0" applyFont="1" applyFill="1" applyBorder="1" applyAlignment="1">
      <alignment vertical="center" wrapText="1"/>
    </xf>
    <xf numFmtId="0" fontId="72" fillId="2" borderId="38" xfId="0" applyFont="1" applyFill="1" applyBorder="1" applyAlignment="1">
      <alignment horizontal="center" vertical="top" wrapText="1"/>
    </xf>
    <xf numFmtId="0" fontId="72" fillId="2" borderId="40" xfId="0" applyFont="1" applyFill="1" applyBorder="1" applyAlignment="1">
      <alignment horizontal="center" vertical="top" wrapText="1"/>
    </xf>
    <xf numFmtId="0" fontId="89" fillId="2" borderId="0" xfId="0" applyFont="1" applyFill="1" applyBorder="1" applyAlignment="1">
      <alignment horizontal="right" vertical="top" wrapText="1"/>
    </xf>
    <xf numFmtId="0" fontId="16" fillId="2" borderId="37" xfId="0" applyFont="1" applyFill="1" applyBorder="1" applyAlignment="1">
      <alignment horizontal="left"/>
    </xf>
    <xf numFmtId="0" fontId="13" fillId="2" borderId="28" xfId="0" applyFont="1" applyFill="1" applyBorder="1" applyAlignment="1">
      <alignment horizontal="center" vertical="top" wrapText="1"/>
    </xf>
    <xf numFmtId="0" fontId="16" fillId="58" borderId="37" xfId="0" applyFont="1" applyFill="1" applyBorder="1" applyAlignment="1">
      <alignment vertical="top" wrapText="1"/>
    </xf>
    <xf numFmtId="0" fontId="72" fillId="2" borderId="38" xfId="299" applyFont="1" applyFill="1" applyBorder="1" applyAlignment="1">
      <alignment horizontal="left" vertical="top" wrapText="1"/>
    </xf>
    <xf numFmtId="0" fontId="72" fillId="2" borderId="39" xfId="299" applyFont="1" applyFill="1" applyBorder="1" applyAlignment="1">
      <alignment horizontal="left" vertical="top" wrapText="1"/>
    </xf>
    <xf numFmtId="0" fontId="72" fillId="2" borderId="40" xfId="299" applyFont="1" applyFill="1" applyBorder="1" applyAlignment="1">
      <alignment horizontal="left" vertical="top" wrapText="1"/>
    </xf>
    <xf numFmtId="0" fontId="72" fillId="2" borderId="38" xfId="299" applyFont="1" applyFill="1" applyBorder="1" applyAlignment="1">
      <alignment horizontal="center" vertical="top" wrapText="1"/>
    </xf>
    <xf numFmtId="0" fontId="72" fillId="2" borderId="39" xfId="299" applyFont="1" applyFill="1" applyBorder="1" applyAlignment="1">
      <alignment horizontal="center" vertical="top" wrapText="1"/>
    </xf>
    <xf numFmtId="0" fontId="72" fillId="2" borderId="40" xfId="299" applyFont="1" applyFill="1" applyBorder="1" applyAlignment="1">
      <alignment horizontal="center" vertical="top" wrapText="1"/>
    </xf>
    <xf numFmtId="0" fontId="72" fillId="2" borderId="38" xfId="1735" applyFont="1" applyFill="1" applyBorder="1" applyAlignment="1">
      <alignment horizontal="center" wrapText="1"/>
    </xf>
    <xf numFmtId="0" fontId="72" fillId="2" borderId="39" xfId="1735" applyFont="1" applyFill="1" applyBorder="1" applyAlignment="1">
      <alignment horizontal="center" wrapText="1"/>
    </xf>
    <xf numFmtId="0" fontId="72" fillId="2" borderId="40" xfId="1735" applyFont="1" applyFill="1" applyBorder="1" applyAlignment="1">
      <alignment horizontal="center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0" xfId="1734" applyFont="1" applyFill="1" applyBorder="1" applyAlignment="1">
      <alignment horizontal="center" vertical="center" wrapText="1"/>
    </xf>
    <xf numFmtId="0" fontId="72" fillId="2" borderId="37" xfId="1735" applyFont="1" applyFill="1" applyBorder="1" applyAlignment="1">
      <alignment horizontal="center" vertical="center" wrapText="1"/>
    </xf>
    <xf numFmtId="0" fontId="72" fillId="2" borderId="37" xfId="8" applyFont="1" applyFill="1" applyBorder="1" applyAlignment="1">
      <alignment horizontal="center" vertical="center" wrapText="1"/>
    </xf>
    <xf numFmtId="0" fontId="72" fillId="57" borderId="38" xfId="0" applyFont="1" applyFill="1" applyBorder="1" applyAlignment="1">
      <alignment horizontal="left" vertical="center" wrapText="1"/>
    </xf>
    <xf numFmtId="0" fontId="72" fillId="57" borderId="39" xfId="0" applyFont="1" applyFill="1" applyBorder="1" applyAlignment="1">
      <alignment horizontal="left" vertical="center" wrapText="1"/>
    </xf>
    <xf numFmtId="0" fontId="72" fillId="57" borderId="40" xfId="0" applyFont="1" applyFill="1" applyBorder="1" applyAlignment="1">
      <alignment horizontal="left" vertical="center" wrapText="1"/>
    </xf>
    <xf numFmtId="0" fontId="72" fillId="2" borderId="37" xfId="299" applyFont="1" applyFill="1" applyBorder="1" applyAlignment="1">
      <alignment horizontal="left" vertical="center" wrapText="1"/>
    </xf>
    <xf numFmtId="166" fontId="16" fillId="58" borderId="38" xfId="7" applyNumberFormat="1" applyFont="1" applyFill="1" applyBorder="1" applyAlignment="1">
      <alignment horizontal="center" vertical="center" wrapText="1"/>
    </xf>
    <xf numFmtId="166" fontId="16" fillId="58" borderId="44" xfId="7" applyNumberFormat="1" applyFont="1" applyFill="1" applyBorder="1" applyAlignment="1">
      <alignment horizontal="center" vertical="center" wrapText="1"/>
    </xf>
    <xf numFmtId="166" fontId="16" fillId="58" borderId="40" xfId="7" applyNumberFormat="1" applyFont="1" applyFill="1" applyBorder="1" applyAlignment="1">
      <alignment horizontal="center" vertical="center" wrapText="1"/>
    </xf>
  </cellXfs>
  <cellStyles count="2030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5"/>
  <sheetViews>
    <sheetView topLeftCell="A33" zoomScale="90" zoomScaleNormal="90" zoomScaleSheetLayoutView="100" workbookViewId="0">
      <selection activeCell="D29" sqref="D29"/>
    </sheetView>
  </sheetViews>
  <sheetFormatPr defaultColWidth="9.140625" defaultRowHeight="17.25"/>
  <cols>
    <col min="1" max="1" width="9.7109375" style="3" customWidth="1"/>
    <col min="2" max="2" width="24.7109375" style="3" customWidth="1"/>
    <col min="3" max="3" width="64.42578125" style="3" customWidth="1"/>
    <col min="4" max="5" width="26.140625" style="3" customWidth="1"/>
    <col min="6" max="6" width="15.85546875" style="3" customWidth="1"/>
    <col min="7" max="7" width="15.7109375" style="3" customWidth="1"/>
    <col min="8" max="8" width="13.85546875" style="3" customWidth="1"/>
    <col min="9" max="10" width="12.140625" style="3" customWidth="1"/>
    <col min="11" max="16384" width="9.140625" style="3"/>
  </cols>
  <sheetData>
    <row r="1" spans="1:6" ht="37.5" customHeight="1">
      <c r="D1" s="219" t="s">
        <v>39</v>
      </c>
      <c r="E1" s="219"/>
    </row>
    <row r="2" spans="1:6" ht="17.45" customHeight="1">
      <c r="D2" s="209"/>
      <c r="E2" s="209" t="s">
        <v>78</v>
      </c>
    </row>
    <row r="3" spans="1:6" ht="17.45" customHeight="1">
      <c r="D3" s="225" t="s">
        <v>8</v>
      </c>
      <c r="E3" s="225"/>
    </row>
    <row r="6" spans="1:6" ht="75.95" customHeight="1">
      <c r="A6" s="220" t="s">
        <v>96</v>
      </c>
      <c r="B6" s="220"/>
      <c r="C6" s="220"/>
      <c r="D6" s="220"/>
      <c r="E6" s="220"/>
    </row>
    <row r="9" spans="1:6">
      <c r="E9" s="49" t="s">
        <v>21</v>
      </c>
    </row>
    <row r="10" spans="1:6" s="19" customFormat="1" ht="65.45" customHeight="1">
      <c r="A10" s="221" t="s">
        <v>11</v>
      </c>
      <c r="B10" s="222"/>
      <c r="C10" s="223" t="s">
        <v>12</v>
      </c>
      <c r="D10" s="226" t="s">
        <v>48</v>
      </c>
      <c r="E10" s="227"/>
    </row>
    <row r="11" spans="1:6" s="19" customFormat="1" ht="44.45" customHeight="1">
      <c r="A11" s="60" t="s">
        <v>35</v>
      </c>
      <c r="B11" s="61" t="s">
        <v>16</v>
      </c>
      <c r="C11" s="224"/>
      <c r="D11" s="108" t="s">
        <v>13</v>
      </c>
      <c r="E11" s="108" t="s">
        <v>14</v>
      </c>
    </row>
    <row r="12" spans="1:6" s="19" customFormat="1" ht="34.9" customHeight="1">
      <c r="A12" s="62" t="s">
        <v>34</v>
      </c>
      <c r="B12" s="63"/>
      <c r="C12" s="64" t="s">
        <v>20</v>
      </c>
      <c r="D12" s="17">
        <f t="shared" ref="D12:E12" si="0">+D14</f>
        <v>0</v>
      </c>
      <c r="E12" s="17">
        <f t="shared" si="0"/>
        <v>0</v>
      </c>
    </row>
    <row r="13" spans="1:6" s="19" customFormat="1" ht="18" customHeight="1">
      <c r="A13" s="62"/>
      <c r="B13" s="63"/>
      <c r="C13" s="44" t="s">
        <v>30</v>
      </c>
      <c r="D13" s="65"/>
      <c r="E13" s="65"/>
    </row>
    <row r="14" spans="1:6" s="19" customFormat="1" ht="34.5">
      <c r="A14" s="66"/>
      <c r="B14" s="67"/>
      <c r="C14" s="5" t="s">
        <v>38</v>
      </c>
      <c r="D14" s="2">
        <f t="shared" ref="D14:E14" si="1">+D16</f>
        <v>0</v>
      </c>
      <c r="E14" s="2">
        <f t="shared" si="1"/>
        <v>0</v>
      </c>
    </row>
    <row r="15" spans="1:6" s="19" customFormat="1">
      <c r="A15" s="214">
        <v>1183</v>
      </c>
      <c r="B15" s="212"/>
      <c r="C15" s="34" t="s">
        <v>24</v>
      </c>
      <c r="D15" s="4"/>
      <c r="E15" s="4"/>
    </row>
    <row r="16" spans="1:6" s="19" customFormat="1">
      <c r="A16" s="215"/>
      <c r="B16" s="213"/>
      <c r="C16" s="170" t="s">
        <v>134</v>
      </c>
      <c r="D16" s="2">
        <f t="shared" ref="D16:E16" si="2">+D23+D29+D35+D41</f>
        <v>0</v>
      </c>
      <c r="E16" s="2">
        <f t="shared" si="2"/>
        <v>0</v>
      </c>
      <c r="F16" s="68"/>
    </row>
    <row r="17" spans="1:6" s="19" customFormat="1">
      <c r="A17" s="215"/>
      <c r="B17" s="213"/>
      <c r="C17" s="171" t="s">
        <v>25</v>
      </c>
      <c r="D17" s="22"/>
      <c r="E17" s="22"/>
    </row>
    <row r="18" spans="1:6" s="19" customFormat="1" ht="86.25">
      <c r="A18" s="215"/>
      <c r="B18" s="213"/>
      <c r="C18" s="172" t="s">
        <v>135</v>
      </c>
      <c r="D18" s="22"/>
      <c r="E18" s="22"/>
    </row>
    <row r="19" spans="1:6" s="19" customFormat="1">
      <c r="A19" s="215"/>
      <c r="B19" s="213"/>
      <c r="C19" s="171" t="s">
        <v>26</v>
      </c>
      <c r="D19" s="22"/>
      <c r="E19" s="22"/>
    </row>
    <row r="20" spans="1:6" s="19" customFormat="1">
      <c r="A20" s="215"/>
      <c r="B20" s="213"/>
      <c r="C20" s="172" t="s">
        <v>136</v>
      </c>
      <c r="D20" s="22"/>
      <c r="E20" s="22"/>
    </row>
    <row r="21" spans="1:6" s="19" customFormat="1" ht="24" customHeight="1">
      <c r="A21" s="215"/>
      <c r="B21" s="27"/>
      <c r="C21" s="69" t="s">
        <v>33</v>
      </c>
      <c r="D21" s="22"/>
      <c r="E21" s="22"/>
    </row>
    <row r="22" spans="1:6" s="19" customFormat="1">
      <c r="A22" s="215"/>
      <c r="B22" s="217">
        <v>32002</v>
      </c>
      <c r="C22" s="123" t="s">
        <v>27</v>
      </c>
      <c r="D22" s="22"/>
      <c r="E22" s="22"/>
    </row>
    <row r="23" spans="1:6" s="19" customFormat="1" ht="34.5">
      <c r="A23" s="215"/>
      <c r="B23" s="217"/>
      <c r="C23" s="124" t="s">
        <v>123</v>
      </c>
      <c r="D23" s="22">
        <f>+'Հավելված N 2'!G24</f>
        <v>-115900</v>
      </c>
      <c r="E23" s="22">
        <f>+'Հավելված N 2'!H24</f>
        <v>-11100</v>
      </c>
      <c r="F23" s="70"/>
    </row>
    <row r="24" spans="1:6" s="19" customFormat="1">
      <c r="A24" s="215"/>
      <c r="B24" s="217"/>
      <c r="C24" s="123" t="s">
        <v>28</v>
      </c>
      <c r="D24" s="27"/>
      <c r="E24" s="27"/>
    </row>
    <row r="25" spans="1:6" s="19" customFormat="1" ht="69">
      <c r="A25" s="215"/>
      <c r="B25" s="217"/>
      <c r="C25" s="125" t="s">
        <v>124</v>
      </c>
      <c r="D25" s="27"/>
      <c r="E25" s="27"/>
    </row>
    <row r="26" spans="1:6" s="19" customFormat="1">
      <c r="A26" s="215"/>
      <c r="B26" s="217"/>
      <c r="C26" s="123" t="s">
        <v>29</v>
      </c>
      <c r="D26" s="27"/>
      <c r="E26" s="27"/>
    </row>
    <row r="27" spans="1:6" s="19" customFormat="1" ht="51.75">
      <c r="A27" s="215"/>
      <c r="B27" s="217"/>
      <c r="C27" s="125" t="s">
        <v>97</v>
      </c>
      <c r="D27" s="27"/>
      <c r="E27" s="27"/>
    </row>
    <row r="28" spans="1:6" s="19" customFormat="1">
      <c r="A28" s="215"/>
      <c r="B28" s="217">
        <v>32003</v>
      </c>
      <c r="C28" s="123" t="s">
        <v>27</v>
      </c>
      <c r="D28" s="22"/>
      <c r="E28" s="22"/>
    </row>
    <row r="29" spans="1:6" s="19" customFormat="1" ht="51.75">
      <c r="A29" s="215"/>
      <c r="B29" s="217"/>
      <c r="C29" s="124" t="s">
        <v>109</v>
      </c>
      <c r="D29" s="22">
        <f>+'Հավելված N 2'!G40</f>
        <v>507600</v>
      </c>
      <c r="E29" s="22">
        <f>+'Հավելված N 2'!H40</f>
        <v>407385</v>
      </c>
      <c r="F29" s="70"/>
    </row>
    <row r="30" spans="1:6" s="19" customFormat="1">
      <c r="A30" s="215"/>
      <c r="B30" s="217"/>
      <c r="C30" s="123" t="s">
        <v>28</v>
      </c>
      <c r="D30" s="27"/>
      <c r="E30" s="27"/>
    </row>
    <row r="31" spans="1:6" s="19" customFormat="1" ht="34.5">
      <c r="A31" s="215"/>
      <c r="B31" s="217"/>
      <c r="C31" s="125" t="s">
        <v>110</v>
      </c>
      <c r="D31" s="27"/>
      <c r="E31" s="27"/>
    </row>
    <row r="32" spans="1:6" s="19" customFormat="1">
      <c r="A32" s="215"/>
      <c r="B32" s="217"/>
      <c r="C32" s="123" t="s">
        <v>29</v>
      </c>
      <c r="D32" s="27"/>
      <c r="E32" s="27"/>
    </row>
    <row r="33" spans="1:6" s="19" customFormat="1" ht="51.75">
      <c r="A33" s="215"/>
      <c r="B33" s="217"/>
      <c r="C33" s="125" t="s">
        <v>97</v>
      </c>
      <c r="D33" s="27"/>
      <c r="E33" s="27"/>
    </row>
    <row r="34" spans="1:6" s="19" customFormat="1">
      <c r="A34" s="215"/>
      <c r="B34" s="218">
        <v>32007</v>
      </c>
      <c r="C34" s="123" t="s">
        <v>27</v>
      </c>
      <c r="D34" s="173"/>
      <c r="E34" s="173"/>
    </row>
    <row r="35" spans="1:6" s="19" customFormat="1" ht="51.75">
      <c r="A35" s="215"/>
      <c r="B35" s="218"/>
      <c r="C35" s="124" t="s">
        <v>132</v>
      </c>
      <c r="D35" s="173">
        <f>+'Հավելված N 2'!G49</f>
        <v>0</v>
      </c>
      <c r="E35" s="173">
        <f>+'Հավելված N 2'!H49</f>
        <v>-25425</v>
      </c>
      <c r="F35" s="70"/>
    </row>
    <row r="36" spans="1:6" s="19" customFormat="1">
      <c r="A36" s="215"/>
      <c r="B36" s="218"/>
      <c r="C36" s="123" t="s">
        <v>28</v>
      </c>
      <c r="D36" s="164"/>
      <c r="E36" s="164"/>
    </row>
    <row r="37" spans="1:6" s="19" customFormat="1" ht="69">
      <c r="A37" s="215"/>
      <c r="B37" s="218"/>
      <c r="C37" s="125" t="s">
        <v>137</v>
      </c>
      <c r="D37" s="164"/>
      <c r="E37" s="164"/>
    </row>
    <row r="38" spans="1:6" s="19" customFormat="1">
      <c r="A38" s="215"/>
      <c r="B38" s="218"/>
      <c r="C38" s="123" t="s">
        <v>29</v>
      </c>
      <c r="D38" s="164"/>
      <c r="E38" s="164"/>
    </row>
    <row r="39" spans="1:6" s="19" customFormat="1" ht="51.75">
      <c r="A39" s="215"/>
      <c r="B39" s="218"/>
      <c r="C39" s="125" t="s">
        <v>97</v>
      </c>
      <c r="D39" s="164"/>
      <c r="E39" s="164"/>
    </row>
    <row r="40" spans="1:6" s="19" customFormat="1">
      <c r="A40" s="215"/>
      <c r="B40" s="217">
        <v>32013</v>
      </c>
      <c r="C40" s="123" t="s">
        <v>27</v>
      </c>
      <c r="D40" s="22"/>
      <c r="E40" s="22"/>
    </row>
    <row r="41" spans="1:6" s="19" customFormat="1" ht="51.75">
      <c r="A41" s="215"/>
      <c r="B41" s="217"/>
      <c r="C41" s="124" t="s">
        <v>105</v>
      </c>
      <c r="D41" s="22">
        <f>+'Հավելված N 2'!G58</f>
        <v>-391700</v>
      </c>
      <c r="E41" s="22">
        <f>+'Հավելված N 2'!H58</f>
        <v>-370860</v>
      </c>
      <c r="F41" s="70"/>
    </row>
    <row r="42" spans="1:6" s="19" customFormat="1">
      <c r="A42" s="215"/>
      <c r="B42" s="217"/>
      <c r="C42" s="123" t="s">
        <v>28</v>
      </c>
      <c r="D42" s="27"/>
      <c r="E42" s="27"/>
    </row>
    <row r="43" spans="1:6" s="19" customFormat="1" ht="86.25">
      <c r="A43" s="215"/>
      <c r="B43" s="217"/>
      <c r="C43" s="125" t="s">
        <v>111</v>
      </c>
      <c r="D43" s="27"/>
      <c r="E43" s="27"/>
    </row>
    <row r="44" spans="1:6" s="19" customFormat="1">
      <c r="A44" s="215"/>
      <c r="B44" s="217"/>
      <c r="C44" s="123" t="s">
        <v>29</v>
      </c>
      <c r="D44" s="27"/>
      <c r="E44" s="27"/>
    </row>
    <row r="45" spans="1:6" s="19" customFormat="1" ht="51.75">
      <c r="A45" s="216"/>
      <c r="B45" s="217"/>
      <c r="C45" s="125" t="s">
        <v>97</v>
      </c>
      <c r="D45" s="27"/>
      <c r="E45" s="27"/>
    </row>
  </sheetData>
  <mergeCells count="12">
    <mergeCell ref="D1:E1"/>
    <mergeCell ref="A6:E6"/>
    <mergeCell ref="A10:B10"/>
    <mergeCell ref="C10:C11"/>
    <mergeCell ref="D3:E3"/>
    <mergeCell ref="D10:E10"/>
    <mergeCell ref="B15:B20"/>
    <mergeCell ref="A15:A45"/>
    <mergeCell ref="B28:B33"/>
    <mergeCell ref="B40:B45"/>
    <mergeCell ref="B22:B27"/>
    <mergeCell ref="B34:B39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6"/>
  <sheetViews>
    <sheetView tabSelected="1" zoomScale="90" zoomScaleNormal="90" zoomScaleSheetLayoutView="100" workbookViewId="0">
      <selection activeCell="J8" sqref="J8"/>
    </sheetView>
  </sheetViews>
  <sheetFormatPr defaultColWidth="9.140625" defaultRowHeight="17.25"/>
  <cols>
    <col min="1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8" width="25.85546875" style="3" customWidth="1"/>
    <col min="9" max="11" width="15" style="3" customWidth="1"/>
    <col min="12" max="16384" width="9.140625" style="3"/>
  </cols>
  <sheetData>
    <row r="1" spans="1:8" s="127" customFormat="1" ht="24" customHeight="1">
      <c r="F1" s="219" t="s">
        <v>40</v>
      </c>
      <c r="G1" s="219"/>
      <c r="H1" s="219"/>
    </row>
    <row r="2" spans="1:8" s="128" customFormat="1" ht="17.45" customHeight="1">
      <c r="F2" s="225" t="s">
        <v>78</v>
      </c>
      <c r="G2" s="225"/>
      <c r="H2" s="225"/>
    </row>
    <row r="3" spans="1:8" s="128" customFormat="1" ht="17.45" customHeight="1">
      <c r="F3" s="225" t="s">
        <v>8</v>
      </c>
      <c r="G3" s="225"/>
      <c r="H3" s="225"/>
    </row>
    <row r="4" spans="1:8" ht="13.5" customHeight="1"/>
    <row r="5" spans="1:8" ht="13.5" customHeight="1"/>
    <row r="6" spans="1:8" ht="52.5" customHeight="1">
      <c r="A6" s="228" t="s">
        <v>91</v>
      </c>
      <c r="B6" s="228"/>
      <c r="C6" s="228"/>
      <c r="D6" s="228"/>
      <c r="E6" s="228"/>
      <c r="F6" s="228"/>
      <c r="G6" s="228"/>
      <c r="H6" s="228"/>
    </row>
    <row r="8" spans="1:8">
      <c r="H8" s="128" t="s">
        <v>21</v>
      </c>
    </row>
    <row r="9" spans="1:8" s="19" customFormat="1" ht="60" customHeight="1">
      <c r="A9" s="229" t="s">
        <v>22</v>
      </c>
      <c r="B9" s="229"/>
      <c r="C9" s="229"/>
      <c r="D9" s="229" t="s">
        <v>11</v>
      </c>
      <c r="E9" s="229"/>
      <c r="F9" s="229" t="s">
        <v>17</v>
      </c>
      <c r="G9" s="226" t="s">
        <v>48</v>
      </c>
      <c r="H9" s="227"/>
    </row>
    <row r="10" spans="1:8" s="19" customFormat="1" ht="34.5">
      <c r="A10" s="130" t="s">
        <v>46</v>
      </c>
      <c r="B10" s="130" t="s">
        <v>47</v>
      </c>
      <c r="C10" s="130" t="s">
        <v>23</v>
      </c>
      <c r="D10" s="130" t="s">
        <v>15</v>
      </c>
      <c r="E10" s="130" t="s">
        <v>36</v>
      </c>
      <c r="F10" s="229"/>
      <c r="G10" s="130" t="s">
        <v>13</v>
      </c>
      <c r="H10" s="130" t="s">
        <v>14</v>
      </c>
    </row>
    <row r="11" spans="1:8" s="19" customFormat="1" ht="34.9" customHeight="1">
      <c r="A11" s="18"/>
      <c r="B11" s="18"/>
      <c r="C11" s="18"/>
      <c r="D11" s="130"/>
      <c r="E11" s="130"/>
      <c r="F11" s="26" t="s">
        <v>20</v>
      </c>
      <c r="G11" s="17">
        <f t="shared" ref="G11:H11" si="0">+G13</f>
        <v>0</v>
      </c>
      <c r="H11" s="17">
        <f t="shared" si="0"/>
        <v>0</v>
      </c>
    </row>
    <row r="12" spans="1:8" s="19" customFormat="1">
      <c r="A12" s="18"/>
      <c r="B12" s="18"/>
      <c r="C12" s="18"/>
      <c r="D12" s="130"/>
      <c r="E12" s="130"/>
      <c r="F12" s="18" t="s">
        <v>30</v>
      </c>
      <c r="G12" s="2"/>
      <c r="H12" s="2"/>
    </row>
    <row r="13" spans="1:8" s="19" customFormat="1" ht="34.5">
      <c r="A13" s="18"/>
      <c r="B13" s="18"/>
      <c r="C13" s="18"/>
      <c r="D13" s="130"/>
      <c r="E13" s="130"/>
      <c r="F13" s="126" t="s">
        <v>38</v>
      </c>
      <c r="G13" s="2">
        <f t="shared" ref="G13:H13" si="1">+G14</f>
        <v>0</v>
      </c>
      <c r="H13" s="2">
        <f t="shared" si="1"/>
        <v>0</v>
      </c>
    </row>
    <row r="14" spans="1:8" s="19" customFormat="1" ht="17.45" customHeight="1">
      <c r="A14" s="233" t="s">
        <v>92</v>
      </c>
      <c r="B14" s="239"/>
      <c r="C14" s="131"/>
      <c r="D14" s="134"/>
      <c r="E14" s="131"/>
      <c r="F14" s="129" t="s">
        <v>94</v>
      </c>
      <c r="G14" s="2">
        <f t="shared" ref="G14:H14" si="2">+G16</f>
        <v>0</v>
      </c>
      <c r="H14" s="2">
        <f t="shared" si="2"/>
        <v>0</v>
      </c>
    </row>
    <row r="15" spans="1:8" s="19" customFormat="1" ht="16.899999999999999" customHeight="1">
      <c r="A15" s="233"/>
      <c r="B15" s="239"/>
      <c r="C15" s="132"/>
      <c r="D15" s="135"/>
      <c r="E15" s="132"/>
      <c r="F15" s="30" t="s">
        <v>18</v>
      </c>
      <c r="G15" s="6"/>
      <c r="H15" s="6"/>
    </row>
    <row r="16" spans="1:8" s="19" customFormat="1" ht="16.899999999999999" customHeight="1">
      <c r="A16" s="233"/>
      <c r="B16" s="233" t="s">
        <v>93</v>
      </c>
      <c r="C16" s="146"/>
      <c r="D16" s="135"/>
      <c r="E16" s="132"/>
      <c r="F16" s="129" t="s">
        <v>95</v>
      </c>
      <c r="G16" s="7">
        <f t="shared" ref="G16:H16" si="3">+G18</f>
        <v>0</v>
      </c>
      <c r="H16" s="7">
        <f t="shared" si="3"/>
        <v>0</v>
      </c>
    </row>
    <row r="17" spans="1:16" s="19" customFormat="1" ht="16.899999999999999" customHeight="1">
      <c r="A17" s="233"/>
      <c r="B17" s="233"/>
      <c r="C17" s="147"/>
      <c r="D17" s="135"/>
      <c r="E17" s="132"/>
      <c r="F17" s="30" t="s">
        <v>18</v>
      </c>
      <c r="G17" s="6"/>
      <c r="H17" s="6"/>
    </row>
    <row r="18" spans="1:16" s="19" customFormat="1" ht="16.899999999999999" customHeight="1">
      <c r="A18" s="233"/>
      <c r="B18" s="233"/>
      <c r="C18" s="230" t="s">
        <v>76</v>
      </c>
      <c r="D18" s="135"/>
      <c r="E18" s="132"/>
      <c r="F18" s="129" t="s">
        <v>85</v>
      </c>
      <c r="G18" s="7">
        <f t="shared" ref="G18:H18" si="4">+G20</f>
        <v>0</v>
      </c>
      <c r="H18" s="7">
        <f t="shared" si="4"/>
        <v>0</v>
      </c>
      <c r="I18" s="20"/>
      <c r="J18" s="20"/>
      <c r="K18" s="20"/>
      <c r="L18" s="20"/>
      <c r="M18" s="20"/>
      <c r="N18" s="20"/>
      <c r="O18" s="20"/>
      <c r="P18" s="20"/>
    </row>
    <row r="19" spans="1:16" s="19" customFormat="1" ht="16.899999999999999" customHeight="1">
      <c r="A19" s="233"/>
      <c r="B19" s="233"/>
      <c r="C19" s="231"/>
      <c r="D19" s="135"/>
      <c r="E19" s="132"/>
      <c r="F19" s="30" t="s">
        <v>18</v>
      </c>
      <c r="G19" s="21"/>
      <c r="H19" s="21"/>
      <c r="I19" s="20"/>
      <c r="J19" s="20"/>
      <c r="K19" s="20"/>
      <c r="L19" s="20"/>
      <c r="M19" s="20"/>
      <c r="N19" s="20"/>
      <c r="O19" s="20"/>
      <c r="P19" s="20"/>
    </row>
    <row r="20" spans="1:16" s="19" customFormat="1" ht="34.5">
      <c r="A20" s="233"/>
      <c r="B20" s="233"/>
      <c r="C20" s="231"/>
      <c r="D20" s="135"/>
      <c r="E20" s="132"/>
      <c r="F20" s="31" t="s">
        <v>31</v>
      </c>
      <c r="G20" s="21">
        <f t="shared" ref="G20:H20" si="5">+G22</f>
        <v>0</v>
      </c>
      <c r="H20" s="21">
        <f t="shared" si="5"/>
        <v>0</v>
      </c>
      <c r="I20" s="20"/>
      <c r="J20" s="20"/>
      <c r="K20" s="20"/>
      <c r="L20" s="20"/>
      <c r="M20" s="20"/>
      <c r="N20" s="20"/>
      <c r="O20" s="20"/>
      <c r="P20" s="20"/>
    </row>
    <row r="21" spans="1:16" s="19" customFormat="1" ht="16.899999999999999" customHeight="1">
      <c r="A21" s="233"/>
      <c r="B21" s="233"/>
      <c r="C21" s="231"/>
      <c r="D21" s="136"/>
      <c r="E21" s="133"/>
      <c r="F21" s="30" t="s">
        <v>18</v>
      </c>
      <c r="G21" s="7"/>
      <c r="H21" s="21"/>
      <c r="I21" s="20"/>
      <c r="J21" s="20"/>
      <c r="K21" s="20"/>
      <c r="L21" s="20"/>
      <c r="M21" s="20"/>
      <c r="N21" s="20"/>
      <c r="O21" s="20"/>
      <c r="P21" s="20"/>
    </row>
    <row r="22" spans="1:16" s="19" customFormat="1" ht="18" customHeight="1">
      <c r="A22" s="233"/>
      <c r="B22" s="233"/>
      <c r="C22" s="231"/>
      <c r="D22" s="214">
        <v>1183</v>
      </c>
      <c r="E22" s="234" t="s">
        <v>106</v>
      </c>
      <c r="F22" s="235"/>
      <c r="G22" s="2">
        <f>+G24+G40+G49+G58</f>
        <v>0</v>
      </c>
      <c r="H22" s="2">
        <f>+H24+H40+H49+H58</f>
        <v>0</v>
      </c>
      <c r="I22" s="20"/>
      <c r="J22" s="20"/>
      <c r="K22" s="20"/>
      <c r="L22" s="20"/>
      <c r="M22" s="20"/>
      <c r="N22" s="20"/>
      <c r="O22" s="20"/>
      <c r="P22" s="20"/>
    </row>
    <row r="23" spans="1:16" s="19" customFormat="1" ht="16.899999999999999" customHeight="1">
      <c r="A23" s="233"/>
      <c r="B23" s="233"/>
      <c r="C23" s="231"/>
      <c r="D23" s="215"/>
      <c r="E23" s="121"/>
      <c r="F23" s="30" t="s">
        <v>18</v>
      </c>
      <c r="G23" s="2"/>
      <c r="H23" s="2"/>
      <c r="I23" s="20"/>
      <c r="J23" s="20"/>
      <c r="K23" s="20"/>
      <c r="L23" s="20"/>
      <c r="M23" s="20"/>
      <c r="N23" s="20"/>
      <c r="O23" s="20"/>
      <c r="P23" s="20"/>
    </row>
    <row r="24" spans="1:16" s="19" customFormat="1" ht="34.5">
      <c r="A24" s="233"/>
      <c r="B24" s="233"/>
      <c r="C24" s="231"/>
      <c r="D24" s="215"/>
      <c r="E24" s="138">
        <v>32002</v>
      </c>
      <c r="F24" s="116" t="s">
        <v>123</v>
      </c>
      <c r="G24" s="22">
        <f>+G26+G33</f>
        <v>-115900</v>
      </c>
      <c r="H24" s="22">
        <f>+H26+H33</f>
        <v>-11100</v>
      </c>
      <c r="I24" s="20"/>
      <c r="J24" s="20"/>
      <c r="K24" s="20"/>
      <c r="L24" s="20"/>
      <c r="M24" s="20"/>
      <c r="N24" s="20"/>
      <c r="O24" s="20"/>
      <c r="P24" s="20"/>
    </row>
    <row r="25" spans="1:16" s="19" customFormat="1">
      <c r="A25" s="233"/>
      <c r="B25" s="233"/>
      <c r="C25" s="231"/>
      <c r="D25" s="215"/>
      <c r="E25" s="236"/>
      <c r="F25" s="30" t="s">
        <v>37</v>
      </c>
      <c r="G25" s="7"/>
      <c r="H25" s="6"/>
    </row>
    <row r="26" spans="1:16" s="23" customFormat="1" ht="36.6" customHeight="1">
      <c r="A26" s="233"/>
      <c r="B26" s="233"/>
      <c r="C26" s="231"/>
      <c r="D26" s="215"/>
      <c r="E26" s="237"/>
      <c r="F26" s="32" t="s">
        <v>90</v>
      </c>
      <c r="G26" s="16">
        <f t="shared" ref="G26:H26" si="6">+G28</f>
        <v>-115900</v>
      </c>
      <c r="H26" s="8">
        <f t="shared" si="6"/>
        <v>-159600</v>
      </c>
    </row>
    <row r="27" spans="1:16" s="19" customFormat="1" ht="51.75">
      <c r="A27" s="233"/>
      <c r="B27" s="233"/>
      <c r="C27" s="231"/>
      <c r="D27" s="215"/>
      <c r="E27" s="237"/>
      <c r="F27" s="30" t="s">
        <v>32</v>
      </c>
      <c r="G27" s="10"/>
      <c r="H27" s="6"/>
    </row>
    <row r="28" spans="1:16" s="19" customFormat="1" ht="16.899999999999999" customHeight="1">
      <c r="A28" s="233"/>
      <c r="B28" s="233"/>
      <c r="C28" s="231"/>
      <c r="D28" s="215"/>
      <c r="E28" s="237"/>
      <c r="F28" s="163" t="s">
        <v>19</v>
      </c>
      <c r="G28" s="10">
        <f t="shared" ref="G28:H31" si="7">+G29</f>
        <v>-115900</v>
      </c>
      <c r="H28" s="9">
        <f t="shared" si="7"/>
        <v>-159600</v>
      </c>
    </row>
    <row r="29" spans="1:16" s="19" customFormat="1" ht="16.899999999999999" customHeight="1">
      <c r="A29" s="233"/>
      <c r="B29" s="233"/>
      <c r="C29" s="231"/>
      <c r="D29" s="215"/>
      <c r="E29" s="237"/>
      <c r="F29" s="30" t="s">
        <v>54</v>
      </c>
      <c r="G29" s="10">
        <f t="shared" si="7"/>
        <v>-115900</v>
      </c>
      <c r="H29" s="10">
        <f t="shared" si="7"/>
        <v>-159600</v>
      </c>
    </row>
    <row r="30" spans="1:16" s="19" customFormat="1">
      <c r="A30" s="233"/>
      <c r="B30" s="233"/>
      <c r="C30" s="231"/>
      <c r="D30" s="215"/>
      <c r="E30" s="237"/>
      <c r="F30" s="30" t="s">
        <v>80</v>
      </c>
      <c r="G30" s="10">
        <f t="shared" si="7"/>
        <v>-115900</v>
      </c>
      <c r="H30" s="10">
        <f t="shared" si="7"/>
        <v>-159600</v>
      </c>
    </row>
    <row r="31" spans="1:16" s="19" customFormat="1">
      <c r="A31" s="233"/>
      <c r="B31" s="233"/>
      <c r="C31" s="231"/>
      <c r="D31" s="215"/>
      <c r="E31" s="237"/>
      <c r="F31" s="30" t="s">
        <v>107</v>
      </c>
      <c r="G31" s="10">
        <f t="shared" si="7"/>
        <v>-115900</v>
      </c>
      <c r="H31" s="10">
        <f t="shared" si="7"/>
        <v>-159600</v>
      </c>
      <c r="I31" s="24"/>
    </row>
    <row r="32" spans="1:16" s="19" customFormat="1">
      <c r="A32" s="233"/>
      <c r="B32" s="233"/>
      <c r="C32" s="231"/>
      <c r="D32" s="215"/>
      <c r="E32" s="237"/>
      <c r="F32" s="120" t="s">
        <v>108</v>
      </c>
      <c r="G32" s="10">
        <f>+'Հավելված N 4'!E14</f>
        <v>-115900</v>
      </c>
      <c r="H32" s="10">
        <f>+'Հավելված N 4'!F14</f>
        <v>-159600</v>
      </c>
      <c r="I32" s="25"/>
    </row>
    <row r="33" spans="1:16" s="23" customFormat="1" ht="36.6" customHeight="1">
      <c r="A33" s="233"/>
      <c r="B33" s="233"/>
      <c r="C33" s="231"/>
      <c r="D33" s="215"/>
      <c r="E33" s="237"/>
      <c r="F33" s="32" t="s">
        <v>200</v>
      </c>
      <c r="G33" s="16">
        <f t="shared" ref="G33:H33" si="8">+G35</f>
        <v>0</v>
      </c>
      <c r="H33" s="8">
        <f t="shared" si="8"/>
        <v>148500</v>
      </c>
    </row>
    <row r="34" spans="1:16" s="19" customFormat="1" ht="51.75">
      <c r="A34" s="233"/>
      <c r="B34" s="233"/>
      <c r="C34" s="231"/>
      <c r="D34" s="215"/>
      <c r="E34" s="237"/>
      <c r="F34" s="30" t="s">
        <v>32</v>
      </c>
      <c r="G34" s="10"/>
      <c r="H34" s="6"/>
    </row>
    <row r="35" spans="1:16" s="19" customFormat="1" ht="16.899999999999999" customHeight="1">
      <c r="A35" s="233"/>
      <c r="B35" s="233"/>
      <c r="C35" s="231"/>
      <c r="D35" s="215"/>
      <c r="E35" s="237"/>
      <c r="F35" s="163" t="s">
        <v>19</v>
      </c>
      <c r="G35" s="10">
        <f t="shared" ref="G35:H38" si="9">+G36</f>
        <v>0</v>
      </c>
      <c r="H35" s="9">
        <f t="shared" si="9"/>
        <v>148500</v>
      </c>
    </row>
    <row r="36" spans="1:16" s="19" customFormat="1" ht="16.899999999999999" customHeight="1">
      <c r="A36" s="233"/>
      <c r="B36" s="233"/>
      <c r="C36" s="231"/>
      <c r="D36" s="215"/>
      <c r="E36" s="237"/>
      <c r="F36" s="30" t="s">
        <v>54</v>
      </c>
      <c r="G36" s="10">
        <f t="shared" si="9"/>
        <v>0</v>
      </c>
      <c r="H36" s="10">
        <f t="shared" si="9"/>
        <v>148500</v>
      </c>
    </row>
    <row r="37" spans="1:16" s="19" customFormat="1">
      <c r="A37" s="233"/>
      <c r="B37" s="233"/>
      <c r="C37" s="231"/>
      <c r="D37" s="215"/>
      <c r="E37" s="237"/>
      <c r="F37" s="30" t="s">
        <v>80</v>
      </c>
      <c r="G37" s="10">
        <f t="shared" si="9"/>
        <v>0</v>
      </c>
      <c r="H37" s="10">
        <f t="shared" si="9"/>
        <v>148500</v>
      </c>
    </row>
    <row r="38" spans="1:16" s="19" customFormat="1">
      <c r="A38" s="233"/>
      <c r="B38" s="233"/>
      <c r="C38" s="231"/>
      <c r="D38" s="215"/>
      <c r="E38" s="237"/>
      <c r="F38" s="30" t="s">
        <v>107</v>
      </c>
      <c r="G38" s="10">
        <f t="shared" si="9"/>
        <v>0</v>
      </c>
      <c r="H38" s="10">
        <f t="shared" si="9"/>
        <v>148500</v>
      </c>
      <c r="I38" s="24"/>
    </row>
    <row r="39" spans="1:16" s="19" customFormat="1">
      <c r="A39" s="233"/>
      <c r="B39" s="233"/>
      <c r="C39" s="231"/>
      <c r="D39" s="215"/>
      <c r="E39" s="238"/>
      <c r="F39" s="120" t="s">
        <v>108</v>
      </c>
      <c r="G39" s="10">
        <f>+'Հավելված N 4'!E44</f>
        <v>0</v>
      </c>
      <c r="H39" s="10">
        <f>+'Հավելված N 4'!F44</f>
        <v>148500</v>
      </c>
      <c r="I39" s="25"/>
    </row>
    <row r="40" spans="1:16" s="19" customFormat="1" ht="51.75">
      <c r="A40" s="233"/>
      <c r="B40" s="233"/>
      <c r="C40" s="231"/>
      <c r="D40" s="215"/>
      <c r="E40" s="122">
        <v>32003</v>
      </c>
      <c r="F40" s="116" t="s">
        <v>103</v>
      </c>
      <c r="G40" s="22">
        <f>+G42</f>
        <v>507600</v>
      </c>
      <c r="H40" s="22">
        <f>+H42</f>
        <v>407385</v>
      </c>
      <c r="I40" s="20"/>
      <c r="J40" s="20"/>
      <c r="K40" s="20"/>
      <c r="L40" s="20"/>
      <c r="M40" s="20"/>
      <c r="N40" s="20"/>
      <c r="O40" s="20"/>
      <c r="P40" s="20"/>
    </row>
    <row r="41" spans="1:16" s="19" customFormat="1">
      <c r="A41" s="233"/>
      <c r="B41" s="233"/>
      <c r="C41" s="231"/>
      <c r="D41" s="215"/>
      <c r="E41" s="236"/>
      <c r="F41" s="30" t="s">
        <v>37</v>
      </c>
      <c r="G41" s="7"/>
      <c r="H41" s="6"/>
    </row>
    <row r="42" spans="1:16" s="23" customFormat="1" ht="36.6" customHeight="1">
      <c r="A42" s="233"/>
      <c r="B42" s="233"/>
      <c r="C42" s="231"/>
      <c r="D42" s="215"/>
      <c r="E42" s="237"/>
      <c r="F42" s="32" t="s">
        <v>52</v>
      </c>
      <c r="G42" s="16">
        <f t="shared" ref="G42:H42" si="10">+G44</f>
        <v>507600</v>
      </c>
      <c r="H42" s="8">
        <f t="shared" si="10"/>
        <v>407385</v>
      </c>
    </row>
    <row r="43" spans="1:16" s="19" customFormat="1" ht="51.75">
      <c r="A43" s="233"/>
      <c r="B43" s="233"/>
      <c r="C43" s="231"/>
      <c r="D43" s="215"/>
      <c r="E43" s="237"/>
      <c r="F43" s="30" t="s">
        <v>32</v>
      </c>
      <c r="G43" s="10"/>
      <c r="H43" s="6"/>
    </row>
    <row r="44" spans="1:16" s="19" customFormat="1" ht="16.899999999999999" customHeight="1">
      <c r="A44" s="233"/>
      <c r="B44" s="233"/>
      <c r="C44" s="231"/>
      <c r="D44" s="215"/>
      <c r="E44" s="237"/>
      <c r="F44" s="137" t="s">
        <v>19</v>
      </c>
      <c r="G44" s="10">
        <f t="shared" ref="G44:H47" si="11">+G45</f>
        <v>507600</v>
      </c>
      <c r="H44" s="9">
        <f t="shared" si="11"/>
        <v>407385</v>
      </c>
    </row>
    <row r="45" spans="1:16" s="19" customFormat="1" ht="16.899999999999999" customHeight="1">
      <c r="A45" s="233"/>
      <c r="B45" s="233"/>
      <c r="C45" s="231"/>
      <c r="D45" s="215"/>
      <c r="E45" s="237"/>
      <c r="F45" s="30" t="s">
        <v>54</v>
      </c>
      <c r="G45" s="10">
        <f t="shared" si="11"/>
        <v>507600</v>
      </c>
      <c r="H45" s="10">
        <f t="shared" si="11"/>
        <v>407385</v>
      </c>
    </row>
    <row r="46" spans="1:16" s="19" customFormat="1">
      <c r="A46" s="233"/>
      <c r="B46" s="233"/>
      <c r="C46" s="231"/>
      <c r="D46" s="215"/>
      <c r="E46" s="237"/>
      <c r="F46" s="30" t="s">
        <v>80</v>
      </c>
      <c r="G46" s="10">
        <f t="shared" si="11"/>
        <v>507600</v>
      </c>
      <c r="H46" s="10">
        <f t="shared" si="11"/>
        <v>407385</v>
      </c>
    </row>
    <row r="47" spans="1:16" s="19" customFormat="1">
      <c r="A47" s="233"/>
      <c r="B47" s="233"/>
      <c r="C47" s="231"/>
      <c r="D47" s="215"/>
      <c r="E47" s="237"/>
      <c r="F47" s="30" t="s">
        <v>81</v>
      </c>
      <c r="G47" s="10">
        <f t="shared" si="11"/>
        <v>507600</v>
      </c>
      <c r="H47" s="10">
        <f t="shared" si="11"/>
        <v>407385</v>
      </c>
      <c r="I47" s="24"/>
    </row>
    <row r="48" spans="1:16" s="19" customFormat="1">
      <c r="A48" s="233"/>
      <c r="B48" s="233"/>
      <c r="C48" s="231"/>
      <c r="D48" s="215"/>
      <c r="E48" s="238"/>
      <c r="F48" s="120" t="s">
        <v>82</v>
      </c>
      <c r="G48" s="10">
        <f>+'Հավելված N 4'!E53</f>
        <v>507600</v>
      </c>
      <c r="H48" s="10">
        <f>+'Հավելված N 4'!F53</f>
        <v>407385</v>
      </c>
      <c r="I48" s="25"/>
    </row>
    <row r="49" spans="1:16" s="19" customFormat="1" ht="51.75">
      <c r="A49" s="233"/>
      <c r="B49" s="233"/>
      <c r="C49" s="231"/>
      <c r="D49" s="215"/>
      <c r="E49" s="138">
        <v>32007</v>
      </c>
      <c r="F49" s="116" t="s">
        <v>132</v>
      </c>
      <c r="G49" s="22">
        <f t="shared" ref="G49:H49" si="12">+G51</f>
        <v>0</v>
      </c>
      <c r="H49" s="22">
        <f t="shared" si="12"/>
        <v>-25425</v>
      </c>
      <c r="I49" s="20"/>
      <c r="J49" s="20"/>
      <c r="K49" s="20"/>
      <c r="L49" s="20"/>
      <c r="M49" s="20"/>
      <c r="N49" s="20"/>
      <c r="O49" s="20"/>
      <c r="P49" s="20"/>
    </row>
    <row r="50" spans="1:16" s="19" customFormat="1">
      <c r="A50" s="233"/>
      <c r="B50" s="233"/>
      <c r="C50" s="231"/>
      <c r="D50" s="215"/>
      <c r="E50" s="236"/>
      <c r="F50" s="30" t="s">
        <v>37</v>
      </c>
      <c r="G50" s="7"/>
      <c r="H50" s="6"/>
    </row>
    <row r="51" spans="1:16" s="23" customFormat="1" ht="36.6" customHeight="1">
      <c r="A51" s="233"/>
      <c r="B51" s="233"/>
      <c r="C51" s="231"/>
      <c r="D51" s="215"/>
      <c r="E51" s="237"/>
      <c r="F51" s="32" t="s">
        <v>90</v>
      </c>
      <c r="G51" s="16">
        <f t="shared" ref="G51:H51" si="13">+G53</f>
        <v>0</v>
      </c>
      <c r="H51" s="8">
        <f t="shared" si="13"/>
        <v>-25425</v>
      </c>
    </row>
    <row r="52" spans="1:16" s="19" customFormat="1" ht="51.75">
      <c r="A52" s="233"/>
      <c r="B52" s="233"/>
      <c r="C52" s="231"/>
      <c r="D52" s="215"/>
      <c r="E52" s="237"/>
      <c r="F52" s="30" t="s">
        <v>32</v>
      </c>
      <c r="G52" s="10"/>
      <c r="H52" s="6"/>
    </row>
    <row r="53" spans="1:16" s="19" customFormat="1" ht="16.899999999999999" customHeight="1">
      <c r="A53" s="233"/>
      <c r="B53" s="233"/>
      <c r="C53" s="231"/>
      <c r="D53" s="215"/>
      <c r="E53" s="237"/>
      <c r="F53" s="163" t="s">
        <v>19</v>
      </c>
      <c r="G53" s="10">
        <f t="shared" ref="G53:H56" si="14">+G54</f>
        <v>0</v>
      </c>
      <c r="H53" s="9">
        <f t="shared" si="14"/>
        <v>-25425</v>
      </c>
    </row>
    <row r="54" spans="1:16" s="19" customFormat="1" ht="16.899999999999999" customHeight="1">
      <c r="A54" s="233"/>
      <c r="B54" s="233"/>
      <c r="C54" s="231"/>
      <c r="D54" s="215"/>
      <c r="E54" s="237"/>
      <c r="F54" s="30" t="s">
        <v>54</v>
      </c>
      <c r="G54" s="10">
        <f t="shared" si="14"/>
        <v>0</v>
      </c>
      <c r="H54" s="10">
        <f t="shared" si="14"/>
        <v>-25425</v>
      </c>
    </row>
    <row r="55" spans="1:16" s="19" customFormat="1">
      <c r="A55" s="233"/>
      <c r="B55" s="233"/>
      <c r="C55" s="231"/>
      <c r="D55" s="215"/>
      <c r="E55" s="237"/>
      <c r="F55" s="30" t="s">
        <v>80</v>
      </c>
      <c r="G55" s="10">
        <f t="shared" si="14"/>
        <v>0</v>
      </c>
      <c r="H55" s="10">
        <f t="shared" si="14"/>
        <v>-25425</v>
      </c>
    </row>
    <row r="56" spans="1:16" s="19" customFormat="1">
      <c r="A56" s="233"/>
      <c r="B56" s="233"/>
      <c r="C56" s="231"/>
      <c r="D56" s="215"/>
      <c r="E56" s="237"/>
      <c r="F56" s="30" t="s">
        <v>107</v>
      </c>
      <c r="G56" s="10">
        <f t="shared" si="14"/>
        <v>0</v>
      </c>
      <c r="H56" s="10">
        <f t="shared" si="14"/>
        <v>-25425</v>
      </c>
      <c r="I56" s="24"/>
    </row>
    <row r="57" spans="1:16" s="19" customFormat="1">
      <c r="A57" s="233"/>
      <c r="B57" s="233"/>
      <c r="C57" s="231"/>
      <c r="D57" s="215"/>
      <c r="E57" s="238"/>
      <c r="F57" s="120" t="s">
        <v>108</v>
      </c>
      <c r="G57" s="10">
        <f>+'Հավելված N 4'!E56</f>
        <v>0</v>
      </c>
      <c r="H57" s="10">
        <f>+'Հավելված N 4'!F56</f>
        <v>-25425</v>
      </c>
      <c r="I57" s="25"/>
    </row>
    <row r="58" spans="1:16" s="19" customFormat="1" ht="69">
      <c r="A58" s="233"/>
      <c r="B58" s="233"/>
      <c r="C58" s="231"/>
      <c r="D58" s="215"/>
      <c r="E58" s="138">
        <v>32013</v>
      </c>
      <c r="F58" s="116" t="s">
        <v>105</v>
      </c>
      <c r="G58" s="22">
        <f t="shared" ref="G58:H58" si="15">+G60</f>
        <v>-391700</v>
      </c>
      <c r="H58" s="22">
        <f t="shared" si="15"/>
        <v>-370860</v>
      </c>
      <c r="I58" s="20"/>
      <c r="J58" s="20"/>
      <c r="K58" s="20"/>
      <c r="L58" s="20"/>
      <c r="M58" s="20"/>
      <c r="N58" s="20"/>
      <c r="O58" s="20"/>
      <c r="P58" s="20"/>
    </row>
    <row r="59" spans="1:16" s="19" customFormat="1">
      <c r="A59" s="233"/>
      <c r="B59" s="233"/>
      <c r="C59" s="231"/>
      <c r="D59" s="215"/>
      <c r="E59" s="228"/>
      <c r="F59" s="30" t="s">
        <v>37</v>
      </c>
      <c r="G59" s="7"/>
      <c r="H59" s="6"/>
    </row>
    <row r="60" spans="1:16" s="23" customFormat="1" ht="36.6" customHeight="1">
      <c r="A60" s="233"/>
      <c r="B60" s="233"/>
      <c r="C60" s="231"/>
      <c r="D60" s="215"/>
      <c r="E60" s="228"/>
      <c r="F60" s="32" t="s">
        <v>90</v>
      </c>
      <c r="G60" s="16">
        <f t="shared" ref="G60:H60" si="16">+G62</f>
        <v>-391700</v>
      </c>
      <c r="H60" s="8">
        <f t="shared" si="16"/>
        <v>-370860</v>
      </c>
    </row>
    <row r="61" spans="1:16" s="19" customFormat="1" ht="51.75">
      <c r="A61" s="233"/>
      <c r="B61" s="233"/>
      <c r="C61" s="231"/>
      <c r="D61" s="215"/>
      <c r="E61" s="228"/>
      <c r="F61" s="30" t="s">
        <v>32</v>
      </c>
      <c r="G61" s="10"/>
      <c r="H61" s="6"/>
    </row>
    <row r="62" spans="1:16" s="19" customFormat="1" ht="16.899999999999999" customHeight="1">
      <c r="A62" s="233"/>
      <c r="B62" s="233"/>
      <c r="C62" s="231"/>
      <c r="D62" s="215"/>
      <c r="E62" s="228"/>
      <c r="F62" s="137" t="s">
        <v>19</v>
      </c>
      <c r="G62" s="10">
        <f t="shared" ref="G62:H65" si="17">+G63</f>
        <v>-391700</v>
      </c>
      <c r="H62" s="9">
        <f t="shared" si="17"/>
        <v>-370860</v>
      </c>
    </row>
    <row r="63" spans="1:16" s="19" customFormat="1" ht="16.899999999999999" customHeight="1">
      <c r="A63" s="233"/>
      <c r="B63" s="233"/>
      <c r="C63" s="231"/>
      <c r="D63" s="215"/>
      <c r="E63" s="228"/>
      <c r="F63" s="30" t="s">
        <v>54</v>
      </c>
      <c r="G63" s="10">
        <f t="shared" si="17"/>
        <v>-391700</v>
      </c>
      <c r="H63" s="10">
        <f t="shared" si="17"/>
        <v>-370860</v>
      </c>
    </row>
    <row r="64" spans="1:16" s="19" customFormat="1">
      <c r="A64" s="233"/>
      <c r="B64" s="233"/>
      <c r="C64" s="231"/>
      <c r="D64" s="215"/>
      <c r="E64" s="228"/>
      <c r="F64" s="30" t="s">
        <v>80</v>
      </c>
      <c r="G64" s="10">
        <f t="shared" si="17"/>
        <v>-391700</v>
      </c>
      <c r="H64" s="10">
        <f t="shared" si="17"/>
        <v>-370860</v>
      </c>
    </row>
    <row r="65" spans="1:9" s="19" customFormat="1">
      <c r="A65" s="233"/>
      <c r="B65" s="233"/>
      <c r="C65" s="231"/>
      <c r="D65" s="215"/>
      <c r="E65" s="228"/>
      <c r="F65" s="30" t="s">
        <v>107</v>
      </c>
      <c r="G65" s="10">
        <f t="shared" si="17"/>
        <v>-391700</v>
      </c>
      <c r="H65" s="10">
        <f t="shared" si="17"/>
        <v>-370860</v>
      </c>
      <c r="I65" s="24"/>
    </row>
    <row r="66" spans="1:9" s="19" customFormat="1">
      <c r="A66" s="233"/>
      <c r="B66" s="233"/>
      <c r="C66" s="232"/>
      <c r="D66" s="216"/>
      <c r="E66" s="228"/>
      <c r="F66" s="120" t="s">
        <v>108</v>
      </c>
      <c r="G66" s="10">
        <f>+'Հավելված N 4'!E66</f>
        <v>-391700</v>
      </c>
      <c r="H66" s="10">
        <f>+'Հավելված N 4'!F66</f>
        <v>-370860</v>
      </c>
      <c r="I66" s="25"/>
    </row>
  </sheetData>
  <mergeCells count="18">
    <mergeCell ref="D22:D66"/>
    <mergeCell ref="C18:C66"/>
    <mergeCell ref="B16:B66"/>
    <mergeCell ref="A14:A66"/>
    <mergeCell ref="E22:F22"/>
    <mergeCell ref="E59:E66"/>
    <mergeCell ref="E41:E48"/>
    <mergeCell ref="B14:B15"/>
    <mergeCell ref="E50:E57"/>
    <mergeCell ref="E25:E39"/>
    <mergeCell ref="F1:H1"/>
    <mergeCell ref="F3:H3"/>
    <mergeCell ref="A6:H6"/>
    <mergeCell ref="A9:C9"/>
    <mergeCell ref="D9:E9"/>
    <mergeCell ref="F2:H2"/>
    <mergeCell ref="F9:F10"/>
    <mergeCell ref="G9:H9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topLeftCell="A79" zoomScale="90" zoomScaleNormal="90" workbookViewId="0">
      <selection activeCell="G112" sqref="G112"/>
    </sheetView>
  </sheetViews>
  <sheetFormatPr defaultColWidth="9.140625" defaultRowHeight="17.25"/>
  <cols>
    <col min="1" max="1" width="9.140625" style="54"/>
    <col min="2" max="2" width="9.140625" style="54" customWidth="1"/>
    <col min="3" max="3" width="54.140625" style="54" customWidth="1"/>
    <col min="4" max="4" width="16.42578125" style="54" customWidth="1"/>
    <col min="5" max="8" width="20.42578125" style="54" customWidth="1"/>
    <col min="9" max="9" width="15.42578125" style="54" bestFit="1" customWidth="1"/>
    <col min="10" max="10" width="13.7109375" style="54" bestFit="1" customWidth="1"/>
    <col min="11" max="16384" width="9.140625" style="54"/>
  </cols>
  <sheetData>
    <row r="1" spans="1:10" s="149" customFormat="1" ht="26.45" customHeight="1">
      <c r="A1" s="148"/>
      <c r="B1" s="71"/>
      <c r="C1" s="71"/>
      <c r="D1" s="71"/>
      <c r="E1" s="148"/>
      <c r="F1" s="249" t="s">
        <v>42</v>
      </c>
      <c r="G1" s="249"/>
      <c r="H1" s="249"/>
    </row>
    <row r="2" spans="1:10">
      <c r="A2" s="72"/>
      <c r="B2" s="72"/>
      <c r="C2" s="72"/>
      <c r="D2" s="72"/>
      <c r="E2" s="150"/>
      <c r="F2" s="250" t="s">
        <v>77</v>
      </c>
      <c r="G2" s="250"/>
      <c r="H2" s="250"/>
    </row>
    <row r="3" spans="1:10">
      <c r="A3" s="72"/>
      <c r="B3" s="72"/>
      <c r="C3" s="72"/>
      <c r="D3" s="72"/>
      <c r="E3" s="150"/>
      <c r="F3" s="250" t="s">
        <v>41</v>
      </c>
      <c r="G3" s="250"/>
      <c r="H3" s="250"/>
    </row>
    <row r="4" spans="1:10">
      <c r="A4" s="73"/>
      <c r="B4" s="73"/>
      <c r="C4" s="74"/>
      <c r="D4" s="150"/>
      <c r="E4" s="150"/>
      <c r="F4" s="150"/>
      <c r="G4" s="150"/>
      <c r="H4" s="150"/>
    </row>
    <row r="5" spans="1:10" ht="37.5" customHeight="1">
      <c r="A5" s="251" t="s">
        <v>161</v>
      </c>
      <c r="B5" s="252"/>
      <c r="C5" s="252"/>
      <c r="D5" s="252"/>
      <c r="E5" s="252"/>
      <c r="F5" s="252"/>
      <c r="G5" s="252"/>
      <c r="H5" s="252"/>
    </row>
    <row r="6" spans="1:10" ht="37.5" customHeight="1">
      <c r="A6" s="252"/>
      <c r="B6" s="252"/>
      <c r="C6" s="252"/>
      <c r="D6" s="252"/>
      <c r="E6" s="252"/>
      <c r="F6" s="252"/>
      <c r="G6" s="252"/>
      <c r="H6" s="252"/>
    </row>
    <row r="7" spans="1:10">
      <c r="E7" s="150"/>
      <c r="F7" s="150"/>
      <c r="G7" s="150"/>
    </row>
    <row r="8" spans="1:10">
      <c r="A8" s="151"/>
      <c r="B8" s="151"/>
      <c r="C8" s="151"/>
      <c r="D8" s="59"/>
      <c r="E8" s="150"/>
      <c r="F8" s="150"/>
      <c r="G8" s="253" t="s">
        <v>21</v>
      </c>
      <c r="H8" s="253"/>
    </row>
    <row r="9" spans="1:10" ht="45" customHeight="1">
      <c r="A9" s="257" t="s">
        <v>64</v>
      </c>
      <c r="B9" s="258"/>
      <c r="C9" s="240" t="s">
        <v>65</v>
      </c>
      <c r="D9" s="242" t="s">
        <v>66</v>
      </c>
      <c r="E9" s="244" t="s">
        <v>89</v>
      </c>
      <c r="F9" s="245"/>
      <c r="G9" s="245"/>
      <c r="H9" s="246"/>
    </row>
    <row r="10" spans="1:10" ht="103.5">
      <c r="A10" s="183" t="s">
        <v>35</v>
      </c>
      <c r="B10" s="183" t="s">
        <v>36</v>
      </c>
      <c r="C10" s="241"/>
      <c r="D10" s="243"/>
      <c r="E10" s="76" t="s">
        <v>67</v>
      </c>
      <c r="F10" s="76" t="s">
        <v>68</v>
      </c>
      <c r="G10" s="76" t="s">
        <v>69</v>
      </c>
      <c r="H10" s="76" t="s">
        <v>70</v>
      </c>
    </row>
    <row r="11" spans="1:10">
      <c r="A11" s="183"/>
      <c r="B11" s="183"/>
      <c r="C11" s="77" t="s">
        <v>71</v>
      </c>
      <c r="D11" s="76">
        <f>SUM(E11:H11)</f>
        <v>0</v>
      </c>
      <c r="E11" s="79">
        <f>+E13</f>
        <v>407385</v>
      </c>
      <c r="F11" s="79">
        <f>+F13</f>
        <v>0</v>
      </c>
      <c r="G11" s="79">
        <f>+G13</f>
        <v>-407385</v>
      </c>
      <c r="H11" s="79">
        <f>+H13</f>
        <v>0</v>
      </c>
      <c r="I11" s="152"/>
      <c r="J11" s="152"/>
    </row>
    <row r="12" spans="1:10">
      <c r="A12" s="183"/>
      <c r="B12" s="183"/>
      <c r="C12" s="77" t="s">
        <v>72</v>
      </c>
      <c r="D12" s="179"/>
      <c r="E12" s="79"/>
      <c r="F12" s="79"/>
      <c r="G12" s="79"/>
      <c r="H12" s="79"/>
      <c r="I12" s="152"/>
      <c r="J12" s="153"/>
    </row>
    <row r="13" spans="1:10" ht="51.75">
      <c r="A13" s="80"/>
      <c r="B13" s="81"/>
      <c r="C13" s="81" t="s">
        <v>38</v>
      </c>
      <c r="D13" s="76">
        <f>SUM(E13:H13)</f>
        <v>0</v>
      </c>
      <c r="E13" s="79">
        <f>+E15+E46+E49+E57</f>
        <v>407385</v>
      </c>
      <c r="F13" s="79">
        <f>+F15+F46+F49+F57</f>
        <v>0</v>
      </c>
      <c r="G13" s="79">
        <f>+G15+G46+G49+G57</f>
        <v>-407385</v>
      </c>
      <c r="H13" s="79">
        <f>+H15+H46+H49+H57</f>
        <v>0</v>
      </c>
      <c r="I13" s="152"/>
    </row>
    <row r="14" spans="1:10">
      <c r="A14" s="80"/>
      <c r="B14" s="80"/>
      <c r="C14" s="80" t="s">
        <v>73</v>
      </c>
      <c r="D14" s="82"/>
      <c r="E14" s="82"/>
      <c r="F14" s="82"/>
      <c r="G14" s="82"/>
      <c r="H14" s="82"/>
    </row>
    <row r="15" spans="1:10" ht="34.5">
      <c r="A15" s="83">
        <v>1183</v>
      </c>
      <c r="B15" s="178">
        <v>32002</v>
      </c>
      <c r="C15" s="116" t="s">
        <v>121</v>
      </c>
      <c r="D15" s="78">
        <f>SUM(E15:H15)</f>
        <v>-11100</v>
      </c>
      <c r="E15" s="78">
        <f>+E17+E26+E36+E43</f>
        <v>0</v>
      </c>
      <c r="F15" s="78">
        <f>+F17+F26+F36+F43</f>
        <v>0</v>
      </c>
      <c r="G15" s="78">
        <f>+G17+G26+G36+G43</f>
        <v>-11100</v>
      </c>
      <c r="H15" s="78">
        <f>+H17+H26+H36+H43</f>
        <v>0</v>
      </c>
    </row>
    <row r="16" spans="1:10" s="3" customFormat="1">
      <c r="A16" s="84"/>
      <c r="B16" s="84"/>
      <c r="C16" s="180" t="s">
        <v>18</v>
      </c>
      <c r="D16" s="35"/>
      <c r="E16" s="154"/>
      <c r="F16" s="155"/>
      <c r="G16" s="35"/>
      <c r="H16" s="35"/>
    </row>
    <row r="17" spans="1:9" s="102" customFormat="1" ht="16.899999999999999" customHeight="1">
      <c r="A17" s="164"/>
      <c r="B17" s="164"/>
      <c r="C17" s="106" t="s">
        <v>216</v>
      </c>
      <c r="D17" s="86">
        <f>SUM(E17:H17)</f>
        <v>-94900</v>
      </c>
      <c r="E17" s="86">
        <f>SUM(E18:E25)</f>
        <v>0</v>
      </c>
      <c r="F17" s="86">
        <f t="shared" ref="F17:H17" si="0">SUM(F18:F25)</f>
        <v>0</v>
      </c>
      <c r="G17" s="86">
        <f>SUM(G18:G25)</f>
        <v>-94900</v>
      </c>
      <c r="H17" s="86">
        <f t="shared" si="0"/>
        <v>0</v>
      </c>
      <c r="I17" s="101"/>
    </row>
    <row r="18" spans="1:9" s="104" customFormat="1">
      <c r="A18" s="247"/>
      <c r="B18" s="247"/>
      <c r="C18" s="141" t="s">
        <v>217</v>
      </c>
      <c r="D18" s="87">
        <f t="shared" ref="D18:D25" si="1">+E18+F18+G18+H18</f>
        <v>-9500</v>
      </c>
      <c r="E18" s="87"/>
      <c r="F18" s="87"/>
      <c r="G18" s="87">
        <v>-9500</v>
      </c>
      <c r="H18" s="87"/>
    </row>
    <row r="19" spans="1:9" s="104" customFormat="1">
      <c r="A19" s="248"/>
      <c r="B19" s="248"/>
      <c r="C19" s="141" t="s">
        <v>218</v>
      </c>
      <c r="D19" s="87">
        <f t="shared" si="1"/>
        <v>-13700</v>
      </c>
      <c r="E19" s="87"/>
      <c r="F19" s="87"/>
      <c r="G19" s="87">
        <v>-13700</v>
      </c>
      <c r="H19" s="87"/>
    </row>
    <row r="20" spans="1:9" s="104" customFormat="1">
      <c r="A20" s="248"/>
      <c r="B20" s="248"/>
      <c r="C20" s="141" t="s">
        <v>219</v>
      </c>
      <c r="D20" s="87">
        <f t="shared" si="1"/>
        <v>-13700</v>
      </c>
      <c r="E20" s="87"/>
      <c r="F20" s="87"/>
      <c r="G20" s="87">
        <v>-13700</v>
      </c>
      <c r="H20" s="87"/>
    </row>
    <row r="21" spans="1:9" s="104" customFormat="1">
      <c r="A21" s="248"/>
      <c r="B21" s="248"/>
      <c r="C21" s="141" t="s">
        <v>220</v>
      </c>
      <c r="D21" s="87">
        <f t="shared" si="1"/>
        <v>-11600</v>
      </c>
      <c r="E21" s="87"/>
      <c r="F21" s="87"/>
      <c r="G21" s="87">
        <v>-11600</v>
      </c>
      <c r="H21" s="87"/>
    </row>
    <row r="22" spans="1:9" s="104" customFormat="1">
      <c r="A22" s="248"/>
      <c r="B22" s="248"/>
      <c r="C22" s="141" t="s">
        <v>222</v>
      </c>
      <c r="D22" s="87">
        <f t="shared" si="1"/>
        <v>-11600</v>
      </c>
      <c r="E22" s="87"/>
      <c r="F22" s="87"/>
      <c r="G22" s="87">
        <v>-11600</v>
      </c>
      <c r="H22" s="87"/>
    </row>
    <row r="23" spans="1:9" s="104" customFormat="1">
      <c r="A23" s="248"/>
      <c r="B23" s="248"/>
      <c r="C23" s="141" t="s">
        <v>223</v>
      </c>
      <c r="D23" s="87">
        <f t="shared" si="1"/>
        <v>-9500</v>
      </c>
      <c r="E23" s="87"/>
      <c r="F23" s="87"/>
      <c r="G23" s="87">
        <v>-9500</v>
      </c>
      <c r="H23" s="87"/>
    </row>
    <row r="24" spans="1:9" s="104" customFormat="1">
      <c r="A24" s="248"/>
      <c r="B24" s="248"/>
      <c r="C24" s="141" t="s">
        <v>224</v>
      </c>
      <c r="D24" s="87">
        <f t="shared" si="1"/>
        <v>-11600</v>
      </c>
      <c r="E24" s="87"/>
      <c r="F24" s="87"/>
      <c r="G24" s="87">
        <v>-11600</v>
      </c>
      <c r="H24" s="87"/>
    </row>
    <row r="25" spans="1:9" s="104" customFormat="1">
      <c r="A25" s="248"/>
      <c r="B25" s="248"/>
      <c r="C25" s="141" t="s">
        <v>225</v>
      </c>
      <c r="D25" s="87">
        <f t="shared" si="1"/>
        <v>-13700</v>
      </c>
      <c r="E25" s="87"/>
      <c r="F25" s="87"/>
      <c r="G25" s="87">
        <v>-13700</v>
      </c>
      <c r="H25" s="87"/>
    </row>
    <row r="26" spans="1:9" s="102" customFormat="1" ht="16.899999999999999" customHeight="1">
      <c r="A26" s="164"/>
      <c r="B26" s="164"/>
      <c r="C26" s="106" t="s">
        <v>142</v>
      </c>
      <c r="D26" s="86">
        <f>SUM(E26:H26)</f>
        <v>-89700</v>
      </c>
      <c r="E26" s="86">
        <f>SUM(E27:E35)</f>
        <v>0</v>
      </c>
      <c r="F26" s="86">
        <f t="shared" ref="F26:H26" si="2">SUM(F27:F35)</f>
        <v>0</v>
      </c>
      <c r="G26" s="86">
        <f t="shared" si="2"/>
        <v>-89700</v>
      </c>
      <c r="H26" s="86">
        <f t="shared" si="2"/>
        <v>0</v>
      </c>
      <c r="I26" s="101"/>
    </row>
    <row r="27" spans="1:9" s="104" customFormat="1">
      <c r="A27" s="247"/>
      <c r="B27" s="247"/>
      <c r="C27" s="141" t="s">
        <v>143</v>
      </c>
      <c r="D27" s="87">
        <f t="shared" ref="D27:D30" si="3">+E27+F27+G27+H27</f>
        <v>-9500</v>
      </c>
      <c r="E27" s="87"/>
      <c r="F27" s="87"/>
      <c r="G27" s="87">
        <v>-9500</v>
      </c>
      <c r="H27" s="87"/>
    </row>
    <row r="28" spans="1:9" s="104" customFormat="1">
      <c r="A28" s="248"/>
      <c r="B28" s="248"/>
      <c r="C28" s="141" t="s">
        <v>146</v>
      </c>
      <c r="D28" s="87">
        <f t="shared" si="3"/>
        <v>-9500</v>
      </c>
      <c r="E28" s="87"/>
      <c r="F28" s="87"/>
      <c r="G28" s="87">
        <v>-9500</v>
      </c>
      <c r="H28" s="87"/>
    </row>
    <row r="29" spans="1:9" s="104" customFormat="1">
      <c r="A29" s="181"/>
      <c r="B29" s="181"/>
      <c r="C29" s="141" t="s">
        <v>148</v>
      </c>
      <c r="D29" s="87">
        <f t="shared" si="3"/>
        <v>-9500</v>
      </c>
      <c r="E29" s="87"/>
      <c r="F29" s="87"/>
      <c r="G29" s="87">
        <v>-9500</v>
      </c>
      <c r="H29" s="87"/>
    </row>
    <row r="30" spans="1:9" s="104" customFormat="1">
      <c r="A30" s="181"/>
      <c r="B30" s="181"/>
      <c r="C30" s="141" t="s">
        <v>150</v>
      </c>
      <c r="D30" s="87">
        <f t="shared" si="3"/>
        <v>-9500</v>
      </c>
      <c r="E30" s="87"/>
      <c r="F30" s="87"/>
      <c r="G30" s="87">
        <v>-9500</v>
      </c>
      <c r="H30" s="87"/>
    </row>
    <row r="31" spans="1:9" s="104" customFormat="1">
      <c r="A31" s="181"/>
      <c r="B31" s="181"/>
      <c r="C31" s="141" t="s">
        <v>151</v>
      </c>
      <c r="D31" s="87">
        <f t="shared" ref="D31" si="4">+E31+F31+G31+H31</f>
        <v>-11600</v>
      </c>
      <c r="E31" s="87"/>
      <c r="F31" s="87"/>
      <c r="G31" s="87">
        <v>-11600</v>
      </c>
      <c r="H31" s="87"/>
    </row>
    <row r="32" spans="1:9" s="104" customFormat="1" ht="34.5">
      <c r="A32" s="181"/>
      <c r="B32" s="181"/>
      <c r="C32" s="141" t="s">
        <v>152</v>
      </c>
      <c r="D32" s="87">
        <f t="shared" ref="D32" si="5">+E32+F32+G32+H32</f>
        <v>-9500</v>
      </c>
      <c r="E32" s="87"/>
      <c r="F32" s="87"/>
      <c r="G32" s="87">
        <v>-9500</v>
      </c>
      <c r="H32" s="87"/>
    </row>
    <row r="33" spans="1:9" s="104" customFormat="1">
      <c r="A33" s="181"/>
      <c r="B33" s="181"/>
      <c r="C33" s="141" t="s">
        <v>153</v>
      </c>
      <c r="D33" s="87">
        <f t="shared" ref="D33" si="6">+E33+F33+G33+H33</f>
        <v>-9500</v>
      </c>
      <c r="E33" s="87"/>
      <c r="F33" s="87"/>
      <c r="G33" s="87">
        <v>-9500</v>
      </c>
      <c r="H33" s="87"/>
    </row>
    <row r="34" spans="1:9" s="104" customFormat="1">
      <c r="A34" s="181"/>
      <c r="B34" s="181"/>
      <c r="C34" s="141" t="s">
        <v>154</v>
      </c>
      <c r="D34" s="87">
        <f t="shared" ref="D34" si="7">+E34+F34+G34+H34</f>
        <v>-9500</v>
      </c>
      <c r="E34" s="87"/>
      <c r="F34" s="87"/>
      <c r="G34" s="87">
        <v>-9500</v>
      </c>
      <c r="H34" s="87"/>
    </row>
    <row r="35" spans="1:9" s="104" customFormat="1">
      <c r="A35" s="181"/>
      <c r="B35" s="181"/>
      <c r="C35" s="141" t="s">
        <v>155</v>
      </c>
      <c r="D35" s="87">
        <f t="shared" ref="D35" si="8">+E35+F35+G35+H35</f>
        <v>-11600</v>
      </c>
      <c r="E35" s="87"/>
      <c r="F35" s="87"/>
      <c r="G35" s="87">
        <v>-11600</v>
      </c>
      <c r="H35" s="87"/>
    </row>
    <row r="36" spans="1:9" s="102" customFormat="1" ht="16.899999999999999" customHeight="1">
      <c r="A36" s="164"/>
      <c r="B36" s="164"/>
      <c r="C36" s="106" t="s">
        <v>170</v>
      </c>
      <c r="D36" s="86">
        <f>SUM(E36:H36)</f>
        <v>194600</v>
      </c>
      <c r="E36" s="86">
        <f>SUM(E37:E42)</f>
        <v>0</v>
      </c>
      <c r="F36" s="86">
        <f>SUM(F37:F42)</f>
        <v>0</v>
      </c>
      <c r="G36" s="86">
        <f>SUM(G37:G42)</f>
        <v>194600</v>
      </c>
      <c r="H36" s="86">
        <f>SUM(H37:H42)</f>
        <v>0</v>
      </c>
      <c r="I36" s="101"/>
    </row>
    <row r="37" spans="1:9" s="104" customFormat="1">
      <c r="A37" s="181"/>
      <c r="B37" s="181"/>
      <c r="C37" s="103" t="s">
        <v>191</v>
      </c>
      <c r="D37" s="87">
        <f t="shared" ref="D37:D42" si="9">+E37+F37+G37+H37</f>
        <v>-13700</v>
      </c>
      <c r="E37" s="87"/>
      <c r="F37" s="87"/>
      <c r="G37" s="87">
        <v>-13700</v>
      </c>
      <c r="H37" s="87"/>
    </row>
    <row r="38" spans="1:9" s="104" customFormat="1">
      <c r="A38" s="181"/>
      <c r="B38" s="181"/>
      <c r="C38" s="141" t="s">
        <v>192</v>
      </c>
      <c r="D38" s="87">
        <f t="shared" si="9"/>
        <v>-13700</v>
      </c>
      <c r="E38" s="87"/>
      <c r="F38" s="87"/>
      <c r="G38" s="87">
        <v>-13700</v>
      </c>
      <c r="H38" s="87"/>
    </row>
    <row r="39" spans="1:9" s="104" customFormat="1">
      <c r="A39" s="181"/>
      <c r="B39" s="181"/>
      <c r="C39" s="141" t="s">
        <v>193</v>
      </c>
      <c r="D39" s="87">
        <f t="shared" si="9"/>
        <v>61700</v>
      </c>
      <c r="E39" s="87"/>
      <c r="F39" s="87"/>
      <c r="G39" s="87">
        <f>+'Հավելված N 7'!I31+'Հավելված N 7'!I34</f>
        <v>61700</v>
      </c>
      <c r="H39" s="87"/>
    </row>
    <row r="40" spans="1:9" s="104" customFormat="1">
      <c r="A40" s="181"/>
      <c r="B40" s="181"/>
      <c r="C40" s="141" t="s">
        <v>194</v>
      </c>
      <c r="D40" s="87">
        <f t="shared" si="9"/>
        <v>37000</v>
      </c>
      <c r="E40" s="87"/>
      <c r="F40" s="87"/>
      <c r="G40" s="87">
        <f>+'Հավելված N 7'!I17+'Հավելված N 7'!I19</f>
        <v>37000</v>
      </c>
      <c r="H40" s="87"/>
    </row>
    <row r="41" spans="1:9" s="104" customFormat="1">
      <c r="A41" s="191"/>
      <c r="B41" s="191"/>
      <c r="C41" s="141" t="s">
        <v>195</v>
      </c>
      <c r="D41" s="87">
        <f t="shared" si="9"/>
        <v>65800</v>
      </c>
      <c r="E41" s="87"/>
      <c r="F41" s="87"/>
      <c r="G41" s="87">
        <f>+'Հավելված N 7'!I33+'Հավելված N 7'!I36</f>
        <v>65800</v>
      </c>
      <c r="H41" s="87"/>
    </row>
    <row r="42" spans="1:9" s="104" customFormat="1">
      <c r="A42" s="181"/>
      <c r="B42" s="181"/>
      <c r="C42" s="141" t="s">
        <v>196</v>
      </c>
      <c r="D42" s="87">
        <f t="shared" si="9"/>
        <v>57500</v>
      </c>
      <c r="E42" s="87"/>
      <c r="F42" s="87"/>
      <c r="G42" s="87">
        <f>+'Հավելված N 7'!I18+'Հավելված N 7'!I20</f>
        <v>57500</v>
      </c>
      <c r="H42" s="87"/>
    </row>
    <row r="43" spans="1:9" s="102" customFormat="1" ht="16.899999999999999" customHeight="1">
      <c r="A43" s="164"/>
      <c r="B43" s="164"/>
      <c r="C43" s="106" t="s">
        <v>163</v>
      </c>
      <c r="D43" s="86">
        <f>SUM(E43:H43)</f>
        <v>-21100</v>
      </c>
      <c r="E43" s="86">
        <f>SUM(E44:E45)</f>
        <v>0</v>
      </c>
      <c r="F43" s="86">
        <f t="shared" ref="F43:H43" si="10">SUM(F44:F45)</f>
        <v>0</v>
      </c>
      <c r="G43" s="86">
        <f t="shared" si="10"/>
        <v>-21100</v>
      </c>
      <c r="H43" s="86">
        <f t="shared" si="10"/>
        <v>0</v>
      </c>
      <c r="I43" s="101"/>
    </row>
    <row r="44" spans="1:9" s="104" customFormat="1" ht="34.5">
      <c r="A44" s="247"/>
      <c r="B44" s="247"/>
      <c r="C44" s="141" t="s">
        <v>164</v>
      </c>
      <c r="D44" s="87">
        <f t="shared" ref="D44:D45" si="11">+E44+F44+G44+H44</f>
        <v>-11600</v>
      </c>
      <c r="E44" s="87"/>
      <c r="F44" s="87"/>
      <c r="G44" s="87">
        <v>-11600</v>
      </c>
      <c r="H44" s="87"/>
    </row>
    <row r="45" spans="1:9" s="104" customFormat="1">
      <c r="A45" s="248"/>
      <c r="B45" s="248"/>
      <c r="C45" s="141" t="s">
        <v>165</v>
      </c>
      <c r="D45" s="87">
        <f t="shared" si="11"/>
        <v>-9500</v>
      </c>
      <c r="E45" s="87"/>
      <c r="F45" s="87"/>
      <c r="G45" s="87">
        <v>-9500</v>
      </c>
      <c r="H45" s="87"/>
    </row>
    <row r="46" spans="1:9" ht="69">
      <c r="A46" s="83">
        <v>1183</v>
      </c>
      <c r="B46" s="178">
        <v>32003</v>
      </c>
      <c r="C46" s="116" t="s">
        <v>103</v>
      </c>
      <c r="D46" s="78">
        <f>SUM(E46:H46)</f>
        <v>407385</v>
      </c>
      <c r="E46" s="78">
        <f>+E48</f>
        <v>407385</v>
      </c>
      <c r="F46" s="78">
        <f t="shared" ref="F46:H46" si="12">+F48</f>
        <v>0</v>
      </c>
      <c r="G46" s="78">
        <f t="shared" si="12"/>
        <v>0</v>
      </c>
      <c r="H46" s="78">
        <f t="shared" si="12"/>
        <v>0</v>
      </c>
    </row>
    <row r="47" spans="1:9" s="3" customFormat="1">
      <c r="A47" s="84"/>
      <c r="B47" s="84"/>
      <c r="C47" s="180" t="s">
        <v>18</v>
      </c>
      <c r="D47" s="35"/>
      <c r="E47" s="154"/>
      <c r="F47" s="155"/>
      <c r="G47" s="35"/>
      <c r="H47" s="35"/>
    </row>
    <row r="48" spans="1:9" s="143" customFormat="1" ht="69">
      <c r="A48" s="142"/>
      <c r="B48" s="142"/>
      <c r="C48" s="144" t="s">
        <v>101</v>
      </c>
      <c r="D48" s="145">
        <f t="shared" ref="D48" si="13">+E48+F48+G48+H48</f>
        <v>407385</v>
      </c>
      <c r="E48" s="145">
        <f>-D15-D49-D57</f>
        <v>407385</v>
      </c>
      <c r="F48" s="145"/>
      <c r="G48" s="145"/>
      <c r="H48" s="145"/>
    </row>
    <row r="49" spans="1:9" ht="51.75">
      <c r="A49" s="83">
        <v>1183</v>
      </c>
      <c r="B49" s="178">
        <v>32007</v>
      </c>
      <c r="C49" s="116" t="s">
        <v>156</v>
      </c>
      <c r="D49" s="78">
        <f>SUM(E49:H49)</f>
        <v>-25425</v>
      </c>
      <c r="E49" s="78">
        <f>+E51</f>
        <v>0</v>
      </c>
      <c r="F49" s="78">
        <f t="shared" ref="F49:H49" si="14">+F51</f>
        <v>0</v>
      </c>
      <c r="G49" s="78">
        <f t="shared" si="14"/>
        <v>-25425</v>
      </c>
      <c r="H49" s="78">
        <f t="shared" si="14"/>
        <v>0</v>
      </c>
    </row>
    <row r="50" spans="1:9" s="3" customFormat="1">
      <c r="A50" s="84"/>
      <c r="B50" s="84"/>
      <c r="C50" s="180" t="s">
        <v>18</v>
      </c>
      <c r="D50" s="35"/>
      <c r="E50" s="154"/>
      <c r="F50" s="155"/>
      <c r="G50" s="35"/>
      <c r="H50" s="35"/>
    </row>
    <row r="51" spans="1:9" s="102" customFormat="1" ht="16.899999999999999" customHeight="1">
      <c r="A51" s="110"/>
      <c r="B51" s="110"/>
      <c r="C51" s="106" t="s">
        <v>142</v>
      </c>
      <c r="D51" s="86">
        <f>SUM(E51:H51)</f>
        <v>-25425</v>
      </c>
      <c r="E51" s="86">
        <f>SUM(E52:E56)</f>
        <v>0</v>
      </c>
      <c r="F51" s="86">
        <f t="shared" ref="F51:H51" si="15">SUM(F52:F56)</f>
        <v>0</v>
      </c>
      <c r="G51" s="86">
        <f t="shared" si="15"/>
        <v>-25425</v>
      </c>
      <c r="H51" s="86">
        <f t="shared" si="15"/>
        <v>0</v>
      </c>
      <c r="I51" s="101"/>
    </row>
    <row r="52" spans="1:9" s="104" customFormat="1">
      <c r="A52" s="254"/>
      <c r="B52" s="254"/>
      <c r="C52" s="117" t="s">
        <v>157</v>
      </c>
      <c r="D52" s="87">
        <f t="shared" ref="D52" si="16">+E52+F52+G52+H52</f>
        <v>-5085</v>
      </c>
      <c r="E52" s="87"/>
      <c r="F52" s="87"/>
      <c r="G52" s="87">
        <v>-5085</v>
      </c>
      <c r="H52" s="87"/>
    </row>
    <row r="53" spans="1:9" s="104" customFormat="1">
      <c r="A53" s="255"/>
      <c r="B53" s="255"/>
      <c r="C53" s="117" t="s">
        <v>159</v>
      </c>
      <c r="D53" s="87">
        <f t="shared" ref="D53" si="17">+E53+F53+G53+H53</f>
        <v>-5085</v>
      </c>
      <c r="E53" s="87"/>
      <c r="F53" s="87"/>
      <c r="G53" s="87">
        <v>-5085</v>
      </c>
      <c r="H53" s="87"/>
    </row>
    <row r="54" spans="1:9" s="104" customFormat="1">
      <c r="A54" s="255"/>
      <c r="B54" s="255"/>
      <c r="C54" s="117" t="s">
        <v>158</v>
      </c>
      <c r="D54" s="87">
        <f t="shared" ref="D54:D55" si="18">+E54+F54+G54+H54</f>
        <v>-5085</v>
      </c>
      <c r="E54" s="87"/>
      <c r="F54" s="87"/>
      <c r="G54" s="87">
        <v>-5085</v>
      </c>
      <c r="H54" s="87"/>
    </row>
    <row r="55" spans="1:9" s="104" customFormat="1">
      <c r="A55" s="255"/>
      <c r="B55" s="255"/>
      <c r="C55" s="117" t="s">
        <v>162</v>
      </c>
      <c r="D55" s="87">
        <f t="shared" si="18"/>
        <v>-5085</v>
      </c>
      <c r="E55" s="87"/>
      <c r="F55" s="87"/>
      <c r="G55" s="87">
        <v>-5085</v>
      </c>
      <c r="H55" s="87"/>
    </row>
    <row r="56" spans="1:9" s="104" customFormat="1">
      <c r="A56" s="256"/>
      <c r="B56" s="256"/>
      <c r="C56" s="117" t="s">
        <v>160</v>
      </c>
      <c r="D56" s="87">
        <f t="shared" ref="D56" si="19">+E56+F56+G56+H56</f>
        <v>-5085</v>
      </c>
      <c r="E56" s="87"/>
      <c r="F56" s="87"/>
      <c r="G56" s="87">
        <v>-5085</v>
      </c>
      <c r="H56" s="87"/>
    </row>
    <row r="57" spans="1:9" ht="69">
      <c r="A57" s="83">
        <v>1183</v>
      </c>
      <c r="B57" s="178">
        <v>32013</v>
      </c>
      <c r="C57" s="116" t="s">
        <v>105</v>
      </c>
      <c r="D57" s="78">
        <f>SUM(E57:H57)</f>
        <v>-370860</v>
      </c>
      <c r="E57" s="78">
        <f>+E59+E60+E64+E69+E94</f>
        <v>0</v>
      </c>
      <c r="F57" s="78">
        <f>+F59+F60+F64+F69+F94</f>
        <v>0</v>
      </c>
      <c r="G57" s="78">
        <f>+G59+G60+G64+G69+G94</f>
        <v>-370860</v>
      </c>
      <c r="H57" s="78">
        <f>+H59+H60+H64+H69+H94</f>
        <v>0</v>
      </c>
    </row>
    <row r="58" spans="1:9" s="3" customFormat="1">
      <c r="A58" s="84"/>
      <c r="B58" s="84"/>
      <c r="C58" s="180" t="s">
        <v>18</v>
      </c>
      <c r="D58" s="35"/>
      <c r="E58" s="154"/>
      <c r="F58" s="155"/>
      <c r="G58" s="35"/>
      <c r="H58" s="35"/>
    </row>
    <row r="59" spans="1:9" s="206" customFormat="1" ht="69">
      <c r="A59" s="203"/>
      <c r="B59" s="203"/>
      <c r="C59" s="106" t="s">
        <v>213</v>
      </c>
      <c r="D59" s="204">
        <f>SUM(E59:H59)</f>
        <v>25440</v>
      </c>
      <c r="E59" s="204">
        <f>SUM(E60:E61)</f>
        <v>0</v>
      </c>
      <c r="F59" s="204">
        <f t="shared" ref="F59:H59" si="20">SUM(F60:F61)</f>
        <v>0</v>
      </c>
      <c r="G59" s="204">
        <f>+'Հավելված N 7'!I23+'Հավելված N 7'!I25</f>
        <v>25440</v>
      </c>
      <c r="H59" s="204">
        <f t="shared" si="20"/>
        <v>0</v>
      </c>
      <c r="I59" s="205"/>
    </row>
    <row r="60" spans="1:9" s="102" customFormat="1" ht="16.899999999999999" customHeight="1">
      <c r="A60" s="164"/>
      <c r="B60" s="164"/>
      <c r="C60" s="106" t="s">
        <v>216</v>
      </c>
      <c r="D60" s="86">
        <f>SUM(E60:H60)</f>
        <v>-19100</v>
      </c>
      <c r="E60" s="86">
        <f>SUM(E61:E63)</f>
        <v>0</v>
      </c>
      <c r="F60" s="86">
        <f>SUM(F61:F63)</f>
        <v>0</v>
      </c>
      <c r="G60" s="86">
        <f>SUM(G61:G63)</f>
        <v>-19100</v>
      </c>
      <c r="H60" s="86">
        <f>SUM(H61:H63)</f>
        <v>0</v>
      </c>
      <c r="I60" s="101"/>
    </row>
    <row r="61" spans="1:9" s="104" customFormat="1">
      <c r="A61" s="247"/>
      <c r="B61" s="247"/>
      <c r="C61" s="141" t="s">
        <v>226</v>
      </c>
      <c r="D61" s="87">
        <f t="shared" ref="D61:D63" si="21">+E61+F61+G61+H61</f>
        <v>-4800</v>
      </c>
      <c r="E61" s="87"/>
      <c r="F61" s="87"/>
      <c r="G61" s="87">
        <v>-4800</v>
      </c>
      <c r="H61" s="87"/>
    </row>
    <row r="62" spans="1:9" s="104" customFormat="1">
      <c r="A62" s="248"/>
      <c r="B62" s="248"/>
      <c r="C62" s="141" t="s">
        <v>227</v>
      </c>
      <c r="D62" s="87">
        <f t="shared" si="21"/>
        <v>-4800</v>
      </c>
      <c r="E62" s="87"/>
      <c r="F62" s="87"/>
      <c r="G62" s="87">
        <v>-4800</v>
      </c>
      <c r="H62" s="87"/>
    </row>
    <row r="63" spans="1:9" s="104" customFormat="1">
      <c r="A63" s="248"/>
      <c r="B63" s="248"/>
      <c r="C63" s="141" t="s">
        <v>228</v>
      </c>
      <c r="D63" s="87">
        <f t="shared" si="21"/>
        <v>-9500</v>
      </c>
      <c r="E63" s="87"/>
      <c r="F63" s="87"/>
      <c r="G63" s="87">
        <v>-9500</v>
      </c>
      <c r="H63" s="87"/>
    </row>
    <row r="64" spans="1:9" s="102" customFormat="1" ht="16.899999999999999" customHeight="1">
      <c r="A64" s="164"/>
      <c r="B64" s="164"/>
      <c r="C64" s="106" t="s">
        <v>142</v>
      </c>
      <c r="D64" s="86">
        <f>SUM(E64:H64)</f>
        <v>-20900</v>
      </c>
      <c r="E64" s="86">
        <f>SUM(E65:E68)</f>
        <v>0</v>
      </c>
      <c r="F64" s="86">
        <f t="shared" ref="F64:H64" si="22">SUM(F65:F68)</f>
        <v>0</v>
      </c>
      <c r="G64" s="86">
        <f>SUM(G65:G68)</f>
        <v>-20900</v>
      </c>
      <c r="H64" s="86">
        <f t="shared" si="22"/>
        <v>0</v>
      </c>
      <c r="I64" s="101"/>
    </row>
    <row r="65" spans="1:9" s="104" customFormat="1">
      <c r="A65" s="259"/>
      <c r="B65" s="259"/>
      <c r="C65" s="103" t="s">
        <v>144</v>
      </c>
      <c r="D65" s="87">
        <f t="shared" ref="D65:D66" si="23">+E65+F65+G65+H65</f>
        <v>-4800</v>
      </c>
      <c r="E65" s="87"/>
      <c r="F65" s="87"/>
      <c r="G65" s="87">
        <v>-4800</v>
      </c>
      <c r="H65" s="87"/>
    </row>
    <row r="66" spans="1:9" s="104" customFormat="1">
      <c r="A66" s="259"/>
      <c r="B66" s="259"/>
      <c r="C66" s="103" t="s">
        <v>145</v>
      </c>
      <c r="D66" s="87">
        <f t="shared" si="23"/>
        <v>-5400</v>
      </c>
      <c r="E66" s="87"/>
      <c r="F66" s="87"/>
      <c r="G66" s="87">
        <v>-5400</v>
      </c>
      <c r="H66" s="87"/>
    </row>
    <row r="67" spans="1:9" s="104" customFormat="1">
      <c r="A67" s="259"/>
      <c r="B67" s="259"/>
      <c r="C67" s="103" t="s">
        <v>147</v>
      </c>
      <c r="D67" s="87">
        <f t="shared" ref="D67:D68" si="24">+E67+F67+G67+H67</f>
        <v>-5400</v>
      </c>
      <c r="E67" s="87"/>
      <c r="F67" s="87"/>
      <c r="G67" s="87">
        <v>-5400</v>
      </c>
      <c r="H67" s="87"/>
    </row>
    <row r="68" spans="1:9" s="104" customFormat="1">
      <c r="A68" s="259"/>
      <c r="B68" s="259"/>
      <c r="C68" s="103" t="s">
        <v>149</v>
      </c>
      <c r="D68" s="87">
        <f t="shared" si="24"/>
        <v>-5300</v>
      </c>
      <c r="E68" s="87"/>
      <c r="F68" s="87"/>
      <c r="G68" s="87">
        <v>-5300</v>
      </c>
      <c r="H68" s="87"/>
    </row>
    <row r="69" spans="1:9" s="102" customFormat="1" ht="16.899999999999999" customHeight="1">
      <c r="A69" s="110"/>
      <c r="B69" s="110"/>
      <c r="C69" s="106" t="s">
        <v>170</v>
      </c>
      <c r="D69" s="86">
        <f>SUM(E69:H69)</f>
        <v>-336500</v>
      </c>
      <c r="E69" s="86">
        <f t="shared" ref="E69:F69" si="25">SUM(E70:E93)</f>
        <v>0</v>
      </c>
      <c r="F69" s="86">
        <f t="shared" si="25"/>
        <v>0</v>
      </c>
      <c r="G69" s="86">
        <f>SUM(G70:G93)</f>
        <v>-336500</v>
      </c>
      <c r="H69" s="86">
        <f>SUM(H70:H93)</f>
        <v>0</v>
      </c>
      <c r="I69" s="101"/>
    </row>
    <row r="70" spans="1:9" s="104" customFormat="1">
      <c r="A70" s="254"/>
      <c r="B70" s="254"/>
      <c r="C70" s="103" t="s">
        <v>171</v>
      </c>
      <c r="D70" s="87">
        <f t="shared" ref="D70:D92" si="26">+E70+F70+G70+H70</f>
        <v>-4800</v>
      </c>
      <c r="E70" s="87"/>
      <c r="F70" s="87"/>
      <c r="G70" s="87">
        <v>-4800</v>
      </c>
      <c r="H70" s="87"/>
    </row>
    <row r="71" spans="1:9" s="104" customFormat="1">
      <c r="A71" s="255"/>
      <c r="B71" s="255"/>
      <c r="C71" s="103" t="s">
        <v>172</v>
      </c>
      <c r="D71" s="87">
        <f t="shared" si="26"/>
        <v>-4800</v>
      </c>
      <c r="E71" s="87"/>
      <c r="F71" s="87"/>
      <c r="G71" s="87">
        <v>-4800</v>
      </c>
      <c r="H71" s="87"/>
    </row>
    <row r="72" spans="1:9" s="104" customFormat="1">
      <c r="A72" s="255"/>
      <c r="B72" s="255"/>
      <c r="C72" s="141" t="s">
        <v>173</v>
      </c>
      <c r="D72" s="87">
        <f t="shared" si="26"/>
        <v>-4800</v>
      </c>
      <c r="E72" s="87"/>
      <c r="F72" s="87"/>
      <c r="G72" s="87">
        <v>-4800</v>
      </c>
      <c r="H72" s="87"/>
    </row>
    <row r="73" spans="1:9" s="104" customFormat="1">
      <c r="A73" s="255"/>
      <c r="B73" s="255"/>
      <c r="C73" s="141" t="s">
        <v>174</v>
      </c>
      <c r="D73" s="87">
        <f t="shared" si="26"/>
        <v>-4800</v>
      </c>
      <c r="E73" s="87"/>
      <c r="F73" s="87"/>
      <c r="G73" s="87">
        <v>-4800</v>
      </c>
      <c r="H73" s="87"/>
    </row>
    <row r="74" spans="1:9" s="104" customFormat="1">
      <c r="A74" s="255"/>
      <c r="B74" s="255"/>
      <c r="C74" s="141" t="s">
        <v>175</v>
      </c>
      <c r="D74" s="87">
        <f t="shared" si="26"/>
        <v>-4800</v>
      </c>
      <c r="E74" s="87"/>
      <c r="F74" s="87"/>
      <c r="G74" s="87">
        <v>-4800</v>
      </c>
      <c r="H74" s="87"/>
    </row>
    <row r="75" spans="1:9" s="104" customFormat="1">
      <c r="A75" s="255"/>
      <c r="B75" s="255"/>
      <c r="C75" s="141" t="s">
        <v>176</v>
      </c>
      <c r="D75" s="87">
        <f t="shared" si="26"/>
        <v>-4800</v>
      </c>
      <c r="E75" s="87"/>
      <c r="F75" s="87"/>
      <c r="G75" s="87">
        <v>-4800</v>
      </c>
      <c r="H75" s="87"/>
    </row>
    <row r="76" spans="1:9" s="104" customFormat="1">
      <c r="A76" s="255"/>
      <c r="B76" s="255"/>
      <c r="C76" s="141" t="s">
        <v>177</v>
      </c>
      <c r="D76" s="87">
        <f t="shared" si="26"/>
        <v>-4800</v>
      </c>
      <c r="E76" s="87"/>
      <c r="F76" s="87"/>
      <c r="G76" s="87">
        <v>-4800</v>
      </c>
      <c r="H76" s="87"/>
    </row>
    <row r="77" spans="1:9" s="104" customFormat="1">
      <c r="A77" s="255"/>
      <c r="B77" s="255"/>
      <c r="C77" s="141" t="s">
        <v>178</v>
      </c>
      <c r="D77" s="87">
        <f t="shared" si="26"/>
        <v>-37000</v>
      </c>
      <c r="E77" s="87"/>
      <c r="F77" s="87"/>
      <c r="G77" s="87">
        <v>-37000</v>
      </c>
      <c r="H77" s="87"/>
    </row>
    <row r="78" spans="1:9" s="104" customFormat="1" ht="34.5">
      <c r="A78" s="255"/>
      <c r="B78" s="255"/>
      <c r="C78" s="141" t="s">
        <v>179</v>
      </c>
      <c r="D78" s="87">
        <f t="shared" si="26"/>
        <v>-4800</v>
      </c>
      <c r="E78" s="87"/>
      <c r="F78" s="87"/>
      <c r="G78" s="87">
        <v>-4800</v>
      </c>
      <c r="H78" s="87"/>
    </row>
    <row r="79" spans="1:9" s="104" customFormat="1">
      <c r="A79" s="255"/>
      <c r="B79" s="255"/>
      <c r="C79" s="141" t="s">
        <v>180</v>
      </c>
      <c r="D79" s="87">
        <f t="shared" si="26"/>
        <v>-4800</v>
      </c>
      <c r="E79" s="87"/>
      <c r="F79" s="87"/>
      <c r="G79" s="87">
        <v>-4800</v>
      </c>
      <c r="H79" s="87"/>
    </row>
    <row r="80" spans="1:9" s="104" customFormat="1">
      <c r="A80" s="255"/>
      <c r="B80" s="255"/>
      <c r="C80" s="141" t="s">
        <v>210</v>
      </c>
      <c r="D80" s="87">
        <f t="shared" si="26"/>
        <v>-4800</v>
      </c>
      <c r="E80" s="87"/>
      <c r="F80" s="87"/>
      <c r="G80" s="87">
        <v>-4800</v>
      </c>
      <c r="H80" s="87"/>
    </row>
    <row r="81" spans="1:9" s="104" customFormat="1">
      <c r="A81" s="255"/>
      <c r="B81" s="255"/>
      <c r="C81" s="141" t="s">
        <v>211</v>
      </c>
      <c r="D81" s="87">
        <f t="shared" si="26"/>
        <v>-4800</v>
      </c>
      <c r="E81" s="87"/>
      <c r="F81" s="87"/>
      <c r="G81" s="87">
        <v>-4800</v>
      </c>
      <c r="H81" s="87"/>
    </row>
    <row r="82" spans="1:9" s="104" customFormat="1">
      <c r="A82" s="255"/>
      <c r="B82" s="255"/>
      <c r="C82" s="141" t="s">
        <v>181</v>
      </c>
      <c r="D82" s="87">
        <f t="shared" si="26"/>
        <v>-65800</v>
      </c>
      <c r="E82" s="87"/>
      <c r="F82" s="87"/>
      <c r="G82" s="87">
        <v>-65800</v>
      </c>
      <c r="H82" s="87"/>
    </row>
    <row r="83" spans="1:9" s="104" customFormat="1">
      <c r="A83" s="255"/>
      <c r="B83" s="255"/>
      <c r="C83" s="141" t="s">
        <v>182</v>
      </c>
      <c r="D83" s="87">
        <f t="shared" si="26"/>
        <v>-4800</v>
      </c>
      <c r="E83" s="87"/>
      <c r="F83" s="87"/>
      <c r="G83" s="87">
        <v>-4800</v>
      </c>
      <c r="H83" s="87"/>
    </row>
    <row r="84" spans="1:9" s="104" customFormat="1">
      <c r="A84" s="255"/>
      <c r="B84" s="255"/>
      <c r="C84" s="141" t="s">
        <v>183</v>
      </c>
      <c r="D84" s="87">
        <f t="shared" si="26"/>
        <v>-4800</v>
      </c>
      <c r="E84" s="87"/>
      <c r="F84" s="87"/>
      <c r="G84" s="87">
        <v>-4800</v>
      </c>
      <c r="H84" s="87"/>
    </row>
    <row r="85" spans="1:9" s="104" customFormat="1">
      <c r="A85" s="255"/>
      <c r="B85" s="255"/>
      <c r="C85" s="141" t="s">
        <v>184</v>
      </c>
      <c r="D85" s="87">
        <f t="shared" si="26"/>
        <v>-57500</v>
      </c>
      <c r="E85" s="87"/>
      <c r="F85" s="87"/>
      <c r="G85" s="87">
        <v>-57500</v>
      </c>
      <c r="H85" s="87"/>
    </row>
    <row r="86" spans="1:9" s="104" customFormat="1">
      <c r="A86" s="255"/>
      <c r="B86" s="255"/>
      <c r="C86" s="141" t="s">
        <v>185</v>
      </c>
      <c r="D86" s="87">
        <f t="shared" si="26"/>
        <v>-4800</v>
      </c>
      <c r="E86" s="87"/>
      <c r="F86" s="87"/>
      <c r="G86" s="87">
        <v>-4800</v>
      </c>
      <c r="H86" s="87"/>
    </row>
    <row r="87" spans="1:9" s="104" customFormat="1">
      <c r="A87" s="255"/>
      <c r="B87" s="255"/>
      <c r="C87" s="141" t="s">
        <v>186</v>
      </c>
      <c r="D87" s="87">
        <f t="shared" si="26"/>
        <v>-4800</v>
      </c>
      <c r="E87" s="87"/>
      <c r="F87" s="87"/>
      <c r="G87" s="87">
        <v>-4800</v>
      </c>
      <c r="H87" s="87"/>
    </row>
    <row r="88" spans="1:9" s="104" customFormat="1" ht="34.35" customHeight="1">
      <c r="A88" s="255"/>
      <c r="B88" s="255"/>
      <c r="C88" s="141" t="s">
        <v>187</v>
      </c>
      <c r="D88" s="87">
        <f t="shared" si="26"/>
        <v>-4800</v>
      </c>
      <c r="E88" s="87"/>
      <c r="F88" s="87"/>
      <c r="G88" s="87">
        <v>-4800</v>
      </c>
      <c r="H88" s="87"/>
    </row>
    <row r="89" spans="1:9" s="104" customFormat="1">
      <c r="A89" s="255"/>
      <c r="B89" s="255"/>
      <c r="C89" s="141" t="s">
        <v>188</v>
      </c>
      <c r="D89" s="87">
        <f t="shared" si="26"/>
        <v>-4800</v>
      </c>
      <c r="E89" s="87"/>
      <c r="F89" s="87"/>
      <c r="G89" s="87">
        <v>-4800</v>
      </c>
      <c r="H89" s="87"/>
    </row>
    <row r="90" spans="1:9" s="104" customFormat="1">
      <c r="A90" s="255"/>
      <c r="B90" s="255"/>
      <c r="C90" s="141" t="s">
        <v>189</v>
      </c>
      <c r="D90" s="87">
        <f t="shared" si="26"/>
        <v>-4800</v>
      </c>
      <c r="E90" s="87"/>
      <c r="F90" s="87"/>
      <c r="G90" s="87">
        <v>-4800</v>
      </c>
      <c r="H90" s="87"/>
    </row>
    <row r="91" spans="1:9" s="104" customFormat="1">
      <c r="A91" s="255"/>
      <c r="B91" s="255"/>
      <c r="C91" s="141" t="s">
        <v>190</v>
      </c>
      <c r="D91" s="87">
        <f t="shared" si="26"/>
        <v>-61700</v>
      </c>
      <c r="E91" s="87"/>
      <c r="F91" s="87"/>
      <c r="G91" s="87">
        <v>-61700</v>
      </c>
      <c r="H91" s="87"/>
    </row>
    <row r="92" spans="1:9" s="104" customFormat="1">
      <c r="A92" s="255"/>
      <c r="B92" s="255"/>
      <c r="C92" s="141" t="s">
        <v>212</v>
      </c>
      <c r="D92" s="87">
        <f t="shared" si="26"/>
        <v>-32900</v>
      </c>
      <c r="E92" s="87"/>
      <c r="F92" s="87"/>
      <c r="G92" s="87">
        <v>-32900</v>
      </c>
      <c r="H92" s="87"/>
    </row>
    <row r="93" spans="1:9" s="104" customFormat="1">
      <c r="A93" s="256"/>
      <c r="B93" s="256"/>
      <c r="C93" s="141" t="s">
        <v>212</v>
      </c>
      <c r="D93" s="87">
        <f t="shared" ref="D93" si="27">+E93+F93+G93+H93</f>
        <v>4800</v>
      </c>
      <c r="E93" s="87"/>
      <c r="F93" s="87"/>
      <c r="G93" s="87">
        <f>+'Հավելված N 7'!I24+'Հավելված N 7'!I26</f>
        <v>4800</v>
      </c>
      <c r="H93" s="87"/>
    </row>
    <row r="94" spans="1:9" s="102" customFormat="1" ht="16.899999999999999" customHeight="1">
      <c r="A94" s="110"/>
      <c r="B94" s="110"/>
      <c r="C94" s="106" t="s">
        <v>163</v>
      </c>
      <c r="D94" s="86">
        <f>SUM(E94:H94)</f>
        <v>-19800</v>
      </c>
      <c r="E94" s="86">
        <f>SUM(E95:E98)</f>
        <v>0</v>
      </c>
      <c r="F94" s="86">
        <f t="shared" ref="F94:H94" si="28">SUM(F95:F98)</f>
        <v>0</v>
      </c>
      <c r="G94" s="86">
        <f t="shared" si="28"/>
        <v>-19800</v>
      </c>
      <c r="H94" s="86">
        <f t="shared" si="28"/>
        <v>0</v>
      </c>
      <c r="I94" s="101"/>
    </row>
    <row r="95" spans="1:9" s="104" customFormat="1">
      <c r="A95" s="254"/>
      <c r="B95" s="254"/>
      <c r="C95" s="103" t="s">
        <v>166</v>
      </c>
      <c r="D95" s="87">
        <f t="shared" ref="D95:D98" si="29">+E95+F95+G95+H95</f>
        <v>-4800</v>
      </c>
      <c r="E95" s="87"/>
      <c r="F95" s="87"/>
      <c r="G95" s="87">
        <v>-4800</v>
      </c>
      <c r="H95" s="87"/>
    </row>
    <row r="96" spans="1:9" s="104" customFormat="1">
      <c r="A96" s="255"/>
      <c r="B96" s="255"/>
      <c r="C96" s="141" t="s">
        <v>167</v>
      </c>
      <c r="D96" s="87">
        <f t="shared" si="29"/>
        <v>-5400</v>
      </c>
      <c r="E96" s="87"/>
      <c r="F96" s="87"/>
      <c r="G96" s="87">
        <v>-5400</v>
      </c>
      <c r="H96" s="87"/>
    </row>
    <row r="97" spans="1:8" s="104" customFormat="1">
      <c r="A97" s="255"/>
      <c r="B97" s="255"/>
      <c r="C97" s="141" t="s">
        <v>168</v>
      </c>
      <c r="D97" s="87">
        <f t="shared" si="29"/>
        <v>-4800</v>
      </c>
      <c r="E97" s="87"/>
      <c r="F97" s="87"/>
      <c r="G97" s="87">
        <v>-4800</v>
      </c>
      <c r="H97" s="87"/>
    </row>
    <row r="98" spans="1:8" s="104" customFormat="1">
      <c r="A98" s="256"/>
      <c r="B98" s="256"/>
      <c r="C98" s="141" t="s">
        <v>169</v>
      </c>
      <c r="D98" s="87">
        <f t="shared" si="29"/>
        <v>-4800</v>
      </c>
      <c r="E98" s="87"/>
      <c r="F98" s="87"/>
      <c r="G98" s="87">
        <v>-4800</v>
      </c>
      <c r="H98" s="87"/>
    </row>
  </sheetData>
  <mergeCells count="25">
    <mergeCell ref="B95:B98"/>
    <mergeCell ref="A95:A98"/>
    <mergeCell ref="A9:B9"/>
    <mergeCell ref="A18:A25"/>
    <mergeCell ref="B18:B25"/>
    <mergeCell ref="A61:A63"/>
    <mergeCell ref="B61:B63"/>
    <mergeCell ref="A44:A45"/>
    <mergeCell ref="B44:B45"/>
    <mergeCell ref="B52:B56"/>
    <mergeCell ref="A52:A56"/>
    <mergeCell ref="B65:B68"/>
    <mergeCell ref="A65:A68"/>
    <mergeCell ref="B70:B93"/>
    <mergeCell ref="A70:A93"/>
    <mergeCell ref="F1:H1"/>
    <mergeCell ref="F2:H2"/>
    <mergeCell ref="F3:H3"/>
    <mergeCell ref="A5:H6"/>
    <mergeCell ref="G8:H8"/>
    <mergeCell ref="C9:C10"/>
    <mergeCell ref="D9:D10"/>
    <mergeCell ref="E9:H9"/>
    <mergeCell ref="A27:A28"/>
    <mergeCell ref="B27:B2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7"/>
  <sheetViews>
    <sheetView topLeftCell="A75" zoomScale="90" zoomScaleNormal="90" workbookViewId="0">
      <selection activeCell="F51" sqref="E51:F51"/>
    </sheetView>
  </sheetViews>
  <sheetFormatPr defaultColWidth="9.140625" defaultRowHeight="17.25"/>
  <cols>
    <col min="1" max="3" width="9.140625" style="89"/>
    <col min="4" max="4" width="54.140625" style="89" customWidth="1"/>
    <col min="5" max="6" width="26.42578125" style="89" customWidth="1"/>
    <col min="7" max="7" width="33.7109375" style="89" customWidth="1"/>
    <col min="8" max="9" width="9.140625" style="89"/>
    <col min="10" max="10" width="12.140625" style="89" customWidth="1"/>
    <col min="11" max="16384" width="9.140625" style="89"/>
  </cols>
  <sheetData>
    <row r="1" spans="2:7" s="88" customFormat="1" ht="25.7" customHeight="1">
      <c r="D1" s="249" t="s">
        <v>43</v>
      </c>
      <c r="E1" s="249"/>
      <c r="F1" s="249"/>
    </row>
    <row r="2" spans="2:7" ht="18" customHeight="1">
      <c r="D2" s="250" t="s">
        <v>77</v>
      </c>
      <c r="E2" s="250"/>
      <c r="F2" s="250"/>
    </row>
    <row r="3" spans="2:7" ht="18" customHeight="1">
      <c r="D3" s="250" t="s">
        <v>41</v>
      </c>
      <c r="E3" s="250"/>
      <c r="F3" s="250"/>
    </row>
    <row r="4" spans="2:7" ht="13.5" customHeight="1">
      <c r="D4" s="90"/>
      <c r="E4" s="150"/>
      <c r="F4" s="150"/>
      <c r="G4" s="150"/>
    </row>
    <row r="5" spans="2:7" ht="85.5" customHeight="1">
      <c r="B5" s="263" t="s">
        <v>133</v>
      </c>
      <c r="C5" s="263"/>
      <c r="D5" s="263"/>
      <c r="E5" s="263"/>
      <c r="F5" s="263"/>
      <c r="G5" s="91"/>
    </row>
    <row r="7" spans="2:7">
      <c r="E7" s="92"/>
      <c r="F7" s="92" t="s">
        <v>21</v>
      </c>
    </row>
    <row r="8" spans="2:7" ht="55.7" customHeight="1">
      <c r="B8" s="257" t="s">
        <v>64</v>
      </c>
      <c r="C8" s="258"/>
      <c r="D8" s="240" t="s">
        <v>65</v>
      </c>
      <c r="E8" s="264" t="s">
        <v>100</v>
      </c>
      <c r="F8" s="265"/>
    </row>
    <row r="9" spans="2:7" ht="88.5" customHeight="1">
      <c r="B9" s="75" t="s">
        <v>35</v>
      </c>
      <c r="C9" s="75" t="s">
        <v>36</v>
      </c>
      <c r="D9" s="241"/>
      <c r="E9" s="109" t="s">
        <v>13</v>
      </c>
      <c r="F9" s="109" t="s">
        <v>14</v>
      </c>
    </row>
    <row r="10" spans="2:7" ht="51.75">
      <c r="B10" s="75"/>
      <c r="C10" s="75"/>
      <c r="D10" s="93" t="s">
        <v>38</v>
      </c>
      <c r="E10" s="208">
        <f>+E12+E51+E54+E64</f>
        <v>0</v>
      </c>
      <c r="F10" s="208">
        <f>+F12+F51+F54+F64</f>
        <v>0</v>
      </c>
    </row>
    <row r="11" spans="2:7">
      <c r="B11" s="75"/>
      <c r="C11" s="75"/>
      <c r="D11" s="95" t="s">
        <v>74</v>
      </c>
      <c r="E11" s="94"/>
      <c r="F11" s="94"/>
    </row>
    <row r="12" spans="2:7" ht="34.5">
      <c r="B12" s="83">
        <v>1183</v>
      </c>
      <c r="C12" s="50">
        <v>32002</v>
      </c>
      <c r="D12" s="116" t="s">
        <v>121</v>
      </c>
      <c r="E12" s="78">
        <f>+E14+E44</f>
        <v>-115900</v>
      </c>
      <c r="F12" s="78">
        <f>+F14+F44</f>
        <v>-11100</v>
      </c>
    </row>
    <row r="13" spans="2:7">
      <c r="B13" s="96"/>
      <c r="C13" s="96"/>
      <c r="D13" s="85" t="s">
        <v>37</v>
      </c>
      <c r="E13" s="97"/>
      <c r="F13" s="82"/>
    </row>
    <row r="14" spans="2:7">
      <c r="B14" s="111"/>
      <c r="C14" s="111"/>
      <c r="D14" s="98" t="s">
        <v>90</v>
      </c>
      <c r="E14" s="99">
        <f>+E16+E26+E36+E41</f>
        <v>-115900</v>
      </c>
      <c r="F14" s="99">
        <f>+F16+F26+F36+F41</f>
        <v>-159600</v>
      </c>
    </row>
    <row r="15" spans="2:7">
      <c r="B15" s="111"/>
      <c r="C15" s="111"/>
      <c r="D15" s="100" t="s">
        <v>75</v>
      </c>
      <c r="E15" s="105"/>
      <c r="F15" s="105"/>
    </row>
    <row r="16" spans="2:7">
      <c r="B16" s="111"/>
      <c r="C16" s="111"/>
      <c r="D16" s="106" t="s">
        <v>216</v>
      </c>
      <c r="E16" s="107">
        <f>SUM(E17:E25)</f>
        <v>-115900</v>
      </c>
      <c r="F16" s="107">
        <f>SUM(F17:F25)</f>
        <v>-115900</v>
      </c>
    </row>
    <row r="17" spans="2:6" s="166" customFormat="1">
      <c r="B17" s="260"/>
      <c r="C17" s="260"/>
      <c r="D17" s="117" t="str">
        <f>+'Հավելված N 3'!C18</f>
        <v>Ջրաշեն բնակավայրի միջնակարգ դպրոց</v>
      </c>
      <c r="E17" s="165">
        <f>+F17</f>
        <v>-9500</v>
      </c>
      <c r="F17" s="165">
        <f>+'Հավելված N 3'!D18</f>
        <v>-9500</v>
      </c>
    </row>
    <row r="18" spans="2:6" s="166" customFormat="1" ht="18" customHeight="1">
      <c r="B18" s="261"/>
      <c r="C18" s="261"/>
      <c r="D18" s="117" t="str">
        <f>+'Հավելված N 3'!C19</f>
        <v>Գեղանիստ բնակավայրի միջնակարգ դպրոց</v>
      </c>
      <c r="E18" s="165">
        <f t="shared" ref="E18:E25" si="0">+F18</f>
        <v>-13700</v>
      </c>
      <c r="F18" s="165">
        <f>+'Հավելված N 3'!D19</f>
        <v>-13700</v>
      </c>
    </row>
    <row r="19" spans="2:6" s="166" customFormat="1">
      <c r="B19" s="261"/>
      <c r="C19" s="261"/>
      <c r="D19" s="117" t="str">
        <f>+'Հավելված N 3'!C20</f>
        <v>Ոսկետափ բնակավայրի միջնակարգ դպրոց</v>
      </c>
      <c r="E19" s="165">
        <f t="shared" si="0"/>
        <v>-13700</v>
      </c>
      <c r="F19" s="165">
        <f>+'Հավելված N 3'!D20</f>
        <v>-13700</v>
      </c>
    </row>
    <row r="20" spans="2:6" s="166" customFormat="1">
      <c r="B20" s="261"/>
      <c r="C20" s="261"/>
      <c r="D20" s="117" t="str">
        <f>+'Հավելված N 3'!C21</f>
        <v>Ջրահովիտ բնակավայրի միջնակարգ դպրոց</v>
      </c>
      <c r="E20" s="165">
        <f t="shared" si="0"/>
        <v>-11600</v>
      </c>
      <c r="F20" s="165">
        <f>+'Հավելված N 3'!D21</f>
        <v>-11600</v>
      </c>
    </row>
    <row r="21" spans="2:6" s="166" customFormat="1">
      <c r="B21" s="261"/>
      <c r="C21" s="261"/>
      <c r="D21" s="117" t="str">
        <f>+'Հավելված N 3'!C22</f>
        <v>Վերին Դվին բնակավայրի միջնակարգ դպրոց</v>
      </c>
      <c r="E21" s="165">
        <f t="shared" si="0"/>
        <v>-11600</v>
      </c>
      <c r="F21" s="165">
        <f>+'Հավելված N 3'!D22</f>
        <v>-11600</v>
      </c>
    </row>
    <row r="22" spans="2:6" s="166" customFormat="1">
      <c r="B22" s="261"/>
      <c r="C22" s="261"/>
      <c r="D22" s="117" t="str">
        <f>+'Հավելված N 3'!C23</f>
        <v>Գետազատ բնակավայրի միջնակարգ դպրոց</v>
      </c>
      <c r="E22" s="165">
        <f t="shared" si="0"/>
        <v>-9500</v>
      </c>
      <c r="F22" s="165">
        <f>+'Հավելված N 3'!D23</f>
        <v>-9500</v>
      </c>
    </row>
    <row r="23" spans="2:6" s="166" customFormat="1">
      <c r="B23" s="261"/>
      <c r="C23" s="261"/>
      <c r="D23" s="117" t="str">
        <f>+'Հավելված N 3'!C24</f>
        <v>Այգեստան բնակավայրի միջնակարգ դպրոց</v>
      </c>
      <c r="E23" s="165">
        <f t="shared" si="0"/>
        <v>-11600</v>
      </c>
      <c r="F23" s="165">
        <f>+'Հավելված N 3'!D24</f>
        <v>-11600</v>
      </c>
    </row>
    <row r="24" spans="2:6" s="166" customFormat="1">
      <c r="B24" s="261"/>
      <c r="C24" s="261"/>
      <c r="D24" s="117" t="str">
        <f>+'Հավելված N 3'!C25</f>
        <v>Արարատ գյուղի միջնակարգ դպրոց</v>
      </c>
      <c r="E24" s="165">
        <f t="shared" si="0"/>
        <v>-13700</v>
      </c>
      <c r="F24" s="165">
        <f>+'Հավելված N 3'!D25</f>
        <v>-13700</v>
      </c>
    </row>
    <row r="25" spans="2:6" s="166" customFormat="1">
      <c r="B25" s="261"/>
      <c r="C25" s="261"/>
      <c r="D25" s="117" t="s">
        <v>221</v>
      </c>
      <c r="E25" s="165">
        <f t="shared" si="0"/>
        <v>-21000</v>
      </c>
      <c r="F25" s="165">
        <v>-21000</v>
      </c>
    </row>
    <row r="26" spans="2:6">
      <c r="B26" s="111"/>
      <c r="C26" s="111"/>
      <c r="D26" s="106" t="s">
        <v>142</v>
      </c>
      <c r="E26" s="107">
        <f>SUM(E27:E35)</f>
        <v>0</v>
      </c>
      <c r="F26" s="107">
        <f>SUM(F27:F35)</f>
        <v>-89700</v>
      </c>
    </row>
    <row r="27" spans="2:6" s="166" customFormat="1">
      <c r="B27" s="260"/>
      <c r="C27" s="260"/>
      <c r="D27" s="117" t="str">
        <f>+'Հավելված N 3'!C27</f>
        <v>գ․ Սարատակի միջնակարգ դպրոց</v>
      </c>
      <c r="E27" s="165">
        <v>0</v>
      </c>
      <c r="F27" s="165">
        <f>+'Հավելված N 3'!D27</f>
        <v>-9500</v>
      </c>
    </row>
    <row r="28" spans="2:6" s="166" customFormat="1">
      <c r="B28" s="261"/>
      <c r="C28" s="261"/>
      <c r="D28" s="117" t="str">
        <f>+'Հավելված N 3'!C28</f>
        <v>գ․ Ամասիայի միջնակարգ դպրոց</v>
      </c>
      <c r="E28" s="165">
        <v>0</v>
      </c>
      <c r="F28" s="165">
        <f>+'Հավելված N 3'!D28</f>
        <v>-9500</v>
      </c>
    </row>
    <row r="29" spans="2:6" s="166" customFormat="1">
      <c r="B29" s="177"/>
      <c r="C29" s="177"/>
      <c r="D29" s="117" t="str">
        <f>+'Հավելված N 3'!C29</f>
        <v>գ․ Ջրափիի միջնակարգ դպրոց</v>
      </c>
      <c r="E29" s="165">
        <v>0</v>
      </c>
      <c r="F29" s="165">
        <f>+'Հավելված N 3'!D29</f>
        <v>-9500</v>
      </c>
    </row>
    <row r="30" spans="2:6" s="166" customFormat="1">
      <c r="B30" s="177"/>
      <c r="C30" s="177"/>
      <c r="D30" s="117" t="str">
        <f>+'Հավելված N 3'!C30</f>
        <v>գ․ Շիրակավանի միջնակարգ դպրոց</v>
      </c>
      <c r="E30" s="165">
        <v>0</v>
      </c>
      <c r="F30" s="165">
        <f>+'Հավելված N 3'!D30</f>
        <v>-9500</v>
      </c>
    </row>
    <row r="31" spans="2:6" s="166" customFormat="1">
      <c r="B31" s="177"/>
      <c r="C31" s="177"/>
      <c r="D31" s="117" t="str">
        <f>+'Հավելված N 3'!C31</f>
        <v>գ․ Երազգավորսի միջնակարգ դպրոց</v>
      </c>
      <c r="E31" s="165">
        <v>0</v>
      </c>
      <c r="F31" s="165">
        <f>+'Հավելված N 3'!D31</f>
        <v>-11600</v>
      </c>
    </row>
    <row r="32" spans="2:6" s="166" customFormat="1" ht="34.5">
      <c r="B32" s="177"/>
      <c r="C32" s="177"/>
      <c r="D32" s="117" t="str">
        <f>+'Հավելված N 3'!C32</f>
        <v>ք. Գյումրու Գ.Սարյանի անվան թիվ 24 հիմնական դպրոց</v>
      </c>
      <c r="E32" s="165">
        <v>0</v>
      </c>
      <c r="F32" s="165">
        <f>+'Հավելված N 3'!D32</f>
        <v>-9500</v>
      </c>
    </row>
    <row r="33" spans="2:6" s="166" customFormat="1">
      <c r="B33" s="177"/>
      <c r="C33" s="177"/>
      <c r="D33" s="117" t="str">
        <f>+'Հավելված N 3'!C33</f>
        <v>գ․ Մայիսյանի միջնակարգ դպրոց</v>
      </c>
      <c r="E33" s="165">
        <v>0</v>
      </c>
      <c r="F33" s="165">
        <f>+'Հավելված N 3'!D33</f>
        <v>-9500</v>
      </c>
    </row>
    <row r="34" spans="2:6" s="166" customFormat="1">
      <c r="B34" s="177"/>
      <c r="C34" s="177"/>
      <c r="D34" s="117" t="str">
        <f>+'Հավելված N 3'!C34</f>
        <v>գ․ Փոքր Մանթաշի միջնակարգ դպրոց</v>
      </c>
      <c r="E34" s="165">
        <v>0</v>
      </c>
      <c r="F34" s="165">
        <f>+'Հավելված N 3'!D34</f>
        <v>-9500</v>
      </c>
    </row>
    <row r="35" spans="2:6" s="166" customFormat="1">
      <c r="B35" s="177"/>
      <c r="C35" s="177"/>
      <c r="D35" s="117" t="str">
        <f>+'Հավելված N 3'!C35</f>
        <v>գ․ Սառնաղբյուրի միջնակարգ դպրոց</v>
      </c>
      <c r="E35" s="165">
        <v>0</v>
      </c>
      <c r="F35" s="165">
        <f>+'Հավելված N 3'!D35</f>
        <v>-11600</v>
      </c>
    </row>
    <row r="36" spans="2:6">
      <c r="B36" s="111"/>
      <c r="C36" s="111"/>
      <c r="D36" s="106" t="s">
        <v>170</v>
      </c>
      <c r="E36" s="107">
        <f>SUM(E37:E40)</f>
        <v>0</v>
      </c>
      <c r="F36" s="107">
        <f>SUM(F37:F40)</f>
        <v>67100</v>
      </c>
    </row>
    <row r="37" spans="2:6" s="166" customFormat="1">
      <c r="B37" s="260"/>
      <c r="C37" s="260"/>
      <c r="D37" s="117" t="str">
        <f>+'Հավելված N 3'!C37</f>
        <v xml:space="preserve">«ք. Կապանի թիվ 1 հիմնական դպրոց» ՊՈԱԿ </v>
      </c>
      <c r="E37" s="165">
        <v>0</v>
      </c>
      <c r="F37" s="165">
        <f>+'Հավելված N 3'!D37</f>
        <v>-13700</v>
      </c>
    </row>
    <row r="38" spans="2:6" s="166" customFormat="1">
      <c r="B38" s="261"/>
      <c r="C38" s="261"/>
      <c r="D38" s="117" t="str">
        <f>+'Հավելված N 3'!C38</f>
        <v>«ք. Կապանի թիվ 6 հիմնական դպրոց» ՊՈԱԿ</v>
      </c>
      <c r="E38" s="165">
        <v>0</v>
      </c>
      <c r="F38" s="165">
        <f>+'Հավելված N 3'!D38</f>
        <v>-13700</v>
      </c>
    </row>
    <row r="39" spans="2:6" s="166" customFormat="1">
      <c r="B39" s="182"/>
      <c r="C39" s="182"/>
      <c r="D39" s="117" t="str">
        <f>+'Հավելված N 3'!C40</f>
        <v>«գ. Շաղաթի միջնակարգ դպրոց» ՊՈԱԿ</v>
      </c>
      <c r="E39" s="165">
        <v>0</v>
      </c>
      <c r="F39" s="165">
        <f>+'Հավելված N 3'!D40</f>
        <v>37000</v>
      </c>
    </row>
    <row r="40" spans="2:6" s="166" customFormat="1">
      <c r="B40" s="182"/>
      <c r="C40" s="182"/>
      <c r="D40" s="117" t="str">
        <f>+'Հավելված N 3'!C42</f>
        <v>«գ. Խնձորեսկի միջնակարգ դպրոց» ՊՈԱԿ</v>
      </c>
      <c r="E40" s="165">
        <v>0</v>
      </c>
      <c r="F40" s="165">
        <f>+'Հավելված N 3'!D42</f>
        <v>57500</v>
      </c>
    </row>
    <row r="41" spans="2:6">
      <c r="B41" s="111"/>
      <c r="C41" s="111"/>
      <c r="D41" s="106" t="s">
        <v>163</v>
      </c>
      <c r="E41" s="107">
        <f>SUM(E42:E43)</f>
        <v>0</v>
      </c>
      <c r="F41" s="107">
        <f>SUM(F42:F43)</f>
        <v>-21100</v>
      </c>
    </row>
    <row r="42" spans="2:6" s="166" customFormat="1" ht="34.5">
      <c r="B42" s="260"/>
      <c r="C42" s="260"/>
      <c r="D42" s="117" t="str">
        <f>+'Հավելված N 3'!C44</f>
        <v>ք. Վայքի միջնակարգ դպրոց (գ. Վայքի ավագ դպրոցի տեղակայման վայրում)</v>
      </c>
      <c r="E42" s="165">
        <v>0</v>
      </c>
      <c r="F42" s="165">
        <f>+'Հավելված N 3'!D44</f>
        <v>-11600</v>
      </c>
    </row>
    <row r="43" spans="2:6" s="166" customFormat="1">
      <c r="B43" s="261"/>
      <c r="C43" s="261"/>
      <c r="D43" s="117" t="str">
        <f>+'Հավելված N 3'!C45</f>
        <v>գ. Արենիի մինակարգ դպրոց</v>
      </c>
      <c r="E43" s="165">
        <v>0</v>
      </c>
      <c r="F43" s="165">
        <f>+'Հավելված N 3'!D45</f>
        <v>-9500</v>
      </c>
    </row>
    <row r="44" spans="2:6" ht="34.5">
      <c r="B44" s="111"/>
      <c r="C44" s="111"/>
      <c r="D44" s="98" t="s">
        <v>197</v>
      </c>
      <c r="E44" s="99">
        <f>+E46+E48</f>
        <v>0</v>
      </c>
      <c r="F44" s="99">
        <f>+F46+F48</f>
        <v>148500</v>
      </c>
    </row>
    <row r="45" spans="2:6">
      <c r="B45" s="111"/>
      <c r="C45" s="111"/>
      <c r="D45" s="100" t="s">
        <v>75</v>
      </c>
      <c r="E45" s="105"/>
      <c r="F45" s="105"/>
    </row>
    <row r="46" spans="2:6">
      <c r="B46" s="111"/>
      <c r="C46" s="111"/>
      <c r="D46" s="106" t="s">
        <v>216</v>
      </c>
      <c r="E46" s="107">
        <f>+E47</f>
        <v>0</v>
      </c>
      <c r="F46" s="107">
        <f>+F47</f>
        <v>21000</v>
      </c>
    </row>
    <row r="47" spans="2:6" s="166" customFormat="1">
      <c r="B47" s="182"/>
      <c r="C47" s="182"/>
      <c r="D47" s="117" t="s">
        <v>221</v>
      </c>
      <c r="E47" s="165">
        <v>0</v>
      </c>
      <c r="F47" s="165">
        <f>+'Հավելված N 7'!I32+'Հավելված N 7'!I35</f>
        <v>21000</v>
      </c>
    </row>
    <row r="48" spans="2:6">
      <c r="B48" s="111"/>
      <c r="C48" s="111"/>
      <c r="D48" s="106" t="s">
        <v>170</v>
      </c>
      <c r="E48" s="107">
        <f>SUM(D49:E50)</f>
        <v>0</v>
      </c>
      <c r="F48" s="107">
        <f>SUM(E49:F50)</f>
        <v>127500</v>
      </c>
    </row>
    <row r="49" spans="2:6" s="166" customFormat="1">
      <c r="B49" s="182"/>
      <c r="C49" s="182"/>
      <c r="D49" s="117" t="str">
        <f>+'Հավելված N 3'!C41</f>
        <v>«գ. Շինուհայրի միջնակարգ դպրոց» ՊՈԱԿ</v>
      </c>
      <c r="E49" s="165">
        <v>0</v>
      </c>
      <c r="F49" s="165">
        <f>+'Հավելված N 3'!D41</f>
        <v>65800</v>
      </c>
    </row>
    <row r="50" spans="2:6" s="166" customFormat="1">
      <c r="B50" s="182"/>
      <c r="C50" s="182"/>
      <c r="D50" s="117" t="str">
        <f>+'Հավելված N 3'!C39</f>
        <v>«ք. Ագարակի միջնակարգ դպրոց» ՊՈԱԿ</v>
      </c>
      <c r="E50" s="165">
        <v>0</v>
      </c>
      <c r="F50" s="165">
        <f>+'Հավելված N 3'!D39</f>
        <v>61700</v>
      </c>
    </row>
    <row r="51" spans="2:6" ht="69">
      <c r="B51" s="83">
        <v>1183</v>
      </c>
      <c r="C51" s="50">
        <v>32003</v>
      </c>
      <c r="D51" s="115" t="s">
        <v>103</v>
      </c>
      <c r="E51" s="78">
        <f>+E53</f>
        <v>507600</v>
      </c>
      <c r="F51" s="78">
        <f>+F53</f>
        <v>407385</v>
      </c>
    </row>
    <row r="52" spans="2:6">
      <c r="B52" s="96"/>
      <c r="C52" s="96"/>
      <c r="D52" s="85" t="s">
        <v>37</v>
      </c>
      <c r="E52" s="97"/>
      <c r="F52" s="82"/>
    </row>
    <row r="53" spans="2:6">
      <c r="B53" s="111"/>
      <c r="C53" s="111"/>
      <c r="D53" s="98" t="s">
        <v>52</v>
      </c>
      <c r="E53" s="99">
        <v>507600</v>
      </c>
      <c r="F53" s="99">
        <f>+'Հավելված N 3'!D48</f>
        <v>407385</v>
      </c>
    </row>
    <row r="54" spans="2:6" ht="51.75">
      <c r="B54" s="83">
        <v>1183</v>
      </c>
      <c r="C54" s="50">
        <v>32007</v>
      </c>
      <c r="D54" s="116" t="s">
        <v>132</v>
      </c>
      <c r="E54" s="78">
        <f t="shared" ref="E54:F54" si="1">+E56</f>
        <v>0</v>
      </c>
      <c r="F54" s="78">
        <f t="shared" si="1"/>
        <v>-25425</v>
      </c>
    </row>
    <row r="55" spans="2:6">
      <c r="B55" s="96"/>
      <c r="C55" s="96"/>
      <c r="D55" s="85" t="s">
        <v>37</v>
      </c>
      <c r="E55" s="97"/>
      <c r="F55" s="82"/>
    </row>
    <row r="56" spans="2:6">
      <c r="B56" s="111"/>
      <c r="C56" s="111"/>
      <c r="D56" s="98" t="s">
        <v>90</v>
      </c>
      <c r="E56" s="99">
        <f>+E58</f>
        <v>0</v>
      </c>
      <c r="F56" s="99">
        <f>+F58</f>
        <v>-25425</v>
      </c>
    </row>
    <row r="57" spans="2:6">
      <c r="B57" s="111"/>
      <c r="C57" s="111"/>
      <c r="D57" s="100" t="s">
        <v>75</v>
      </c>
      <c r="E57" s="105"/>
      <c r="F57" s="105"/>
    </row>
    <row r="58" spans="2:6">
      <c r="B58" s="111"/>
      <c r="C58" s="111"/>
      <c r="D58" s="106" t="s">
        <v>142</v>
      </c>
      <c r="E58" s="169">
        <f>SUM(E59:E63)</f>
        <v>0</v>
      </c>
      <c r="F58" s="169">
        <f>SUM(F59:F63)</f>
        <v>-25425</v>
      </c>
    </row>
    <row r="59" spans="2:6" s="166" customFormat="1">
      <c r="B59" s="260"/>
      <c r="C59" s="260"/>
      <c r="D59" s="141" t="str">
        <f>+'Հավելված N 3'!C52</f>
        <v>գ. Ջաջուռի միջնակարգ դպրոց</v>
      </c>
      <c r="E59" s="165">
        <v>0</v>
      </c>
      <c r="F59" s="165">
        <f>+'Հավելված N 3'!D52</f>
        <v>-5085</v>
      </c>
    </row>
    <row r="60" spans="2:6" s="166" customFormat="1">
      <c r="B60" s="261"/>
      <c r="C60" s="261"/>
      <c r="D60" s="141" t="str">
        <f>+'Հավելված N 3'!C53</f>
        <v>գ. Մուսայելյանի միջնակարգ դպրոց</v>
      </c>
      <c r="E60" s="165">
        <v>0</v>
      </c>
      <c r="F60" s="165">
        <f>+'Հավելված N 3'!D53</f>
        <v>-5085</v>
      </c>
    </row>
    <row r="61" spans="2:6" s="166" customFormat="1">
      <c r="B61" s="261"/>
      <c r="C61" s="261"/>
      <c r="D61" s="141" t="str">
        <f>+'Հավելված N 3'!C54</f>
        <v>գ. Կառնուտի միջնակարգ դպրոց</v>
      </c>
      <c r="E61" s="165">
        <v>0</v>
      </c>
      <c r="F61" s="165">
        <f>+'Հավելված N 3'!D54</f>
        <v>-5085</v>
      </c>
    </row>
    <row r="62" spans="2:6" s="166" customFormat="1">
      <c r="B62" s="261"/>
      <c r="C62" s="261"/>
      <c r="D62" s="141" t="str">
        <f>+'Հավելված N 3'!C55</f>
        <v>գ. Սարալանջի միջնակարգ դպրոց</v>
      </c>
      <c r="E62" s="165">
        <v>0</v>
      </c>
      <c r="F62" s="165">
        <f>+'Հավելված N 3'!D55</f>
        <v>-5085</v>
      </c>
    </row>
    <row r="63" spans="2:6" s="166" customFormat="1">
      <c r="B63" s="262"/>
      <c r="C63" s="262"/>
      <c r="D63" s="141" t="str">
        <f>+'Հավելված N 3'!C56</f>
        <v>գ. Ցողամարգի միջնակարգ դպրոց</v>
      </c>
      <c r="E63" s="165">
        <v>0</v>
      </c>
      <c r="F63" s="165">
        <f>+'Հավելված N 3'!D56</f>
        <v>-5085</v>
      </c>
    </row>
    <row r="64" spans="2:6" ht="69">
      <c r="B64" s="83">
        <v>1183</v>
      </c>
      <c r="C64" s="50">
        <v>32013</v>
      </c>
      <c r="D64" s="116" t="s">
        <v>105</v>
      </c>
      <c r="E64" s="78">
        <f t="shared" ref="E64:F64" si="2">+E66</f>
        <v>-391700</v>
      </c>
      <c r="F64" s="78">
        <f t="shared" si="2"/>
        <v>-370860</v>
      </c>
    </row>
    <row r="65" spans="2:6">
      <c r="B65" s="96"/>
      <c r="C65" s="96"/>
      <c r="D65" s="85" t="s">
        <v>37</v>
      </c>
      <c r="E65" s="97"/>
      <c r="F65" s="82"/>
    </row>
    <row r="66" spans="2:6">
      <c r="B66" s="111"/>
      <c r="C66" s="111"/>
      <c r="D66" s="98" t="s">
        <v>90</v>
      </c>
      <c r="E66" s="99">
        <f>+E68+E69+E73+E78+E103</f>
        <v>-391700</v>
      </c>
      <c r="F66" s="99">
        <f>+F68+F69+F73+F78+F103</f>
        <v>-370860</v>
      </c>
    </row>
    <row r="67" spans="2:6">
      <c r="B67" s="111"/>
      <c r="C67" s="111"/>
      <c r="D67" s="100" t="s">
        <v>75</v>
      </c>
      <c r="E67" s="105"/>
      <c r="F67" s="105"/>
    </row>
    <row r="68" spans="2:6" ht="69">
      <c r="B68" s="111"/>
      <c r="C68" s="111"/>
      <c r="D68" s="106" t="str">
        <f>+'Հավելված N 3'!C59</f>
        <v>144 տեղ հզորությամբ մոդուլային կրթահամալիրի կառուցման նախագծի լրամշակում (վերափոխում 200 տեղ հզորության)</v>
      </c>
      <c r="E68" s="207">
        <f>SUM(E69:E72)</f>
        <v>-38200</v>
      </c>
      <c r="F68" s="207">
        <f>+'Հավելված N 3'!D59</f>
        <v>25440</v>
      </c>
    </row>
    <row r="69" spans="2:6">
      <c r="B69" s="111"/>
      <c r="C69" s="111"/>
      <c r="D69" s="106" t="s">
        <v>216</v>
      </c>
      <c r="E69" s="107">
        <f>SUM(E70:E72)</f>
        <v>-19100</v>
      </c>
      <c r="F69" s="107">
        <f>SUM(F70:F72)</f>
        <v>-19100</v>
      </c>
    </row>
    <row r="70" spans="2:6" s="166" customFormat="1">
      <c r="B70" s="260"/>
      <c r="C70" s="260"/>
      <c r="D70" s="117" t="str">
        <f>+'Հավելված N 3'!C61</f>
        <v>Պարույր Սևակ բնակավայրի կրթահամալիր</v>
      </c>
      <c r="E70" s="165">
        <f>+F70</f>
        <v>-4800</v>
      </c>
      <c r="F70" s="165">
        <f>+'Հավելված N 3'!D61</f>
        <v>-4800</v>
      </c>
    </row>
    <row r="71" spans="2:6" s="166" customFormat="1">
      <c r="B71" s="261"/>
      <c r="C71" s="261"/>
      <c r="D71" s="117" t="str">
        <f>+'Հավելված N 3'!C62</f>
        <v>Լուսաշող բնակավայրի կրթահամալիր</v>
      </c>
      <c r="E71" s="165">
        <f t="shared" ref="E71:E72" si="3">+F71</f>
        <v>-4800</v>
      </c>
      <c r="F71" s="165">
        <f>+'Հավելված N 3'!D62</f>
        <v>-4800</v>
      </c>
    </row>
    <row r="72" spans="2:6" s="166" customFormat="1">
      <c r="B72" s="168"/>
      <c r="C72" s="168"/>
      <c r="D72" s="117" t="str">
        <f>+'Հավելված N 3'!C63</f>
        <v>Նոր կյուրին բնակավայրի կրթահամալիր</v>
      </c>
      <c r="E72" s="165">
        <f t="shared" si="3"/>
        <v>-9500</v>
      </c>
      <c r="F72" s="165">
        <f>+'Հավելված N 3'!D63</f>
        <v>-9500</v>
      </c>
    </row>
    <row r="73" spans="2:6" s="166" customFormat="1">
      <c r="B73" s="111"/>
      <c r="C73" s="111"/>
      <c r="D73" s="106" t="s">
        <v>142</v>
      </c>
      <c r="E73" s="167">
        <f>SUM(E74:E77)</f>
        <v>0</v>
      </c>
      <c r="F73" s="167">
        <f>SUM(F74:F77)</f>
        <v>-20900</v>
      </c>
    </row>
    <row r="74" spans="2:6" s="166" customFormat="1">
      <c r="B74" s="266"/>
      <c r="C74" s="266"/>
      <c r="D74" s="117" t="str">
        <f>+'Հավելված N 3'!C65</f>
        <v>գ. Քեթիի կրթահամալիր</v>
      </c>
      <c r="E74" s="165">
        <v>0</v>
      </c>
      <c r="F74" s="165">
        <f>+'Հավելված N 3'!D65</f>
        <v>-4800</v>
      </c>
    </row>
    <row r="75" spans="2:6" s="166" customFormat="1">
      <c r="B75" s="266"/>
      <c r="C75" s="266"/>
      <c r="D75" s="117" t="str">
        <f>+'Հավելված N 3'!C66</f>
        <v>գ. Հայրենյացի կրթահամալիր</v>
      </c>
      <c r="E75" s="165">
        <v>0</v>
      </c>
      <c r="F75" s="165">
        <f>+'Հավելված N 3'!D66</f>
        <v>-5400</v>
      </c>
    </row>
    <row r="76" spans="2:6" s="166" customFormat="1">
      <c r="B76" s="266"/>
      <c r="C76" s="266"/>
      <c r="D76" s="117" t="str">
        <f>+'Հավելված N 3'!C67</f>
        <v>գ. Բյուրակնի կրթահամալիր</v>
      </c>
      <c r="E76" s="165">
        <v>0</v>
      </c>
      <c r="F76" s="165">
        <f>+'Հավելված N 3'!D67</f>
        <v>-5400</v>
      </c>
    </row>
    <row r="77" spans="2:6" s="166" customFormat="1">
      <c r="B77" s="266"/>
      <c r="C77" s="266"/>
      <c r="D77" s="117" t="str">
        <f>+'Հավելված N 3'!C68</f>
        <v>գ. Բավրայի կրթահամալիր</v>
      </c>
      <c r="E77" s="165">
        <v>0</v>
      </c>
      <c r="F77" s="165">
        <f>+'Հավելված N 3'!D68</f>
        <v>-5300</v>
      </c>
    </row>
    <row r="78" spans="2:6" s="166" customFormat="1">
      <c r="B78" s="111"/>
      <c r="C78" s="111"/>
      <c r="D78" s="106" t="s">
        <v>170</v>
      </c>
      <c r="E78" s="167">
        <f>SUM(E79:E102)</f>
        <v>-334400</v>
      </c>
      <c r="F78" s="167">
        <f>SUM(F79:F102)</f>
        <v>-336500</v>
      </c>
    </row>
    <row r="79" spans="2:6" s="166" customFormat="1">
      <c r="B79" s="260"/>
      <c r="C79" s="260"/>
      <c r="D79" s="103" t="str">
        <f>+'Հավելված N 3'!C70</f>
        <v>Կապան համայնքի Սյունիքի կրթահամալիր</v>
      </c>
      <c r="E79" s="165">
        <v>-4800</v>
      </c>
      <c r="F79" s="165">
        <f>+'Հավելված N 3'!D70</f>
        <v>-4800</v>
      </c>
    </row>
    <row r="80" spans="2:6" s="166" customFormat="1">
      <c r="B80" s="261"/>
      <c r="C80" s="261"/>
      <c r="D80" s="103" t="str">
        <f>+'Հավելված N 3'!C71</f>
        <v>Կապան համայնքի Արծվանիկի կրթահամալիր</v>
      </c>
      <c r="E80" s="165">
        <v>-4800</v>
      </c>
      <c r="F80" s="165">
        <f>+'Հավելված N 3'!D71</f>
        <v>-4800</v>
      </c>
    </row>
    <row r="81" spans="2:6" s="166" customFormat="1">
      <c r="B81" s="261"/>
      <c r="C81" s="261"/>
      <c r="D81" s="103" t="str">
        <f>+'Հավելված N 3'!C72</f>
        <v>Կապան համայնքի Նորաշենիկի կրթահամալիր</v>
      </c>
      <c r="E81" s="165">
        <v>-4800</v>
      </c>
      <c r="F81" s="165">
        <f>+'Հավելված N 3'!D72</f>
        <v>-4800</v>
      </c>
    </row>
    <row r="82" spans="2:6" s="166" customFormat="1">
      <c r="B82" s="261"/>
      <c r="C82" s="261"/>
      <c r="D82" s="103" t="str">
        <f>+'Հավելված N 3'!C73</f>
        <v>Կապան համայնքի Աճանանի կրթահամալիր</v>
      </c>
      <c r="E82" s="165">
        <v>-4800</v>
      </c>
      <c r="F82" s="165">
        <f>+'Հավելված N 3'!D73</f>
        <v>-4800</v>
      </c>
    </row>
    <row r="83" spans="2:6">
      <c r="B83" s="261"/>
      <c r="C83" s="261"/>
      <c r="D83" s="103" t="str">
        <f>+'Հավելված N 3'!C74</f>
        <v>Կապան համայնքի Գեղանուշի կրթահամալիր</v>
      </c>
      <c r="E83" s="165">
        <v>-4800</v>
      </c>
      <c r="F83" s="165">
        <f>+'Հավելված N 3'!D74</f>
        <v>-4800</v>
      </c>
    </row>
    <row r="84" spans="2:6">
      <c r="B84" s="261"/>
      <c r="C84" s="261"/>
      <c r="D84" s="103" t="str">
        <f>+'Հավելված N 3'!C75</f>
        <v>Կապան համայնքի Ծավի կրթահամալիր</v>
      </c>
      <c r="E84" s="165">
        <v>-4800</v>
      </c>
      <c r="F84" s="165">
        <f>+'Հավելված N 3'!D75</f>
        <v>-4800</v>
      </c>
    </row>
    <row r="85" spans="2:6">
      <c r="B85" s="261"/>
      <c r="C85" s="261"/>
      <c r="D85" s="103" t="str">
        <f>+'Հավելված N 3'!C76</f>
        <v>Կապան համայնքի Եղվարդի կրթահամալիր</v>
      </c>
      <c r="E85" s="165">
        <v>-4800</v>
      </c>
      <c r="F85" s="165">
        <f>+'Հավելված N 3'!D76</f>
        <v>-4800</v>
      </c>
    </row>
    <row r="86" spans="2:6">
      <c r="B86" s="261"/>
      <c r="C86" s="261"/>
      <c r="D86" s="103" t="str">
        <f>+'Հավելված N 3'!C77</f>
        <v>Սիսիան համայնքի Շաղաթի կրթահամալիր</v>
      </c>
      <c r="E86" s="165">
        <v>-36000</v>
      </c>
      <c r="F86" s="165">
        <f>+'Հավելված N 3'!D77</f>
        <v>-37000</v>
      </c>
    </row>
    <row r="87" spans="2:6" ht="34.5">
      <c r="B87" s="261"/>
      <c r="C87" s="261"/>
      <c r="D87" s="103" t="str">
        <f>+'Հավելված N 3'!C78</f>
        <v>Սիսիան համայնքի Անգեղակոթի կրթահամալիր</v>
      </c>
      <c r="E87" s="165">
        <v>-4800</v>
      </c>
      <c r="F87" s="165">
        <f>+'Հավելված N 3'!D78</f>
        <v>-4800</v>
      </c>
    </row>
    <row r="88" spans="2:6">
      <c r="B88" s="261"/>
      <c r="C88" s="261"/>
      <c r="D88" s="103" t="str">
        <f>+'Հավելված N 3'!C79</f>
        <v>Սիսիան համայնքի Բռնակոթի կրթահամալիր</v>
      </c>
      <c r="E88" s="165">
        <v>-4800</v>
      </c>
      <c r="F88" s="165">
        <f>+'Հավելված N 3'!D79</f>
        <v>-4800</v>
      </c>
    </row>
    <row r="89" spans="2:6">
      <c r="B89" s="261"/>
      <c r="C89" s="261"/>
      <c r="D89" s="103" t="str">
        <f>+'Հավելված N 3'!C80</f>
        <v>Տաթև համայնքի Տաթևի կրթահամալիր</v>
      </c>
      <c r="E89" s="165">
        <v>-4800</v>
      </c>
      <c r="F89" s="165">
        <f>+'Հավելված N 3'!D80</f>
        <v>-4800</v>
      </c>
    </row>
    <row r="90" spans="2:6">
      <c r="B90" s="261"/>
      <c r="C90" s="261"/>
      <c r="D90" s="103" t="str">
        <f>+'Հավելված N 3'!C81</f>
        <v>Տաթև համայնքի Հալիձորի կրթահամալիր</v>
      </c>
      <c r="E90" s="165">
        <v>-4800</v>
      </c>
      <c r="F90" s="165">
        <f>+'Հավելված N 3'!D81</f>
        <v>-4800</v>
      </c>
    </row>
    <row r="91" spans="2:6">
      <c r="B91" s="261"/>
      <c r="C91" s="261"/>
      <c r="D91" s="103" t="str">
        <f>+'Հավելված N 3'!C82</f>
        <v>Տաթև համայնքի Շինուհայրի կրթահամալիր</v>
      </c>
      <c r="E91" s="165">
        <v>-64000</v>
      </c>
      <c r="F91" s="165">
        <f>+'Հավելված N 3'!D82</f>
        <v>-65800</v>
      </c>
    </row>
    <row r="92" spans="2:6">
      <c r="B92" s="261"/>
      <c r="C92" s="261"/>
      <c r="D92" s="103" t="str">
        <f>+'Հավելված N 3'!C83</f>
        <v>Տաթև համայնքի Խոտի կրթահամալիր</v>
      </c>
      <c r="E92" s="165">
        <v>-4800</v>
      </c>
      <c r="F92" s="165">
        <f>+'Հավելված N 3'!D83</f>
        <v>-4800</v>
      </c>
    </row>
    <row r="93" spans="2:6">
      <c r="B93" s="261"/>
      <c r="C93" s="261"/>
      <c r="D93" s="103" t="str">
        <f>+'Հավելված N 3'!C84</f>
        <v>Գորիս համայնքի Ակների կրթահամալիր</v>
      </c>
      <c r="E93" s="165">
        <v>-4800</v>
      </c>
      <c r="F93" s="165">
        <f>+'Հավելված N 3'!D84</f>
        <v>-4800</v>
      </c>
    </row>
    <row r="94" spans="2:6">
      <c r="B94" s="261"/>
      <c r="C94" s="261"/>
      <c r="D94" s="103" t="str">
        <f>+'Հավելված N 3'!C85</f>
        <v>Գորիս համայնքի Խնձորեսկի կրթահամալիր</v>
      </c>
      <c r="E94" s="165">
        <v>-56000</v>
      </c>
      <c r="F94" s="165">
        <f>+'Հավելված N 3'!D85</f>
        <v>-57500</v>
      </c>
    </row>
    <row r="95" spans="2:6">
      <c r="B95" s="261"/>
      <c r="C95" s="261"/>
      <c r="D95" s="103" t="str">
        <f>+'Հավելված N 3'!C86</f>
        <v>Գորիս համայնքի Վերիշենի կրթահամալիր</v>
      </c>
      <c r="E95" s="165">
        <v>-4800</v>
      </c>
      <c r="F95" s="165">
        <f>+'Հավելված N 3'!D86</f>
        <v>-4800</v>
      </c>
    </row>
    <row r="96" spans="2:6">
      <c r="B96" s="261"/>
      <c r="C96" s="261"/>
      <c r="D96" s="103" t="str">
        <f>+'Հավելված N 3'!C87</f>
        <v>Գորիս համայնքի Քարահունջի կրթահամալիր</v>
      </c>
      <c r="E96" s="165">
        <v>-4800</v>
      </c>
      <c r="F96" s="165">
        <f>+'Հավելված N 3'!D87</f>
        <v>-4800</v>
      </c>
    </row>
    <row r="97" spans="2:6" ht="34.5">
      <c r="B97" s="261"/>
      <c r="C97" s="261"/>
      <c r="D97" s="103" t="str">
        <f>+'Հավելված N 3'!C88</f>
        <v>Քաջարան համայնքի Ձագիկավանի կրթահամալիր</v>
      </c>
      <c r="E97" s="165">
        <v>-4800</v>
      </c>
      <c r="F97" s="165">
        <f>+'Հավելված N 3'!D88</f>
        <v>-4800</v>
      </c>
    </row>
    <row r="98" spans="2:6">
      <c r="B98" s="261"/>
      <c r="C98" s="261"/>
      <c r="D98" s="103" t="str">
        <f>+'Հավելված N 3'!C89</f>
        <v>Մեղրի համայնքի Լեհվազի կրթահամալիր</v>
      </c>
      <c r="E98" s="165">
        <v>-4800</v>
      </c>
      <c r="F98" s="165">
        <f>+'Հավելված N 3'!D89</f>
        <v>-4800</v>
      </c>
    </row>
    <row r="99" spans="2:6">
      <c r="B99" s="261"/>
      <c r="C99" s="261"/>
      <c r="D99" s="103" t="str">
        <f>+'Հավելված N 3'!C90</f>
        <v>Մեղրի համայնքի Շվանիձորի կրթահամալիր</v>
      </c>
      <c r="E99" s="165">
        <v>-4800</v>
      </c>
      <c r="F99" s="165">
        <f>+'Հավելված N 3'!D90</f>
        <v>-4800</v>
      </c>
    </row>
    <row r="100" spans="2:6">
      <c r="B100" s="261"/>
      <c r="C100" s="261"/>
      <c r="D100" s="103" t="str">
        <f>+'Հավելված N 3'!C91</f>
        <v>Մեղրի համայնքի Ագարակի կրթահամալիր</v>
      </c>
      <c r="E100" s="165">
        <v>-60000</v>
      </c>
      <c r="F100" s="165">
        <f>+'Հավելված N 3'!D91</f>
        <v>-61700</v>
      </c>
    </row>
    <row r="101" spans="2:6">
      <c r="B101" s="261"/>
      <c r="C101" s="261"/>
      <c r="D101" s="103" t="str">
        <f>+'Հավելված N 3'!C92</f>
        <v>Սիսիան համայնքի Շաքիի կրթահամալիր</v>
      </c>
      <c r="E101" s="165">
        <v>-32000</v>
      </c>
      <c r="F101" s="165">
        <f>+'Հավելված N 3'!D92</f>
        <v>-32900</v>
      </c>
    </row>
    <row r="102" spans="2:6">
      <c r="B102" s="261"/>
      <c r="C102" s="261"/>
      <c r="D102" s="103" t="str">
        <f>+'Հավելված N 3'!C93</f>
        <v>Սիսիան համայնքի Շաքիի կրթահամալիր</v>
      </c>
      <c r="E102" s="165">
        <v>0</v>
      </c>
      <c r="F102" s="165">
        <f>+'Հավելված N 3'!D93</f>
        <v>4800</v>
      </c>
    </row>
    <row r="103" spans="2:6" s="166" customFormat="1">
      <c r="B103" s="262"/>
      <c r="C103" s="262"/>
      <c r="D103" s="106" t="s">
        <v>163</v>
      </c>
      <c r="E103" s="167">
        <f>SUM(E104:E107)</f>
        <v>0</v>
      </c>
      <c r="F103" s="167">
        <f>SUM(F104:F107)</f>
        <v>-19800</v>
      </c>
    </row>
    <row r="104" spans="2:6" s="166" customFormat="1">
      <c r="B104" s="266"/>
      <c r="C104" s="266"/>
      <c r="D104" s="117" t="str">
        <f>+'Հավելված N 3'!C95</f>
        <v>գ. Արտաբույնքի կրթահամալիր</v>
      </c>
      <c r="E104" s="165">
        <v>0</v>
      </c>
      <c r="F104" s="165">
        <f>+'Հավելված N 3'!D95</f>
        <v>-4800</v>
      </c>
    </row>
    <row r="105" spans="2:6" s="166" customFormat="1">
      <c r="B105" s="266"/>
      <c r="C105" s="266"/>
      <c r="D105" s="117" t="str">
        <f>+'Հավելված N 3'!C96</f>
        <v>գ. Քարագլխի կրթահամալիր</v>
      </c>
      <c r="E105" s="165">
        <v>0</v>
      </c>
      <c r="F105" s="165">
        <f>+'Հավելված N 3'!D96</f>
        <v>-5400</v>
      </c>
    </row>
    <row r="106" spans="2:6" s="166" customFormat="1">
      <c r="B106" s="266"/>
      <c r="C106" s="266"/>
      <c r="D106" s="117" t="str">
        <f>+'Հավելված N 3'!C97</f>
        <v>գ. Արփիի կրթահամալիր</v>
      </c>
      <c r="E106" s="165">
        <v>0</v>
      </c>
      <c r="F106" s="165">
        <f>+'Հավելված N 3'!D97</f>
        <v>-4800</v>
      </c>
    </row>
    <row r="107" spans="2:6" s="166" customFormat="1">
      <c r="B107" s="266"/>
      <c r="C107" s="266"/>
      <c r="D107" s="117" t="str">
        <f>+'Հավելված N 3'!C98</f>
        <v>գ. Մարտիրոսի կրթահամալիր</v>
      </c>
      <c r="E107" s="165">
        <v>0</v>
      </c>
      <c r="F107" s="165">
        <f>+'Հավելված N 3'!D98</f>
        <v>-4800</v>
      </c>
    </row>
  </sheetData>
  <mergeCells count="25">
    <mergeCell ref="B104:B107"/>
    <mergeCell ref="C104:C107"/>
    <mergeCell ref="C17:C25"/>
    <mergeCell ref="B17:B25"/>
    <mergeCell ref="B37:B38"/>
    <mergeCell ref="C37:C38"/>
    <mergeCell ref="B42:B43"/>
    <mergeCell ref="C42:C43"/>
    <mergeCell ref="C74:C77"/>
    <mergeCell ref="B74:B77"/>
    <mergeCell ref="C27:C28"/>
    <mergeCell ref="B27:B28"/>
    <mergeCell ref="B70:B71"/>
    <mergeCell ref="C70:C71"/>
    <mergeCell ref="D1:F1"/>
    <mergeCell ref="D2:F2"/>
    <mergeCell ref="D3:F3"/>
    <mergeCell ref="C79:C103"/>
    <mergeCell ref="B79:B103"/>
    <mergeCell ref="C59:C63"/>
    <mergeCell ref="B59:B63"/>
    <mergeCell ref="B5:F5"/>
    <mergeCell ref="B8:C8"/>
    <mergeCell ref="D8:D9"/>
    <mergeCell ref="E8:F8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opLeftCell="A43" zoomScale="90" zoomScaleNormal="90" zoomScaleSheetLayoutView="100" workbookViewId="0">
      <selection activeCell="K61" sqref="K61"/>
    </sheetView>
  </sheetViews>
  <sheetFormatPr defaultColWidth="9.140625" defaultRowHeight="17.25"/>
  <cols>
    <col min="1" max="1" width="5.140625" style="1" customWidth="1"/>
    <col min="2" max="2" width="24.5703125" style="1" customWidth="1"/>
    <col min="3" max="3" width="67.85546875" style="1" customWidth="1"/>
    <col min="4" max="5" width="22.28515625" style="1" customWidth="1"/>
    <col min="6" max="6" width="10" style="1" customWidth="1"/>
    <col min="7" max="7" width="49.85546875" style="1" customWidth="1"/>
    <col min="8" max="16384" width="9.140625" style="1"/>
  </cols>
  <sheetData>
    <row r="1" spans="1:5" ht="37.5" customHeight="1">
      <c r="C1" s="249" t="s">
        <v>112</v>
      </c>
      <c r="D1" s="249"/>
      <c r="E1" s="249"/>
    </row>
    <row r="2" spans="1:5" ht="17.45" customHeight="1">
      <c r="C2" s="250" t="s">
        <v>77</v>
      </c>
      <c r="D2" s="250"/>
      <c r="E2" s="250"/>
    </row>
    <row r="3" spans="1:5" ht="17.45" customHeight="1">
      <c r="C3" s="250" t="s">
        <v>41</v>
      </c>
      <c r="D3" s="250"/>
      <c r="E3" s="250"/>
    </row>
    <row r="6" spans="1:5" ht="59.45" customHeight="1">
      <c r="A6" s="40"/>
      <c r="B6" s="280" t="s">
        <v>120</v>
      </c>
      <c r="C6" s="280"/>
      <c r="D6" s="280"/>
      <c r="E6" s="280"/>
    </row>
    <row r="7" spans="1:5" ht="23.45" customHeight="1"/>
    <row r="8" spans="1:5" ht="21.95" customHeight="1">
      <c r="A8" s="279" t="s">
        <v>51</v>
      </c>
      <c r="B8" s="279"/>
      <c r="C8" s="279"/>
      <c r="D8" s="279"/>
      <c r="E8" s="279"/>
    </row>
    <row r="9" spans="1:5" ht="38.85" customHeight="1">
      <c r="C9" s="281" t="s">
        <v>45</v>
      </c>
      <c r="D9" s="281"/>
      <c r="E9" s="11"/>
    </row>
    <row r="10" spans="1:5">
      <c r="B10" s="276" t="s">
        <v>10</v>
      </c>
      <c r="C10" s="277"/>
      <c r="D10" s="277"/>
      <c r="E10" s="278"/>
    </row>
    <row r="11" spans="1:5" s="28" customFormat="1">
      <c r="B11" s="41"/>
      <c r="C11" s="41"/>
      <c r="D11" s="42"/>
      <c r="E11" s="42"/>
    </row>
    <row r="12" spans="1:5" s="28" customFormat="1">
      <c r="B12" s="41"/>
      <c r="C12" s="41"/>
    </row>
    <row r="13" spans="1:5" s="3" customFormat="1">
      <c r="B13" s="37" t="s">
        <v>53</v>
      </c>
      <c r="C13" s="37" t="s">
        <v>1</v>
      </c>
      <c r="D13" s="35"/>
      <c r="E13" s="35"/>
    </row>
    <row r="14" spans="1:5" s="3" customFormat="1">
      <c r="B14" s="38">
        <v>1183</v>
      </c>
      <c r="C14" s="29" t="s">
        <v>106</v>
      </c>
      <c r="D14" s="37"/>
      <c r="E14" s="37"/>
    </row>
    <row r="15" spans="1:5" s="3" customFormat="1"/>
    <row r="16" spans="1:5" s="3" customFormat="1">
      <c r="B16" s="269" t="s">
        <v>2</v>
      </c>
      <c r="C16" s="270"/>
      <c r="D16" s="43"/>
      <c r="E16" s="43"/>
    </row>
    <row r="17" spans="2:6" s="3" customFormat="1" ht="76.900000000000006" customHeight="1">
      <c r="B17" s="12" t="s">
        <v>3</v>
      </c>
      <c r="C17" s="34">
        <v>1183</v>
      </c>
      <c r="D17" s="226" t="s">
        <v>89</v>
      </c>
      <c r="E17" s="227"/>
    </row>
    <row r="18" spans="2:6" s="3" customFormat="1" ht="34.5">
      <c r="B18" s="12" t="s">
        <v>4</v>
      </c>
      <c r="C18" s="34">
        <v>32002</v>
      </c>
      <c r="D18" s="13" t="s">
        <v>13</v>
      </c>
      <c r="E18" s="13" t="s">
        <v>14</v>
      </c>
    </row>
    <row r="19" spans="2:6" s="3" customFormat="1" ht="34.5">
      <c r="B19" s="12" t="s">
        <v>125</v>
      </c>
      <c r="C19" s="39" t="s">
        <v>126</v>
      </c>
      <c r="D19" s="271"/>
      <c r="E19" s="271"/>
    </row>
    <row r="20" spans="2:6" s="3" customFormat="1" ht="69">
      <c r="B20" s="12" t="s">
        <v>127</v>
      </c>
      <c r="C20" s="39" t="s">
        <v>128</v>
      </c>
      <c r="D20" s="272"/>
      <c r="E20" s="272"/>
    </row>
    <row r="21" spans="2:6" s="3" customFormat="1" ht="51.75">
      <c r="B21" s="14" t="s">
        <v>129</v>
      </c>
      <c r="C21" s="39" t="s">
        <v>98</v>
      </c>
      <c r="D21" s="272"/>
      <c r="E21" s="272"/>
    </row>
    <row r="22" spans="2:6" s="3" customFormat="1" ht="69">
      <c r="B22" s="44" t="s">
        <v>130</v>
      </c>
      <c r="C22" s="39" t="s">
        <v>131</v>
      </c>
      <c r="D22" s="272"/>
      <c r="E22" s="272"/>
    </row>
    <row r="23" spans="2:6" s="3" customFormat="1">
      <c r="B23" s="274" t="s">
        <v>0</v>
      </c>
      <c r="C23" s="275"/>
      <c r="D23" s="273"/>
      <c r="E23" s="273"/>
    </row>
    <row r="24" spans="2:6" s="3" customFormat="1">
      <c r="B24" s="267" t="s">
        <v>116</v>
      </c>
      <c r="C24" s="268"/>
      <c r="D24" s="45">
        <v>-9</v>
      </c>
      <c r="E24" s="45">
        <v>-17</v>
      </c>
    </row>
    <row r="25" spans="2:6" s="46" customFormat="1">
      <c r="B25" s="15" t="s">
        <v>7</v>
      </c>
      <c r="C25" s="15"/>
      <c r="D25" s="47">
        <f>+'Հավելված N 1'!D23</f>
        <v>-115900</v>
      </c>
      <c r="E25" s="47">
        <f>+'Հավելված N 1'!E23</f>
        <v>-11100</v>
      </c>
      <c r="F25" s="48"/>
    </row>
    <row r="26" spans="2:6" ht="8.4499999999999993" customHeight="1"/>
    <row r="27" spans="2:6" s="3" customFormat="1">
      <c r="B27" s="269" t="s">
        <v>2</v>
      </c>
      <c r="C27" s="270"/>
      <c r="D27" s="43"/>
      <c r="E27" s="43"/>
    </row>
    <row r="28" spans="2:6" s="3" customFormat="1" ht="56.85" customHeight="1">
      <c r="B28" s="12" t="s">
        <v>3</v>
      </c>
      <c r="C28" s="34">
        <v>1183</v>
      </c>
      <c r="D28" s="226" t="s">
        <v>44</v>
      </c>
      <c r="E28" s="227"/>
    </row>
    <row r="29" spans="2:6" s="3" customFormat="1" ht="34.5">
      <c r="B29" s="12" t="s">
        <v>4</v>
      </c>
      <c r="C29" s="34">
        <v>32003</v>
      </c>
      <c r="D29" s="13" t="s">
        <v>13</v>
      </c>
      <c r="E29" s="13" t="s">
        <v>14</v>
      </c>
    </row>
    <row r="30" spans="2:6" s="3" customFormat="1" ht="34.5">
      <c r="B30" s="12" t="s">
        <v>5</v>
      </c>
      <c r="C30" s="39" t="s">
        <v>113</v>
      </c>
      <c r="D30" s="271"/>
      <c r="E30" s="271"/>
    </row>
    <row r="31" spans="2:6" s="3" customFormat="1" ht="34.5">
      <c r="B31" s="12" t="s">
        <v>9</v>
      </c>
      <c r="C31" s="39" t="s">
        <v>114</v>
      </c>
      <c r="D31" s="272"/>
      <c r="E31" s="272"/>
    </row>
    <row r="32" spans="2:6" s="3" customFormat="1" ht="51.75">
      <c r="B32" s="14" t="s">
        <v>6</v>
      </c>
      <c r="C32" s="39" t="s">
        <v>98</v>
      </c>
      <c r="D32" s="272"/>
      <c r="E32" s="272"/>
    </row>
    <row r="33" spans="2:6" s="3" customFormat="1" ht="69">
      <c r="B33" s="44" t="s">
        <v>55</v>
      </c>
      <c r="C33" s="39" t="s">
        <v>115</v>
      </c>
      <c r="D33" s="272"/>
      <c r="E33" s="272"/>
    </row>
    <row r="34" spans="2:6" s="3" customFormat="1">
      <c r="B34" s="274" t="s">
        <v>0</v>
      </c>
      <c r="C34" s="275"/>
      <c r="D34" s="273"/>
      <c r="E34" s="273"/>
    </row>
    <row r="35" spans="2:6" s="46" customFormat="1">
      <c r="B35" s="15" t="s">
        <v>7</v>
      </c>
      <c r="C35" s="15"/>
      <c r="D35" s="47">
        <f>+'Հավելված N 1'!D29</f>
        <v>507600</v>
      </c>
      <c r="E35" s="47">
        <f>+'Հավելված N 1'!E29</f>
        <v>407385</v>
      </c>
      <c r="F35" s="48"/>
    </row>
    <row r="36" spans="2:6" ht="8.4499999999999993" customHeight="1"/>
    <row r="37" spans="2:6" s="3" customFormat="1">
      <c r="B37" s="282" t="s">
        <v>2</v>
      </c>
      <c r="C37" s="283"/>
      <c r="D37" s="37"/>
      <c r="E37" s="37"/>
    </row>
    <row r="38" spans="2:6" s="3" customFormat="1" ht="54.6" customHeight="1">
      <c r="B38" s="29" t="s">
        <v>3</v>
      </c>
      <c r="C38" s="34">
        <v>1183</v>
      </c>
      <c r="D38" s="226" t="s">
        <v>49</v>
      </c>
      <c r="E38" s="227"/>
    </row>
    <row r="39" spans="2:6" s="3" customFormat="1" ht="34.5">
      <c r="B39" s="29" t="s">
        <v>4</v>
      </c>
      <c r="C39" s="34">
        <v>32007</v>
      </c>
      <c r="D39" s="163" t="s">
        <v>13</v>
      </c>
      <c r="E39" s="163" t="s">
        <v>14</v>
      </c>
    </row>
    <row r="40" spans="2:6" s="3" customFormat="1" ht="34.5">
      <c r="B40" s="29" t="s">
        <v>5</v>
      </c>
      <c r="C40" s="39" t="s">
        <v>139</v>
      </c>
      <c r="D40" s="271"/>
      <c r="E40" s="271"/>
    </row>
    <row r="41" spans="2:6" s="3" customFormat="1" ht="51.75">
      <c r="B41" s="29" t="s">
        <v>9</v>
      </c>
      <c r="C41" s="39" t="s">
        <v>140</v>
      </c>
      <c r="D41" s="272"/>
      <c r="E41" s="272"/>
    </row>
    <row r="42" spans="2:6" s="3" customFormat="1" ht="51.75">
      <c r="B42" s="174" t="s">
        <v>6</v>
      </c>
      <c r="C42" s="39" t="s">
        <v>98</v>
      </c>
      <c r="D42" s="272"/>
      <c r="E42" s="272"/>
    </row>
    <row r="43" spans="2:6" s="3" customFormat="1" ht="69">
      <c r="B43" s="30" t="s">
        <v>55</v>
      </c>
      <c r="C43" s="39" t="s">
        <v>141</v>
      </c>
      <c r="D43" s="272"/>
      <c r="E43" s="272"/>
    </row>
    <row r="44" spans="2:6" s="3" customFormat="1">
      <c r="B44" s="284" t="s">
        <v>0</v>
      </c>
      <c r="C44" s="285"/>
      <c r="D44" s="273"/>
      <c r="E44" s="273"/>
    </row>
    <row r="45" spans="2:6" s="3" customFormat="1">
      <c r="B45" s="267" t="s">
        <v>116</v>
      </c>
      <c r="C45" s="268"/>
      <c r="D45" s="188">
        <v>0</v>
      </c>
      <c r="E45" s="188">
        <v>-5</v>
      </c>
    </row>
    <row r="46" spans="2:6" s="46" customFormat="1">
      <c r="B46" s="175" t="s">
        <v>7</v>
      </c>
      <c r="C46" s="175"/>
      <c r="D46" s="176">
        <f>+'Հավելված N 1'!D35</f>
        <v>0</v>
      </c>
      <c r="E46" s="176">
        <f>+'Հավելված N 1'!E35</f>
        <v>-25425</v>
      </c>
      <c r="F46" s="48"/>
    </row>
    <row r="47" spans="2:6" ht="8.4499999999999993" customHeight="1"/>
    <row r="48" spans="2:6" s="3" customFormat="1">
      <c r="B48" s="269" t="s">
        <v>2</v>
      </c>
      <c r="C48" s="270"/>
      <c r="D48" s="43"/>
      <c r="E48" s="43"/>
    </row>
    <row r="49" spans="2:6" s="3" customFormat="1" ht="56.85" customHeight="1">
      <c r="B49" s="12" t="s">
        <v>3</v>
      </c>
      <c r="C49" s="34">
        <v>1183</v>
      </c>
      <c r="D49" s="226" t="s">
        <v>49</v>
      </c>
      <c r="E49" s="227"/>
    </row>
    <row r="50" spans="2:6" s="3" customFormat="1" ht="34.5">
      <c r="B50" s="12" t="s">
        <v>4</v>
      </c>
      <c r="C50" s="34">
        <v>32013</v>
      </c>
      <c r="D50" s="13" t="s">
        <v>13</v>
      </c>
      <c r="E50" s="13" t="s">
        <v>14</v>
      </c>
    </row>
    <row r="51" spans="2:6" s="3" customFormat="1" ht="51.75">
      <c r="B51" s="12" t="s">
        <v>5</v>
      </c>
      <c r="C51" s="39" t="s">
        <v>105</v>
      </c>
      <c r="D51" s="271"/>
      <c r="E51" s="271"/>
    </row>
    <row r="52" spans="2:6" s="3" customFormat="1" ht="86.25">
      <c r="B52" s="12" t="s">
        <v>9</v>
      </c>
      <c r="C52" s="39" t="s">
        <v>111</v>
      </c>
      <c r="D52" s="272"/>
      <c r="E52" s="272"/>
    </row>
    <row r="53" spans="2:6" s="3" customFormat="1" ht="51.75">
      <c r="B53" s="14" t="s">
        <v>6</v>
      </c>
      <c r="C53" s="39" t="s">
        <v>98</v>
      </c>
      <c r="D53" s="272"/>
      <c r="E53" s="272"/>
    </row>
    <row r="54" spans="2:6" s="3" customFormat="1" ht="69">
      <c r="B54" s="44" t="s">
        <v>55</v>
      </c>
      <c r="C54" s="39" t="s">
        <v>117</v>
      </c>
      <c r="D54" s="272"/>
      <c r="E54" s="272"/>
    </row>
    <row r="55" spans="2:6" s="3" customFormat="1">
      <c r="B55" s="274" t="s">
        <v>0</v>
      </c>
      <c r="C55" s="275"/>
      <c r="D55" s="273"/>
      <c r="E55" s="273"/>
    </row>
    <row r="56" spans="2:6" s="3" customFormat="1">
      <c r="B56" s="267" t="s">
        <v>116</v>
      </c>
      <c r="C56" s="268"/>
      <c r="D56" s="45">
        <v>-25</v>
      </c>
      <c r="E56" s="45">
        <v>-33</v>
      </c>
    </row>
    <row r="57" spans="2:6" s="46" customFormat="1">
      <c r="B57" s="15" t="s">
        <v>7</v>
      </c>
      <c r="C57" s="15"/>
      <c r="D57" s="47">
        <f>+'Հավելված N 1'!D41</f>
        <v>-391700</v>
      </c>
      <c r="E57" s="47">
        <f>+'Հավելված N 1'!E41</f>
        <v>-370860</v>
      </c>
      <c r="F57" s="48"/>
    </row>
  </sheetData>
  <mergeCells count="30">
    <mergeCell ref="B45:C45"/>
    <mergeCell ref="B37:C37"/>
    <mergeCell ref="D38:E38"/>
    <mergeCell ref="D40:D44"/>
    <mergeCell ref="E40:E44"/>
    <mergeCell ref="B44:C44"/>
    <mergeCell ref="B56:C56"/>
    <mergeCell ref="B48:C48"/>
    <mergeCell ref="D49:E49"/>
    <mergeCell ref="D51:D55"/>
    <mergeCell ref="E51:E55"/>
    <mergeCell ref="B55:C55"/>
    <mergeCell ref="C1:E1"/>
    <mergeCell ref="C2:E2"/>
    <mergeCell ref="C3:E3"/>
    <mergeCell ref="B10:E10"/>
    <mergeCell ref="A8:E8"/>
    <mergeCell ref="B6:E6"/>
    <mergeCell ref="C9:D9"/>
    <mergeCell ref="D28:E28"/>
    <mergeCell ref="B24:C24"/>
    <mergeCell ref="B16:C16"/>
    <mergeCell ref="D19:D23"/>
    <mergeCell ref="B34:C34"/>
    <mergeCell ref="D30:D34"/>
    <mergeCell ref="B27:C27"/>
    <mergeCell ref="E30:E34"/>
    <mergeCell ref="E19:E23"/>
    <mergeCell ref="B23:C23"/>
    <mergeCell ref="D17:E1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topLeftCell="A60" zoomScale="90" zoomScaleNormal="90" zoomScaleSheetLayoutView="100" workbookViewId="0">
      <selection activeCell="D69" sqref="D69:E69"/>
    </sheetView>
  </sheetViews>
  <sheetFormatPr defaultColWidth="9.140625" defaultRowHeight="17.25"/>
  <cols>
    <col min="1" max="1" width="5.140625" style="1" customWidth="1"/>
    <col min="2" max="2" width="24.5703125" style="1" customWidth="1"/>
    <col min="3" max="3" width="67.85546875" style="1" customWidth="1"/>
    <col min="4" max="5" width="22.28515625" style="1" customWidth="1"/>
    <col min="6" max="6" width="10" style="1" customWidth="1"/>
    <col min="7" max="7" width="49.85546875" style="1" customWidth="1"/>
    <col min="8" max="16384" width="9.140625" style="1"/>
  </cols>
  <sheetData>
    <row r="1" spans="1:6" ht="37.5" customHeight="1">
      <c r="C1" s="249" t="s">
        <v>63</v>
      </c>
      <c r="D1" s="249"/>
      <c r="E1" s="249"/>
    </row>
    <row r="2" spans="1:6" ht="17.45" customHeight="1">
      <c r="C2" s="250" t="s">
        <v>77</v>
      </c>
      <c r="D2" s="250"/>
      <c r="E2" s="250"/>
    </row>
    <row r="3" spans="1:6" ht="17.45" customHeight="1">
      <c r="C3" s="250" t="s">
        <v>41</v>
      </c>
      <c r="D3" s="250"/>
      <c r="E3" s="250"/>
    </row>
    <row r="6" spans="1:6" ht="59.45" customHeight="1">
      <c r="A6" s="40"/>
      <c r="B6" s="280" t="s">
        <v>201</v>
      </c>
      <c r="C6" s="280"/>
      <c r="D6" s="280"/>
      <c r="E6" s="280"/>
    </row>
    <row r="7" spans="1:6" ht="23.45" customHeight="1"/>
    <row r="8" spans="1:6" ht="21.95" customHeight="1">
      <c r="A8" s="279" t="s">
        <v>202</v>
      </c>
      <c r="B8" s="279"/>
      <c r="C8" s="279"/>
      <c r="D8" s="279"/>
      <c r="E8" s="279"/>
      <c r="F8" s="279"/>
    </row>
    <row r="9" spans="1:6" ht="38.85" customHeight="1">
      <c r="C9" s="288" t="s">
        <v>197</v>
      </c>
      <c r="D9" s="288"/>
      <c r="E9" s="189"/>
      <c r="F9" s="11"/>
    </row>
    <row r="10" spans="1:6">
      <c r="B10" s="287" t="s">
        <v>50</v>
      </c>
      <c r="C10" s="287"/>
      <c r="D10" s="287"/>
      <c r="E10" s="287"/>
    </row>
    <row r="11" spans="1:6" s="28" customFormat="1">
      <c r="B11" s="41"/>
      <c r="C11" s="41"/>
      <c r="D11" s="42"/>
      <c r="E11" s="42"/>
    </row>
    <row r="12" spans="1:6" s="28" customFormat="1">
      <c r="B12" s="41"/>
      <c r="C12" s="41"/>
    </row>
    <row r="13" spans="1:6" s="3" customFormat="1">
      <c r="B13" s="37" t="s">
        <v>53</v>
      </c>
      <c r="C13" s="37" t="s">
        <v>1</v>
      </c>
      <c r="D13" s="35"/>
      <c r="E13" s="35"/>
    </row>
    <row r="14" spans="1:6" s="3" customFormat="1">
      <c r="B14" s="38">
        <v>1183</v>
      </c>
      <c r="C14" s="29" t="s">
        <v>106</v>
      </c>
      <c r="D14" s="37"/>
      <c r="E14" s="37"/>
    </row>
    <row r="15" spans="1:6" s="3" customFormat="1"/>
    <row r="16" spans="1:6" s="3" customFormat="1">
      <c r="B16" s="269" t="s">
        <v>2</v>
      </c>
      <c r="C16" s="270"/>
      <c r="D16" s="43"/>
      <c r="E16" s="43"/>
    </row>
    <row r="17" spans="1:6" s="3" customFormat="1" ht="57.95" customHeight="1">
      <c r="B17" s="12" t="s">
        <v>3</v>
      </c>
      <c r="C17" s="34">
        <v>1183</v>
      </c>
      <c r="D17" s="226" t="s">
        <v>44</v>
      </c>
      <c r="E17" s="227"/>
    </row>
    <row r="18" spans="1:6" s="3" customFormat="1" ht="34.5">
      <c r="B18" s="12" t="s">
        <v>4</v>
      </c>
      <c r="C18" s="34">
        <v>32002</v>
      </c>
      <c r="D18" s="13" t="s">
        <v>13</v>
      </c>
      <c r="E18" s="13" t="s">
        <v>14</v>
      </c>
    </row>
    <row r="19" spans="1:6" s="3" customFormat="1" ht="34.5">
      <c r="B19" s="12" t="s">
        <v>125</v>
      </c>
      <c r="C19" s="39" t="s">
        <v>126</v>
      </c>
      <c r="D19" s="271"/>
      <c r="E19" s="271"/>
    </row>
    <row r="20" spans="1:6" s="3" customFormat="1" ht="69">
      <c r="B20" s="12" t="s">
        <v>127</v>
      </c>
      <c r="C20" s="39" t="s">
        <v>128</v>
      </c>
      <c r="D20" s="272"/>
      <c r="E20" s="272"/>
    </row>
    <row r="21" spans="1:6" s="3" customFormat="1" ht="51.75">
      <c r="B21" s="14" t="s">
        <v>129</v>
      </c>
      <c r="C21" s="39" t="s">
        <v>98</v>
      </c>
      <c r="D21" s="272"/>
      <c r="E21" s="272"/>
    </row>
    <row r="22" spans="1:6" s="3" customFormat="1" ht="69">
      <c r="B22" s="44" t="s">
        <v>130</v>
      </c>
      <c r="C22" s="39" t="s">
        <v>131</v>
      </c>
      <c r="D22" s="272"/>
      <c r="E22" s="272"/>
    </row>
    <row r="23" spans="1:6" s="3" customFormat="1">
      <c r="B23" s="274" t="s">
        <v>0</v>
      </c>
      <c r="C23" s="275"/>
      <c r="D23" s="273"/>
      <c r="E23" s="273"/>
    </row>
    <row r="24" spans="1:6" s="3" customFormat="1">
      <c r="B24" s="267" t="s">
        <v>116</v>
      </c>
      <c r="C24" s="268"/>
      <c r="D24" s="45">
        <v>0</v>
      </c>
      <c r="E24" s="45">
        <v>3</v>
      </c>
    </row>
    <row r="25" spans="1:6" s="46" customFormat="1">
      <c r="B25" s="15" t="s">
        <v>7</v>
      </c>
      <c r="C25" s="15"/>
      <c r="D25" s="47">
        <f>+'Հավելված N 2'!G33</f>
        <v>0</v>
      </c>
      <c r="E25" s="47">
        <f>+'Հավելված N 2'!H33</f>
        <v>148500</v>
      </c>
      <c r="F25" s="48"/>
    </row>
    <row r="31" spans="1:6" ht="21.95" customHeight="1">
      <c r="A31" s="279" t="s">
        <v>99</v>
      </c>
      <c r="B31" s="279"/>
      <c r="C31" s="279"/>
      <c r="D31" s="279"/>
      <c r="E31" s="279"/>
      <c r="F31" s="279"/>
    </row>
    <row r="32" spans="1:6" ht="38.85" customHeight="1">
      <c r="C32" s="288" t="s">
        <v>90</v>
      </c>
      <c r="D32" s="288"/>
      <c r="E32" s="189"/>
      <c r="F32" s="11"/>
    </row>
    <row r="33" spans="2:6">
      <c r="B33" s="287" t="s">
        <v>50</v>
      </c>
      <c r="C33" s="287"/>
      <c r="D33" s="287"/>
      <c r="E33" s="287"/>
    </row>
    <row r="34" spans="2:6" s="28" customFormat="1">
      <c r="B34" s="41"/>
      <c r="C34" s="41"/>
      <c r="D34" s="42"/>
      <c r="E34" s="42"/>
    </row>
    <row r="35" spans="2:6" s="28" customFormat="1">
      <c r="B35" s="41"/>
      <c r="C35" s="41"/>
    </row>
    <row r="36" spans="2:6" s="3" customFormat="1">
      <c r="B36" s="37" t="s">
        <v>53</v>
      </c>
      <c r="C36" s="37" t="s">
        <v>1</v>
      </c>
      <c r="D36" s="35"/>
      <c r="E36" s="35"/>
    </row>
    <row r="37" spans="2:6" s="3" customFormat="1">
      <c r="B37" s="38">
        <v>1183</v>
      </c>
      <c r="C37" s="29" t="s">
        <v>106</v>
      </c>
      <c r="D37" s="37"/>
      <c r="E37" s="37"/>
    </row>
    <row r="38" spans="2:6" s="3" customFormat="1"/>
    <row r="39" spans="2:6" s="3" customFormat="1">
      <c r="B39" s="269" t="s">
        <v>2</v>
      </c>
      <c r="C39" s="270"/>
      <c r="D39" s="43"/>
      <c r="E39" s="43"/>
    </row>
    <row r="40" spans="2:6" s="3" customFormat="1" ht="57.95" customHeight="1">
      <c r="B40" s="12" t="s">
        <v>3</v>
      </c>
      <c r="C40" s="34">
        <v>1183</v>
      </c>
      <c r="D40" s="226" t="s">
        <v>49</v>
      </c>
      <c r="E40" s="227"/>
    </row>
    <row r="41" spans="2:6" s="3" customFormat="1" ht="34.5">
      <c r="B41" s="12" t="s">
        <v>4</v>
      </c>
      <c r="C41" s="34">
        <v>32002</v>
      </c>
      <c r="D41" s="13" t="s">
        <v>13</v>
      </c>
      <c r="E41" s="13" t="s">
        <v>14</v>
      </c>
    </row>
    <row r="42" spans="2:6" s="3" customFormat="1" ht="34.5">
      <c r="B42" s="12" t="s">
        <v>125</v>
      </c>
      <c r="C42" s="39" t="s">
        <v>126</v>
      </c>
      <c r="D42" s="271"/>
      <c r="E42" s="271"/>
    </row>
    <row r="43" spans="2:6" s="3" customFormat="1" ht="69">
      <c r="B43" s="12" t="s">
        <v>127</v>
      </c>
      <c r="C43" s="39" t="s">
        <v>128</v>
      </c>
      <c r="D43" s="272"/>
      <c r="E43" s="272"/>
    </row>
    <row r="44" spans="2:6" s="3" customFormat="1" ht="51.75">
      <c r="B44" s="14" t="s">
        <v>129</v>
      </c>
      <c r="C44" s="39" t="s">
        <v>98</v>
      </c>
      <c r="D44" s="272"/>
      <c r="E44" s="272"/>
    </row>
    <row r="45" spans="2:6" s="3" customFormat="1" ht="69">
      <c r="B45" s="44" t="s">
        <v>130</v>
      </c>
      <c r="C45" s="39" t="s">
        <v>131</v>
      </c>
      <c r="D45" s="272"/>
      <c r="E45" s="272"/>
    </row>
    <row r="46" spans="2:6" s="3" customFormat="1">
      <c r="B46" s="274" t="s">
        <v>0</v>
      </c>
      <c r="C46" s="275"/>
      <c r="D46" s="273"/>
      <c r="E46" s="273"/>
    </row>
    <row r="47" spans="2:6" s="3" customFormat="1">
      <c r="B47" s="267" t="s">
        <v>116</v>
      </c>
      <c r="C47" s="268"/>
      <c r="D47" s="45">
        <v>-9</v>
      </c>
      <c r="E47" s="45">
        <v>-20</v>
      </c>
    </row>
    <row r="48" spans="2:6" s="46" customFormat="1">
      <c r="B48" s="15" t="s">
        <v>7</v>
      </c>
      <c r="C48" s="15"/>
      <c r="D48" s="47">
        <f>+'Հավելված N 2'!G26</f>
        <v>-115900</v>
      </c>
      <c r="E48" s="47">
        <f>+'Հավելված N 2'!H26</f>
        <v>-159600</v>
      </c>
      <c r="F48" s="48"/>
    </row>
    <row r="49" spans="2:6" ht="8.4499999999999993" customHeight="1"/>
    <row r="50" spans="2:6" s="3" customFormat="1">
      <c r="B50" s="282" t="s">
        <v>2</v>
      </c>
      <c r="C50" s="283"/>
      <c r="D50" s="37"/>
      <c r="E50" s="37"/>
    </row>
    <row r="51" spans="2:6" s="3" customFormat="1" ht="54.6" customHeight="1">
      <c r="B51" s="29" t="s">
        <v>3</v>
      </c>
      <c r="C51" s="34">
        <v>1183</v>
      </c>
      <c r="D51" s="226" t="s">
        <v>49</v>
      </c>
      <c r="E51" s="227"/>
    </row>
    <row r="52" spans="2:6" s="3" customFormat="1" ht="34.5">
      <c r="B52" s="29" t="s">
        <v>4</v>
      </c>
      <c r="C52" s="34">
        <v>32007</v>
      </c>
      <c r="D52" s="163" t="s">
        <v>13</v>
      </c>
      <c r="E52" s="163" t="s">
        <v>14</v>
      </c>
    </row>
    <row r="53" spans="2:6" s="3" customFormat="1" ht="34.5">
      <c r="B53" s="29" t="s">
        <v>5</v>
      </c>
      <c r="C53" s="39" t="s">
        <v>139</v>
      </c>
      <c r="D53" s="271"/>
      <c r="E53" s="271"/>
    </row>
    <row r="54" spans="2:6" s="3" customFormat="1" ht="51.75">
      <c r="B54" s="29" t="s">
        <v>9</v>
      </c>
      <c r="C54" s="39" t="s">
        <v>140</v>
      </c>
      <c r="D54" s="272"/>
      <c r="E54" s="272"/>
    </row>
    <row r="55" spans="2:6" s="3" customFormat="1" ht="51.75">
      <c r="B55" s="174" t="s">
        <v>6</v>
      </c>
      <c r="C55" s="39" t="s">
        <v>98</v>
      </c>
      <c r="D55" s="272"/>
      <c r="E55" s="272"/>
    </row>
    <row r="56" spans="2:6" s="3" customFormat="1" ht="69">
      <c r="B56" s="30" t="s">
        <v>55</v>
      </c>
      <c r="C56" s="39" t="s">
        <v>141</v>
      </c>
      <c r="D56" s="272"/>
      <c r="E56" s="272"/>
    </row>
    <row r="57" spans="2:6" s="3" customFormat="1">
      <c r="B57" s="284" t="s">
        <v>0</v>
      </c>
      <c r="C57" s="285"/>
      <c r="D57" s="273"/>
      <c r="E57" s="273"/>
    </row>
    <row r="58" spans="2:6" s="3" customFormat="1">
      <c r="B58" s="267" t="s">
        <v>116</v>
      </c>
      <c r="C58" s="268"/>
      <c r="D58" s="188">
        <v>0</v>
      </c>
      <c r="E58" s="188">
        <v>-5</v>
      </c>
    </row>
    <row r="59" spans="2:6" s="46" customFormat="1">
      <c r="B59" s="175" t="s">
        <v>7</v>
      </c>
      <c r="C59" s="175"/>
      <c r="D59" s="176">
        <f>+'Հավելված N 2'!G51</f>
        <v>0</v>
      </c>
      <c r="E59" s="176">
        <f>+'Հավելված N 2'!H51</f>
        <v>-25425</v>
      </c>
      <c r="F59" s="48"/>
    </row>
    <row r="60" spans="2:6" ht="8.4499999999999993" customHeight="1"/>
    <row r="61" spans="2:6" s="3" customFormat="1">
      <c r="B61" s="269" t="s">
        <v>2</v>
      </c>
      <c r="C61" s="270"/>
      <c r="D61" s="43"/>
      <c r="E61" s="43"/>
    </row>
    <row r="62" spans="2:6" s="3" customFormat="1" ht="56.85" customHeight="1">
      <c r="B62" s="12" t="s">
        <v>3</v>
      </c>
      <c r="C62" s="34">
        <v>1183</v>
      </c>
      <c r="D62" s="226" t="s">
        <v>49</v>
      </c>
      <c r="E62" s="227"/>
    </row>
    <row r="63" spans="2:6" s="3" customFormat="1" ht="34.5">
      <c r="B63" s="12" t="s">
        <v>4</v>
      </c>
      <c r="C63" s="34">
        <v>32013</v>
      </c>
      <c r="D63" s="13" t="s">
        <v>13</v>
      </c>
      <c r="E63" s="13" t="s">
        <v>14</v>
      </c>
    </row>
    <row r="64" spans="2:6" s="3" customFormat="1" ht="51.75">
      <c r="B64" s="12" t="s">
        <v>5</v>
      </c>
      <c r="C64" s="39" t="s">
        <v>105</v>
      </c>
      <c r="D64" s="271"/>
      <c r="E64" s="271"/>
    </row>
    <row r="65" spans="1:6" s="3" customFormat="1" ht="86.25">
      <c r="B65" s="12" t="s">
        <v>9</v>
      </c>
      <c r="C65" s="39" t="s">
        <v>111</v>
      </c>
      <c r="D65" s="272"/>
      <c r="E65" s="272"/>
    </row>
    <row r="66" spans="1:6" s="3" customFormat="1" ht="51.75">
      <c r="B66" s="14" t="s">
        <v>6</v>
      </c>
      <c r="C66" s="39" t="s">
        <v>98</v>
      </c>
      <c r="D66" s="272"/>
      <c r="E66" s="272"/>
    </row>
    <row r="67" spans="1:6" s="3" customFormat="1" ht="69">
      <c r="B67" s="44" t="s">
        <v>55</v>
      </c>
      <c r="C67" s="39" t="s">
        <v>117</v>
      </c>
      <c r="D67" s="272"/>
      <c r="E67" s="272"/>
    </row>
    <row r="68" spans="1:6" s="3" customFormat="1">
      <c r="B68" s="274" t="s">
        <v>0</v>
      </c>
      <c r="C68" s="275"/>
      <c r="D68" s="273"/>
      <c r="E68" s="273"/>
    </row>
    <row r="69" spans="1:6" s="3" customFormat="1">
      <c r="B69" s="267" t="s">
        <v>116</v>
      </c>
      <c r="C69" s="268"/>
      <c r="D69" s="45">
        <v>-25</v>
      </c>
      <c r="E69" s="45">
        <v>-33</v>
      </c>
    </row>
    <row r="70" spans="1:6" s="46" customFormat="1">
      <c r="B70" s="15" t="s">
        <v>7</v>
      </c>
      <c r="C70" s="15"/>
      <c r="D70" s="47">
        <f>+'Հավելված N 2'!G60</f>
        <v>-391700</v>
      </c>
      <c r="E70" s="47">
        <f>+'Հավելված N 2'!H60</f>
        <v>-370860</v>
      </c>
      <c r="F70" s="48"/>
    </row>
    <row r="76" spans="1:6">
      <c r="A76" s="286" t="s">
        <v>119</v>
      </c>
      <c r="B76" s="286"/>
      <c r="C76" s="286"/>
      <c r="D76" s="286"/>
      <c r="E76" s="286"/>
      <c r="F76" s="286"/>
    </row>
    <row r="77" spans="1:6" ht="38.85" customHeight="1">
      <c r="C77" s="281" t="s">
        <v>52</v>
      </c>
      <c r="D77" s="281"/>
      <c r="E77" s="189"/>
      <c r="F77" s="11"/>
    </row>
    <row r="78" spans="1:6">
      <c r="B78" s="36" t="s">
        <v>10</v>
      </c>
      <c r="C78" s="190"/>
      <c r="D78" s="190"/>
      <c r="E78" s="190"/>
    </row>
    <row r="79" spans="1:6" s="28" customFormat="1">
      <c r="B79" s="41"/>
      <c r="C79" s="41"/>
      <c r="D79" s="42"/>
      <c r="E79" s="42"/>
      <c r="F79" s="42"/>
    </row>
    <row r="80" spans="1:6" s="28" customFormat="1">
      <c r="B80" s="41"/>
      <c r="C80" s="41"/>
    </row>
    <row r="81" spans="2:6" s="3" customFormat="1">
      <c r="B81" s="37" t="s">
        <v>53</v>
      </c>
      <c r="C81" s="37" t="s">
        <v>1</v>
      </c>
      <c r="D81" s="35"/>
      <c r="E81" s="35"/>
    </row>
    <row r="82" spans="2:6" s="3" customFormat="1">
      <c r="B82" s="38">
        <v>1183</v>
      </c>
      <c r="C82" s="29" t="s">
        <v>106</v>
      </c>
      <c r="D82" s="37"/>
      <c r="E82" s="37"/>
    </row>
    <row r="83" spans="2:6" s="3" customFormat="1"/>
    <row r="84" spans="2:6" s="3" customFormat="1">
      <c r="B84" s="269" t="s">
        <v>2</v>
      </c>
      <c r="C84" s="270"/>
      <c r="D84" s="43"/>
      <c r="E84" s="43"/>
    </row>
    <row r="85" spans="2:6" s="3" customFormat="1" ht="72" customHeight="1">
      <c r="B85" s="12" t="s">
        <v>3</v>
      </c>
      <c r="C85" s="34">
        <v>1183</v>
      </c>
      <c r="D85" s="226" t="s">
        <v>138</v>
      </c>
      <c r="E85" s="227"/>
    </row>
    <row r="86" spans="2:6" s="3" customFormat="1" ht="34.5">
      <c r="B86" s="12" t="s">
        <v>4</v>
      </c>
      <c r="C86" s="34">
        <v>32003</v>
      </c>
      <c r="D86" s="13" t="s">
        <v>13</v>
      </c>
      <c r="E86" s="13" t="s">
        <v>14</v>
      </c>
    </row>
    <row r="87" spans="2:6" s="3" customFormat="1" ht="34.5">
      <c r="B87" s="12" t="s">
        <v>5</v>
      </c>
      <c r="C87" s="39" t="s">
        <v>113</v>
      </c>
      <c r="D87" s="271"/>
      <c r="E87" s="271"/>
    </row>
    <row r="88" spans="2:6" s="3" customFormat="1" ht="34.5">
      <c r="B88" s="12" t="s">
        <v>9</v>
      </c>
      <c r="C88" s="39" t="s">
        <v>114</v>
      </c>
      <c r="D88" s="272"/>
      <c r="E88" s="272"/>
    </row>
    <row r="89" spans="2:6" s="3" customFormat="1" ht="51.75">
      <c r="B89" s="14" t="s">
        <v>6</v>
      </c>
      <c r="C89" s="39" t="s">
        <v>98</v>
      </c>
      <c r="D89" s="272"/>
      <c r="E89" s="272"/>
    </row>
    <row r="90" spans="2:6" s="3" customFormat="1" ht="69">
      <c r="B90" s="44" t="s">
        <v>55</v>
      </c>
      <c r="C90" s="39" t="s">
        <v>115</v>
      </c>
      <c r="D90" s="272"/>
      <c r="E90" s="272"/>
    </row>
    <row r="91" spans="2:6" s="3" customFormat="1">
      <c r="B91" s="274" t="s">
        <v>0</v>
      </c>
      <c r="C91" s="275"/>
      <c r="D91" s="273"/>
      <c r="E91" s="273"/>
    </row>
    <row r="92" spans="2:6" s="46" customFormat="1">
      <c r="B92" s="15" t="s">
        <v>7</v>
      </c>
      <c r="C92" s="15"/>
      <c r="D92" s="47">
        <f>+'Հավելված N 2'!G42</f>
        <v>507600</v>
      </c>
      <c r="E92" s="47">
        <f>+'Հավելված N 2'!H42</f>
        <v>407385</v>
      </c>
      <c r="F92" s="48"/>
    </row>
  </sheetData>
  <mergeCells count="41">
    <mergeCell ref="C1:E1"/>
    <mergeCell ref="C2:E2"/>
    <mergeCell ref="C3:E3"/>
    <mergeCell ref="B6:E6"/>
    <mergeCell ref="C32:D32"/>
    <mergeCell ref="A8:F8"/>
    <mergeCell ref="C9:D9"/>
    <mergeCell ref="B10:E10"/>
    <mergeCell ref="B16:C16"/>
    <mergeCell ref="D17:E17"/>
    <mergeCell ref="D19:D23"/>
    <mergeCell ref="E19:E23"/>
    <mergeCell ref="B23:C23"/>
    <mergeCell ref="B24:C24"/>
    <mergeCell ref="B33:E33"/>
    <mergeCell ref="B39:C39"/>
    <mergeCell ref="D40:E40"/>
    <mergeCell ref="D42:D46"/>
    <mergeCell ref="E42:E46"/>
    <mergeCell ref="B46:C46"/>
    <mergeCell ref="B47:C47"/>
    <mergeCell ref="A31:F31"/>
    <mergeCell ref="A76:F76"/>
    <mergeCell ref="B84:C84"/>
    <mergeCell ref="C77:D77"/>
    <mergeCell ref="B58:C58"/>
    <mergeCell ref="B61:C61"/>
    <mergeCell ref="D62:E62"/>
    <mergeCell ref="D64:D68"/>
    <mergeCell ref="E64:E68"/>
    <mergeCell ref="B68:C68"/>
    <mergeCell ref="B50:C50"/>
    <mergeCell ref="D51:E51"/>
    <mergeCell ref="D53:D57"/>
    <mergeCell ref="E53:E57"/>
    <mergeCell ref="B57:C57"/>
    <mergeCell ref="D87:D91"/>
    <mergeCell ref="E87:E91"/>
    <mergeCell ref="B91:C91"/>
    <mergeCell ref="D85:E85"/>
    <mergeCell ref="B69:C6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opLeftCell="A11" zoomScale="90" zoomScaleNormal="90" workbookViewId="0">
      <selection activeCell="J15" sqref="J15"/>
    </sheetView>
  </sheetViews>
  <sheetFormatPr defaultColWidth="9.140625" defaultRowHeight="17.25"/>
  <cols>
    <col min="1" max="4" width="18.140625" style="54" customWidth="1"/>
    <col min="5" max="6" width="14.42578125" style="161" customWidth="1"/>
    <col min="7" max="7" width="17.7109375" style="162" customWidth="1"/>
    <col min="8" max="8" width="14.42578125" style="162" customWidth="1"/>
    <col min="9" max="9" width="30.140625" style="161" customWidth="1"/>
    <col min="10" max="10" width="18" style="54" customWidth="1"/>
    <col min="11" max="11" width="37.140625" style="54" customWidth="1"/>
    <col min="12" max="12" width="20.140625" style="54" customWidth="1"/>
    <col min="13" max="13" width="14" style="54" bestFit="1" customWidth="1"/>
    <col min="14" max="16384" width="9.140625" style="54"/>
  </cols>
  <sheetData>
    <row r="1" spans="1:10" ht="33.4" customHeight="1">
      <c r="A1" s="156"/>
      <c r="B1" s="156"/>
      <c r="C1" s="156"/>
      <c r="D1" s="156"/>
      <c r="E1" s="157"/>
      <c r="F1" s="157"/>
      <c r="G1" s="158"/>
      <c r="H1" s="299" t="s">
        <v>118</v>
      </c>
      <c r="I1" s="299"/>
    </row>
    <row r="2" spans="1:10">
      <c r="A2" s="156"/>
      <c r="B2" s="156"/>
      <c r="C2" s="156"/>
      <c r="D2" s="156"/>
      <c r="E2" s="157"/>
      <c r="F2" s="157"/>
      <c r="G2" s="158"/>
      <c r="H2" s="300" t="s">
        <v>78</v>
      </c>
      <c r="I2" s="300"/>
    </row>
    <row r="3" spans="1:10">
      <c r="A3" s="156"/>
      <c r="B3" s="156"/>
      <c r="C3" s="156"/>
      <c r="D3" s="156"/>
      <c r="E3" s="157"/>
      <c r="F3" s="157"/>
      <c r="G3" s="158"/>
      <c r="H3" s="300" t="s">
        <v>8</v>
      </c>
      <c r="I3" s="300"/>
    </row>
    <row r="4" spans="1:10">
      <c r="A4" s="156"/>
      <c r="B4" s="156"/>
      <c r="C4" s="156"/>
      <c r="D4" s="156"/>
      <c r="E4" s="157"/>
      <c r="F4" s="157"/>
      <c r="G4" s="158"/>
      <c r="H4" s="158"/>
      <c r="I4" s="185"/>
    </row>
    <row r="5" spans="1:10">
      <c r="A5" s="156"/>
      <c r="B5" s="156"/>
      <c r="C5" s="156"/>
      <c r="D5" s="156"/>
      <c r="E5" s="157"/>
      <c r="F5" s="157"/>
      <c r="G5" s="158"/>
      <c r="H5" s="158"/>
      <c r="I5" s="185"/>
    </row>
    <row r="6" spans="1:10" ht="36" customHeight="1">
      <c r="A6" s="301" t="s">
        <v>198</v>
      </c>
      <c r="B6" s="301"/>
      <c r="C6" s="301"/>
      <c r="D6" s="301"/>
      <c r="E6" s="301"/>
      <c r="F6" s="301"/>
      <c r="G6" s="301"/>
      <c r="H6" s="301"/>
      <c r="I6" s="301"/>
    </row>
    <row r="7" spans="1:10" ht="36" customHeight="1">
      <c r="A7" s="301"/>
      <c r="B7" s="301"/>
      <c r="C7" s="301"/>
      <c r="D7" s="301"/>
      <c r="E7" s="301"/>
      <c r="F7" s="301"/>
      <c r="G7" s="301"/>
      <c r="H7" s="301"/>
      <c r="I7" s="301"/>
    </row>
    <row r="8" spans="1:10" ht="21" customHeight="1">
      <c r="A8" s="186"/>
      <c r="B8" s="186"/>
      <c r="C8" s="186"/>
      <c r="D8" s="186"/>
      <c r="E8" s="186"/>
      <c r="F8" s="186"/>
      <c r="G8" s="186"/>
      <c r="H8" s="186"/>
      <c r="I8" s="186"/>
    </row>
    <row r="9" spans="1:10" ht="21" customHeight="1">
      <c r="A9" s="186"/>
      <c r="B9" s="186"/>
      <c r="C9" s="186"/>
      <c r="D9" s="186"/>
      <c r="E9" s="186"/>
      <c r="F9" s="186"/>
      <c r="G9" s="186"/>
      <c r="H9" s="186"/>
      <c r="I9" s="186"/>
    </row>
    <row r="10" spans="1:10" ht="76.349999999999994" customHeight="1">
      <c r="A10" s="302" t="s">
        <v>56</v>
      </c>
      <c r="B10" s="302" t="s">
        <v>57</v>
      </c>
      <c r="C10" s="302"/>
      <c r="D10" s="302"/>
      <c r="E10" s="302" t="s">
        <v>58</v>
      </c>
      <c r="F10" s="302" t="s">
        <v>59</v>
      </c>
      <c r="G10" s="302" t="s">
        <v>60</v>
      </c>
      <c r="H10" s="303" t="s">
        <v>199</v>
      </c>
      <c r="I10" s="303"/>
    </row>
    <row r="11" spans="1:10" ht="21" customHeight="1">
      <c r="A11" s="302"/>
      <c r="B11" s="302"/>
      <c r="C11" s="302"/>
      <c r="D11" s="302"/>
      <c r="E11" s="302"/>
      <c r="F11" s="302"/>
      <c r="G11" s="302"/>
      <c r="H11" s="187" t="s">
        <v>61</v>
      </c>
      <c r="I11" s="159" t="s">
        <v>62</v>
      </c>
    </row>
    <row r="12" spans="1:10">
      <c r="A12" s="160">
        <v>1</v>
      </c>
      <c r="B12" s="296">
        <v>2</v>
      </c>
      <c r="C12" s="297"/>
      <c r="D12" s="298"/>
      <c r="E12" s="187">
        <v>3</v>
      </c>
      <c r="F12" s="187">
        <v>4</v>
      </c>
      <c r="G12" s="187">
        <v>5</v>
      </c>
      <c r="H12" s="187">
        <v>6</v>
      </c>
      <c r="I12" s="187">
        <v>7</v>
      </c>
      <c r="J12" s="152"/>
    </row>
    <row r="13" spans="1:10" ht="44.85" customHeight="1">
      <c r="A13" s="289" t="s">
        <v>90</v>
      </c>
      <c r="B13" s="289"/>
      <c r="C13" s="289"/>
      <c r="D13" s="289"/>
      <c r="E13" s="289"/>
      <c r="F13" s="289"/>
      <c r="G13" s="289"/>
      <c r="H13" s="289"/>
      <c r="I13" s="114">
        <f>+I14</f>
        <v>124740</v>
      </c>
      <c r="J13" s="193"/>
    </row>
    <row r="14" spans="1:10" s="161" customFormat="1">
      <c r="A14" s="112" t="s">
        <v>83</v>
      </c>
      <c r="B14" s="112" t="s">
        <v>84</v>
      </c>
      <c r="C14" s="112" t="s">
        <v>79</v>
      </c>
      <c r="D14" s="304" t="s">
        <v>85</v>
      </c>
      <c r="E14" s="305"/>
      <c r="F14" s="305"/>
      <c r="G14" s="305"/>
      <c r="H14" s="306"/>
      <c r="I14" s="113">
        <f>+I15+I21</f>
        <v>124740</v>
      </c>
    </row>
    <row r="15" spans="1:10" ht="54.95" customHeight="1">
      <c r="A15" s="139" t="s">
        <v>122</v>
      </c>
      <c r="B15" s="290" t="s">
        <v>123</v>
      </c>
      <c r="C15" s="291"/>
      <c r="D15" s="291"/>
      <c r="E15" s="291"/>
      <c r="F15" s="291"/>
      <c r="G15" s="291"/>
      <c r="H15" s="292"/>
      <c r="I15" s="140">
        <f>+I16</f>
        <v>94500</v>
      </c>
      <c r="J15" s="211"/>
    </row>
    <row r="16" spans="1:10" ht="16.5" customHeight="1">
      <c r="A16" s="51"/>
      <c r="B16" s="293" t="s">
        <v>87</v>
      </c>
      <c r="C16" s="294"/>
      <c r="D16" s="295"/>
      <c r="E16" s="52"/>
      <c r="F16" s="52"/>
      <c r="G16" s="53"/>
      <c r="H16" s="53"/>
      <c r="I16" s="119">
        <f>SUM(I17:I20)</f>
        <v>94500</v>
      </c>
      <c r="J16" s="59"/>
    </row>
    <row r="17" spans="1:10" s="57" customFormat="1" ht="37.15" customHeight="1">
      <c r="A17" s="184">
        <v>71241200</v>
      </c>
      <c r="B17" s="307" t="s">
        <v>102</v>
      </c>
      <c r="C17" s="307"/>
      <c r="D17" s="307"/>
      <c r="E17" s="55" t="s">
        <v>88</v>
      </c>
      <c r="F17" s="55" t="s">
        <v>86</v>
      </c>
      <c r="G17" s="33">
        <v>36000000</v>
      </c>
      <c r="H17" s="56">
        <v>1</v>
      </c>
      <c r="I17" s="118">
        <f t="shared" ref="I17" si="0">+H17*G17/1000</f>
        <v>36000</v>
      </c>
      <c r="J17" s="58"/>
    </row>
    <row r="18" spans="1:10" s="57" customFormat="1" ht="37.15" customHeight="1">
      <c r="A18" s="184">
        <v>71241200</v>
      </c>
      <c r="B18" s="307" t="s">
        <v>102</v>
      </c>
      <c r="C18" s="307"/>
      <c r="D18" s="307"/>
      <c r="E18" s="55" t="s">
        <v>88</v>
      </c>
      <c r="F18" s="55" t="s">
        <v>86</v>
      </c>
      <c r="G18" s="33">
        <v>56000000</v>
      </c>
      <c r="H18" s="56">
        <v>1</v>
      </c>
      <c r="I18" s="118">
        <f t="shared" ref="I18" si="1">+H18*G18/1000</f>
        <v>56000</v>
      </c>
      <c r="J18" s="58"/>
    </row>
    <row r="19" spans="1:10" s="57" customFormat="1" ht="37.15" customHeight="1">
      <c r="A19" s="184">
        <v>50531140</v>
      </c>
      <c r="B19" s="307" t="s">
        <v>104</v>
      </c>
      <c r="C19" s="307"/>
      <c r="D19" s="307"/>
      <c r="E19" s="55" t="s">
        <v>88</v>
      </c>
      <c r="F19" s="55" t="s">
        <v>86</v>
      </c>
      <c r="G19" s="33">
        <v>1000000</v>
      </c>
      <c r="H19" s="56">
        <v>1</v>
      </c>
      <c r="I19" s="118">
        <f t="shared" ref="I19" si="2">+H19*G19/1000</f>
        <v>1000</v>
      </c>
      <c r="J19" s="58"/>
    </row>
    <row r="20" spans="1:10" s="57" customFormat="1" ht="37.15" customHeight="1">
      <c r="A20" s="184">
        <v>50531140</v>
      </c>
      <c r="B20" s="307" t="s">
        <v>104</v>
      </c>
      <c r="C20" s="307"/>
      <c r="D20" s="307"/>
      <c r="E20" s="55" t="s">
        <v>88</v>
      </c>
      <c r="F20" s="55" t="s">
        <v>86</v>
      </c>
      <c r="G20" s="33">
        <v>1500000</v>
      </c>
      <c r="H20" s="56">
        <v>1</v>
      </c>
      <c r="I20" s="118">
        <f t="shared" ref="I20" si="3">+H20*G20/1000</f>
        <v>1500</v>
      </c>
      <c r="J20" s="58"/>
    </row>
    <row r="21" spans="1:10" ht="54.95" customHeight="1">
      <c r="A21" s="139" t="s">
        <v>214</v>
      </c>
      <c r="B21" s="290" t="s">
        <v>105</v>
      </c>
      <c r="C21" s="291"/>
      <c r="D21" s="291"/>
      <c r="E21" s="291"/>
      <c r="F21" s="291"/>
      <c r="G21" s="291"/>
      <c r="H21" s="292"/>
      <c r="I21" s="140">
        <f>+I22</f>
        <v>30240</v>
      </c>
    </row>
    <row r="22" spans="1:10" ht="16.5" customHeight="1">
      <c r="A22" s="51"/>
      <c r="B22" s="293" t="s">
        <v>87</v>
      </c>
      <c r="C22" s="294"/>
      <c r="D22" s="295"/>
      <c r="E22" s="52"/>
      <c r="F22" s="52"/>
      <c r="G22" s="53"/>
      <c r="H22" s="53"/>
      <c r="I22" s="119">
        <f>SUM(I23:I26)</f>
        <v>30240</v>
      </c>
      <c r="J22" s="59"/>
    </row>
    <row r="23" spans="1:10" s="57" customFormat="1" ht="37.15" customHeight="1">
      <c r="A23" s="192">
        <v>71241200</v>
      </c>
      <c r="B23" s="307" t="s">
        <v>102</v>
      </c>
      <c r="C23" s="307"/>
      <c r="D23" s="307"/>
      <c r="E23" s="55" t="s">
        <v>215</v>
      </c>
      <c r="F23" s="55" t="s">
        <v>86</v>
      </c>
      <c r="G23" s="33">
        <v>24000000</v>
      </c>
      <c r="H23" s="56">
        <v>1</v>
      </c>
      <c r="I23" s="118">
        <f t="shared" ref="I23:I25" si="4">+H23*G23/1000</f>
        <v>24000</v>
      </c>
      <c r="J23" s="58"/>
    </row>
    <row r="24" spans="1:10" s="57" customFormat="1" ht="37.15" customHeight="1">
      <c r="A24" s="192">
        <v>71241200</v>
      </c>
      <c r="B24" s="307" t="s">
        <v>102</v>
      </c>
      <c r="C24" s="307"/>
      <c r="D24" s="307"/>
      <c r="E24" s="55" t="s">
        <v>88</v>
      </c>
      <c r="F24" s="55" t="s">
        <v>86</v>
      </c>
      <c r="G24" s="33">
        <v>4500000</v>
      </c>
      <c r="H24" s="56">
        <v>1</v>
      </c>
      <c r="I24" s="118">
        <f t="shared" si="4"/>
        <v>4500</v>
      </c>
      <c r="J24" s="58"/>
    </row>
    <row r="25" spans="1:10" s="57" customFormat="1" ht="37.15" customHeight="1">
      <c r="A25" s="192">
        <v>50531140</v>
      </c>
      <c r="B25" s="307" t="s">
        <v>104</v>
      </c>
      <c r="C25" s="307"/>
      <c r="D25" s="307"/>
      <c r="E25" s="55" t="s">
        <v>88</v>
      </c>
      <c r="F25" s="55" t="s">
        <v>86</v>
      </c>
      <c r="G25" s="33">
        <v>1440000</v>
      </c>
      <c r="H25" s="56">
        <v>1</v>
      </c>
      <c r="I25" s="118">
        <f t="shared" si="4"/>
        <v>1440</v>
      </c>
      <c r="J25" s="58"/>
    </row>
    <row r="26" spans="1:10" s="57" customFormat="1" ht="37.15" customHeight="1">
      <c r="A26" s="192">
        <v>50531140</v>
      </c>
      <c r="B26" s="307" t="s">
        <v>104</v>
      </c>
      <c r="C26" s="307"/>
      <c r="D26" s="307"/>
      <c r="E26" s="55" t="s">
        <v>88</v>
      </c>
      <c r="F26" s="55" t="s">
        <v>86</v>
      </c>
      <c r="G26" s="33">
        <v>300000</v>
      </c>
      <c r="H26" s="56">
        <v>1</v>
      </c>
      <c r="I26" s="118">
        <f t="shared" ref="I26" si="5">+H26*G26/1000</f>
        <v>300</v>
      </c>
      <c r="J26" s="58"/>
    </row>
    <row r="27" spans="1:10" ht="44.85" customHeight="1">
      <c r="A27" s="289" t="s">
        <v>197</v>
      </c>
      <c r="B27" s="289"/>
      <c r="C27" s="289"/>
      <c r="D27" s="289"/>
      <c r="E27" s="289"/>
      <c r="F27" s="289"/>
      <c r="G27" s="289"/>
      <c r="H27" s="289"/>
      <c r="I27" s="114">
        <f>+I28</f>
        <v>148500</v>
      </c>
      <c r="J27" s="193"/>
    </row>
    <row r="28" spans="1:10" s="161" customFormat="1">
      <c r="A28" s="112" t="s">
        <v>83</v>
      </c>
      <c r="B28" s="112" t="s">
        <v>84</v>
      </c>
      <c r="C28" s="112" t="s">
        <v>79</v>
      </c>
      <c r="D28" s="304" t="s">
        <v>85</v>
      </c>
      <c r="E28" s="305"/>
      <c r="F28" s="305"/>
      <c r="G28" s="305"/>
      <c r="H28" s="306"/>
      <c r="I28" s="113">
        <f>+I29</f>
        <v>148500</v>
      </c>
    </row>
    <row r="29" spans="1:10" ht="54.95" customHeight="1">
      <c r="A29" s="139" t="s">
        <v>122</v>
      </c>
      <c r="B29" s="290" t="s">
        <v>123</v>
      </c>
      <c r="C29" s="291"/>
      <c r="D29" s="291"/>
      <c r="E29" s="291"/>
      <c r="F29" s="291"/>
      <c r="G29" s="291"/>
      <c r="H29" s="292"/>
      <c r="I29" s="140">
        <f>+I30</f>
        <v>148500</v>
      </c>
    </row>
    <row r="30" spans="1:10" ht="16.5" customHeight="1">
      <c r="A30" s="51"/>
      <c r="B30" s="293" t="s">
        <v>87</v>
      </c>
      <c r="C30" s="294"/>
      <c r="D30" s="295"/>
      <c r="E30" s="52"/>
      <c r="F30" s="52"/>
      <c r="G30" s="53"/>
      <c r="H30" s="53"/>
      <c r="I30" s="119">
        <f>SUM(I31:I36)</f>
        <v>148500</v>
      </c>
      <c r="J30" s="59"/>
    </row>
    <row r="31" spans="1:10" s="57" customFormat="1" ht="37.15" customHeight="1">
      <c r="A31" s="184">
        <v>71241200</v>
      </c>
      <c r="B31" s="307" t="s">
        <v>102</v>
      </c>
      <c r="C31" s="307"/>
      <c r="D31" s="307"/>
      <c r="E31" s="55" t="s">
        <v>88</v>
      </c>
      <c r="F31" s="55" t="s">
        <v>86</v>
      </c>
      <c r="G31" s="33">
        <v>60000000</v>
      </c>
      <c r="H31" s="56">
        <v>1</v>
      </c>
      <c r="I31" s="118">
        <f t="shared" ref="I31" si="6">+H31*G31/1000</f>
        <v>60000</v>
      </c>
      <c r="J31" s="58"/>
    </row>
    <row r="32" spans="1:10" s="57" customFormat="1" ht="37.15" customHeight="1">
      <c r="A32" s="184">
        <v>71241200</v>
      </c>
      <c r="B32" s="307" t="s">
        <v>102</v>
      </c>
      <c r="C32" s="307"/>
      <c r="D32" s="307"/>
      <c r="E32" s="55" t="s">
        <v>88</v>
      </c>
      <c r="F32" s="55" t="s">
        <v>86</v>
      </c>
      <c r="G32" s="33">
        <v>20000000</v>
      </c>
      <c r="H32" s="56">
        <v>1</v>
      </c>
      <c r="I32" s="118">
        <f t="shared" ref="I32:I36" si="7">+H32*G32/1000</f>
        <v>20000</v>
      </c>
      <c r="J32" s="58"/>
    </row>
    <row r="33" spans="1:10" s="57" customFormat="1" ht="37.15" customHeight="1">
      <c r="A33" s="199">
        <v>71241200</v>
      </c>
      <c r="B33" s="307" t="s">
        <v>102</v>
      </c>
      <c r="C33" s="307"/>
      <c r="D33" s="307"/>
      <c r="E33" s="55" t="s">
        <v>88</v>
      </c>
      <c r="F33" s="55" t="s">
        <v>86</v>
      </c>
      <c r="G33" s="33">
        <v>64000000</v>
      </c>
      <c r="H33" s="56">
        <v>1</v>
      </c>
      <c r="I33" s="118">
        <f t="shared" si="7"/>
        <v>64000</v>
      </c>
      <c r="J33" s="58"/>
    </row>
    <row r="34" spans="1:10" s="57" customFormat="1" ht="37.15" customHeight="1">
      <c r="A34" s="199">
        <v>50531140</v>
      </c>
      <c r="B34" s="307" t="s">
        <v>104</v>
      </c>
      <c r="C34" s="307"/>
      <c r="D34" s="307"/>
      <c r="E34" s="55" t="s">
        <v>88</v>
      </c>
      <c r="F34" s="55" t="s">
        <v>86</v>
      </c>
      <c r="G34" s="33">
        <v>1700000</v>
      </c>
      <c r="H34" s="56">
        <v>1</v>
      </c>
      <c r="I34" s="118">
        <f t="shared" ref="I34" si="8">+H34*G34/1000</f>
        <v>1700</v>
      </c>
      <c r="J34" s="58"/>
    </row>
    <row r="35" spans="1:10" s="57" customFormat="1" ht="37.15" customHeight="1">
      <c r="A35" s="199">
        <v>50531140</v>
      </c>
      <c r="B35" s="307" t="s">
        <v>104</v>
      </c>
      <c r="C35" s="307"/>
      <c r="D35" s="307"/>
      <c r="E35" s="55" t="s">
        <v>88</v>
      </c>
      <c r="F35" s="55" t="s">
        <v>86</v>
      </c>
      <c r="G35" s="33">
        <v>1000000</v>
      </c>
      <c r="H35" s="56">
        <v>1</v>
      </c>
      <c r="I35" s="118">
        <f t="shared" si="7"/>
        <v>1000</v>
      </c>
      <c r="J35" s="58"/>
    </row>
    <row r="36" spans="1:10" s="57" customFormat="1" ht="37.15" customHeight="1">
      <c r="A36" s="199">
        <v>50531140</v>
      </c>
      <c r="B36" s="307" t="s">
        <v>104</v>
      </c>
      <c r="C36" s="307"/>
      <c r="D36" s="307"/>
      <c r="E36" s="55" t="s">
        <v>88</v>
      </c>
      <c r="F36" s="55" t="s">
        <v>86</v>
      </c>
      <c r="G36" s="33">
        <v>1800000</v>
      </c>
      <c r="H36" s="56">
        <v>1</v>
      </c>
      <c r="I36" s="118">
        <f t="shared" si="7"/>
        <v>1800</v>
      </c>
      <c r="J36" s="58"/>
    </row>
  </sheetData>
  <mergeCells count="35">
    <mergeCell ref="B33:D33"/>
    <mergeCell ref="B36:D36"/>
    <mergeCell ref="B31:D31"/>
    <mergeCell ref="B32:D32"/>
    <mergeCell ref="B35:D35"/>
    <mergeCell ref="B34:D34"/>
    <mergeCell ref="B30:D30"/>
    <mergeCell ref="B19:D19"/>
    <mergeCell ref="B17:D17"/>
    <mergeCell ref="B18:D18"/>
    <mergeCell ref="A27:H27"/>
    <mergeCell ref="D28:H28"/>
    <mergeCell ref="B29:H29"/>
    <mergeCell ref="B24:D24"/>
    <mergeCell ref="B25:D25"/>
    <mergeCell ref="B26:D26"/>
    <mergeCell ref="B20:D20"/>
    <mergeCell ref="B21:H21"/>
    <mergeCell ref="B22:D22"/>
    <mergeCell ref="B23:D23"/>
    <mergeCell ref="A13:H13"/>
    <mergeCell ref="B15:H15"/>
    <mergeCell ref="B16:D16"/>
    <mergeCell ref="B12:D12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D14:H1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zoomScale="90" zoomScaleNormal="90" workbookViewId="0">
      <selection activeCell="N16" sqref="N16"/>
    </sheetView>
  </sheetViews>
  <sheetFormatPr defaultColWidth="8.85546875" defaultRowHeight="78.599999999999994" customHeight="1"/>
  <cols>
    <col min="1" max="1" width="8.85546875" style="194"/>
    <col min="2" max="2" width="21.140625" style="194" customWidth="1"/>
    <col min="3" max="3" width="52.28515625" style="194" customWidth="1"/>
    <col min="4" max="16384" width="8.85546875" style="194"/>
  </cols>
  <sheetData>
    <row r="1" spans="1:3" ht="123.4" customHeight="1">
      <c r="A1" s="308" t="s">
        <v>203</v>
      </c>
      <c r="B1" s="309"/>
      <c r="C1" s="310"/>
    </row>
    <row r="2" spans="1:3" ht="17.25">
      <c r="A2" s="198" t="s">
        <v>204</v>
      </c>
      <c r="B2" s="197" t="s">
        <v>205</v>
      </c>
      <c r="C2" s="197" t="s">
        <v>206</v>
      </c>
    </row>
    <row r="3" spans="1:3" ht="17.25">
      <c r="A3" s="196">
        <v>1</v>
      </c>
      <c r="B3" s="210" t="s">
        <v>229</v>
      </c>
      <c r="C3" s="210" t="s">
        <v>217</v>
      </c>
    </row>
    <row r="4" spans="1:3" ht="17.25">
      <c r="A4" s="196">
        <v>2</v>
      </c>
      <c r="B4" s="210" t="s">
        <v>229</v>
      </c>
      <c r="C4" s="210" t="s">
        <v>218</v>
      </c>
    </row>
    <row r="5" spans="1:3" ht="17.25">
      <c r="A5" s="196">
        <v>3</v>
      </c>
      <c r="B5" s="210" t="s">
        <v>229</v>
      </c>
      <c r="C5" s="210" t="s">
        <v>219</v>
      </c>
    </row>
    <row r="6" spans="1:3" ht="17.25">
      <c r="A6" s="196">
        <v>4</v>
      </c>
      <c r="B6" s="210" t="s">
        <v>229</v>
      </c>
      <c r="C6" s="210" t="s">
        <v>220</v>
      </c>
    </row>
    <row r="7" spans="1:3" ht="17.25">
      <c r="A7" s="196">
        <v>5</v>
      </c>
      <c r="B7" s="210" t="s">
        <v>229</v>
      </c>
      <c r="C7" s="210" t="s">
        <v>221</v>
      </c>
    </row>
    <row r="8" spans="1:3" ht="17.25">
      <c r="A8" s="196">
        <v>6</v>
      </c>
      <c r="B8" s="210" t="s">
        <v>229</v>
      </c>
      <c r="C8" s="210" t="s">
        <v>222</v>
      </c>
    </row>
    <row r="9" spans="1:3" ht="17.25">
      <c r="A9" s="196">
        <v>7</v>
      </c>
      <c r="B9" s="210" t="s">
        <v>229</v>
      </c>
      <c r="C9" s="210" t="s">
        <v>223</v>
      </c>
    </row>
    <row r="10" spans="1:3" ht="17.25">
      <c r="A10" s="196">
        <v>8</v>
      </c>
      <c r="B10" s="210" t="s">
        <v>229</v>
      </c>
      <c r="C10" s="210" t="s">
        <v>224</v>
      </c>
    </row>
    <row r="11" spans="1:3" ht="17.25">
      <c r="A11" s="196">
        <v>9</v>
      </c>
      <c r="B11" s="210" t="s">
        <v>229</v>
      </c>
      <c r="C11" s="195" t="s">
        <v>225</v>
      </c>
    </row>
    <row r="12" spans="1:3" ht="17.25">
      <c r="A12" s="196">
        <v>10</v>
      </c>
      <c r="B12" s="210" t="s">
        <v>229</v>
      </c>
      <c r="C12" s="195" t="s">
        <v>226</v>
      </c>
    </row>
    <row r="13" spans="1:3" ht="17.25">
      <c r="A13" s="196">
        <v>11</v>
      </c>
      <c r="B13" s="210" t="s">
        <v>229</v>
      </c>
      <c r="C13" s="195" t="s">
        <v>227</v>
      </c>
    </row>
    <row r="14" spans="1:3" ht="17.25">
      <c r="A14" s="196">
        <v>12</v>
      </c>
      <c r="B14" s="210" t="s">
        <v>229</v>
      </c>
      <c r="C14" s="195" t="s">
        <v>228</v>
      </c>
    </row>
    <row r="15" spans="1:3" ht="17.25">
      <c r="A15" s="196">
        <v>13</v>
      </c>
      <c r="B15" s="195" t="s">
        <v>207</v>
      </c>
      <c r="C15" s="195" t="s">
        <v>143</v>
      </c>
    </row>
    <row r="16" spans="1:3" ht="17.25">
      <c r="A16" s="196">
        <v>14</v>
      </c>
      <c r="B16" s="195" t="s">
        <v>207</v>
      </c>
      <c r="C16" s="195" t="s">
        <v>146</v>
      </c>
    </row>
    <row r="17" spans="1:3" ht="17.25">
      <c r="A17" s="196">
        <v>15</v>
      </c>
      <c r="B17" s="195" t="s">
        <v>207</v>
      </c>
      <c r="C17" s="195" t="s">
        <v>148</v>
      </c>
    </row>
    <row r="18" spans="1:3" ht="17.25">
      <c r="A18" s="196">
        <v>16</v>
      </c>
      <c r="B18" s="195" t="s">
        <v>207</v>
      </c>
      <c r="C18" s="195" t="s">
        <v>150</v>
      </c>
    </row>
    <row r="19" spans="1:3" ht="17.25">
      <c r="A19" s="196">
        <v>17</v>
      </c>
      <c r="B19" s="195" t="s">
        <v>207</v>
      </c>
      <c r="C19" s="195" t="s">
        <v>151</v>
      </c>
    </row>
    <row r="20" spans="1:3" ht="34.5">
      <c r="A20" s="196">
        <v>18</v>
      </c>
      <c r="B20" s="195" t="s">
        <v>207</v>
      </c>
      <c r="C20" s="195" t="s">
        <v>152</v>
      </c>
    </row>
    <row r="21" spans="1:3" ht="17.25">
      <c r="A21" s="196">
        <v>19</v>
      </c>
      <c r="B21" s="195" t="s">
        <v>207</v>
      </c>
      <c r="C21" s="195" t="s">
        <v>153</v>
      </c>
    </row>
    <row r="22" spans="1:3" ht="17.25">
      <c r="A22" s="196">
        <v>20</v>
      </c>
      <c r="B22" s="195" t="s">
        <v>207</v>
      </c>
      <c r="C22" s="195" t="s">
        <v>154</v>
      </c>
    </row>
    <row r="23" spans="1:3" ht="17.25">
      <c r="A23" s="196">
        <v>21</v>
      </c>
      <c r="B23" s="195" t="s">
        <v>207</v>
      </c>
      <c r="C23" s="195" t="s">
        <v>155</v>
      </c>
    </row>
    <row r="24" spans="1:3" ht="17.25">
      <c r="A24" s="196">
        <v>22</v>
      </c>
      <c r="B24" s="195" t="s">
        <v>207</v>
      </c>
      <c r="C24" s="195" t="s">
        <v>157</v>
      </c>
    </row>
    <row r="25" spans="1:3" ht="17.25">
      <c r="A25" s="196">
        <v>23</v>
      </c>
      <c r="B25" s="195" t="s">
        <v>207</v>
      </c>
      <c r="C25" s="195" t="s">
        <v>159</v>
      </c>
    </row>
    <row r="26" spans="1:3" ht="17.25">
      <c r="A26" s="196">
        <v>24</v>
      </c>
      <c r="B26" s="195" t="s">
        <v>207</v>
      </c>
      <c r="C26" s="195" t="s">
        <v>158</v>
      </c>
    </row>
    <row r="27" spans="1:3" ht="17.25">
      <c r="A27" s="196">
        <v>25</v>
      </c>
      <c r="B27" s="195" t="s">
        <v>207</v>
      </c>
      <c r="C27" s="195" t="s">
        <v>162</v>
      </c>
    </row>
    <row r="28" spans="1:3" ht="17.25">
      <c r="A28" s="196">
        <v>26</v>
      </c>
      <c r="B28" s="195" t="s">
        <v>207</v>
      </c>
      <c r="C28" s="195" t="s">
        <v>160</v>
      </c>
    </row>
    <row r="29" spans="1:3" ht="17.25">
      <c r="A29" s="196">
        <v>27</v>
      </c>
      <c r="B29" s="195" t="s">
        <v>207</v>
      </c>
      <c r="C29" s="195" t="s">
        <v>144</v>
      </c>
    </row>
    <row r="30" spans="1:3" ht="17.25">
      <c r="A30" s="196">
        <v>28</v>
      </c>
      <c r="B30" s="195" t="s">
        <v>207</v>
      </c>
      <c r="C30" s="195" t="s">
        <v>145</v>
      </c>
    </row>
    <row r="31" spans="1:3" ht="17.25">
      <c r="A31" s="196">
        <v>29</v>
      </c>
      <c r="B31" s="195" t="s">
        <v>207</v>
      </c>
      <c r="C31" s="195" t="s">
        <v>147</v>
      </c>
    </row>
    <row r="32" spans="1:3" ht="17.25">
      <c r="A32" s="196">
        <v>30</v>
      </c>
      <c r="B32" s="195" t="s">
        <v>207</v>
      </c>
      <c r="C32" s="195" t="s">
        <v>149</v>
      </c>
    </row>
    <row r="33" spans="1:3" ht="17.25">
      <c r="A33" s="196">
        <v>31</v>
      </c>
      <c r="B33" s="195" t="s">
        <v>208</v>
      </c>
      <c r="C33" s="195" t="s">
        <v>171</v>
      </c>
    </row>
    <row r="34" spans="1:3" ht="17.25">
      <c r="A34" s="196">
        <v>32</v>
      </c>
      <c r="B34" s="195" t="s">
        <v>208</v>
      </c>
      <c r="C34" s="195" t="s">
        <v>172</v>
      </c>
    </row>
    <row r="35" spans="1:3" ht="34.5">
      <c r="A35" s="196">
        <v>33</v>
      </c>
      <c r="B35" s="195" t="s">
        <v>208</v>
      </c>
      <c r="C35" s="195" t="s">
        <v>173</v>
      </c>
    </row>
    <row r="36" spans="1:3" ht="17.25">
      <c r="A36" s="196">
        <v>34</v>
      </c>
      <c r="B36" s="195" t="s">
        <v>208</v>
      </c>
      <c r="C36" s="195" t="s">
        <v>174</v>
      </c>
    </row>
    <row r="37" spans="1:3" ht="17.25">
      <c r="A37" s="196">
        <v>35</v>
      </c>
      <c r="B37" s="195" t="s">
        <v>208</v>
      </c>
      <c r="C37" s="195" t="s">
        <v>175</v>
      </c>
    </row>
    <row r="38" spans="1:3" ht="17.25">
      <c r="A38" s="196">
        <v>36</v>
      </c>
      <c r="B38" s="195" t="s">
        <v>208</v>
      </c>
      <c r="C38" s="195" t="s">
        <v>176</v>
      </c>
    </row>
    <row r="39" spans="1:3" ht="17.25">
      <c r="A39" s="196">
        <v>37</v>
      </c>
      <c r="B39" s="195" t="s">
        <v>208</v>
      </c>
      <c r="C39" s="195" t="s">
        <v>177</v>
      </c>
    </row>
    <row r="40" spans="1:3" ht="17.25">
      <c r="A40" s="196">
        <v>38</v>
      </c>
      <c r="B40" s="195" t="s">
        <v>208</v>
      </c>
      <c r="C40" s="195" t="s">
        <v>191</v>
      </c>
    </row>
    <row r="41" spans="1:3" ht="17.25">
      <c r="A41" s="196">
        <v>39</v>
      </c>
      <c r="B41" s="195" t="s">
        <v>208</v>
      </c>
      <c r="C41" s="195" t="s">
        <v>192</v>
      </c>
    </row>
    <row r="42" spans="1:3" s="202" customFormat="1" ht="17.25">
      <c r="A42" s="200">
        <v>40</v>
      </c>
      <c r="B42" s="201" t="s">
        <v>208</v>
      </c>
      <c r="C42" s="201" t="s">
        <v>210</v>
      </c>
    </row>
    <row r="43" spans="1:3" s="202" customFormat="1" ht="17.25">
      <c r="A43" s="200">
        <v>41</v>
      </c>
      <c r="B43" s="201" t="s">
        <v>208</v>
      </c>
      <c r="C43" s="201" t="s">
        <v>211</v>
      </c>
    </row>
    <row r="44" spans="1:3" s="202" customFormat="1" ht="17.25">
      <c r="A44" s="200">
        <v>42</v>
      </c>
      <c r="B44" s="201" t="s">
        <v>208</v>
      </c>
      <c r="C44" s="201" t="s">
        <v>181</v>
      </c>
    </row>
    <row r="45" spans="1:3" s="202" customFormat="1" ht="17.25">
      <c r="A45" s="200">
        <v>43</v>
      </c>
      <c r="B45" s="201" t="s">
        <v>208</v>
      </c>
      <c r="C45" s="201" t="s">
        <v>182</v>
      </c>
    </row>
    <row r="46" spans="1:3" ht="34.5">
      <c r="A46" s="196">
        <v>44</v>
      </c>
      <c r="B46" s="195" t="s">
        <v>208</v>
      </c>
      <c r="C46" s="195" t="s">
        <v>187</v>
      </c>
    </row>
    <row r="47" spans="1:3" ht="17.25">
      <c r="A47" s="196">
        <v>45</v>
      </c>
      <c r="B47" s="195" t="s">
        <v>208</v>
      </c>
      <c r="C47" s="195" t="s">
        <v>188</v>
      </c>
    </row>
    <row r="48" spans="1:3" ht="17.25">
      <c r="A48" s="196">
        <v>46</v>
      </c>
      <c r="B48" s="195" t="s">
        <v>208</v>
      </c>
      <c r="C48" s="195" t="s">
        <v>189</v>
      </c>
    </row>
    <row r="49" spans="1:3" ht="17.25">
      <c r="A49" s="196">
        <v>47</v>
      </c>
      <c r="B49" s="195" t="s">
        <v>208</v>
      </c>
      <c r="C49" s="195" t="s">
        <v>193</v>
      </c>
    </row>
    <row r="50" spans="1:3" ht="34.5">
      <c r="A50" s="196">
        <v>48</v>
      </c>
      <c r="B50" s="195" t="s">
        <v>209</v>
      </c>
      <c r="C50" s="195" t="s">
        <v>164</v>
      </c>
    </row>
    <row r="51" spans="1:3" ht="17.25">
      <c r="A51" s="196">
        <v>49</v>
      </c>
      <c r="B51" s="195" t="s">
        <v>209</v>
      </c>
      <c r="C51" s="195" t="s">
        <v>165</v>
      </c>
    </row>
    <row r="52" spans="1:3" ht="17.25">
      <c r="A52" s="196">
        <v>50</v>
      </c>
      <c r="B52" s="195" t="s">
        <v>209</v>
      </c>
      <c r="C52" s="195" t="s">
        <v>166</v>
      </c>
    </row>
    <row r="53" spans="1:3" ht="17.25">
      <c r="A53" s="196">
        <v>51</v>
      </c>
      <c r="B53" s="195" t="s">
        <v>209</v>
      </c>
      <c r="C53" s="195" t="s">
        <v>167</v>
      </c>
    </row>
    <row r="54" spans="1:3" ht="17.25">
      <c r="A54" s="196">
        <v>52</v>
      </c>
      <c r="B54" s="195" t="s">
        <v>209</v>
      </c>
      <c r="C54" s="195" t="s">
        <v>168</v>
      </c>
    </row>
    <row r="55" spans="1:3" ht="17.25">
      <c r="A55" s="196">
        <v>53</v>
      </c>
      <c r="B55" s="195" t="s">
        <v>209</v>
      </c>
      <c r="C55" s="195" t="s">
        <v>169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Arpine Martirosyan</cp:lastModifiedBy>
  <cp:lastPrinted>2022-02-24T08:25:43Z</cp:lastPrinted>
  <dcterms:created xsi:type="dcterms:W3CDTF">2022-01-04T07:12:58Z</dcterms:created>
  <dcterms:modified xsi:type="dcterms:W3CDTF">2023-09-13T11:50:02Z</dcterms:modified>
</cp:coreProperties>
</file>