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7July\ԿառՊահուստայինՖոնդ\"/>
    </mc:Choice>
  </mc:AlternateContent>
  <bookViews>
    <workbookView xWindow="0" yWindow="0" windowWidth="28800" windowHeight="12480" tabRatio="759" activeTab="4"/>
  </bookViews>
  <sheets>
    <sheet name="Havelvats N1" sheetId="27" r:id="rId1"/>
    <sheet name="Havelvats N2 " sheetId="32" r:id="rId2"/>
    <sheet name="Havelvats 3" sheetId="44" state="hidden" r:id="rId3"/>
    <sheet name="Havelvats N3" sheetId="29" r:id="rId4"/>
    <sheet name="Havelvats N4" sheetId="50" r:id="rId5"/>
  </sheets>
  <definedNames>
    <definedName name="AgencyCode" localSheetId="2">#REF!</definedName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2">'Havelvats 3'!$A$1:$AO$32</definedName>
    <definedName name="_xlnm.Print_Area" localSheetId="0">'Havelvats N1'!$A$1:$E$44</definedName>
    <definedName name="_xlnm.Print_Area" localSheetId="1">'Havelvats N2 '!$A$1:$H$58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34" i="50" l="1"/>
  <c r="E23" i="50"/>
  <c r="E35" i="29"/>
  <c r="E24" i="29"/>
  <c r="H39" i="32"/>
  <c r="H38" i="32" s="1"/>
  <c r="H37" i="32" s="1"/>
  <c r="H36" i="32" s="1"/>
  <c r="H35" i="32" s="1"/>
  <c r="H33" i="32" s="1"/>
  <c r="H31" i="32" s="1"/>
  <c r="H30" i="32"/>
  <c r="G38" i="32"/>
  <c r="G37" i="32" s="1"/>
  <c r="G36" i="32" s="1"/>
  <c r="G35" i="32" s="1"/>
  <c r="G33" i="32" s="1"/>
  <c r="G31" i="32" s="1"/>
  <c r="D12" i="27" l="1"/>
  <c r="E12" i="27"/>
  <c r="D32" i="27" l="1"/>
  <c r="D31" i="27" s="1"/>
  <c r="H29" i="32" l="1"/>
  <c r="H28" i="32" s="1"/>
  <c r="H27" i="32" s="1"/>
  <c r="H26" i="32" s="1"/>
  <c r="H24" i="32" s="1"/>
  <c r="H22" i="32" s="1"/>
  <c r="H20" i="32" s="1"/>
  <c r="G29" i="32"/>
  <c r="G28" i="32" s="1"/>
  <c r="G27" i="32" s="1"/>
  <c r="G26" i="32" s="1"/>
  <c r="G24" i="32" s="1"/>
  <c r="G22" i="32" s="1"/>
  <c r="G20" i="32" s="1"/>
  <c r="G18" i="32" l="1"/>
  <c r="G16" i="32" s="1"/>
  <c r="G14" i="32" s="1"/>
  <c r="G13" i="32" s="1"/>
  <c r="H18" i="32"/>
  <c r="H16" i="32" s="1"/>
  <c r="H14" i="32" s="1"/>
  <c r="H13" i="32" s="1"/>
  <c r="E30" i="44" l="1"/>
  <c r="D11" i="27" l="1"/>
  <c r="D9" i="27" s="1"/>
  <c r="E15" i="44" l="1"/>
  <c r="E12" i="44" s="1"/>
  <c r="E11" i="44" l="1"/>
  <c r="E11" i="27" l="1"/>
  <c r="E38" i="27" l="1"/>
  <c r="E51" i="50" s="1"/>
  <c r="G57" i="32"/>
  <c r="H58" i="32" l="1"/>
  <c r="H57" i="32" s="1"/>
  <c r="H56" i="32" s="1"/>
  <c r="H55" i="32" s="1"/>
  <c r="H53" i="32" s="1"/>
  <c r="H51" i="32" s="1"/>
  <c r="H49" i="32" s="1"/>
  <c r="H47" i="32" s="1"/>
  <c r="H45" i="32" s="1"/>
  <c r="H43" i="32" s="1"/>
  <c r="H41" i="32" s="1"/>
  <c r="E53" i="29"/>
  <c r="E32" i="27"/>
  <c r="E31" i="27" s="1"/>
  <c r="E9" i="27" s="1"/>
  <c r="G56" i="32"/>
  <c r="G55" i="32" s="1"/>
  <c r="G53" i="32" s="1"/>
  <c r="G51" i="32" s="1"/>
  <c r="G49" i="32" s="1"/>
  <c r="H40" i="32" l="1"/>
  <c r="H11" i="32" s="1"/>
  <c r="G47" i="32"/>
  <c r="G45" i="32" s="1"/>
  <c r="G43" i="32" s="1"/>
  <c r="G41" i="32" s="1"/>
  <c r="G40" i="32" s="1"/>
  <c r="G11" i="32" s="1"/>
  <c r="E10" i="44" l="1"/>
</calcChain>
</file>

<file path=xl/sharedStrings.xml><?xml version="1.0" encoding="utf-8"?>
<sst xmlns="http://schemas.openxmlformats.org/spreadsheetml/2006/main" count="304" uniqueCount="149">
  <si>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</si>
  <si>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</si>
  <si>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</si>
  <si>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</si>
  <si>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</si>
  <si>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</si>
  <si>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</si>
  <si>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</si>
  <si>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</si>
  <si>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</si>
  <si>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</si>
  <si>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</si>
  <si>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</si>
  <si>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</si>
  <si>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</si>
  <si>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</si>
  <si>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</si>
  <si>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</si>
  <si>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</si>
  <si>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</si>
  <si>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</si>
  <si>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</si>
  <si>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</si>
  <si>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</si>
  <si>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</si>
  <si>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</si>
  <si>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</si>
  <si>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</si>
  <si>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</si>
  <si>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</si>
  <si>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</si>
  <si>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</si>
  <si>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</si>
  <si>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</si>
  <si>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</si>
  <si>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</si>
  <si>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</si>
  <si>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</si>
  <si>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</si>
  <si>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</si>
  <si>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</si>
  <si>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</si>
  <si>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</si>
  <si>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</si>
  <si>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</si>
  <si>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</si>
  <si>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</si>
  <si>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</si>
  <si>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</si>
  <si>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</si>
  <si>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Հավելված 3</t>
  </si>
  <si>
    <t>Աղյուսակ 9․13</t>
  </si>
  <si>
    <t>ՀՀ ԿԱՌԱՎԱՐՈՒԹՅՈՒՆ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</si>
  <si>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</si>
  <si>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</si>
  <si>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</si>
  <si>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</si>
  <si>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</si>
  <si>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</si>
  <si>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</si>
  <si>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</si>
  <si>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</si>
  <si>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</si>
  <si>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</si>
  <si>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</si>
  <si>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</si>
  <si>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</si>
  <si>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</si>
  <si>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</si>
  <si>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</si>
  <si>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>Ցուցանիշների փոփոխությունը  (նվազեցումները նշված են փակագծերում)</t>
  </si>
  <si>
    <t>Արվեստների ծրագիր</t>
  </si>
  <si>
    <t xml:space="preserve">Ցուցանիշների փոփոխությունը (ավելացումները նշված դրական նշանով)      </t>
  </si>
  <si>
    <t xml:space="preserve">ՀՀ կառավարության  2023 թվականի </t>
  </si>
  <si>
    <t>ՀԱՅԱՍՏԱՆԻ ՀԱՆՐԱՊԵՏՈՒԹՅԱՆ ԿԱՌԱՎԱՐՈՒԹՅԱՆ 2022 ԹՎԱԿԱՆԻ ԴԵԿՏԵՄԲԵՐԻ 29-Ի N 2111-Ն ՈՐՈՇՄԱՆ                                                          N 5 ՀԱՎԵԼՎԱԾԻ N 7  ԱՂՅՈՒՍԱԿՈՒՄ ԿԱՏԱՐՎՈՂ ՓՈՓՈԽՈՒԹՅՈՒՆԸ ԵՎ ԼՐԱՑՈՒՄՆԵՐԸ</t>
  </si>
  <si>
    <t xml:space="preserve">Ցուցանիշների փոփոխությունը  (ավելացումները նշված են դրական նշանով, իսկ նվազեցումները՝ փակագծերում)  </t>
  </si>
  <si>
    <t>այդ թվում՝ ըստ ուղղությունների և միջոցառումների անվանումների</t>
  </si>
  <si>
    <t xml:space="preserve">«Հայկական Կինոդար» ֆիլմերի ծրագիր </t>
  </si>
  <si>
    <t>Մուլտիպլիկացիոն և անիմացիոն կինոյի շաբաթ</t>
  </si>
  <si>
    <t>«Կին» կինոփառատոն</t>
  </si>
  <si>
    <t>Կինոդպրոց Դեբետ համայնքում</t>
  </si>
  <si>
    <t>«Կինոգետների և կինոլրագրողների հայկական ասոցիացիա» ՀԿ</t>
  </si>
  <si>
    <t>«Հայաստանի ազգային կինոկենտրոն» ՊՈԱԿ</t>
  </si>
  <si>
    <t>«Երևանի թատրոնի և կինոյի պետական ինստիտուտ» ՊՈԱԿ</t>
  </si>
  <si>
    <t>«Արվեստի բաց հարթակ» ՀԿ</t>
  </si>
  <si>
    <t>Հայ կինոյի 100-ամյակը խորհրդանշող «Աստղային պուրակի» կառուցում</t>
  </si>
  <si>
    <t xml:space="preserve"> Հայ կինոյի հիմնադրման 100-ամյա հոբելյանական  միջոցառումների իրականացում</t>
  </si>
  <si>
    <t>Աղյուսակ 9․1․13</t>
  </si>
  <si>
    <t>«Հայկական կինո» 1924-2022 լրամշակված երկլեզու կատալոգի հրատարակում</t>
  </si>
  <si>
    <t>«Հայկական կինո՝ նյութեր և փաստաթղթեր 1909-1936 թթ» գրքի հրատարակում</t>
  </si>
  <si>
    <t>«Աշխարհի ողջ հիշողությունը» ցուցադրություն</t>
  </si>
  <si>
    <t>Կաննի միջազգային կինոփառատոնին և կինոշուկային մասնակցություն</t>
  </si>
  <si>
    <t>Հանդիսավոր երեկո</t>
  </si>
  <si>
    <t>Հայկական ֆիլմերից GIF ձևաչափով տեսողական հատվածների ցուցահանդես</t>
  </si>
  <si>
    <t>«Սամուել Խաչիկիան 100» ֆիլմերի հետահայաց ցուցադրություն</t>
  </si>
  <si>
    <t>«Արտավազդ Փելեշյան 85» հոբելյանական երեկո</t>
  </si>
  <si>
    <t>Դանիել Դզնունու հոբելյանական աստղի տեղադրում</t>
  </si>
  <si>
    <t>«Եվ լողում է նավը» հեռուստահաղորդում</t>
  </si>
  <si>
    <t>«Ժամանակակից երիտասարդական ֆիլմերի դրամատուրգիական հիմքը» գրքի հրատարակում</t>
  </si>
  <si>
    <t>«Մարդը բարձրագույն արժեք է» կինոաշխատարաններ</t>
  </si>
  <si>
    <t>«Հայաստանի կինոգործիչների միություն» ՀԿ</t>
  </si>
  <si>
    <t xml:space="preserve">«Ֆիլմադարան» կինոմշակույթի զարգացման» ՀԿ </t>
  </si>
  <si>
    <t>Իրավական, գենդերային, մշակութային «Լիզա»  հիմնադրամ</t>
  </si>
  <si>
    <t xml:space="preserve">«Ֆիլմադարան» կինոմշակույթի զարգացման ՀԿ </t>
  </si>
  <si>
    <t>«Բուն» գիտամշակութային հիմնադրամ</t>
  </si>
  <si>
    <t xml:space="preserve"> Կինոյի զարգացման «Ոսկե ծիրան» ՀԿ</t>
  </si>
  <si>
    <t xml:space="preserve"> Կինոյի զարգացման «Ոսկե ծիրան»  ՀԿ</t>
  </si>
  <si>
    <t>«ՀԱՅԱUՏԱՆԻ ՀԱՆՐԱՊԵՏՈՒԹՅԱՆ 2023 ԹՎԱԿԱՆԻ ՊԵՏԱԿԱՆ ԲՅՈՒՋԵԻ ՄԱUԻՆ» ՀԱՅԱUՏԱՆԻ ՀԱՆՐԱՊԵՏՈՒԹՅԱՆ OՐԵՆՔԻ N 1 ՀԱՎԵԼՎԱԾԻ N 2 ԱՂՅՈՒՍԱԿՈՒՄ ԿԱՏԱՐՎՈՂ 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</si>
  <si>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 xml:space="preserve">ՀԱՅԱՍՏԱՆԻ ՀԱՆՐԱՊԵՏՈՒԹՅԱՆ ԿԱՌԱՎԱՐՈՒԹՅԱՆ 2022 ԹՎԱԿԱՆԻ ԴԵԿՏԵՄԲԵՐԻ 29-Ի N 2111-Ն ՈՐՈՇՄԱՆ N 3 ԵՎ N 4 ՀԱՎԵԼՎԱԾՆԵՐՈՒՄ ԿԱՏԱՐՎՈՂ  ՓՈՓՈԽՈՒԹՅՈՒՆՆԵՐԸ </t>
  </si>
  <si>
    <t>09</t>
  </si>
  <si>
    <t xml:space="preserve"> ԿՐԹՈՒԹՅՈՒՆ</t>
  </si>
  <si>
    <t>այդ թվում` ըստ կատարողների</t>
  </si>
  <si>
    <t>ԸՆԴԱՄԵՆԸ</t>
  </si>
  <si>
    <t xml:space="preserve">ՀԱՅԱՍՏԱՆԻ ՀԱՆՐԱՊԵՏՈՒԹՅԱՆ ԿԱՌԱՎԱՐՈՒԹՅԱՆ 2022 ԹՎԱԿԱՆԻ ԴԵԿՏԵՄԲԵՐԻ 29-Ի N 2111-Ն ՈՐՈՇՄԱՆ N 9 ՀԱՎԵԼՎԱԾԻ  N 9.13 ԵՎ 9․47 ԱՂՅՈՒՍԱԿՆԵՐՈՒՄ ԿԱՏԱՐՎՈՂ ՓՈՓՈԽՈՒԹՅՈՒՆՆԵՐԸ </t>
  </si>
  <si>
    <t>ՀԱՅԱՍՏԱՆԻ ՀԱՆՐԱՊԵՏՈՒԹՅԱՆ ԿԱՌԱՎԱՐՈՒԹՅԱՆ 2022 ԹՎԱԿԱՆԻ ԴԵԿՏԵՄԲԵՐԻ 29-Ի N 2111-Ն ՈՐՈՇՄԱՆ N 9․1 ՀԱՎԵԼՎԱԾԻ  N 9.1․13 ԵՎ 9․1․58 ԱՂՅՈՒՍԱԿՆԵՐՈՒՄ ԿԱՏԱՐՎՈՂ ՓՈՓՈԽՈՒԹՅՈՒՆՆԵՐԸ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</si>
  <si>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</si>
  <si>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</si>
  <si>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ՄԱՍ 1. ՊԵՏԱԿԱՆ ՄԱՐՄՆԻ ԳԾՈՎ ԱՐԴՅՈՒՆՔԱՅԻՆ (ԿԱՏԱՐՈՂԱԿԱՆ) ՑՈՒՑԱՆԻՇՆԵՐԸ</t>
  </si>
  <si>
    <t>ՄԱՍ 2. ՊԵՏԱԿԱՆ ՄԱՐՄՆԻ ԳԾՈՎ ԱՐԴՅՈՒՆՔԱՅԻՆ (ԿԱՏԱՐՈՂԱԿԱՆ) ՑՈՒՑԱՆԻՇՆԵՐԸ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</si>
  <si>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</si>
  <si>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</si>
  <si>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</si>
  <si>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 </t>
  </si>
  <si>
    <t>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</t>
  </si>
  <si>
    <t xml:space="preserve"> Տրանսֆերտների տրամադրում</t>
  </si>
  <si>
    <t xml:space="preserve">ՀՀ գյուղական բնակավայրերում մինչև 100 աշակերտ ունեցող պետական ուսումնական հաստատություններում դասավանդող ուսուցիչներին հավելավճարի սահմանում </t>
  </si>
  <si>
    <t>ՀՀ գյուղական բնակավայրերում մինչև 100 աշակերտ ունեցող պետական ուսումնական հաստատություններում դասավանդող ուսուցիչներին հավելավճարի տրամադրում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</si>
  <si>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</si>
  <si>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02</t>
  </si>
  <si>
    <t>Միջնակարգ ընդհանուր կրթություն</t>
  </si>
  <si>
    <t xml:space="preserve"> Հիմնական ընդհանուր կրթություն</t>
  </si>
  <si>
    <t>ՀՀ  կրթության, գիտության, մշակույթի և սպորտի նախարարություն</t>
  </si>
  <si>
    <t>Հավելված N 3</t>
  </si>
  <si>
    <t xml:space="preserve">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  </t>
  </si>
  <si>
    <t xml:space="preserve"> ՍՈՑԻԱԼԱԿԱՆ  ՆՊԱՍՏՆԵՐ ԵՎ ԿԵՆՍԱԹՈՇԱԿՆԵՐ</t>
  </si>
  <si>
    <t>Սոցիալական օգնության դրամական արտահայտությամբ նպաստներ (բյուջեից)</t>
  </si>
  <si>
    <t xml:space="preserve"> - Այլ նպաստներ բյուջեից</t>
  </si>
  <si>
    <t xml:space="preserve">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 </t>
  </si>
  <si>
    <t xml:space="preserve">Տրանսֆերտների տրամադրում </t>
  </si>
  <si>
    <t xml:space="preserve">Շահառուների ընտրության չափորոշիչները՛ </t>
  </si>
  <si>
    <t xml:space="preserve">ԲՏՃՄ ոլորտի (բացառությամբ մաթեմատիկայի) դասավանդող ուսուցիչներ </t>
  </si>
  <si>
    <t xml:space="preserve"> ՀՀ բոլոր ուսումնական հաստատություններում ԲՏՃՄ առարկաներ դասավանդող ուսուցիչների թիվը  </t>
  </si>
  <si>
    <t xml:space="preserve">ՀՀ գյուղական բնակավայրերում մինչև 100 աշակերտ ունեցող պետական ուսումնական հաստատություններում դասավանդող ուսուցիչներին հավելավճարի սահմանում  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</si>
  <si>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տրամադրում </t>
  </si>
  <si>
    <t xml:space="preserve"> ՀՀ գյուղական բնակավայրերում մինչև 100 աշակերտ ունեցող պետական ուսումնական հաստատություններում դասավանդող ուսուցիչներ </t>
  </si>
  <si>
    <t xml:space="preserve">Մինչև 100 աշակերտ ունեցող դպրոցներում ուսուցիչների թիվը </t>
  </si>
  <si>
    <t>Աղյուսակ 9․1․58</t>
  </si>
  <si>
    <t xml:space="preserve">ՀՀ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  </t>
  </si>
  <si>
    <t>Ցուցանիշների փոփոխությունը 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</si>
</sst>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0_);\(0\)"/>
    <numFmt numFmtId="171" formatCode="General_)"/>
  </numFmts>
  <fonts count="9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9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i/>
      <sz val="10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5">
      <protection locked="0"/>
    </xf>
    <xf numFmtId="171" fontId="83" fillId="56" borderId="3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59">
    <xf numFmtId="0" fontId="0" fillId="0" borderId="0" xfId="0"/>
    <xf numFmtId="0" fontId="74" fillId="2" borderId="0" xfId="0" applyFont="1" applyFill="1"/>
    <xf numFmtId="0" fontId="74" fillId="2" borderId="0" xfId="0" applyFont="1" applyFill="1" applyAlignment="1">
      <alignment horizontal="right"/>
    </xf>
    <xf numFmtId="0" fontId="73" fillId="0" borderId="28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4" fillId="2" borderId="0" xfId="0" applyFont="1" applyFill="1" applyAlignment="1"/>
    <xf numFmtId="0" fontId="74" fillId="2" borderId="0" xfId="0" applyFont="1" applyFill="1" applyBorder="1"/>
    <xf numFmtId="0" fontId="73" fillId="2" borderId="28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7" fontId="73" fillId="2" borderId="0" xfId="8" applyNumberFormat="1" applyFont="1" applyFill="1">
      <alignment horizontal="left" vertical="top" wrapText="1"/>
    </xf>
    <xf numFmtId="0" fontId="17" fillId="2" borderId="28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vertical="center"/>
    </xf>
    <xf numFmtId="166" fontId="73" fillId="2" borderId="0" xfId="8" applyNumberFormat="1" applyFont="1" applyFill="1">
      <alignment horizontal="left" vertical="top" wrapText="1"/>
    </xf>
    <xf numFmtId="4" fontId="17" fillId="2" borderId="30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40" xfId="0" applyFont="1" applyBorder="1" applyAlignment="1">
      <alignment horizontal="left" vertical="top" wrapText="1"/>
    </xf>
    <xf numFmtId="0" fontId="73" fillId="0" borderId="0" xfId="0" applyFont="1" applyAlignment="1">
      <alignment horizontal="right"/>
    </xf>
    <xf numFmtId="0" fontId="17" fillId="0" borderId="28" xfId="165" applyFont="1" applyFill="1" applyBorder="1" applyAlignment="1">
      <alignment horizontal="left" vertical="top" wrapText="1"/>
    </xf>
    <xf numFmtId="0" fontId="85" fillId="0" borderId="28" xfId="165" applyFont="1" applyFill="1" applyBorder="1">
      <alignment horizontal="left" vertical="top" wrapText="1"/>
    </xf>
    <xf numFmtId="0" fontId="73" fillId="0" borderId="28" xfId="165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9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0" fontId="73" fillId="0" borderId="0" xfId="0" applyFont="1" applyFill="1" applyAlignment="1"/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167" fontId="17" fillId="0" borderId="28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167" fontId="73" fillId="0" borderId="28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vertical="top" wrapText="1"/>
    </xf>
    <xf numFmtId="0" fontId="85" fillId="0" borderId="28" xfId="0" applyFont="1" applyFill="1" applyBorder="1" applyAlignment="1">
      <alignment horizontal="left" vertical="top" wrapText="1"/>
    </xf>
    <xf numFmtId="166" fontId="17" fillId="0" borderId="28" xfId="0" applyNumberFormat="1" applyFont="1" applyFill="1" applyBorder="1" applyAlignment="1">
      <alignment vertical="top" wrapText="1"/>
    </xf>
    <xf numFmtId="0" fontId="73" fillId="0" borderId="28" xfId="0" applyFont="1" applyFill="1" applyBorder="1" applyAlignment="1"/>
    <xf numFmtId="0" fontId="73" fillId="0" borderId="28" xfId="165" applyFont="1" applyFill="1" applyBorder="1" applyAlignment="1">
      <alignment horizontal="center" vertical="top"/>
    </xf>
    <xf numFmtId="0" fontId="73" fillId="0" borderId="28" xfId="165" applyFont="1" applyFill="1" applyBorder="1" applyAlignment="1">
      <alignment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vertical="top" wrapText="1"/>
    </xf>
    <xf numFmtId="0" fontId="74" fillId="0" borderId="40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85" fillId="0" borderId="3" xfId="0" applyFont="1" applyFill="1" applyBorder="1" applyAlignment="1">
      <alignment horizontal="left" vertical="top" wrapText="1"/>
    </xf>
    <xf numFmtId="0" fontId="85" fillId="0" borderId="40" xfId="0" applyFont="1" applyFill="1" applyBorder="1" applyAlignment="1">
      <alignment horizontal="left" vertical="top" wrapText="1"/>
    </xf>
    <xf numFmtId="0" fontId="73" fillId="0" borderId="40" xfId="8" applyFont="1" applyFill="1" applyBorder="1" applyAlignment="1">
      <alignment horizontal="left" vertical="top" wrapText="1"/>
    </xf>
    <xf numFmtId="0" fontId="73" fillId="0" borderId="29" xfId="8" applyFont="1" applyFill="1" applyBorder="1" applyAlignment="1">
      <alignment horizontal="left" vertical="top" wrapText="1"/>
    </xf>
    <xf numFmtId="0" fontId="73" fillId="0" borderId="40" xfId="0" applyFont="1" applyBorder="1" applyAlignment="1">
      <alignment horizontal="left" vertical="center" wrapText="1"/>
    </xf>
    <xf numFmtId="0" fontId="73" fillId="0" borderId="40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166" fontId="17" fillId="0" borderId="40" xfId="8" applyNumberFormat="1" applyFont="1" applyFill="1" applyBorder="1" applyAlignment="1">
      <alignment horizontal="right" vertical="center" wrapText="1"/>
    </xf>
    <xf numFmtId="166" fontId="73" fillId="0" borderId="40" xfId="8" applyNumberFormat="1" applyFont="1" applyFill="1" applyBorder="1" applyAlignment="1">
      <alignment horizontal="right" vertical="center" wrapText="1"/>
    </xf>
    <xf numFmtId="168" fontId="17" fillId="0" borderId="40" xfId="0" applyNumberFormat="1" applyFont="1" applyFill="1" applyBorder="1" applyAlignment="1">
      <alignment horizontal="right" vertical="center"/>
    </xf>
    <xf numFmtId="0" fontId="17" fillId="0" borderId="40" xfId="0" applyFont="1" applyBorder="1" applyAlignment="1">
      <alignment wrapText="1"/>
    </xf>
    <xf numFmtId="0" fontId="73" fillId="2" borderId="40" xfId="0" applyFont="1" applyFill="1" applyBorder="1" applyAlignment="1">
      <alignment horizontal="left" vertical="top" wrapText="1"/>
    </xf>
    <xf numFmtId="166" fontId="73" fillId="0" borderId="40" xfId="6" applyNumberFormat="1" applyFont="1" applyFill="1" applyBorder="1" applyAlignment="1">
      <alignment horizontal="right" vertical="center"/>
    </xf>
    <xf numFmtId="168" fontId="73" fillId="0" borderId="40" xfId="0" applyNumberFormat="1" applyFont="1" applyFill="1" applyBorder="1" applyAlignment="1">
      <alignment horizontal="right" vertical="center"/>
    </xf>
    <xf numFmtId="0" fontId="14" fillId="0" borderId="40" xfId="0" applyFont="1" applyFill="1" applyBorder="1" applyAlignment="1">
      <alignment horizontal="center" vertical="top" wrapText="1"/>
    </xf>
    <xf numFmtId="0" fontId="17" fillId="0" borderId="39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center" wrapText="1"/>
    </xf>
    <xf numFmtId="0" fontId="85" fillId="0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9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3" fillId="0" borderId="40" xfId="0" applyFont="1" applyFill="1" applyBorder="1" applyAlignment="1">
      <alignment horizontal="left" vertical="top" wrapText="1"/>
    </xf>
    <xf numFmtId="0" fontId="17" fillId="0" borderId="38" xfId="0" applyFont="1" applyFill="1" applyBorder="1" applyAlignment="1"/>
    <xf numFmtId="0" fontId="74" fillId="0" borderId="0" xfId="0" applyFont="1" applyFill="1" applyAlignment="1">
      <alignment horizontal="right"/>
    </xf>
    <xf numFmtId="0" fontId="73" fillId="0" borderId="40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6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9" fontId="17" fillId="0" borderId="40" xfId="0" applyNumberFormat="1" applyFont="1" applyFill="1" applyBorder="1" applyAlignment="1">
      <alignment vertical="center"/>
    </xf>
    <xf numFmtId="166" fontId="17" fillId="0" borderId="28" xfId="6" applyNumberFormat="1" applyFont="1" applyFill="1" applyBorder="1" applyAlignment="1">
      <alignment vertical="center"/>
    </xf>
    <xf numFmtId="169" fontId="73" fillId="2" borderId="40" xfId="7" applyNumberFormat="1" applyFont="1" applyFill="1" applyBorder="1" applyAlignment="1">
      <alignment horizontal="right" vertical="center" wrapText="1"/>
    </xf>
    <xf numFmtId="169" fontId="17" fillId="2" borderId="40" xfId="7" applyNumberFormat="1" applyFont="1" applyFill="1" applyBorder="1" applyAlignment="1">
      <alignment horizontal="right" vertical="center" wrapText="1"/>
    </xf>
    <xf numFmtId="169" fontId="17" fillId="0" borderId="40" xfId="7" applyNumberFormat="1" applyFont="1" applyFill="1" applyBorder="1" applyAlignment="1">
      <alignment horizontal="right" vertical="center" wrapText="1"/>
    </xf>
    <xf numFmtId="169" fontId="17" fillId="0" borderId="40" xfId="8" applyNumberFormat="1" applyFont="1" applyFill="1" applyBorder="1" applyAlignment="1">
      <alignment horizontal="right" vertical="center" wrapText="1"/>
    </xf>
    <xf numFmtId="169" fontId="73" fillId="0" borderId="40" xfId="8" applyNumberFormat="1" applyFont="1" applyFill="1" applyBorder="1" applyAlignment="1">
      <alignment horizontal="right" vertical="center" wrapText="1"/>
    </xf>
    <xf numFmtId="169" fontId="17" fillId="0" borderId="40" xfId="0" applyNumberFormat="1" applyFont="1" applyFill="1" applyBorder="1" applyAlignment="1">
      <alignment horizontal="right" vertical="center"/>
    </xf>
    <xf numFmtId="169" fontId="73" fillId="0" borderId="40" xfId="6" applyNumberFormat="1" applyFont="1" applyFill="1" applyBorder="1" applyAlignment="1">
      <alignment horizontal="right" vertical="center"/>
    </xf>
    <xf numFmtId="169" fontId="73" fillId="0" borderId="40" xfId="0" applyNumberFormat="1" applyFont="1" applyFill="1" applyBorder="1" applyAlignment="1">
      <alignment horizontal="right" vertical="center"/>
    </xf>
    <xf numFmtId="166" fontId="73" fillId="0" borderId="28" xfId="6" applyNumberFormat="1" applyFont="1" applyFill="1" applyBorder="1" applyAlignment="1">
      <alignment vertical="center"/>
    </xf>
    <xf numFmtId="166" fontId="73" fillId="0" borderId="1" xfId="6" applyNumberFormat="1" applyFont="1" applyFill="1" applyBorder="1" applyAlignment="1">
      <alignment horizontal="right" vertical="top"/>
    </xf>
    <xf numFmtId="0" fontId="73" fillId="0" borderId="8" xfId="0" applyFont="1" applyFill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17" fillId="0" borderId="38" xfId="0" applyFont="1" applyBorder="1" applyAlignment="1">
      <alignment horizontal="left" vertical="center" wrapText="1"/>
    </xf>
    <xf numFmtId="0" fontId="73" fillId="0" borderId="38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73" fillId="2" borderId="38" xfId="0" applyFont="1" applyFill="1" applyBorder="1" applyAlignment="1">
      <alignment horizontal="left" vertical="top" wrapText="1"/>
    </xf>
    <xf numFmtId="0" fontId="85" fillId="0" borderId="38" xfId="0" applyFont="1" applyBorder="1" applyAlignment="1">
      <alignment horizontal="left" vertical="top" wrapText="1"/>
    </xf>
    <xf numFmtId="166" fontId="17" fillId="2" borderId="28" xfId="6" applyNumberFormat="1" applyFont="1" applyFill="1" applyBorder="1" applyAlignment="1">
      <alignment horizontal="center" vertical="center"/>
    </xf>
    <xf numFmtId="166" fontId="17" fillId="2" borderId="30" xfId="0" applyNumberFormat="1" applyFont="1" applyFill="1" applyBorder="1" applyAlignment="1">
      <alignment horizontal="center" vertical="center" wrapText="1"/>
    </xf>
    <xf numFmtId="166" fontId="73" fillId="0" borderId="28" xfId="6" applyNumberFormat="1" applyFont="1" applyFill="1" applyBorder="1" applyAlignment="1">
      <alignment horizontal="center" vertical="center"/>
    </xf>
    <xf numFmtId="0" fontId="85" fillId="0" borderId="40" xfId="0" applyFont="1" applyFill="1" applyBorder="1" applyAlignment="1">
      <alignment horizontal="left" vertical="top"/>
    </xf>
    <xf numFmtId="0" fontId="73" fillId="2" borderId="40" xfId="8" applyFont="1" applyFill="1" applyBorder="1">
      <alignment horizontal="left" vertical="top" wrapText="1"/>
    </xf>
    <xf numFmtId="166" fontId="17" fillId="2" borderId="40" xfId="6" applyNumberFormat="1" applyFont="1" applyFill="1" applyBorder="1" applyAlignment="1">
      <alignment horizontal="center" vertical="center"/>
    </xf>
    <xf numFmtId="4" fontId="17" fillId="0" borderId="38" xfId="8" applyNumberFormat="1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left" vertical="top" wrapText="1"/>
    </xf>
    <xf numFmtId="0" fontId="73" fillId="2" borderId="40" xfId="8" applyFont="1" applyFill="1" applyBorder="1" applyAlignment="1">
      <alignment horizontal="center" vertical="top" wrapText="1"/>
    </xf>
    <xf numFmtId="166" fontId="73" fillId="2" borderId="40" xfId="8" applyNumberFormat="1" applyFont="1" applyFill="1" applyBorder="1" applyAlignment="1">
      <alignment horizontal="center" vertical="top" wrapText="1"/>
    </xf>
    <xf numFmtId="167" fontId="73" fillId="2" borderId="40" xfId="8" applyNumberFormat="1" applyFont="1" applyFill="1" applyBorder="1" applyAlignment="1">
      <alignment horizontal="center" vertical="top" wrapText="1"/>
    </xf>
    <xf numFmtId="0" fontId="73" fillId="2" borderId="38" xfId="8" applyFont="1" applyFill="1" applyBorder="1" applyAlignment="1">
      <alignment horizontal="left" vertical="top" wrapText="1"/>
    </xf>
    <xf numFmtId="0" fontId="73" fillId="2" borderId="38" xfId="8" applyFont="1" applyFill="1" applyBorder="1" applyAlignment="1">
      <alignment horizontal="left" vertical="top" wrapText="1"/>
    </xf>
    <xf numFmtId="0" fontId="73" fillId="0" borderId="38" xfId="8" applyFont="1" applyFill="1" applyBorder="1" applyAlignment="1">
      <alignment horizontal="left" vertical="top" wrapText="1"/>
    </xf>
    <xf numFmtId="0" fontId="89" fillId="2" borderId="0" xfId="0" applyFont="1" applyFill="1"/>
    <xf numFmtId="0" fontId="88" fillId="2" borderId="0" xfId="0" applyFont="1" applyFill="1" applyAlignment="1">
      <alignment horizontal="center" wrapText="1"/>
    </xf>
    <xf numFmtId="0" fontId="87" fillId="0" borderId="40" xfId="0" applyFont="1" applyFill="1" applyBorder="1" applyAlignment="1">
      <alignment vertical="center" wrapText="1"/>
    </xf>
    <xf numFmtId="168" fontId="73" fillId="2" borderId="0" xfId="8" applyNumberFormat="1" applyFont="1" applyFill="1">
      <alignment horizontal="left" vertical="top" wrapText="1"/>
    </xf>
    <xf numFmtId="0" fontId="91" fillId="2" borderId="0" xfId="0" applyFont="1" applyFill="1" applyAlignment="1">
      <alignment horizontal="center" wrapText="1"/>
    </xf>
    <xf numFmtId="0" fontId="86" fillId="0" borderId="0" xfId="0" applyFont="1" applyFill="1" applyBorder="1" applyAlignment="1">
      <alignment horizontal="right" vertical="top" wrapText="1"/>
    </xf>
    <xf numFmtId="0" fontId="73" fillId="0" borderId="39" xfId="0" applyFont="1" applyFill="1" applyBorder="1" applyAlignment="1">
      <alignment horizontal="left" vertical="top" wrapText="1"/>
    </xf>
    <xf numFmtId="0" fontId="73" fillId="2" borderId="3" xfId="8" applyFont="1" applyFill="1" applyBorder="1" applyAlignment="1">
      <alignment horizontal="center" vertical="center" wrapText="1"/>
    </xf>
    <xf numFmtId="0" fontId="88" fillId="2" borderId="28" xfId="0" applyFont="1" applyFill="1" applyBorder="1" applyAlignment="1">
      <alignment horizontal="center" vertical="center"/>
    </xf>
    <xf numFmtId="0" fontId="73" fillId="0" borderId="38" xfId="0" applyFont="1" applyBorder="1" applyAlignment="1">
      <alignment vertical="top" wrapText="1"/>
    </xf>
    <xf numFmtId="0" fontId="17" fillId="2" borderId="29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73" fillId="0" borderId="41" xfId="0" applyFont="1" applyFill="1" applyBorder="1" applyAlignment="1">
      <alignment horizontal="left" vertical="top" wrapText="1"/>
    </xf>
    <xf numFmtId="0" fontId="73" fillId="0" borderId="3" xfId="0" applyFont="1" applyFill="1" applyBorder="1" applyAlignment="1">
      <alignment vertical="top" wrapText="1"/>
    </xf>
    <xf numFmtId="0" fontId="74" fillId="0" borderId="29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/>
    <xf numFmtId="0" fontId="14" fillId="0" borderId="41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/>
    <xf numFmtId="0" fontId="73" fillId="0" borderId="40" xfId="0" applyFont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center" vertical="center" wrapText="1"/>
    </xf>
    <xf numFmtId="0" fontId="17" fillId="0" borderId="40" xfId="0" applyFont="1" applyBorder="1" applyAlignment="1">
      <alignment horizontal="left" vertical="top" wrapText="1"/>
    </xf>
    <xf numFmtId="0" fontId="73" fillId="0" borderId="40" xfId="0" applyFont="1" applyBorder="1" applyAlignment="1">
      <alignment horizontal="left" wrapText="1"/>
    </xf>
    <xf numFmtId="169" fontId="17" fillId="0" borderId="40" xfId="0" applyNumberFormat="1" applyFont="1" applyBorder="1" applyAlignment="1">
      <alignment horizontal="right" vertical="center" wrapText="1"/>
    </xf>
    <xf numFmtId="169" fontId="73" fillId="0" borderId="40" xfId="0" applyNumberFormat="1" applyFont="1" applyBorder="1" applyAlignment="1">
      <alignment horizontal="right" vertical="center" wrapText="1"/>
    </xf>
    <xf numFmtId="0" fontId="17" fillId="0" borderId="40" xfId="0" applyFont="1" applyFill="1" applyBorder="1" applyAlignment="1">
      <alignment horizontal="left" vertical="center" wrapText="1"/>
    </xf>
    <xf numFmtId="0" fontId="86" fillId="0" borderId="0" xfId="0" applyFont="1" applyFill="1" applyBorder="1" applyAlignment="1">
      <alignment horizontal="right" vertical="top" wrapText="1"/>
    </xf>
    <xf numFmtId="0" fontId="17" fillId="0" borderId="39" xfId="0" applyFont="1" applyFill="1" applyBorder="1" applyAlignment="1">
      <alignment vertical="top" wrapText="1"/>
    </xf>
    <xf numFmtId="0" fontId="17" fillId="0" borderId="38" xfId="0" applyFont="1" applyFill="1" applyBorder="1" applyAlignment="1">
      <alignment vertical="top" wrapText="1"/>
    </xf>
    <xf numFmtId="168" fontId="73" fillId="0" borderId="40" xfId="0" applyNumberFormat="1" applyFont="1" applyFill="1" applyBorder="1" applyAlignment="1">
      <alignment vertical="center"/>
    </xf>
    <xf numFmtId="0" fontId="73" fillId="0" borderId="42" xfId="8" applyFont="1" applyFill="1" applyBorder="1" applyAlignment="1">
      <alignment horizontal="left" vertical="top" wrapText="1"/>
    </xf>
    <xf numFmtId="0" fontId="17" fillId="0" borderId="40" xfId="8" applyFont="1" applyFill="1" applyBorder="1" applyAlignment="1">
      <alignment horizontal="left" vertical="center" wrapText="1"/>
    </xf>
    <xf numFmtId="169" fontId="73" fillId="0" borderId="40" xfId="0" applyNumberFormat="1" applyFont="1" applyFill="1" applyBorder="1" applyAlignment="1">
      <alignment vertical="center"/>
    </xf>
    <xf numFmtId="170" fontId="85" fillId="0" borderId="3" xfId="0" applyNumberFormat="1" applyFont="1" applyFill="1" applyBorder="1" applyAlignment="1">
      <alignment horizontal="right" vertical="top" wrapText="1"/>
    </xf>
    <xf numFmtId="0" fontId="17" fillId="0" borderId="28" xfId="0" applyFont="1" applyFill="1" applyBorder="1" applyAlignment="1">
      <alignment horizontal="left" vertical="top" wrapText="1"/>
    </xf>
    <xf numFmtId="0" fontId="86" fillId="0" borderId="0" xfId="0" applyFont="1" applyFill="1" applyBorder="1" applyAlignment="1">
      <alignment horizontal="right" vertical="top" wrapText="1"/>
    </xf>
    <xf numFmtId="0" fontId="17" fillId="0" borderId="40" xfId="0" applyFont="1" applyFill="1" applyBorder="1" applyAlignment="1">
      <alignment horizontal="left" vertical="top" wrapText="1"/>
    </xf>
    <xf numFmtId="0" fontId="17" fillId="0" borderId="45" xfId="0" applyFont="1" applyFill="1" applyBorder="1" applyAlignment="1">
      <alignment vertical="top" wrapText="1"/>
    </xf>
    <xf numFmtId="169" fontId="17" fillId="0" borderId="40" xfId="0" applyNumberFormat="1" applyFont="1" applyFill="1" applyBorder="1" applyAlignment="1">
      <alignment horizontal="center" vertical="center" wrapText="1"/>
    </xf>
    <xf numFmtId="0" fontId="73" fillId="0" borderId="39" xfId="0" applyFont="1" applyFill="1" applyBorder="1" applyAlignment="1">
      <alignment horizontal="left" vertical="top" wrapText="1"/>
    </xf>
    <xf numFmtId="0" fontId="86" fillId="0" borderId="0" xfId="0" applyFont="1" applyFill="1" applyBorder="1" applyAlignment="1">
      <alignment horizontal="right" vertical="top" wrapText="1"/>
    </xf>
    <xf numFmtId="0" fontId="73" fillId="0" borderId="41" xfId="0" applyFont="1" applyFill="1" applyBorder="1" applyAlignment="1">
      <alignment horizontal="left" vertical="top"/>
    </xf>
    <xf numFmtId="0" fontId="73" fillId="0" borderId="42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right" vertical="top"/>
    </xf>
    <xf numFmtId="0" fontId="74" fillId="0" borderId="37" xfId="0" applyFont="1" applyFill="1" applyBorder="1" applyAlignment="1">
      <alignment vertical="top" wrapText="1"/>
    </xf>
    <xf numFmtId="0" fontId="74" fillId="0" borderId="42" xfId="0" applyFont="1" applyFill="1" applyBorder="1" applyAlignment="1">
      <alignment vertical="top" wrapText="1"/>
    </xf>
    <xf numFmtId="0" fontId="73" fillId="0" borderId="0" xfId="0" applyFont="1" applyFill="1" applyAlignment="1">
      <alignment horizontal="right" wrapText="1"/>
    </xf>
    <xf numFmtId="0" fontId="73" fillId="0" borderId="0" xfId="0" applyFont="1" applyFill="1" applyAlignment="1">
      <alignment horizontal="right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39" xfId="0" applyFont="1" applyFill="1" applyBorder="1" applyAlignment="1">
      <alignment horizontal="center" vertical="center" wrapText="1"/>
    </xf>
    <xf numFmtId="0" fontId="73" fillId="0" borderId="38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top" wrapText="1"/>
    </xf>
    <xf numFmtId="0" fontId="73" fillId="0" borderId="42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28" xfId="0" applyFont="1" applyFill="1" applyBorder="1" applyAlignment="1">
      <alignment horizontal="left" vertical="top" wrapText="1"/>
    </xf>
    <xf numFmtId="0" fontId="73" fillId="0" borderId="28" xfId="0" applyFont="1" applyFill="1" applyBorder="1" applyAlignment="1">
      <alignment wrapText="1"/>
    </xf>
    <xf numFmtId="0" fontId="17" fillId="0" borderId="29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43" xfId="0" applyFont="1" applyFill="1" applyBorder="1" applyAlignment="1">
      <alignment horizontal="center" vertical="top" wrapText="1"/>
    </xf>
    <xf numFmtId="0" fontId="17" fillId="0" borderId="44" xfId="0" applyFont="1" applyFill="1" applyBorder="1" applyAlignment="1">
      <alignment horizontal="center" vertical="top" wrapText="1"/>
    </xf>
    <xf numFmtId="0" fontId="17" fillId="0" borderId="27" xfId="0" applyFont="1" applyFill="1" applyBorder="1" applyAlignment="1">
      <alignment horizontal="center" vertical="top" wrapText="1"/>
    </xf>
    <xf numFmtId="0" fontId="17" fillId="0" borderId="40" xfId="0" applyFont="1" applyBorder="1" applyAlignment="1">
      <alignment horizontal="center" vertical="center" wrapText="1"/>
    </xf>
    <xf numFmtId="0" fontId="14" fillId="0" borderId="40" xfId="0" applyFont="1" applyBorder="1" applyAlignment="1">
      <alignment wrapText="1"/>
    </xf>
    <xf numFmtId="49" fontId="17" fillId="0" borderId="40" xfId="8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right" wrapText="1"/>
    </xf>
    <xf numFmtId="0" fontId="73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0" xfId="0" applyFont="1" applyBorder="1" applyAlignment="1">
      <alignment horizontal="center"/>
    </xf>
    <xf numFmtId="0" fontId="73" fillId="0" borderId="39" xfId="0" applyFont="1" applyBorder="1" applyAlignment="1">
      <alignment horizontal="center" vertical="center" wrapText="1"/>
    </xf>
    <xf numFmtId="0" fontId="73" fillId="0" borderId="38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39" xfId="0" applyFont="1" applyBorder="1" applyAlignment="1">
      <alignment horizontal="center" wrapText="1"/>
    </xf>
    <xf numFmtId="0" fontId="17" fillId="0" borderId="38" xfId="0" applyFont="1" applyBorder="1" applyAlignment="1">
      <alignment horizontal="center" wrapText="1"/>
    </xf>
    <xf numFmtId="0" fontId="17" fillId="0" borderId="42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17" fillId="0" borderId="40" xfId="8" applyFont="1" applyFill="1" applyBorder="1" applyAlignment="1">
      <alignment horizontal="center" vertical="top" wrapText="1"/>
    </xf>
    <xf numFmtId="0" fontId="0" fillId="0" borderId="40" xfId="0" applyBorder="1" applyAlignment="1">
      <alignment wrapText="1"/>
    </xf>
    <xf numFmtId="0" fontId="49" fillId="0" borderId="40" xfId="0" applyFont="1" applyBorder="1" applyAlignment="1">
      <alignment wrapText="1"/>
    </xf>
    <xf numFmtId="0" fontId="17" fillId="0" borderId="40" xfId="0" applyFont="1" applyBorder="1" applyAlignment="1">
      <alignment horizontal="left" wrapText="1"/>
    </xf>
    <xf numFmtId="0" fontId="74" fillId="2" borderId="0" xfId="0" applyFont="1" applyFill="1" applyAlignment="1">
      <alignment horizontal="right"/>
    </xf>
    <xf numFmtId="0" fontId="73" fillId="2" borderId="29" xfId="8" applyFont="1" applyFill="1" applyBorder="1" applyAlignment="1">
      <alignment horizontal="center" vertical="top" wrapText="1"/>
    </xf>
    <xf numFmtId="0" fontId="73" fillId="2" borderId="2" xfId="8" applyFont="1" applyFill="1" applyBorder="1" applyAlignment="1">
      <alignment horizontal="center" vertical="top" wrapText="1"/>
    </xf>
    <xf numFmtId="0" fontId="73" fillId="2" borderId="3" xfId="8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86" fillId="0" borderId="0" xfId="0" applyFont="1" applyFill="1" applyBorder="1" applyAlignment="1">
      <alignment horizontal="right" vertical="top" wrapText="1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73" fillId="0" borderId="39" xfId="0" applyFont="1" applyFill="1" applyBorder="1" applyAlignment="1">
      <alignment horizontal="left" vertical="center"/>
    </xf>
    <xf numFmtId="0" fontId="73" fillId="0" borderId="38" xfId="0" applyFont="1" applyFill="1" applyBorder="1" applyAlignment="1">
      <alignment horizontal="left" vertical="center"/>
    </xf>
    <xf numFmtId="0" fontId="73" fillId="0" borderId="39" xfId="0" applyFont="1" applyFill="1" applyBorder="1" applyAlignment="1">
      <alignment horizontal="left" vertical="top" wrapText="1"/>
    </xf>
    <xf numFmtId="0" fontId="73" fillId="0" borderId="38" xfId="0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horizontal="left" vertical="top" wrapText="1"/>
    </xf>
    <xf numFmtId="0" fontId="17" fillId="0" borderId="37" xfId="0" applyFont="1" applyFill="1" applyBorder="1" applyAlignment="1">
      <alignment horizontal="left" vertical="top" wrapText="1"/>
    </xf>
    <xf numFmtId="0" fontId="90" fillId="0" borderId="39" xfId="0" applyFont="1" applyFill="1" applyBorder="1" applyAlignment="1">
      <alignment vertical="top" wrapText="1"/>
    </xf>
    <xf numFmtId="0" fontId="92" fillId="0" borderId="38" xfId="0" applyFont="1" applyBorder="1" applyAlignment="1">
      <alignment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left" vertical="center"/>
    </xf>
    <xf numFmtId="0" fontId="17" fillId="0" borderId="40" xfId="0" applyFont="1" applyFill="1" applyBorder="1" applyAlignment="1">
      <alignment horizontal="left" vertical="top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view="pageBreakPreview" zoomScaleNormal="100" zoomScaleSheetLayoutView="100" workbookViewId="0">
      <selection activeCell="D11" sqref="D11"/>
    </sheetView>
  </sheetViews>
  <sheetFormatPr defaultColWidth="9.140625" defaultRowHeight="17.25" x14ac:dyDescent="0.3"/>
  <cols>
    <col min="1" max="1" width="11.7109375" style="38" customWidth="1"/>
    <col min="2" max="2" width="16.140625" style="38" customWidth="1"/>
    <col min="3" max="3" width="72.42578125" style="38" customWidth="1"/>
    <col min="4" max="4" width="18" style="43" customWidth="1"/>
    <col min="5" max="5" width="19.140625" style="61" customWidth="1"/>
    <col min="6" max="6" width="12.42578125" style="38" customWidth="1"/>
    <col min="7" max="16384" width="9.140625" style="38"/>
  </cols>
  <sheetData>
    <row r="1" spans="1:5" ht="24" customHeight="1" x14ac:dyDescent="0.3">
      <c r="D1" s="182" t="s">
        <v>41</v>
      </c>
      <c r="E1" s="182"/>
    </row>
    <row r="2" spans="1:5" ht="37.5" customHeight="1" x14ac:dyDescent="0.3">
      <c r="D2" s="181" t="s">
        <v>73</v>
      </c>
      <c r="E2" s="181"/>
    </row>
    <row r="3" spans="1:5" ht="17.25" customHeight="1" x14ac:dyDescent="0.3">
      <c r="D3" s="182" t="s">
        <v>9</v>
      </c>
      <c r="E3" s="182"/>
    </row>
    <row r="5" spans="1:5" ht="75.75" customHeight="1" x14ac:dyDescent="0.3">
      <c r="A5" s="187" t="s">
        <v>107</v>
      </c>
      <c r="B5" s="187"/>
      <c r="C5" s="187"/>
      <c r="D5" s="187"/>
      <c r="E5" s="187"/>
    </row>
    <row r="6" spans="1:5" x14ac:dyDescent="0.3">
      <c r="D6" s="188" t="s">
        <v>24</v>
      </c>
      <c r="E6" s="188"/>
    </row>
    <row r="7" spans="1:5" s="8" customFormat="1" ht="75.95" customHeight="1" x14ac:dyDescent="0.25">
      <c r="A7" s="185" t="s">
        <v>13</v>
      </c>
      <c r="B7" s="186"/>
      <c r="C7" s="183" t="s">
        <v>14</v>
      </c>
      <c r="D7" s="189" t="s">
        <v>75</v>
      </c>
      <c r="E7" s="190"/>
    </row>
    <row r="8" spans="1:5" s="8" customFormat="1" ht="43.5" customHeight="1" x14ac:dyDescent="0.25">
      <c r="A8" s="44" t="s">
        <v>37</v>
      </c>
      <c r="B8" s="45" t="s">
        <v>18</v>
      </c>
      <c r="C8" s="184"/>
      <c r="D8" s="113" t="s">
        <v>15</v>
      </c>
      <c r="E8" s="113" t="s">
        <v>16</v>
      </c>
    </row>
    <row r="9" spans="1:5" s="50" customFormat="1" x14ac:dyDescent="0.25">
      <c r="A9" s="46"/>
      <c r="B9" s="47"/>
      <c r="C9" s="48" t="s">
        <v>23</v>
      </c>
      <c r="D9" s="49">
        <f>+D11+D31</f>
        <v>0</v>
      </c>
      <c r="E9" s="49">
        <f>+E11+E31</f>
        <v>0</v>
      </c>
    </row>
    <row r="10" spans="1:5" s="8" customFormat="1" ht="18" customHeight="1" x14ac:dyDescent="0.25">
      <c r="A10" s="51"/>
      <c r="B10" s="52"/>
      <c r="C10" s="40" t="s">
        <v>34</v>
      </c>
      <c r="D10" s="53"/>
      <c r="E10" s="53"/>
    </row>
    <row r="11" spans="1:5" s="8" customFormat="1" ht="36.75" customHeight="1" x14ac:dyDescent="0.25">
      <c r="A11" s="54"/>
      <c r="B11" s="55"/>
      <c r="C11" s="169" t="s">
        <v>40</v>
      </c>
      <c r="D11" s="102">
        <f>D12</f>
        <v>0</v>
      </c>
      <c r="E11" s="102">
        <f>E12</f>
        <v>-3601800</v>
      </c>
    </row>
    <row r="12" spans="1:5" s="8" customFormat="1" x14ac:dyDescent="0.25">
      <c r="A12" s="191">
        <v>1146</v>
      </c>
      <c r="B12" s="195"/>
      <c r="C12" s="56" t="s">
        <v>27</v>
      </c>
      <c r="D12" s="57">
        <f t="shared" ref="D12" si="0">D19+D25</f>
        <v>0</v>
      </c>
      <c r="E12" s="57">
        <f>E19+E25</f>
        <v>-3601800</v>
      </c>
    </row>
    <row r="13" spans="1:5" s="8" customFormat="1" x14ac:dyDescent="0.25">
      <c r="A13" s="191"/>
      <c r="B13" s="196"/>
      <c r="C13" s="171" t="s">
        <v>119</v>
      </c>
      <c r="D13" s="102"/>
      <c r="E13" s="102"/>
    </row>
    <row r="14" spans="1:5" s="8" customFormat="1" x14ac:dyDescent="0.25">
      <c r="A14" s="191"/>
      <c r="B14" s="196"/>
      <c r="C14" s="25" t="s">
        <v>28</v>
      </c>
      <c r="D14" s="57"/>
      <c r="E14" s="57"/>
    </row>
    <row r="15" spans="1:5" s="8" customFormat="1" ht="28.5" customHeight="1" x14ac:dyDescent="0.3">
      <c r="A15" s="191"/>
      <c r="B15" s="196"/>
      <c r="C15" s="70" t="s">
        <v>120</v>
      </c>
      <c r="D15" s="58"/>
      <c r="E15" s="58"/>
    </row>
    <row r="16" spans="1:5" s="8" customFormat="1" x14ac:dyDescent="0.3">
      <c r="A16" s="191"/>
      <c r="B16" s="196"/>
      <c r="C16" s="25" t="s">
        <v>29</v>
      </c>
      <c r="D16" s="58"/>
      <c r="E16" s="58"/>
    </row>
    <row r="17" spans="1:5" s="8" customFormat="1" ht="72.75" customHeight="1" x14ac:dyDescent="0.3">
      <c r="A17" s="191"/>
      <c r="B17" s="196"/>
      <c r="C17" s="71" t="s">
        <v>121</v>
      </c>
      <c r="D17" s="58"/>
      <c r="E17" s="58"/>
    </row>
    <row r="18" spans="1:5" s="8" customFormat="1" ht="15.75" customHeight="1" x14ac:dyDescent="0.3">
      <c r="A18" s="191"/>
      <c r="B18" s="58"/>
      <c r="C18" s="59" t="s">
        <v>36</v>
      </c>
      <c r="D18" s="60"/>
      <c r="E18" s="60"/>
    </row>
    <row r="19" spans="1:5" s="8" customFormat="1" ht="21" customHeight="1" x14ac:dyDescent="0.25">
      <c r="A19" s="191"/>
      <c r="B19" s="197">
        <v>12015</v>
      </c>
      <c r="C19" s="25" t="s">
        <v>30</v>
      </c>
      <c r="D19" s="101">
        <v>0</v>
      </c>
      <c r="E19" s="101">
        <v>-2405160</v>
      </c>
    </row>
    <row r="20" spans="1:5" s="8" customFormat="1" ht="88.5" customHeight="1" x14ac:dyDescent="0.25">
      <c r="A20" s="191"/>
      <c r="B20" s="198"/>
      <c r="C20" s="171" t="s">
        <v>122</v>
      </c>
      <c r="D20" s="101"/>
      <c r="E20" s="101"/>
    </row>
    <row r="21" spans="1:5" s="8" customFormat="1" x14ac:dyDescent="0.3">
      <c r="A21" s="191"/>
      <c r="B21" s="198"/>
      <c r="C21" s="25" t="s">
        <v>31</v>
      </c>
      <c r="D21" s="58"/>
      <c r="E21" s="58"/>
    </row>
    <row r="22" spans="1:5" s="8" customFormat="1" ht="69.75" customHeight="1" x14ac:dyDescent="0.3">
      <c r="A22" s="191"/>
      <c r="B22" s="198"/>
      <c r="C22" s="70" t="s">
        <v>123</v>
      </c>
      <c r="D22" s="58"/>
      <c r="E22" s="58"/>
    </row>
    <row r="23" spans="1:5" s="8" customFormat="1" x14ac:dyDescent="0.3">
      <c r="A23" s="191"/>
      <c r="B23" s="198"/>
      <c r="C23" s="25" t="s">
        <v>32</v>
      </c>
      <c r="D23" s="58"/>
      <c r="E23" s="58"/>
    </row>
    <row r="24" spans="1:5" s="8" customFormat="1" ht="26.25" customHeight="1" x14ac:dyDescent="0.3">
      <c r="A24" s="197"/>
      <c r="B24" s="199"/>
      <c r="C24" s="26" t="s">
        <v>124</v>
      </c>
      <c r="D24" s="58"/>
      <c r="E24" s="58"/>
    </row>
    <row r="25" spans="1:5" s="8" customFormat="1" ht="21" customHeight="1" x14ac:dyDescent="0.25">
      <c r="A25" s="191"/>
      <c r="B25" s="200">
        <v>12016</v>
      </c>
      <c r="C25" s="25" t="s">
        <v>30</v>
      </c>
      <c r="D25" s="101">
        <v>0</v>
      </c>
      <c r="E25" s="101">
        <v>-1196640</v>
      </c>
    </row>
    <row r="26" spans="1:5" s="8" customFormat="1" ht="63" customHeight="1" x14ac:dyDescent="0.25">
      <c r="A26" s="191"/>
      <c r="B26" s="201"/>
      <c r="C26" s="171" t="s">
        <v>125</v>
      </c>
      <c r="D26" s="101"/>
      <c r="E26" s="101"/>
    </row>
    <row r="27" spans="1:5" s="8" customFormat="1" x14ac:dyDescent="0.3">
      <c r="A27" s="191"/>
      <c r="B27" s="201"/>
      <c r="C27" s="25" t="s">
        <v>31</v>
      </c>
      <c r="D27" s="58"/>
      <c r="E27" s="58"/>
    </row>
    <row r="28" spans="1:5" s="8" customFormat="1" ht="51" customHeight="1" x14ac:dyDescent="0.3">
      <c r="A28" s="191"/>
      <c r="B28" s="201"/>
      <c r="C28" s="70" t="s">
        <v>126</v>
      </c>
      <c r="D28" s="58"/>
      <c r="E28" s="58"/>
    </row>
    <row r="29" spans="1:5" s="8" customFormat="1" x14ac:dyDescent="0.3">
      <c r="A29" s="191"/>
      <c r="B29" s="201"/>
      <c r="C29" s="25" t="s">
        <v>32</v>
      </c>
      <c r="D29" s="58"/>
      <c r="E29" s="58"/>
    </row>
    <row r="30" spans="1:5" s="8" customFormat="1" ht="26.25" customHeight="1" x14ac:dyDescent="0.3">
      <c r="A30" s="191"/>
      <c r="B30" s="202"/>
      <c r="C30" s="26" t="s">
        <v>124</v>
      </c>
      <c r="D30" s="58"/>
      <c r="E30" s="58"/>
    </row>
    <row r="31" spans="1:5" s="8" customFormat="1" ht="21.75" customHeight="1" x14ac:dyDescent="0.25">
      <c r="A31" s="172"/>
      <c r="B31" s="55"/>
      <c r="C31" s="160" t="s">
        <v>52</v>
      </c>
      <c r="D31" s="101">
        <f>D32</f>
        <v>0</v>
      </c>
      <c r="E31" s="101">
        <f>E32</f>
        <v>3601800</v>
      </c>
    </row>
    <row r="32" spans="1:5" x14ac:dyDescent="0.3">
      <c r="A32" s="191">
        <v>1139</v>
      </c>
      <c r="B32" s="192"/>
      <c r="C32" s="68" t="s">
        <v>27</v>
      </c>
      <c r="D32" s="101">
        <f>D38</f>
        <v>0</v>
      </c>
      <c r="E32" s="101">
        <f>E38</f>
        <v>3601800</v>
      </c>
    </row>
    <row r="33" spans="1:5" ht="25.5" customHeight="1" x14ac:dyDescent="0.3">
      <c r="A33" s="191"/>
      <c r="B33" s="193"/>
      <c r="C33" s="171" t="s">
        <v>53</v>
      </c>
      <c r="D33" s="101"/>
      <c r="E33" s="101"/>
    </row>
    <row r="34" spans="1:5" x14ac:dyDescent="0.3">
      <c r="A34" s="191"/>
      <c r="B34" s="193"/>
      <c r="C34" s="69" t="s">
        <v>28</v>
      </c>
      <c r="D34" s="164"/>
      <c r="E34" s="164"/>
    </row>
    <row r="35" spans="1:5" ht="59.25" customHeight="1" x14ac:dyDescent="0.3">
      <c r="A35" s="191"/>
      <c r="B35" s="193"/>
      <c r="C35" s="70" t="s">
        <v>115</v>
      </c>
      <c r="D35" s="164"/>
      <c r="E35" s="164"/>
    </row>
    <row r="36" spans="1:5" x14ac:dyDescent="0.3">
      <c r="A36" s="191"/>
      <c r="B36" s="193"/>
      <c r="C36" s="69" t="s">
        <v>29</v>
      </c>
      <c r="D36" s="164"/>
      <c r="E36" s="164"/>
    </row>
    <row r="37" spans="1:5" ht="34.5" x14ac:dyDescent="0.3">
      <c r="A37" s="191"/>
      <c r="B37" s="194"/>
      <c r="C37" s="165" t="s">
        <v>116</v>
      </c>
      <c r="D37" s="164"/>
      <c r="E37" s="164"/>
    </row>
    <row r="38" spans="1:5" ht="18" customHeight="1" x14ac:dyDescent="0.3">
      <c r="A38" s="191"/>
      <c r="B38" s="192" t="s">
        <v>54</v>
      </c>
      <c r="C38" s="69" t="s">
        <v>30</v>
      </c>
      <c r="D38" s="101">
        <v>0</v>
      </c>
      <c r="E38" s="101">
        <f>-E11</f>
        <v>3601800</v>
      </c>
    </row>
    <row r="39" spans="1:5" ht="19.350000000000001" customHeight="1" x14ac:dyDescent="0.3">
      <c r="A39" s="191"/>
      <c r="B39" s="193"/>
      <c r="C39" s="166" t="s">
        <v>53</v>
      </c>
      <c r="D39" s="101"/>
      <c r="E39" s="101"/>
    </row>
    <row r="40" spans="1:5" x14ac:dyDescent="0.3">
      <c r="A40" s="191"/>
      <c r="B40" s="193"/>
      <c r="C40" s="69" t="s">
        <v>31</v>
      </c>
      <c r="D40" s="167"/>
      <c r="E40" s="167"/>
    </row>
    <row r="41" spans="1:5" ht="69" customHeight="1" x14ac:dyDescent="0.3">
      <c r="A41" s="191"/>
      <c r="B41" s="193"/>
      <c r="C41" s="70" t="s">
        <v>127</v>
      </c>
      <c r="D41" s="167"/>
      <c r="E41" s="167"/>
    </row>
    <row r="42" spans="1:5" x14ac:dyDescent="0.3">
      <c r="A42" s="191"/>
      <c r="B42" s="193"/>
      <c r="C42" s="69" t="s">
        <v>32</v>
      </c>
      <c r="D42" s="167"/>
      <c r="E42" s="167"/>
    </row>
    <row r="43" spans="1:5" x14ac:dyDescent="0.3">
      <c r="A43" s="191"/>
      <c r="B43" s="194"/>
      <c r="C43" s="70" t="s">
        <v>33</v>
      </c>
      <c r="D43" s="167"/>
      <c r="E43" s="167"/>
    </row>
    <row r="44" spans="1:5" x14ac:dyDescent="0.3">
      <c r="D44" s="38"/>
      <c r="E44" s="38"/>
    </row>
    <row r="45" spans="1:5" x14ac:dyDescent="0.3">
      <c r="D45" s="38"/>
      <c r="E45" s="38"/>
    </row>
    <row r="46" spans="1:5" x14ac:dyDescent="0.3">
      <c r="D46" s="38"/>
      <c r="E46" s="38"/>
    </row>
    <row r="47" spans="1:5" x14ac:dyDescent="0.3">
      <c r="D47" s="38"/>
      <c r="E47" s="38"/>
    </row>
    <row r="48" spans="1:5" x14ac:dyDescent="0.3">
      <c r="D48" s="38"/>
      <c r="E48" s="38"/>
    </row>
    <row r="49" spans="4:5" x14ac:dyDescent="0.3">
      <c r="D49" s="38"/>
      <c r="E49" s="38"/>
    </row>
    <row r="50" spans="4:5" x14ac:dyDescent="0.3">
      <c r="D50" s="38"/>
      <c r="E50" s="38"/>
    </row>
    <row r="51" spans="4:5" x14ac:dyDescent="0.3">
      <c r="D51" s="38"/>
      <c r="E51" s="38"/>
    </row>
    <row r="52" spans="4:5" x14ac:dyDescent="0.3">
      <c r="D52" s="38"/>
      <c r="E52" s="38"/>
    </row>
    <row r="53" spans="4:5" x14ac:dyDescent="0.3">
      <c r="D53" s="38"/>
      <c r="E53" s="38"/>
    </row>
    <row r="54" spans="4:5" x14ac:dyDescent="0.3">
      <c r="D54" s="38"/>
      <c r="E54" s="38"/>
    </row>
    <row r="55" spans="4:5" x14ac:dyDescent="0.3">
      <c r="D55" s="38"/>
      <c r="E55" s="38"/>
    </row>
  </sheetData>
  <mergeCells count="16">
    <mergeCell ref="A32:A43"/>
    <mergeCell ref="B32:B37"/>
    <mergeCell ref="B38:B43"/>
    <mergeCell ref="B12:B17"/>
    <mergeCell ref="B19:B24"/>
    <mergeCell ref="A12:A24"/>
    <mergeCell ref="B25:B30"/>
    <mergeCell ref="A25:A30"/>
    <mergeCell ref="D2:E2"/>
    <mergeCell ref="D1:E1"/>
    <mergeCell ref="C7:C8"/>
    <mergeCell ref="A7:B7"/>
    <mergeCell ref="A5:E5"/>
    <mergeCell ref="D6:E6"/>
    <mergeCell ref="D3:E3"/>
    <mergeCell ref="D7:E7"/>
  </mergeCells>
  <pageMargins left="0" right="0" top="0" bottom="0" header="0.31496062992125984" footer="0.31496062992125984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zoomScaleNormal="100" zoomScaleSheetLayoutView="100" workbookViewId="0">
      <selection activeCell="J62" sqref="J62"/>
    </sheetView>
  </sheetViews>
  <sheetFormatPr defaultColWidth="9.140625" defaultRowHeight="17.25" x14ac:dyDescent="0.3"/>
  <cols>
    <col min="1" max="1" width="9.7109375" style="5" customWidth="1"/>
    <col min="2" max="3" width="8.140625" style="5" customWidth="1"/>
    <col min="4" max="4" width="11.5703125" style="5" customWidth="1"/>
    <col min="5" max="5" width="10.42578125" style="5" customWidth="1"/>
    <col min="6" max="6" width="61.5703125" style="5" customWidth="1"/>
    <col min="7" max="7" width="17" style="23" customWidth="1"/>
    <col min="8" max="8" width="19.140625" style="62" customWidth="1"/>
    <col min="9" max="16384" width="9.140625" style="5"/>
  </cols>
  <sheetData>
    <row r="1" spans="1:8" ht="37.5" customHeight="1" x14ac:dyDescent="0.3">
      <c r="F1" s="207" t="s">
        <v>42</v>
      </c>
      <c r="G1" s="207"/>
      <c r="H1" s="207"/>
    </row>
    <row r="2" spans="1:8" ht="17.25" customHeight="1" x14ac:dyDescent="0.3">
      <c r="F2" s="207" t="s">
        <v>73</v>
      </c>
      <c r="G2" s="207"/>
      <c r="H2" s="207"/>
    </row>
    <row r="3" spans="1:8" ht="17.25" customHeight="1" x14ac:dyDescent="0.3">
      <c r="F3" s="206" t="s">
        <v>9</v>
      </c>
      <c r="G3" s="206"/>
      <c r="H3" s="206"/>
    </row>
    <row r="4" spans="1:8" ht="13.5" customHeight="1" x14ac:dyDescent="0.3"/>
    <row r="5" spans="1:8" ht="44.25" customHeight="1" x14ac:dyDescent="0.3">
      <c r="A5" s="208" t="s">
        <v>108</v>
      </c>
      <c r="B5" s="208"/>
      <c r="C5" s="208"/>
      <c r="D5" s="208"/>
      <c r="E5" s="208"/>
      <c r="F5" s="208"/>
      <c r="G5" s="208"/>
      <c r="H5" s="208"/>
    </row>
    <row r="6" spans="1:8" ht="1.5" customHeight="1" x14ac:dyDescent="0.3"/>
    <row r="7" spans="1:8" ht="11.25" hidden="1" customHeight="1" x14ac:dyDescent="0.3"/>
    <row r="8" spans="1:8" ht="16.5" customHeight="1" x14ac:dyDescent="0.3">
      <c r="G8" s="210" t="s">
        <v>24</v>
      </c>
      <c r="H8" s="210"/>
    </row>
    <row r="9" spans="1:8" s="6" customFormat="1" ht="105.6" customHeight="1" x14ac:dyDescent="0.25">
      <c r="A9" s="209" t="s">
        <v>25</v>
      </c>
      <c r="B9" s="209"/>
      <c r="C9" s="209"/>
      <c r="D9" s="209" t="s">
        <v>13</v>
      </c>
      <c r="E9" s="209"/>
      <c r="F9" s="209" t="s">
        <v>19</v>
      </c>
      <c r="G9" s="211" t="s">
        <v>47</v>
      </c>
      <c r="H9" s="212"/>
    </row>
    <row r="10" spans="1:8" s="6" customFormat="1" ht="50.25" customHeight="1" x14ac:dyDescent="0.25">
      <c r="A10" s="3" t="s">
        <v>48</v>
      </c>
      <c r="B10" s="3" t="s">
        <v>49</v>
      </c>
      <c r="C10" s="3" t="s">
        <v>26</v>
      </c>
      <c r="D10" s="3" t="s">
        <v>17</v>
      </c>
      <c r="E10" s="3" t="s">
        <v>38</v>
      </c>
      <c r="F10" s="209"/>
      <c r="G10" s="114" t="s">
        <v>15</v>
      </c>
      <c r="H10" s="114" t="s">
        <v>16</v>
      </c>
    </row>
    <row r="11" spans="1:8" s="6" customFormat="1" ht="20.25" customHeight="1" x14ac:dyDescent="0.25">
      <c r="A11" s="154"/>
      <c r="B11" s="154"/>
      <c r="C11" s="154"/>
      <c r="D11" s="154"/>
      <c r="E11" s="155"/>
      <c r="F11" s="160" t="s">
        <v>112</v>
      </c>
      <c r="G11" s="173">
        <f t="shared" ref="G11:H11" si="0">G13+G40</f>
        <v>0</v>
      </c>
      <c r="H11" s="173">
        <f t="shared" si="0"/>
        <v>0</v>
      </c>
    </row>
    <row r="12" spans="1:8" s="6" customFormat="1" x14ac:dyDescent="0.25">
      <c r="A12" s="154"/>
      <c r="B12" s="154"/>
      <c r="C12" s="154"/>
      <c r="D12" s="154"/>
      <c r="E12" s="155"/>
      <c r="F12" s="89" t="s">
        <v>34</v>
      </c>
      <c r="G12" s="154"/>
      <c r="H12" s="154"/>
    </row>
    <row r="13" spans="1:8" s="6" customFormat="1" ht="34.5" x14ac:dyDescent="0.25">
      <c r="A13" s="154"/>
      <c r="B13" s="154"/>
      <c r="C13" s="154"/>
      <c r="D13" s="154"/>
      <c r="E13" s="155"/>
      <c r="F13" s="160" t="s">
        <v>40</v>
      </c>
      <c r="G13" s="105">
        <f>+G14</f>
        <v>0</v>
      </c>
      <c r="H13" s="105">
        <f>+H14</f>
        <v>-3601800</v>
      </c>
    </row>
    <row r="14" spans="1:8" s="6" customFormat="1" ht="24" customHeight="1" x14ac:dyDescent="0.25">
      <c r="A14" s="205" t="s">
        <v>109</v>
      </c>
      <c r="B14" s="221"/>
      <c r="C14" s="221"/>
      <c r="D14" s="221"/>
      <c r="E14" s="221"/>
      <c r="F14" s="74" t="s">
        <v>110</v>
      </c>
      <c r="G14" s="105">
        <f t="shared" ref="G14:H14" si="1">+G16</f>
        <v>0</v>
      </c>
      <c r="H14" s="105">
        <f t="shared" si="1"/>
        <v>-3601800</v>
      </c>
    </row>
    <row r="15" spans="1:8" s="6" customFormat="1" ht="27.75" customHeight="1" x14ac:dyDescent="0.25">
      <c r="A15" s="205"/>
      <c r="B15" s="221"/>
      <c r="C15" s="221"/>
      <c r="D15" s="221"/>
      <c r="E15" s="221"/>
      <c r="F15" s="22" t="s">
        <v>20</v>
      </c>
      <c r="G15" s="106"/>
      <c r="H15" s="76"/>
    </row>
    <row r="16" spans="1:8" s="6" customFormat="1" ht="24" customHeight="1" x14ac:dyDescent="0.25">
      <c r="A16" s="205"/>
      <c r="B16" s="205" t="s">
        <v>128</v>
      </c>
      <c r="C16" s="221"/>
      <c r="D16" s="221"/>
      <c r="E16" s="221"/>
      <c r="F16" s="74" t="s">
        <v>129</v>
      </c>
      <c r="G16" s="105">
        <f t="shared" ref="G16:H16" si="2">+G18</f>
        <v>0</v>
      </c>
      <c r="H16" s="105">
        <f t="shared" si="2"/>
        <v>-3601800</v>
      </c>
    </row>
    <row r="17" spans="1:8" s="6" customFormat="1" ht="21.75" customHeight="1" x14ac:dyDescent="0.25">
      <c r="A17" s="205"/>
      <c r="B17" s="205"/>
      <c r="C17" s="221"/>
      <c r="D17" s="221"/>
      <c r="E17" s="221"/>
      <c r="F17" s="22" t="s">
        <v>20</v>
      </c>
      <c r="G17" s="106"/>
      <c r="H17" s="76"/>
    </row>
    <row r="18" spans="1:8" s="6" customFormat="1" ht="22.5" customHeight="1" x14ac:dyDescent="0.25">
      <c r="A18" s="205"/>
      <c r="B18" s="205"/>
      <c r="C18" s="221" t="s">
        <v>57</v>
      </c>
      <c r="D18" s="221"/>
      <c r="E18" s="221"/>
      <c r="F18" s="156" t="s">
        <v>130</v>
      </c>
      <c r="G18" s="105">
        <f t="shared" ref="G18:H18" si="3">+G20</f>
        <v>0</v>
      </c>
      <c r="H18" s="105">
        <f t="shared" si="3"/>
        <v>-3601800</v>
      </c>
    </row>
    <row r="19" spans="1:8" s="75" customFormat="1" ht="24" customHeight="1" x14ac:dyDescent="0.3">
      <c r="A19" s="205"/>
      <c r="B19" s="205"/>
      <c r="C19" s="221"/>
      <c r="D19" s="221"/>
      <c r="E19" s="221"/>
      <c r="F19" s="22" t="s">
        <v>20</v>
      </c>
      <c r="G19" s="107"/>
      <c r="H19" s="77"/>
    </row>
    <row r="20" spans="1:8" s="75" customFormat="1" ht="27" customHeight="1" x14ac:dyDescent="0.3">
      <c r="A20" s="205"/>
      <c r="B20" s="205"/>
      <c r="C20" s="221"/>
      <c r="D20" s="221">
        <v>1146</v>
      </c>
      <c r="E20" s="224"/>
      <c r="F20" s="157" t="s">
        <v>119</v>
      </c>
      <c r="G20" s="105">
        <f>G22+G31</f>
        <v>0</v>
      </c>
      <c r="H20" s="105">
        <f>H22+H31</f>
        <v>-3601800</v>
      </c>
    </row>
    <row r="21" spans="1:8" x14ac:dyDescent="0.3">
      <c r="A21" s="205"/>
      <c r="B21" s="205"/>
      <c r="C21" s="221"/>
      <c r="D21" s="221"/>
      <c r="E21" s="204"/>
      <c r="F21" s="80" t="s">
        <v>20</v>
      </c>
      <c r="G21" s="109"/>
      <c r="H21" s="81"/>
    </row>
    <row r="22" spans="1:8" ht="93" customHeight="1" x14ac:dyDescent="0.3">
      <c r="A22" s="205"/>
      <c r="B22" s="205"/>
      <c r="C22" s="221"/>
      <c r="D22" s="221"/>
      <c r="E22" s="203">
        <v>12015</v>
      </c>
      <c r="F22" s="22" t="s">
        <v>133</v>
      </c>
      <c r="G22" s="158">
        <f t="shared" ref="G22:H22" si="4">G24</f>
        <v>0</v>
      </c>
      <c r="H22" s="158">
        <f t="shared" si="4"/>
        <v>-2405160</v>
      </c>
    </row>
    <row r="23" spans="1:8" x14ac:dyDescent="0.3">
      <c r="A23" s="205"/>
      <c r="B23" s="205"/>
      <c r="C23" s="221"/>
      <c r="D23" s="221"/>
      <c r="E23" s="204"/>
      <c r="F23" s="22" t="s">
        <v>111</v>
      </c>
      <c r="G23" s="105"/>
      <c r="H23" s="105"/>
    </row>
    <row r="24" spans="1:8" ht="34.5" x14ac:dyDescent="0.3">
      <c r="A24" s="205"/>
      <c r="B24" s="205"/>
      <c r="C24" s="221"/>
      <c r="D24" s="221"/>
      <c r="E24" s="204"/>
      <c r="F24" s="22" t="s">
        <v>131</v>
      </c>
      <c r="G24" s="159">
        <f t="shared" ref="G24:H24" si="5">G26</f>
        <v>0</v>
      </c>
      <c r="H24" s="159">
        <f t="shared" si="5"/>
        <v>-2405160</v>
      </c>
    </row>
    <row r="25" spans="1:8" ht="34.5" x14ac:dyDescent="0.3">
      <c r="A25" s="205"/>
      <c r="B25" s="205"/>
      <c r="C25" s="221"/>
      <c r="D25" s="221"/>
      <c r="E25" s="204"/>
      <c r="F25" s="22" t="s">
        <v>62</v>
      </c>
      <c r="G25" s="110"/>
      <c r="H25" s="82"/>
    </row>
    <row r="26" spans="1:8" x14ac:dyDescent="0.3">
      <c r="A26" s="222"/>
      <c r="B26" s="205"/>
      <c r="C26" s="221"/>
      <c r="D26" s="221"/>
      <c r="E26" s="204"/>
      <c r="F26" s="22" t="s">
        <v>21</v>
      </c>
      <c r="G26" s="103">
        <f t="shared" ref="G26:H27" si="6">+G27</f>
        <v>0</v>
      </c>
      <c r="H26" s="103">
        <f t="shared" si="6"/>
        <v>-2405160</v>
      </c>
    </row>
    <row r="27" spans="1:8" ht="17.25" customHeight="1" x14ac:dyDescent="0.3">
      <c r="A27" s="222"/>
      <c r="B27" s="205"/>
      <c r="C27" s="221"/>
      <c r="D27" s="221"/>
      <c r="E27" s="204"/>
      <c r="F27" s="22" t="s">
        <v>22</v>
      </c>
      <c r="G27" s="103">
        <f t="shared" si="6"/>
        <v>0</v>
      </c>
      <c r="H27" s="103">
        <f t="shared" si="6"/>
        <v>-2405160</v>
      </c>
    </row>
    <row r="28" spans="1:8" ht="34.5" x14ac:dyDescent="0.3">
      <c r="A28" s="222"/>
      <c r="B28" s="205"/>
      <c r="C28" s="221"/>
      <c r="D28" s="221"/>
      <c r="E28" s="204"/>
      <c r="F28" s="22" t="s">
        <v>134</v>
      </c>
      <c r="G28" s="103">
        <f>+G29</f>
        <v>0</v>
      </c>
      <c r="H28" s="103">
        <f>+H29</f>
        <v>-2405160</v>
      </c>
    </row>
    <row r="29" spans="1:8" ht="34.5" x14ac:dyDescent="0.3">
      <c r="A29" s="222"/>
      <c r="B29" s="205"/>
      <c r="C29" s="221"/>
      <c r="D29" s="221"/>
      <c r="E29" s="204"/>
      <c r="F29" s="94" t="s">
        <v>135</v>
      </c>
      <c r="G29" s="103">
        <f t="shared" ref="G29:H29" si="7">G30</f>
        <v>0</v>
      </c>
      <c r="H29" s="103">
        <f t="shared" si="7"/>
        <v>-2405160</v>
      </c>
    </row>
    <row r="30" spans="1:8" x14ac:dyDescent="0.3">
      <c r="A30" s="222"/>
      <c r="B30" s="222"/>
      <c r="C30" s="223"/>
      <c r="D30" s="223"/>
      <c r="E30" s="204"/>
      <c r="F30" s="22" t="s">
        <v>136</v>
      </c>
      <c r="G30" s="103"/>
      <c r="H30" s="167">
        <f>'Havelvats N1'!E19</f>
        <v>-2405160</v>
      </c>
    </row>
    <row r="31" spans="1:8" ht="69" x14ac:dyDescent="0.3">
      <c r="A31" s="205"/>
      <c r="B31" s="205"/>
      <c r="C31" s="205"/>
      <c r="D31" s="205"/>
      <c r="E31" s="203">
        <v>12016</v>
      </c>
      <c r="F31" s="22" t="s">
        <v>125</v>
      </c>
      <c r="G31" s="158">
        <f t="shared" ref="G31:H31" si="8">G33</f>
        <v>0</v>
      </c>
      <c r="H31" s="158">
        <f t="shared" si="8"/>
        <v>-1196640</v>
      </c>
    </row>
    <row r="32" spans="1:8" x14ac:dyDescent="0.3">
      <c r="A32" s="205"/>
      <c r="B32" s="205"/>
      <c r="C32" s="205"/>
      <c r="D32" s="205"/>
      <c r="E32" s="204"/>
      <c r="F32" s="22" t="s">
        <v>111</v>
      </c>
      <c r="G32" s="105"/>
      <c r="H32" s="105"/>
    </row>
    <row r="33" spans="1:8" ht="34.5" x14ac:dyDescent="0.3">
      <c r="A33" s="205"/>
      <c r="B33" s="205"/>
      <c r="C33" s="205"/>
      <c r="D33" s="205"/>
      <c r="E33" s="204"/>
      <c r="F33" s="22" t="s">
        <v>131</v>
      </c>
      <c r="G33" s="159">
        <f t="shared" ref="G33:H33" si="9">G35</f>
        <v>0</v>
      </c>
      <c r="H33" s="159">
        <f t="shared" si="9"/>
        <v>-1196640</v>
      </c>
    </row>
    <row r="34" spans="1:8" ht="34.5" x14ac:dyDescent="0.3">
      <c r="A34" s="205"/>
      <c r="B34" s="205"/>
      <c r="C34" s="205"/>
      <c r="D34" s="205"/>
      <c r="E34" s="204"/>
      <c r="F34" s="22" t="s">
        <v>62</v>
      </c>
      <c r="G34" s="110"/>
      <c r="H34" s="82"/>
    </row>
    <row r="35" spans="1:8" x14ac:dyDescent="0.3">
      <c r="A35" s="205"/>
      <c r="B35" s="205"/>
      <c r="C35" s="205"/>
      <c r="D35" s="205"/>
      <c r="E35" s="204"/>
      <c r="F35" s="22" t="s">
        <v>21</v>
      </c>
      <c r="G35" s="103">
        <f t="shared" ref="G35:H36" si="10">+G36</f>
        <v>0</v>
      </c>
      <c r="H35" s="103">
        <f t="shared" si="10"/>
        <v>-1196640</v>
      </c>
    </row>
    <row r="36" spans="1:8" ht="17.25" customHeight="1" x14ac:dyDescent="0.3">
      <c r="A36" s="205"/>
      <c r="B36" s="205"/>
      <c r="C36" s="205"/>
      <c r="D36" s="205"/>
      <c r="E36" s="204"/>
      <c r="F36" s="22" t="s">
        <v>22</v>
      </c>
      <c r="G36" s="103">
        <f t="shared" si="10"/>
        <v>0</v>
      </c>
      <c r="H36" s="103">
        <f t="shared" si="10"/>
        <v>-1196640</v>
      </c>
    </row>
    <row r="37" spans="1:8" ht="34.5" x14ac:dyDescent="0.3">
      <c r="A37" s="205"/>
      <c r="B37" s="205"/>
      <c r="C37" s="205"/>
      <c r="D37" s="205"/>
      <c r="E37" s="204"/>
      <c r="F37" s="22" t="s">
        <v>134</v>
      </c>
      <c r="G37" s="103">
        <f>+G38</f>
        <v>0</v>
      </c>
      <c r="H37" s="103">
        <f>+H38</f>
        <v>-1196640</v>
      </c>
    </row>
    <row r="38" spans="1:8" ht="34.5" x14ac:dyDescent="0.3">
      <c r="A38" s="205"/>
      <c r="B38" s="205"/>
      <c r="C38" s="205"/>
      <c r="D38" s="205"/>
      <c r="E38" s="204"/>
      <c r="F38" s="94" t="s">
        <v>135</v>
      </c>
      <c r="G38" s="103">
        <f t="shared" ref="G38:H38" si="11">G39</f>
        <v>0</v>
      </c>
      <c r="H38" s="103">
        <f t="shared" si="11"/>
        <v>-1196640</v>
      </c>
    </row>
    <row r="39" spans="1:8" x14ac:dyDescent="0.3">
      <c r="A39" s="205"/>
      <c r="B39" s="205"/>
      <c r="C39" s="205"/>
      <c r="D39" s="205"/>
      <c r="E39" s="204"/>
      <c r="F39" s="22" t="s">
        <v>136</v>
      </c>
      <c r="G39" s="103"/>
      <c r="H39" s="103">
        <f>'Havelvats N1'!E25</f>
        <v>-1196640</v>
      </c>
    </row>
    <row r="40" spans="1:8" s="6" customFormat="1" x14ac:dyDescent="0.25">
      <c r="A40" s="72"/>
      <c r="B40" s="72"/>
      <c r="C40" s="72"/>
      <c r="D40" s="73"/>
      <c r="E40" s="154"/>
      <c r="F40" s="74" t="s">
        <v>52</v>
      </c>
      <c r="G40" s="104">
        <f t="shared" ref="G40:H40" si="12">+G41</f>
        <v>0</v>
      </c>
      <c r="H40" s="104">
        <f t="shared" si="12"/>
        <v>3601800</v>
      </c>
    </row>
    <row r="41" spans="1:8" s="6" customFormat="1" ht="34.5" x14ac:dyDescent="0.25">
      <c r="A41" s="218" t="s">
        <v>55</v>
      </c>
      <c r="B41" s="218"/>
      <c r="C41" s="221"/>
      <c r="D41" s="221"/>
      <c r="E41" s="221"/>
      <c r="F41" s="116" t="s">
        <v>56</v>
      </c>
      <c r="G41" s="105">
        <f t="shared" ref="G41:H41" si="13">+G43</f>
        <v>0</v>
      </c>
      <c r="H41" s="105">
        <f t="shared" si="13"/>
        <v>3601800</v>
      </c>
    </row>
    <row r="42" spans="1:8" s="6" customFormat="1" x14ac:dyDescent="0.25">
      <c r="A42" s="219"/>
      <c r="B42" s="220"/>
      <c r="C42" s="221"/>
      <c r="D42" s="221"/>
      <c r="E42" s="221"/>
      <c r="F42" s="117" t="s">
        <v>20</v>
      </c>
      <c r="G42" s="106"/>
      <c r="H42" s="76"/>
    </row>
    <row r="43" spans="1:8" s="6" customFormat="1" ht="34.5" x14ac:dyDescent="0.25">
      <c r="A43" s="219"/>
      <c r="B43" s="218" t="s">
        <v>57</v>
      </c>
      <c r="C43" s="221"/>
      <c r="D43" s="221"/>
      <c r="E43" s="221"/>
      <c r="F43" s="116" t="s">
        <v>58</v>
      </c>
      <c r="G43" s="105">
        <f t="shared" ref="G43:H43" si="14">+G45</f>
        <v>0</v>
      </c>
      <c r="H43" s="105">
        <f t="shared" si="14"/>
        <v>3601800</v>
      </c>
    </row>
    <row r="44" spans="1:8" s="6" customFormat="1" x14ac:dyDescent="0.25">
      <c r="A44" s="219"/>
      <c r="B44" s="219"/>
      <c r="C44" s="221"/>
      <c r="D44" s="221"/>
      <c r="E44" s="221"/>
      <c r="F44" s="117" t="s">
        <v>20</v>
      </c>
      <c r="G44" s="106"/>
      <c r="H44" s="76"/>
    </row>
    <row r="45" spans="1:8" s="6" customFormat="1" x14ac:dyDescent="0.25">
      <c r="A45" s="219"/>
      <c r="B45" s="219"/>
      <c r="C45" s="218" t="s">
        <v>57</v>
      </c>
      <c r="D45" s="221"/>
      <c r="E45" s="221"/>
      <c r="F45" s="118" t="s">
        <v>53</v>
      </c>
      <c r="G45" s="105">
        <f>G47</f>
        <v>0</v>
      </c>
      <c r="H45" s="105">
        <f>H47</f>
        <v>3601800</v>
      </c>
    </row>
    <row r="46" spans="1:8" s="6" customFormat="1" x14ac:dyDescent="0.25">
      <c r="A46" s="219"/>
      <c r="B46" s="219"/>
      <c r="C46" s="219"/>
      <c r="D46" s="221"/>
      <c r="E46" s="221"/>
      <c r="F46" s="117" t="s">
        <v>20</v>
      </c>
      <c r="G46" s="107"/>
      <c r="H46" s="77"/>
    </row>
    <row r="47" spans="1:8" s="6" customFormat="1" x14ac:dyDescent="0.25">
      <c r="A47" s="219"/>
      <c r="B47" s="219"/>
      <c r="C47" s="219"/>
      <c r="D47" s="221"/>
      <c r="E47" s="221"/>
      <c r="F47" s="117" t="s">
        <v>59</v>
      </c>
      <c r="G47" s="103">
        <f t="shared" ref="G47:H47" si="15">+G49</f>
        <v>0</v>
      </c>
      <c r="H47" s="103">
        <f t="shared" si="15"/>
        <v>3601800</v>
      </c>
    </row>
    <row r="48" spans="1:8" s="6" customFormat="1" ht="20.25" customHeight="1" x14ac:dyDescent="0.25">
      <c r="A48" s="219"/>
      <c r="B48" s="219"/>
      <c r="C48" s="219"/>
      <c r="D48" s="221"/>
      <c r="E48" s="221"/>
      <c r="F48" s="117" t="s">
        <v>20</v>
      </c>
      <c r="G48" s="108"/>
      <c r="H48" s="78"/>
    </row>
    <row r="49" spans="1:11" s="6" customFormat="1" x14ac:dyDescent="0.3">
      <c r="A49" s="219"/>
      <c r="B49" s="219"/>
      <c r="C49" s="219"/>
      <c r="D49" s="218" t="s">
        <v>60</v>
      </c>
      <c r="E49" s="216" t="s">
        <v>53</v>
      </c>
      <c r="F49" s="217"/>
      <c r="G49" s="105">
        <f>G51</f>
        <v>0</v>
      </c>
      <c r="H49" s="105">
        <f>H51</f>
        <v>3601800</v>
      </c>
    </row>
    <row r="50" spans="1:11" s="8" customFormat="1" ht="21" customHeight="1" x14ac:dyDescent="0.3">
      <c r="A50" s="219"/>
      <c r="B50" s="219"/>
      <c r="C50" s="219"/>
      <c r="D50" s="219"/>
      <c r="E50" s="79"/>
      <c r="F50" s="119" t="s">
        <v>20</v>
      </c>
      <c r="G50" s="109"/>
      <c r="H50" s="81"/>
      <c r="I50" s="7"/>
      <c r="J50" s="7"/>
      <c r="K50" s="7"/>
    </row>
    <row r="51" spans="1:11" s="8" customFormat="1" ht="18.75" customHeight="1" x14ac:dyDescent="0.25">
      <c r="A51" s="219"/>
      <c r="B51" s="219"/>
      <c r="C51" s="219"/>
      <c r="D51" s="219"/>
      <c r="E51" s="213">
        <v>11001</v>
      </c>
      <c r="F51" s="118" t="s">
        <v>53</v>
      </c>
      <c r="G51" s="105">
        <f t="shared" ref="G51:H51" si="16">+G53</f>
        <v>0</v>
      </c>
      <c r="H51" s="105">
        <f t="shared" si="16"/>
        <v>3601800</v>
      </c>
      <c r="I51" s="7"/>
      <c r="J51" s="7"/>
      <c r="K51" s="7"/>
    </row>
    <row r="52" spans="1:11" s="8" customFormat="1" ht="25.5" customHeight="1" x14ac:dyDescent="0.25">
      <c r="A52" s="219"/>
      <c r="B52" s="219"/>
      <c r="C52" s="219"/>
      <c r="D52" s="219"/>
      <c r="E52" s="214"/>
      <c r="F52" s="117" t="s">
        <v>39</v>
      </c>
      <c r="G52" s="110"/>
      <c r="H52" s="82"/>
      <c r="I52" s="7"/>
      <c r="J52" s="7"/>
      <c r="K52" s="7"/>
    </row>
    <row r="53" spans="1:11" s="6" customFormat="1" ht="18.75" customHeight="1" x14ac:dyDescent="0.25">
      <c r="A53" s="219"/>
      <c r="B53" s="219"/>
      <c r="C53" s="219"/>
      <c r="D53" s="219"/>
      <c r="E53" s="214"/>
      <c r="F53" s="120" t="s">
        <v>59</v>
      </c>
      <c r="G53" s="103">
        <f t="shared" ref="G53:H53" si="17">+G55</f>
        <v>0</v>
      </c>
      <c r="H53" s="103">
        <f t="shared" si="17"/>
        <v>3601800</v>
      </c>
    </row>
    <row r="54" spans="1:11" s="9" customFormat="1" ht="36.75" customHeight="1" x14ac:dyDescent="0.25">
      <c r="A54" s="219"/>
      <c r="B54" s="219"/>
      <c r="C54" s="219"/>
      <c r="D54" s="219"/>
      <c r="E54" s="214"/>
      <c r="F54" s="117" t="s">
        <v>62</v>
      </c>
      <c r="G54" s="110"/>
      <c r="H54" s="82"/>
    </row>
    <row r="55" spans="1:11" s="6" customFormat="1" ht="24" customHeight="1" x14ac:dyDescent="0.25">
      <c r="A55" s="219"/>
      <c r="B55" s="219"/>
      <c r="C55" s="219"/>
      <c r="D55" s="219"/>
      <c r="E55" s="214"/>
      <c r="F55" s="117" t="s">
        <v>21</v>
      </c>
      <c r="G55" s="103">
        <f t="shared" ref="G55:H56" si="18">+G56</f>
        <v>0</v>
      </c>
      <c r="H55" s="103">
        <f t="shared" si="18"/>
        <v>3601800</v>
      </c>
    </row>
    <row r="56" spans="1:11" s="6" customFormat="1" ht="16.899999999999999" customHeight="1" x14ac:dyDescent="0.25">
      <c r="A56" s="219"/>
      <c r="B56" s="219"/>
      <c r="C56" s="219"/>
      <c r="D56" s="219"/>
      <c r="E56" s="214"/>
      <c r="F56" s="117" t="s">
        <v>22</v>
      </c>
      <c r="G56" s="103">
        <f t="shared" si="18"/>
        <v>0</v>
      </c>
      <c r="H56" s="103">
        <f t="shared" si="18"/>
        <v>3601800</v>
      </c>
    </row>
    <row r="57" spans="1:11" s="6" customFormat="1" ht="20.25" customHeight="1" x14ac:dyDescent="0.25">
      <c r="A57" s="219"/>
      <c r="B57" s="219"/>
      <c r="C57" s="219"/>
      <c r="D57" s="219"/>
      <c r="E57" s="214"/>
      <c r="F57" s="144" t="s">
        <v>63</v>
      </c>
      <c r="G57" s="103">
        <f>+G58</f>
        <v>0</v>
      </c>
      <c r="H57" s="103">
        <f>+H58</f>
        <v>3601800</v>
      </c>
    </row>
    <row r="58" spans="1:11" s="6" customFormat="1" ht="16.899999999999999" customHeight="1" x14ac:dyDescent="0.25">
      <c r="A58" s="220"/>
      <c r="B58" s="220"/>
      <c r="C58" s="220"/>
      <c r="D58" s="220"/>
      <c r="E58" s="215"/>
      <c r="F58" s="117" t="s">
        <v>64</v>
      </c>
      <c r="G58" s="103"/>
      <c r="H58" s="103">
        <f>'Havelvats N1'!E38</f>
        <v>3601800</v>
      </c>
    </row>
  </sheetData>
  <mergeCells count="34">
    <mergeCell ref="A14:A30"/>
    <mergeCell ref="B14:B15"/>
    <mergeCell ref="E14:E19"/>
    <mergeCell ref="B16:B30"/>
    <mergeCell ref="C18:C30"/>
    <mergeCell ref="D20:D30"/>
    <mergeCell ref="E20:E21"/>
    <mergeCell ref="E22:E30"/>
    <mergeCell ref="C14:C17"/>
    <mergeCell ref="D14:D19"/>
    <mergeCell ref="E51:E58"/>
    <mergeCell ref="E49:F49"/>
    <mergeCell ref="A41:A58"/>
    <mergeCell ref="B43:B58"/>
    <mergeCell ref="C45:C58"/>
    <mergeCell ref="D49:D58"/>
    <mergeCell ref="E41:E48"/>
    <mergeCell ref="B41:B42"/>
    <mergeCell ref="C41:C44"/>
    <mergeCell ref="D41:D48"/>
    <mergeCell ref="F3:H3"/>
    <mergeCell ref="F2:H2"/>
    <mergeCell ref="F1:H1"/>
    <mergeCell ref="A5:H5"/>
    <mergeCell ref="D9:E9"/>
    <mergeCell ref="F9:F10"/>
    <mergeCell ref="A9:C9"/>
    <mergeCell ref="G8:H8"/>
    <mergeCell ref="G9:H9"/>
    <mergeCell ref="E31:E39"/>
    <mergeCell ref="A31:A39"/>
    <mergeCell ref="B31:B39"/>
    <mergeCell ref="C31:C39"/>
    <mergeCell ref="D31:D3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A41:E41 B42:E43 C44:E45 D46:E48 E50:E51 D4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"/>
  <sheetViews>
    <sheetView view="pageBreakPreview" topLeftCell="A31" zoomScale="82" zoomScaleNormal="100" zoomScaleSheetLayoutView="82" workbookViewId="0">
      <selection activeCell="C24" sqref="C24"/>
    </sheetView>
  </sheetViews>
  <sheetFormatPr defaultColWidth="9.140625" defaultRowHeight="17.25" x14ac:dyDescent="0.25"/>
  <cols>
    <col min="1" max="1" width="10.140625" style="13" customWidth="1"/>
    <col min="2" max="2" width="15.5703125" style="13" customWidth="1"/>
    <col min="3" max="4" width="49.85546875" style="21" customWidth="1"/>
    <col min="5" max="5" width="26.85546875" style="13" customWidth="1"/>
    <col min="6" max="6" width="11.140625" style="13" bestFit="1" customWidth="1"/>
    <col min="7" max="7" width="11.7109375" style="13" bestFit="1" customWidth="1"/>
    <col min="8" max="8" width="9.140625" style="13"/>
    <col min="9" max="9" width="12.140625" style="13" customWidth="1"/>
    <col min="10" max="16384" width="9.140625" style="13"/>
  </cols>
  <sheetData>
    <row r="1" spans="1:41" s="1" customFormat="1" ht="24" customHeight="1" x14ac:dyDescent="0.3">
      <c r="D1" s="225" t="s">
        <v>50</v>
      </c>
      <c r="E1" s="225"/>
      <c r="Z1" s="225"/>
      <c r="AA1" s="225"/>
      <c r="AB1" s="225"/>
    </row>
    <row r="2" spans="1:41" s="1" customFormat="1" ht="17.25" customHeight="1" x14ac:dyDescent="0.3">
      <c r="A2" s="10"/>
      <c r="B2" s="10"/>
      <c r="C2" s="10"/>
      <c r="D2" s="225" t="s">
        <v>73</v>
      </c>
      <c r="E2" s="225"/>
      <c r="W2" s="10"/>
      <c r="X2" s="10"/>
      <c r="Y2" s="225"/>
      <c r="Z2" s="225"/>
      <c r="AA2" s="225"/>
      <c r="AB2" s="225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</row>
    <row r="3" spans="1:41" s="1" customFormat="1" ht="17.25" customHeight="1" x14ac:dyDescent="0.3">
      <c r="A3" s="10"/>
      <c r="B3" s="10"/>
      <c r="C3" s="10"/>
      <c r="D3" s="225" t="s">
        <v>9</v>
      </c>
      <c r="E3" s="225"/>
      <c r="W3" s="225"/>
      <c r="X3" s="225"/>
      <c r="Y3" s="225"/>
      <c r="Z3" s="225"/>
      <c r="AA3" s="225"/>
      <c r="AB3" s="225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</row>
    <row r="4" spans="1:41" s="1" customFormat="1" x14ac:dyDescent="0.3">
      <c r="D4" s="2"/>
      <c r="E4" s="2"/>
      <c r="F4" s="2"/>
    </row>
    <row r="5" spans="1:41" s="1" customFormat="1" ht="15.75" customHeight="1" x14ac:dyDescent="0.3">
      <c r="D5" s="2"/>
      <c r="E5" s="2"/>
      <c r="F5" s="2"/>
    </row>
    <row r="6" spans="1:41" s="1" customFormat="1" ht="67.5" customHeight="1" x14ac:dyDescent="0.3">
      <c r="A6" s="234" t="s">
        <v>74</v>
      </c>
      <c r="B6" s="234"/>
      <c r="C6" s="234"/>
      <c r="D6" s="234"/>
      <c r="E6" s="234"/>
      <c r="F6" s="4"/>
    </row>
    <row r="7" spans="1:41" s="135" customFormat="1" ht="21.75" customHeight="1" x14ac:dyDescent="0.3">
      <c r="B7" s="136"/>
      <c r="C7" s="136"/>
      <c r="D7" s="136"/>
      <c r="E7" s="139" t="s">
        <v>44</v>
      </c>
      <c r="F7" s="136"/>
    </row>
    <row r="8" spans="1:41" ht="113.25" customHeight="1" x14ac:dyDescent="0.25">
      <c r="A8" s="235" t="s">
        <v>13</v>
      </c>
      <c r="B8" s="235"/>
      <c r="C8" s="236"/>
      <c r="D8" s="238" t="s">
        <v>45</v>
      </c>
      <c r="E8" s="115" t="s">
        <v>72</v>
      </c>
    </row>
    <row r="9" spans="1:41" ht="37.5" customHeight="1" x14ac:dyDescent="0.25">
      <c r="A9" s="12" t="s">
        <v>17</v>
      </c>
      <c r="B9" s="12" t="s">
        <v>18</v>
      </c>
      <c r="C9" s="237"/>
      <c r="D9" s="239"/>
      <c r="E9" s="12" t="s">
        <v>16</v>
      </c>
    </row>
    <row r="10" spans="1:41" ht="24" customHeight="1" x14ac:dyDescent="0.25">
      <c r="A10" s="240" t="s">
        <v>35</v>
      </c>
      <c r="B10" s="241"/>
      <c r="C10" s="241"/>
      <c r="D10" s="242"/>
      <c r="E10" s="121">
        <f>E11</f>
        <v>210542.89999999997</v>
      </c>
      <c r="F10" s="14"/>
    </row>
    <row r="11" spans="1:41" x14ac:dyDescent="0.25">
      <c r="A11" s="15">
        <v>1168</v>
      </c>
      <c r="B11" s="232" t="s">
        <v>71</v>
      </c>
      <c r="C11" s="233"/>
      <c r="D11" s="16"/>
      <c r="E11" s="122">
        <f>E12</f>
        <v>210542.89999999997</v>
      </c>
      <c r="F11" s="17"/>
    </row>
    <row r="12" spans="1:41" ht="50.25" customHeight="1" x14ac:dyDescent="0.25">
      <c r="A12" s="226"/>
      <c r="B12" s="145">
        <v>11013</v>
      </c>
      <c r="C12" s="24" t="s">
        <v>86</v>
      </c>
      <c r="D12" s="18" t="s">
        <v>35</v>
      </c>
      <c r="E12" s="121">
        <f>SUM(E14:E29)</f>
        <v>210542.89999999997</v>
      </c>
      <c r="F12" s="19"/>
    </row>
    <row r="13" spans="1:41" ht="33" customHeight="1" x14ac:dyDescent="0.25">
      <c r="A13" s="227"/>
      <c r="B13" s="146"/>
      <c r="C13" s="137" t="s">
        <v>76</v>
      </c>
      <c r="D13" s="127"/>
      <c r="E13" s="126"/>
      <c r="F13" s="19"/>
    </row>
    <row r="14" spans="1:41" s="20" customFormat="1" ht="39.75" customHeight="1" x14ac:dyDescent="0.25">
      <c r="A14" s="227"/>
      <c r="B14" s="146"/>
      <c r="C14" s="133" t="s">
        <v>88</v>
      </c>
      <c r="D14" s="128" t="s">
        <v>81</v>
      </c>
      <c r="E14" s="123">
        <v>15626.4</v>
      </c>
    </row>
    <row r="15" spans="1:41" ht="51" customHeight="1" x14ac:dyDescent="0.25">
      <c r="A15" s="227"/>
      <c r="B15" s="146"/>
      <c r="C15" s="132" t="s">
        <v>89</v>
      </c>
      <c r="D15" s="128" t="s">
        <v>101</v>
      </c>
      <c r="E15" s="130">
        <f>5872.8+9000</f>
        <v>14872.8</v>
      </c>
      <c r="G15" s="138"/>
    </row>
    <row r="16" spans="1:41" ht="35.25" customHeight="1" x14ac:dyDescent="0.25">
      <c r="A16" s="227"/>
      <c r="B16" s="146"/>
      <c r="C16" s="134" t="s">
        <v>90</v>
      </c>
      <c r="D16" s="128" t="s">
        <v>82</v>
      </c>
      <c r="E16" s="131">
        <v>21659.599999999999</v>
      </c>
      <c r="G16" s="14"/>
    </row>
    <row r="17" spans="1:7" ht="38.25" customHeight="1" x14ac:dyDescent="0.25">
      <c r="A17" s="227"/>
      <c r="B17" s="146"/>
      <c r="C17" s="134" t="s">
        <v>91</v>
      </c>
      <c r="D17" s="128" t="s">
        <v>82</v>
      </c>
      <c r="E17" s="131">
        <v>16049.5</v>
      </c>
      <c r="G17" s="14"/>
    </row>
    <row r="18" spans="1:7" ht="37.5" customHeight="1" x14ac:dyDescent="0.25">
      <c r="A18" s="227"/>
      <c r="B18" s="146"/>
      <c r="C18" s="132" t="s">
        <v>77</v>
      </c>
      <c r="D18" s="128" t="s">
        <v>82</v>
      </c>
      <c r="E18" s="131">
        <v>31700</v>
      </c>
      <c r="G18" s="138"/>
    </row>
    <row r="19" spans="1:7" ht="38.25" customHeight="1" x14ac:dyDescent="0.25">
      <c r="A19" s="227"/>
      <c r="B19" s="146"/>
      <c r="C19" s="132" t="s">
        <v>92</v>
      </c>
      <c r="D19" s="128" t="s">
        <v>82</v>
      </c>
      <c r="E19" s="131">
        <v>57520.800000000003</v>
      </c>
    </row>
    <row r="20" spans="1:7" ht="42" customHeight="1" x14ac:dyDescent="0.25">
      <c r="A20" s="227"/>
      <c r="B20" s="146"/>
      <c r="C20" s="133" t="s">
        <v>99</v>
      </c>
      <c r="D20" s="125" t="s">
        <v>84</v>
      </c>
      <c r="E20" s="131">
        <v>9249.6</v>
      </c>
    </row>
    <row r="21" spans="1:7" ht="36" customHeight="1" x14ac:dyDescent="0.25">
      <c r="A21" s="227"/>
      <c r="B21" s="146"/>
      <c r="C21" s="132" t="s">
        <v>78</v>
      </c>
      <c r="D21" s="128" t="s">
        <v>100</v>
      </c>
      <c r="E21" s="131">
        <v>3696</v>
      </c>
    </row>
    <row r="22" spans="1:7" ht="39" customHeight="1" x14ac:dyDescent="0.25">
      <c r="A22" s="227"/>
      <c r="B22" s="146"/>
      <c r="C22" s="132" t="s">
        <v>93</v>
      </c>
      <c r="D22" s="128" t="s">
        <v>105</v>
      </c>
      <c r="E22" s="131">
        <v>2880</v>
      </c>
    </row>
    <row r="23" spans="1:7" ht="39" customHeight="1" x14ac:dyDescent="0.25">
      <c r="A23" s="227"/>
      <c r="B23" s="146"/>
      <c r="C23" s="133" t="s">
        <v>94</v>
      </c>
      <c r="D23" s="128" t="s">
        <v>106</v>
      </c>
      <c r="E23" s="131">
        <v>3600</v>
      </c>
    </row>
    <row r="24" spans="1:7" ht="39" customHeight="1" x14ac:dyDescent="0.25">
      <c r="A24" s="227"/>
      <c r="B24" s="146"/>
      <c r="C24" s="133" t="s">
        <v>95</v>
      </c>
      <c r="D24" s="128" t="s">
        <v>82</v>
      </c>
      <c r="E24" s="129">
        <v>6068.4</v>
      </c>
    </row>
    <row r="25" spans="1:7" ht="39" customHeight="1" x14ac:dyDescent="0.25">
      <c r="A25" s="227"/>
      <c r="B25" s="146"/>
      <c r="C25" s="132" t="s">
        <v>96</v>
      </c>
      <c r="D25" s="128" t="s">
        <v>81</v>
      </c>
      <c r="E25" s="129">
        <v>674.4</v>
      </c>
    </row>
    <row r="26" spans="1:7" ht="43.5" customHeight="1" x14ac:dyDescent="0.25">
      <c r="A26" s="227"/>
      <c r="B26" s="146"/>
      <c r="C26" s="132" t="s">
        <v>97</v>
      </c>
      <c r="D26" s="128" t="s">
        <v>104</v>
      </c>
      <c r="E26" s="131">
        <v>15840</v>
      </c>
    </row>
    <row r="27" spans="1:7" ht="63" customHeight="1" x14ac:dyDescent="0.25">
      <c r="A27" s="227"/>
      <c r="B27" s="231"/>
      <c r="C27" s="132" t="s">
        <v>98</v>
      </c>
      <c r="D27" s="128" t="s">
        <v>83</v>
      </c>
      <c r="E27" s="131">
        <v>348</v>
      </c>
    </row>
    <row r="28" spans="1:7" ht="36.75" customHeight="1" x14ac:dyDescent="0.25">
      <c r="A28" s="227"/>
      <c r="B28" s="231"/>
      <c r="C28" s="133" t="s">
        <v>79</v>
      </c>
      <c r="D28" s="128" t="s">
        <v>102</v>
      </c>
      <c r="E28" s="129">
        <v>5141.3999999999996</v>
      </c>
    </row>
    <row r="29" spans="1:7" ht="24.75" customHeight="1" x14ac:dyDescent="0.25">
      <c r="A29" s="227"/>
      <c r="B29" s="142"/>
      <c r="C29" s="133" t="s">
        <v>80</v>
      </c>
      <c r="D29" s="125" t="s">
        <v>103</v>
      </c>
      <c r="E29" s="131">
        <v>5616</v>
      </c>
    </row>
    <row r="30" spans="1:7" ht="36" customHeight="1" x14ac:dyDescent="0.25">
      <c r="A30" s="227"/>
      <c r="B30" s="143">
        <v>32005</v>
      </c>
      <c r="C30" s="24" t="s">
        <v>85</v>
      </c>
      <c r="D30" s="18" t="s">
        <v>35</v>
      </c>
      <c r="E30" s="121">
        <f>SUM(E32:E47)</f>
        <v>30000</v>
      </c>
    </row>
    <row r="31" spans="1:7" ht="27" x14ac:dyDescent="0.25">
      <c r="A31" s="227"/>
      <c r="B31" s="229"/>
      <c r="C31" s="137" t="s">
        <v>76</v>
      </c>
      <c r="D31" s="127"/>
      <c r="E31" s="126"/>
    </row>
    <row r="32" spans="1:7" ht="36" customHeight="1" x14ac:dyDescent="0.25">
      <c r="A32" s="228"/>
      <c r="B32" s="230"/>
      <c r="C32" s="133" t="s">
        <v>85</v>
      </c>
      <c r="D32" s="128" t="s">
        <v>100</v>
      </c>
      <c r="E32" s="131">
        <v>30000</v>
      </c>
    </row>
    <row r="33" ht="39.75" customHeight="1" x14ac:dyDescent="0.25"/>
  </sheetData>
  <mergeCells count="15">
    <mergeCell ref="A12:A32"/>
    <mergeCell ref="B31:B32"/>
    <mergeCell ref="B27:B28"/>
    <mergeCell ref="B11:C11"/>
    <mergeCell ref="D1:E1"/>
    <mergeCell ref="A6:E6"/>
    <mergeCell ref="A8:B8"/>
    <mergeCell ref="C8:C9"/>
    <mergeCell ref="D8:D9"/>
    <mergeCell ref="A10:D10"/>
    <mergeCell ref="Z1:AB1"/>
    <mergeCell ref="D2:E2"/>
    <mergeCell ref="Y2:AB2"/>
    <mergeCell ref="D3:E3"/>
    <mergeCell ref="W3:AB3"/>
  </mergeCells>
  <pageMargins left="0.70866141732283505" right="0.70866141732283505" top="0.74803149606299202" bottom="0.74803149606299202" header="0.31496062992126" footer="0.31496062992126"/>
  <pageSetup paperSize="9" scale="57" fitToHeight="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view="pageBreakPreview" zoomScaleNormal="90" zoomScaleSheetLayoutView="100" workbookViewId="0">
      <selection activeCell="D46" sqref="D46:E46"/>
    </sheetView>
  </sheetViews>
  <sheetFormatPr defaultColWidth="9.140625" defaultRowHeight="17.25" x14ac:dyDescent="0.3"/>
  <cols>
    <col min="1" max="1" width="5.28515625" style="28" customWidth="1"/>
    <col min="2" max="2" width="27.140625" style="28" customWidth="1"/>
    <col min="3" max="3" width="73.28515625" style="28" customWidth="1"/>
    <col min="4" max="4" width="15.42578125" style="30" customWidth="1"/>
    <col min="5" max="5" width="19.140625" style="30" customWidth="1"/>
    <col min="6" max="6" width="20.140625" style="30" customWidth="1"/>
    <col min="7" max="7" width="22" style="28" customWidth="1"/>
    <col min="8" max="16384" width="9.140625" style="28"/>
  </cols>
  <sheetData>
    <row r="1" spans="1:6" ht="37.5" customHeight="1" x14ac:dyDescent="0.3">
      <c r="A1" s="244" t="s">
        <v>132</v>
      </c>
      <c r="B1" s="244"/>
      <c r="C1" s="244"/>
      <c r="D1" s="244"/>
      <c r="E1" s="244"/>
      <c r="F1" s="100"/>
    </row>
    <row r="2" spans="1:6" ht="17.25" customHeight="1" x14ac:dyDescent="0.3">
      <c r="A2" s="244" t="s">
        <v>73</v>
      </c>
      <c r="B2" s="244"/>
      <c r="C2" s="244"/>
      <c r="D2" s="244"/>
      <c r="E2" s="244"/>
      <c r="F2" s="100"/>
    </row>
    <row r="3" spans="1:6" ht="17.25" customHeight="1" x14ac:dyDescent="0.3">
      <c r="A3" s="244" t="s">
        <v>9</v>
      </c>
      <c r="B3" s="244"/>
      <c r="C3" s="244"/>
      <c r="D3" s="244"/>
      <c r="E3" s="244"/>
      <c r="F3" s="100"/>
    </row>
    <row r="5" spans="1:6" ht="59.25" customHeight="1" x14ac:dyDescent="0.3">
      <c r="A5" s="29"/>
      <c r="B5" s="245" t="s">
        <v>113</v>
      </c>
      <c r="C5" s="245"/>
      <c r="D5" s="245"/>
      <c r="E5" s="245"/>
      <c r="F5" s="29"/>
    </row>
    <row r="6" spans="1:6" ht="23.25" customHeight="1" x14ac:dyDescent="0.3"/>
    <row r="7" spans="1:6" ht="21.75" customHeight="1" x14ac:dyDescent="0.3">
      <c r="A7" s="243" t="s">
        <v>51</v>
      </c>
      <c r="B7" s="243"/>
      <c r="C7" s="243"/>
      <c r="D7" s="243"/>
      <c r="E7" s="243"/>
      <c r="F7" s="99"/>
    </row>
    <row r="8" spans="1:6" ht="38.65" customHeight="1" x14ac:dyDescent="0.3">
      <c r="C8" s="152" t="s">
        <v>46</v>
      </c>
      <c r="D8" s="150"/>
      <c r="E8" s="32"/>
      <c r="F8" s="32"/>
    </row>
    <row r="9" spans="1:6" x14ac:dyDescent="0.3">
      <c r="B9" s="84" t="s">
        <v>118</v>
      </c>
      <c r="C9" s="95"/>
      <c r="D9" s="151"/>
      <c r="E9" s="28"/>
      <c r="F9" s="28"/>
    </row>
    <row r="10" spans="1:6" s="33" customFormat="1" ht="13.5" customHeight="1" x14ac:dyDescent="0.3">
      <c r="B10" s="34"/>
      <c r="C10" s="34"/>
      <c r="D10" s="35"/>
      <c r="E10" s="35"/>
      <c r="F10" s="35"/>
    </row>
    <row r="11" spans="1:6" x14ac:dyDescent="0.3">
      <c r="B11" s="7"/>
      <c r="C11" s="67"/>
      <c r="D11" s="64"/>
      <c r="E11" s="64"/>
      <c r="F11" s="64"/>
    </row>
    <row r="12" spans="1:6" x14ac:dyDescent="0.3">
      <c r="B12" s="36" t="s">
        <v>1</v>
      </c>
      <c r="C12" s="65" t="s">
        <v>2</v>
      </c>
      <c r="D12" s="64"/>
      <c r="E12" s="64"/>
      <c r="F12" s="64"/>
    </row>
    <row r="13" spans="1:6" x14ac:dyDescent="0.3">
      <c r="B13" s="37">
        <v>1146</v>
      </c>
      <c r="C13" s="22" t="s">
        <v>119</v>
      </c>
      <c r="D13" s="64"/>
      <c r="E13" s="64"/>
      <c r="F13" s="64"/>
    </row>
    <row r="14" spans="1:6" ht="26.25" customHeight="1" x14ac:dyDescent="0.3">
      <c r="F14" s="63"/>
    </row>
    <row r="15" spans="1:6" s="38" customFormat="1" x14ac:dyDescent="0.3">
      <c r="B15" s="254" t="s">
        <v>3</v>
      </c>
      <c r="C15" s="255"/>
      <c r="D15" s="162"/>
      <c r="E15" s="163"/>
    </row>
    <row r="16" spans="1:6" s="38" customFormat="1" ht="66" customHeight="1" x14ac:dyDescent="0.3">
      <c r="B16" s="39" t="s">
        <v>4</v>
      </c>
      <c r="C16" s="27">
        <v>1146</v>
      </c>
      <c r="D16" s="189" t="s">
        <v>70</v>
      </c>
      <c r="E16" s="190"/>
      <c r="F16" s="34"/>
    </row>
    <row r="17" spans="2:7" s="38" customFormat="1" x14ac:dyDescent="0.3">
      <c r="B17" s="39" t="s">
        <v>5</v>
      </c>
      <c r="C17" s="27">
        <v>12015</v>
      </c>
      <c r="D17" s="97" t="s">
        <v>11</v>
      </c>
      <c r="E17" s="97" t="s">
        <v>12</v>
      </c>
      <c r="F17" s="34"/>
    </row>
    <row r="18" spans="2:7" s="38" customFormat="1" ht="73.5" customHeight="1" x14ac:dyDescent="0.3">
      <c r="B18" s="39" t="s">
        <v>6</v>
      </c>
      <c r="C18" s="69" t="s">
        <v>147</v>
      </c>
      <c r="D18" s="256"/>
      <c r="E18" s="256"/>
    </row>
    <row r="19" spans="2:7" s="38" customFormat="1" ht="81" customHeight="1" x14ac:dyDescent="0.3">
      <c r="B19" s="39" t="s">
        <v>10</v>
      </c>
      <c r="C19" s="69" t="s">
        <v>137</v>
      </c>
      <c r="D19" s="193"/>
      <c r="E19" s="193"/>
    </row>
    <row r="20" spans="2:7" s="38" customFormat="1" ht="39" customHeight="1" x14ac:dyDescent="0.3">
      <c r="B20" s="39" t="s">
        <v>7</v>
      </c>
      <c r="C20" s="27" t="s">
        <v>138</v>
      </c>
      <c r="D20" s="193"/>
      <c r="E20" s="193"/>
    </row>
    <row r="21" spans="2:7" s="38" customFormat="1" ht="71.25" customHeight="1" x14ac:dyDescent="0.3">
      <c r="B21" s="40" t="s">
        <v>139</v>
      </c>
      <c r="C21" s="27" t="s">
        <v>140</v>
      </c>
      <c r="D21" s="193"/>
      <c r="E21" s="193"/>
    </row>
    <row r="22" spans="2:7" s="38" customFormat="1" ht="21.75" customHeight="1" x14ac:dyDescent="0.3">
      <c r="B22" s="248" t="s">
        <v>0</v>
      </c>
      <c r="C22" s="249"/>
      <c r="D22" s="194"/>
      <c r="E22" s="194"/>
    </row>
    <row r="23" spans="2:7" s="38" customFormat="1" ht="17.25" customHeight="1" x14ac:dyDescent="0.3">
      <c r="B23" s="252" t="s">
        <v>141</v>
      </c>
      <c r="C23" s="253"/>
      <c r="D23" s="168"/>
      <c r="E23" s="168">
        <v>-3773</v>
      </c>
    </row>
    <row r="24" spans="2:7" s="38" customFormat="1" x14ac:dyDescent="0.3">
      <c r="B24" s="41" t="s">
        <v>8</v>
      </c>
      <c r="C24" s="41"/>
      <c r="D24" s="112"/>
      <c r="E24" s="112">
        <f>+'Havelvats N1'!E19</f>
        <v>-2405160</v>
      </c>
      <c r="F24" s="93"/>
    </row>
    <row r="25" spans="2:7" s="38" customFormat="1" x14ac:dyDescent="0.3">
      <c r="B25" s="92"/>
      <c r="C25" s="92"/>
      <c r="D25" s="93"/>
      <c r="E25" s="93"/>
      <c r="F25" s="99"/>
      <c r="G25" s="28"/>
    </row>
    <row r="26" spans="2:7" s="38" customFormat="1" x14ac:dyDescent="0.3">
      <c r="B26" s="254" t="s">
        <v>3</v>
      </c>
      <c r="C26" s="255"/>
      <c r="D26" s="162"/>
      <c r="E26" s="163"/>
    </row>
    <row r="27" spans="2:7" s="38" customFormat="1" ht="66" customHeight="1" x14ac:dyDescent="0.3">
      <c r="B27" s="39" t="s">
        <v>4</v>
      </c>
      <c r="C27" s="27">
        <v>1146</v>
      </c>
      <c r="D27" s="189" t="s">
        <v>70</v>
      </c>
      <c r="E27" s="190"/>
      <c r="F27" s="34"/>
    </row>
    <row r="28" spans="2:7" s="38" customFormat="1" x14ac:dyDescent="0.3">
      <c r="B28" s="39" t="s">
        <v>5</v>
      </c>
      <c r="C28" s="27">
        <v>12016</v>
      </c>
      <c r="D28" s="97" t="s">
        <v>11</v>
      </c>
      <c r="E28" s="97" t="s">
        <v>12</v>
      </c>
      <c r="F28" s="34"/>
    </row>
    <row r="29" spans="2:7" s="38" customFormat="1" ht="73.5" customHeight="1" x14ac:dyDescent="0.3">
      <c r="B29" s="39" t="s">
        <v>6</v>
      </c>
      <c r="C29" s="69" t="s">
        <v>142</v>
      </c>
      <c r="D29" s="256"/>
      <c r="E29" s="256"/>
    </row>
    <row r="30" spans="2:7" s="38" customFormat="1" ht="65.25" customHeight="1" x14ac:dyDescent="0.3">
      <c r="B30" s="39" t="s">
        <v>10</v>
      </c>
      <c r="C30" s="69" t="s">
        <v>143</v>
      </c>
      <c r="D30" s="193"/>
      <c r="E30" s="193"/>
    </row>
    <row r="31" spans="2:7" s="38" customFormat="1" ht="39" customHeight="1" x14ac:dyDescent="0.3">
      <c r="B31" s="39" t="s">
        <v>7</v>
      </c>
      <c r="C31" s="27" t="s">
        <v>138</v>
      </c>
      <c r="D31" s="193"/>
      <c r="E31" s="193"/>
    </row>
    <row r="32" spans="2:7" s="38" customFormat="1" ht="71.25" customHeight="1" x14ac:dyDescent="0.3">
      <c r="B32" s="40" t="s">
        <v>139</v>
      </c>
      <c r="C32" s="27" t="s">
        <v>144</v>
      </c>
      <c r="D32" s="193"/>
      <c r="E32" s="193"/>
    </row>
    <row r="33" spans="1:7" s="38" customFormat="1" ht="21.75" customHeight="1" x14ac:dyDescent="0.3">
      <c r="B33" s="248" t="s">
        <v>0</v>
      </c>
      <c r="C33" s="249"/>
      <c r="D33" s="194"/>
      <c r="E33" s="194"/>
    </row>
    <row r="34" spans="1:7" s="38" customFormat="1" ht="17.25" customHeight="1" x14ac:dyDescent="0.3">
      <c r="B34" s="252" t="s">
        <v>145</v>
      </c>
      <c r="C34" s="253"/>
      <c r="D34" s="168"/>
      <c r="E34" s="168">
        <v>-1136</v>
      </c>
    </row>
    <row r="35" spans="1:7" s="38" customFormat="1" x14ac:dyDescent="0.3">
      <c r="B35" s="41" t="s">
        <v>8</v>
      </c>
      <c r="C35" s="41"/>
      <c r="D35" s="112"/>
      <c r="E35" s="112">
        <f>'Havelvats N1'!E25</f>
        <v>-1196640</v>
      </c>
      <c r="F35" s="93"/>
    </row>
    <row r="36" spans="1:7" s="38" customFormat="1" x14ac:dyDescent="0.3">
      <c r="B36" s="140"/>
      <c r="C36" s="140"/>
      <c r="D36" s="140"/>
      <c r="E36" s="140"/>
      <c r="F36" s="161"/>
      <c r="G36" s="28"/>
    </row>
    <row r="37" spans="1:7" s="38" customFormat="1" ht="18" customHeight="1" x14ac:dyDescent="0.3">
      <c r="C37" s="161"/>
      <c r="D37" s="161"/>
      <c r="E37" s="161" t="s">
        <v>69</v>
      </c>
      <c r="F37" s="30"/>
      <c r="G37" s="28"/>
    </row>
    <row r="38" spans="1:7" ht="17.25" customHeight="1" x14ac:dyDescent="0.3">
      <c r="A38" s="140"/>
      <c r="C38" s="31" t="s">
        <v>65</v>
      </c>
      <c r="D38" s="32"/>
      <c r="E38" s="32"/>
      <c r="F38" s="85"/>
    </row>
    <row r="39" spans="1:7" ht="17.25" customHeight="1" x14ac:dyDescent="0.3">
      <c r="A39" s="140"/>
      <c r="B39" s="153" t="s">
        <v>118</v>
      </c>
      <c r="C39" s="153"/>
      <c r="D39" s="151"/>
      <c r="E39" s="85"/>
      <c r="F39" s="35"/>
    </row>
    <row r="40" spans="1:7" x14ac:dyDescent="0.3">
      <c r="A40" s="140"/>
      <c r="B40" s="34"/>
      <c r="C40" s="34"/>
      <c r="D40" s="35"/>
      <c r="E40" s="35"/>
      <c r="F40" s="63"/>
    </row>
    <row r="41" spans="1:7" ht="17.25" customHeight="1" x14ac:dyDescent="0.3">
      <c r="A41" s="140"/>
      <c r="B41" s="34"/>
      <c r="C41" s="34"/>
      <c r="D41" s="63"/>
      <c r="E41" s="63"/>
      <c r="F41" s="63"/>
    </row>
    <row r="42" spans="1:7" ht="17.25" customHeight="1" x14ac:dyDescent="0.3">
      <c r="A42" s="140"/>
      <c r="B42" s="65" t="s">
        <v>1</v>
      </c>
      <c r="C42" s="65" t="s">
        <v>2</v>
      </c>
      <c r="D42" s="63"/>
      <c r="E42" s="63"/>
      <c r="F42" s="64"/>
    </row>
    <row r="43" spans="1:7" x14ac:dyDescent="0.3">
      <c r="A43" s="140"/>
      <c r="B43" s="141">
        <v>1139</v>
      </c>
      <c r="C43" s="66" t="s">
        <v>61</v>
      </c>
      <c r="D43" s="64"/>
      <c r="E43" s="64"/>
      <c r="F43" s="98"/>
    </row>
    <row r="44" spans="1:7" x14ac:dyDescent="0.3">
      <c r="A44" s="175"/>
      <c r="B44" s="174"/>
      <c r="C44" s="179"/>
      <c r="D44" s="64"/>
      <c r="E44" s="64"/>
      <c r="F44" s="98"/>
    </row>
    <row r="45" spans="1:7" ht="43.5" customHeight="1" x14ac:dyDescent="0.3">
      <c r="A45" s="140"/>
      <c r="B45" s="250" t="s">
        <v>3</v>
      </c>
      <c r="C45" s="251"/>
      <c r="D45" s="98"/>
      <c r="E45" s="98"/>
      <c r="F45" s="28"/>
    </row>
    <row r="46" spans="1:7" ht="72" customHeight="1" x14ac:dyDescent="0.3">
      <c r="A46" s="140"/>
      <c r="B46" s="86" t="s">
        <v>4</v>
      </c>
      <c r="C46" s="69">
        <v>1139</v>
      </c>
      <c r="D46" s="189" t="s">
        <v>148</v>
      </c>
      <c r="E46" s="190"/>
      <c r="F46" s="28"/>
    </row>
    <row r="47" spans="1:7" ht="28.5" customHeight="1" x14ac:dyDescent="0.3">
      <c r="A47" s="140"/>
      <c r="B47" s="87" t="s">
        <v>5</v>
      </c>
      <c r="C47" s="88">
        <v>11001</v>
      </c>
      <c r="D47" s="97" t="s">
        <v>11</v>
      </c>
      <c r="E47" s="97" t="s">
        <v>12</v>
      </c>
      <c r="F47" s="28"/>
    </row>
    <row r="48" spans="1:7" ht="36.75" customHeight="1" x14ac:dyDescent="0.3">
      <c r="A48" s="140"/>
      <c r="B48" s="87" t="s">
        <v>6</v>
      </c>
      <c r="C48" s="69" t="s">
        <v>61</v>
      </c>
      <c r="D48" s="124"/>
      <c r="E48" s="124"/>
      <c r="F48" s="28"/>
    </row>
    <row r="49" spans="1:6" ht="101.25" customHeight="1" x14ac:dyDescent="0.3">
      <c r="A49" s="140"/>
      <c r="B49" s="87" t="s">
        <v>10</v>
      </c>
      <c r="C49" s="69" t="s">
        <v>66</v>
      </c>
      <c r="D49" s="124"/>
      <c r="E49" s="124"/>
      <c r="F49" s="38"/>
    </row>
    <row r="50" spans="1:6" ht="17.25" customHeight="1" x14ac:dyDescent="0.3">
      <c r="A50" s="140"/>
      <c r="B50" s="87" t="s">
        <v>7</v>
      </c>
      <c r="C50" s="88" t="s">
        <v>67</v>
      </c>
      <c r="D50" s="124"/>
      <c r="E50" s="124"/>
      <c r="F50" s="28"/>
    </row>
    <row r="51" spans="1:6" ht="51.75" x14ac:dyDescent="0.3">
      <c r="B51" s="89" t="s">
        <v>68</v>
      </c>
      <c r="C51" s="69" t="s">
        <v>65</v>
      </c>
      <c r="D51" s="124"/>
      <c r="E51" s="124"/>
      <c r="F51" s="28"/>
    </row>
    <row r="52" spans="1:6" x14ac:dyDescent="0.3">
      <c r="B52" s="90"/>
      <c r="C52" s="91" t="s">
        <v>0</v>
      </c>
      <c r="D52" s="124"/>
      <c r="E52" s="124"/>
      <c r="F52" s="28"/>
    </row>
    <row r="53" spans="1:6" ht="17.25" customHeight="1" x14ac:dyDescent="0.3">
      <c r="B53" s="246" t="s">
        <v>8</v>
      </c>
      <c r="C53" s="247"/>
      <c r="D53" s="111"/>
      <c r="E53" s="111">
        <f>'Havelvats N1'!E38</f>
        <v>3601800</v>
      </c>
    </row>
    <row r="54" spans="1:6" ht="32.25" customHeight="1" x14ac:dyDescent="0.3"/>
    <row r="55" spans="1:6" ht="17.25" customHeight="1" x14ac:dyDescent="0.3"/>
    <row r="56" spans="1:6" ht="17.25" customHeight="1" x14ac:dyDescent="0.3"/>
    <row r="59" spans="1:6" x14ac:dyDescent="0.3">
      <c r="A59" s="38"/>
    </row>
  </sheetData>
  <mergeCells count="20">
    <mergeCell ref="D27:E27"/>
    <mergeCell ref="D46:E46"/>
    <mergeCell ref="B15:C15"/>
    <mergeCell ref="D18:D22"/>
    <mergeCell ref="E18:E22"/>
    <mergeCell ref="D29:D33"/>
    <mergeCell ref="E29:E33"/>
    <mergeCell ref="D16:E16"/>
    <mergeCell ref="B53:C53"/>
    <mergeCell ref="B22:C22"/>
    <mergeCell ref="B45:C45"/>
    <mergeCell ref="B23:C23"/>
    <mergeCell ref="B34:C34"/>
    <mergeCell ref="B26:C26"/>
    <mergeCell ref="B33:C33"/>
    <mergeCell ref="A7:E7"/>
    <mergeCell ref="A3:E3"/>
    <mergeCell ref="A2:E2"/>
    <mergeCell ref="A1:E1"/>
    <mergeCell ref="B5:E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view="pageBreakPreview" topLeftCell="A34" zoomScaleNormal="100" zoomScaleSheetLayoutView="100" workbookViewId="0">
      <selection activeCell="C15" sqref="C15"/>
    </sheetView>
  </sheetViews>
  <sheetFormatPr defaultColWidth="9.140625" defaultRowHeight="17.25" x14ac:dyDescent="0.3"/>
  <cols>
    <col min="1" max="1" width="5.28515625" style="28" customWidth="1"/>
    <col min="2" max="2" width="29.140625" style="28" customWidth="1"/>
    <col min="3" max="3" width="74.28515625" style="28" customWidth="1"/>
    <col min="4" max="4" width="20.140625" style="30" customWidth="1"/>
    <col min="5" max="5" width="18.140625" style="30" customWidth="1"/>
    <col min="6" max="6" width="14.5703125" style="30" customWidth="1"/>
    <col min="7" max="7" width="14.5703125" style="28" customWidth="1"/>
    <col min="8" max="16384" width="9.140625" style="28"/>
  </cols>
  <sheetData>
    <row r="1" spans="1:6" ht="37.5" customHeight="1" x14ac:dyDescent="0.3">
      <c r="E1" s="96" t="s">
        <v>43</v>
      </c>
      <c r="F1" s="100"/>
    </row>
    <row r="2" spans="1:6" ht="17.25" customHeight="1" x14ac:dyDescent="0.3">
      <c r="C2" s="244" t="s">
        <v>73</v>
      </c>
      <c r="D2" s="244"/>
      <c r="E2" s="244"/>
      <c r="F2" s="100"/>
    </row>
    <row r="3" spans="1:6" ht="17.25" customHeight="1" x14ac:dyDescent="0.3">
      <c r="C3" s="244" t="s">
        <v>9</v>
      </c>
      <c r="D3" s="244"/>
      <c r="E3" s="244"/>
      <c r="F3" s="100"/>
    </row>
    <row r="5" spans="1:6" ht="59.25" customHeight="1" x14ac:dyDescent="0.3">
      <c r="A5" s="29"/>
      <c r="B5" s="245" t="s">
        <v>114</v>
      </c>
      <c r="C5" s="245"/>
      <c r="D5" s="245"/>
      <c r="E5" s="245"/>
      <c r="F5" s="29"/>
    </row>
    <row r="6" spans="1:6" ht="23.25" customHeight="1" x14ac:dyDescent="0.3"/>
    <row r="7" spans="1:6" ht="21.75" customHeight="1" x14ac:dyDescent="0.3">
      <c r="A7" s="243" t="s">
        <v>87</v>
      </c>
      <c r="B7" s="243"/>
      <c r="C7" s="243"/>
      <c r="D7" s="243"/>
      <c r="E7" s="243"/>
      <c r="F7" s="99"/>
    </row>
    <row r="8" spans="1:6" ht="38.65" customHeight="1" x14ac:dyDescent="0.3">
      <c r="C8" s="83" t="s">
        <v>46</v>
      </c>
      <c r="D8" s="150"/>
      <c r="E8" s="32"/>
      <c r="F8" s="32"/>
    </row>
    <row r="9" spans="1:6" x14ac:dyDescent="0.3">
      <c r="B9" s="84" t="s">
        <v>117</v>
      </c>
      <c r="C9" s="95"/>
      <c r="D9" s="151"/>
      <c r="E9" s="28"/>
      <c r="F9" s="28"/>
    </row>
    <row r="10" spans="1:6" x14ac:dyDescent="0.3">
      <c r="B10" s="84"/>
      <c r="C10" s="95"/>
      <c r="D10" s="151"/>
      <c r="E10" s="28"/>
      <c r="F10" s="28"/>
    </row>
    <row r="11" spans="1:6" x14ac:dyDescent="0.3">
      <c r="B11" s="36" t="s">
        <v>1</v>
      </c>
      <c r="C11" s="65" t="s">
        <v>2</v>
      </c>
      <c r="D11" s="64"/>
      <c r="E11" s="64"/>
      <c r="F11" s="64"/>
    </row>
    <row r="12" spans="1:6" x14ac:dyDescent="0.3">
      <c r="B12" s="37">
        <v>1146</v>
      </c>
      <c r="C12" s="22" t="s">
        <v>119</v>
      </c>
      <c r="D12" s="64"/>
      <c r="E12" s="64"/>
      <c r="F12" s="64"/>
    </row>
    <row r="13" spans="1:6" s="33" customFormat="1" x14ac:dyDescent="0.3">
      <c r="B13" s="34"/>
      <c r="C13" s="34"/>
      <c r="D13" s="35"/>
      <c r="E13" s="35"/>
      <c r="F13" s="35"/>
    </row>
    <row r="14" spans="1:6" s="38" customFormat="1" x14ac:dyDescent="0.3">
      <c r="B14" s="254" t="s">
        <v>3</v>
      </c>
      <c r="C14" s="255"/>
      <c r="D14" s="162"/>
      <c r="E14" s="163"/>
    </row>
    <row r="15" spans="1:6" s="38" customFormat="1" ht="66" customHeight="1" x14ac:dyDescent="0.3">
      <c r="B15" s="39" t="s">
        <v>4</v>
      </c>
      <c r="C15" s="27">
        <v>1146</v>
      </c>
      <c r="D15" s="189" t="s">
        <v>70</v>
      </c>
      <c r="E15" s="190"/>
      <c r="F15" s="34"/>
    </row>
    <row r="16" spans="1:6" s="38" customFormat="1" x14ac:dyDescent="0.3">
      <c r="B16" s="39" t="s">
        <v>5</v>
      </c>
      <c r="C16" s="27">
        <v>12015</v>
      </c>
      <c r="D16" s="97" t="s">
        <v>11</v>
      </c>
      <c r="E16" s="97" t="s">
        <v>12</v>
      </c>
      <c r="F16" s="34"/>
    </row>
    <row r="17" spans="2:7" s="38" customFormat="1" ht="73.5" customHeight="1" x14ac:dyDescent="0.3">
      <c r="B17" s="39" t="s">
        <v>6</v>
      </c>
      <c r="C17" s="69" t="s">
        <v>147</v>
      </c>
      <c r="D17" s="256"/>
      <c r="E17" s="256"/>
    </row>
    <row r="18" spans="2:7" s="38" customFormat="1" ht="74.25" customHeight="1" x14ac:dyDescent="0.3">
      <c r="B18" s="39" t="s">
        <v>10</v>
      </c>
      <c r="C18" s="69" t="s">
        <v>137</v>
      </c>
      <c r="D18" s="193"/>
      <c r="E18" s="193"/>
    </row>
    <row r="19" spans="2:7" s="38" customFormat="1" ht="39" customHeight="1" x14ac:dyDescent="0.3">
      <c r="B19" s="39" t="s">
        <v>7</v>
      </c>
      <c r="C19" s="27" t="s">
        <v>138</v>
      </c>
      <c r="D19" s="193"/>
      <c r="E19" s="193"/>
    </row>
    <row r="20" spans="2:7" s="38" customFormat="1" ht="71.25" customHeight="1" x14ac:dyDescent="0.3">
      <c r="B20" s="40" t="s">
        <v>139</v>
      </c>
      <c r="C20" s="27" t="s">
        <v>140</v>
      </c>
      <c r="D20" s="193"/>
      <c r="E20" s="193"/>
    </row>
    <row r="21" spans="2:7" s="38" customFormat="1" ht="21.75" customHeight="1" x14ac:dyDescent="0.3">
      <c r="B21" s="248" t="s">
        <v>0</v>
      </c>
      <c r="C21" s="249"/>
      <c r="D21" s="194"/>
      <c r="E21" s="194"/>
    </row>
    <row r="22" spans="2:7" s="38" customFormat="1" ht="17.25" customHeight="1" x14ac:dyDescent="0.3">
      <c r="B22" s="252" t="s">
        <v>141</v>
      </c>
      <c r="C22" s="253"/>
      <c r="D22" s="168"/>
      <c r="E22" s="168">
        <v>-3773</v>
      </c>
    </row>
    <row r="23" spans="2:7" s="38" customFormat="1" x14ac:dyDescent="0.3">
      <c r="B23" s="41" t="s">
        <v>8</v>
      </c>
      <c r="C23" s="41"/>
      <c r="D23" s="112"/>
      <c r="E23" s="112">
        <f>'Havelvats N1'!E19</f>
        <v>-2405160</v>
      </c>
      <c r="F23" s="93"/>
    </row>
    <row r="24" spans="2:7" s="38" customFormat="1" x14ac:dyDescent="0.3">
      <c r="B24" s="92"/>
      <c r="C24" s="92"/>
      <c r="D24" s="93"/>
      <c r="E24" s="93"/>
      <c r="F24" s="99"/>
      <c r="G24" s="28"/>
    </row>
    <row r="25" spans="2:7" s="38" customFormat="1" x14ac:dyDescent="0.3">
      <c r="B25" s="254" t="s">
        <v>3</v>
      </c>
      <c r="C25" s="255"/>
      <c r="D25" s="162"/>
      <c r="E25" s="163"/>
    </row>
    <row r="26" spans="2:7" s="38" customFormat="1" ht="66" customHeight="1" x14ac:dyDescent="0.3">
      <c r="B26" s="39" t="s">
        <v>4</v>
      </c>
      <c r="C26" s="27">
        <v>1146</v>
      </c>
      <c r="D26" s="189" t="s">
        <v>70</v>
      </c>
      <c r="E26" s="190"/>
      <c r="F26" s="34"/>
    </row>
    <row r="27" spans="2:7" s="38" customFormat="1" x14ac:dyDescent="0.3">
      <c r="B27" s="39" t="s">
        <v>5</v>
      </c>
      <c r="C27" s="27">
        <v>12016</v>
      </c>
      <c r="D27" s="97" t="s">
        <v>11</v>
      </c>
      <c r="E27" s="97" t="s">
        <v>12</v>
      </c>
      <c r="F27" s="34"/>
    </row>
    <row r="28" spans="2:7" s="38" customFormat="1" ht="73.5" customHeight="1" x14ac:dyDescent="0.3">
      <c r="B28" s="39" t="s">
        <v>6</v>
      </c>
      <c r="C28" s="69" t="s">
        <v>142</v>
      </c>
      <c r="D28" s="256"/>
      <c r="E28" s="256"/>
    </row>
    <row r="29" spans="2:7" s="38" customFormat="1" ht="65.25" customHeight="1" x14ac:dyDescent="0.3">
      <c r="B29" s="39" t="s">
        <v>10</v>
      </c>
      <c r="C29" s="69" t="s">
        <v>143</v>
      </c>
      <c r="D29" s="193"/>
      <c r="E29" s="193"/>
    </row>
    <row r="30" spans="2:7" s="38" customFormat="1" ht="39" customHeight="1" x14ac:dyDescent="0.3">
      <c r="B30" s="39" t="s">
        <v>7</v>
      </c>
      <c r="C30" s="27" t="s">
        <v>138</v>
      </c>
      <c r="D30" s="193"/>
      <c r="E30" s="193"/>
    </row>
    <row r="31" spans="2:7" s="38" customFormat="1" ht="71.25" customHeight="1" x14ac:dyDescent="0.3">
      <c r="B31" s="40" t="s">
        <v>139</v>
      </c>
      <c r="C31" s="27" t="s">
        <v>144</v>
      </c>
      <c r="D31" s="193"/>
      <c r="E31" s="193"/>
    </row>
    <row r="32" spans="2:7" s="38" customFormat="1" ht="21.75" customHeight="1" x14ac:dyDescent="0.3">
      <c r="B32" s="248" t="s">
        <v>0</v>
      </c>
      <c r="C32" s="249"/>
      <c r="D32" s="194"/>
      <c r="E32" s="194"/>
    </row>
    <row r="33" spans="1:6" s="38" customFormat="1" ht="17.25" customHeight="1" x14ac:dyDescent="0.3">
      <c r="B33" s="252" t="s">
        <v>145</v>
      </c>
      <c r="C33" s="253"/>
      <c r="D33" s="168"/>
      <c r="E33" s="168">
        <v>-1136</v>
      </c>
    </row>
    <row r="34" spans="1:6" s="38" customFormat="1" x14ac:dyDescent="0.3">
      <c r="B34" s="41" t="s">
        <v>8</v>
      </c>
      <c r="C34" s="41"/>
      <c r="D34" s="112"/>
      <c r="E34" s="112">
        <f>'Havelvats N1'!E25</f>
        <v>-1196640</v>
      </c>
      <c r="F34" s="93"/>
    </row>
    <row r="35" spans="1:6" s="38" customFormat="1" x14ac:dyDescent="0.3">
      <c r="B35" s="176"/>
      <c r="C35" s="177"/>
      <c r="D35" s="178"/>
      <c r="E35" s="178"/>
      <c r="F35" s="93"/>
    </row>
    <row r="36" spans="1:6" ht="21.75" customHeight="1" x14ac:dyDescent="0.3">
      <c r="A36" s="243" t="s">
        <v>146</v>
      </c>
      <c r="B36" s="243"/>
      <c r="C36" s="243"/>
      <c r="D36" s="243"/>
      <c r="E36" s="243"/>
      <c r="F36" s="99"/>
    </row>
    <row r="37" spans="1:6" ht="17.25" customHeight="1" x14ac:dyDescent="0.3">
      <c r="A37" s="170"/>
      <c r="C37" s="31" t="s">
        <v>65</v>
      </c>
      <c r="D37" s="32"/>
      <c r="E37" s="32"/>
      <c r="F37" s="85"/>
    </row>
    <row r="38" spans="1:6" ht="17.25" customHeight="1" x14ac:dyDescent="0.3">
      <c r="A38" s="170"/>
      <c r="B38" s="153" t="s">
        <v>118</v>
      </c>
      <c r="C38" s="153"/>
      <c r="D38" s="151"/>
      <c r="E38" s="85"/>
      <c r="F38" s="35"/>
    </row>
    <row r="39" spans="1:6" x14ac:dyDescent="0.3">
      <c r="A39" s="170"/>
      <c r="B39" s="34"/>
      <c r="C39" s="34"/>
      <c r="D39" s="35"/>
      <c r="E39" s="35"/>
      <c r="F39" s="63"/>
    </row>
    <row r="40" spans="1:6" s="38" customFormat="1" x14ac:dyDescent="0.3">
      <c r="B40" s="65" t="s">
        <v>1</v>
      </c>
      <c r="C40" s="65" t="s">
        <v>2</v>
      </c>
      <c r="D40" s="178"/>
      <c r="E40" s="178"/>
      <c r="F40" s="93"/>
    </row>
    <row r="41" spans="1:6" ht="51.75" customHeight="1" x14ac:dyDescent="0.3">
      <c r="B41" s="147">
        <v>1139</v>
      </c>
      <c r="C41" s="149" t="s">
        <v>61</v>
      </c>
      <c r="D41" s="64"/>
      <c r="E41" s="64"/>
      <c r="F41" s="64"/>
    </row>
    <row r="42" spans="1:6" ht="14.25" customHeight="1" x14ac:dyDescent="0.3">
      <c r="B42" s="147"/>
      <c r="C42" s="180"/>
      <c r="D42" s="64"/>
      <c r="E42" s="64"/>
      <c r="F42" s="64"/>
    </row>
    <row r="43" spans="1:6" ht="17.25" customHeight="1" x14ac:dyDescent="0.3">
      <c r="B43" s="258" t="s">
        <v>3</v>
      </c>
      <c r="C43" s="258"/>
      <c r="D43" s="98"/>
      <c r="E43" s="98"/>
      <c r="F43" s="98"/>
    </row>
    <row r="44" spans="1:6" ht="50.25" customHeight="1" x14ac:dyDescent="0.3">
      <c r="A44" s="38"/>
      <c r="B44" s="148" t="s">
        <v>4</v>
      </c>
      <c r="C44" s="68">
        <v>1139</v>
      </c>
      <c r="D44" s="189" t="s">
        <v>148</v>
      </c>
      <c r="E44" s="190"/>
      <c r="F44" s="28"/>
    </row>
    <row r="45" spans="1:6" x14ac:dyDescent="0.3">
      <c r="B45" s="87" t="s">
        <v>5</v>
      </c>
      <c r="C45" s="88">
        <v>11001</v>
      </c>
      <c r="D45" s="97" t="s">
        <v>11</v>
      </c>
      <c r="E45" s="97" t="s">
        <v>12</v>
      </c>
      <c r="F45" s="28"/>
    </row>
    <row r="46" spans="1:6" ht="34.5" x14ac:dyDescent="0.3">
      <c r="B46" s="87" t="s">
        <v>6</v>
      </c>
      <c r="C46" s="69" t="s">
        <v>61</v>
      </c>
      <c r="D46" s="86"/>
      <c r="E46" s="86"/>
      <c r="F46" s="28"/>
    </row>
    <row r="47" spans="1:6" s="38" customFormat="1" ht="75.75" customHeight="1" x14ac:dyDescent="0.3">
      <c r="A47" s="28"/>
      <c r="B47" s="87" t="s">
        <v>10</v>
      </c>
      <c r="C47" s="69" t="s">
        <v>66</v>
      </c>
      <c r="D47" s="86"/>
      <c r="E47" s="86"/>
    </row>
    <row r="48" spans="1:6" x14ac:dyDescent="0.3">
      <c r="B48" s="87" t="s">
        <v>7</v>
      </c>
      <c r="C48" s="69" t="s">
        <v>67</v>
      </c>
      <c r="D48" s="86"/>
      <c r="E48" s="86"/>
      <c r="F48" s="33"/>
    </row>
    <row r="49" spans="2:6" ht="51.75" x14ac:dyDescent="0.3">
      <c r="B49" s="89" t="s">
        <v>68</v>
      </c>
      <c r="C49" s="69" t="s">
        <v>65</v>
      </c>
      <c r="D49" s="86"/>
      <c r="E49" s="86"/>
      <c r="F49" s="28"/>
    </row>
    <row r="50" spans="2:6" ht="17.25" customHeight="1" x14ac:dyDescent="0.3">
      <c r="B50" s="90"/>
      <c r="C50" s="91" t="s">
        <v>0</v>
      </c>
      <c r="D50" s="86"/>
      <c r="E50" s="86"/>
      <c r="F50" s="28"/>
    </row>
    <row r="51" spans="2:6" ht="17.25" customHeight="1" x14ac:dyDescent="0.3">
      <c r="B51" s="257" t="s">
        <v>8</v>
      </c>
      <c r="C51" s="257"/>
      <c r="D51" s="111"/>
      <c r="E51" s="111">
        <f>'Havelvats N1'!E38</f>
        <v>3601800</v>
      </c>
      <c r="F51" s="28"/>
    </row>
    <row r="59" spans="2:6" ht="37.5" customHeight="1" x14ac:dyDescent="0.3"/>
    <row r="148" spans="1:7" x14ac:dyDescent="0.3">
      <c r="A148" s="38"/>
      <c r="B148" s="38"/>
      <c r="C148" s="38"/>
      <c r="D148" s="42"/>
      <c r="E148" s="42"/>
      <c r="F148" s="42"/>
      <c r="G148" s="38"/>
    </row>
    <row r="150" spans="1:7" s="38" customFormat="1" x14ac:dyDescent="0.3">
      <c r="A150" s="28"/>
      <c r="B150" s="28"/>
      <c r="C150" s="28"/>
      <c r="D150" s="30"/>
      <c r="E150" s="30"/>
      <c r="F150" s="30"/>
      <c r="G150" s="28"/>
    </row>
  </sheetData>
  <mergeCells count="20">
    <mergeCell ref="D44:E44"/>
    <mergeCell ref="A7:E7"/>
    <mergeCell ref="B5:E5"/>
    <mergeCell ref="C3:E3"/>
    <mergeCell ref="C2:E2"/>
    <mergeCell ref="B14:C14"/>
    <mergeCell ref="B51:C51"/>
    <mergeCell ref="B25:C25"/>
    <mergeCell ref="B43:C43"/>
    <mergeCell ref="D17:D21"/>
    <mergeCell ref="E17:E21"/>
    <mergeCell ref="B21:C21"/>
    <mergeCell ref="B22:C22"/>
    <mergeCell ref="D26:E26"/>
    <mergeCell ref="D28:D32"/>
    <mergeCell ref="E28:E32"/>
    <mergeCell ref="B32:C32"/>
    <mergeCell ref="B33:C33"/>
    <mergeCell ref="D15:E15"/>
    <mergeCell ref="A36:E3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Havelvats N1</vt:lpstr>
      <vt:lpstr>Havelvats N2 </vt:lpstr>
      <vt:lpstr>Havelvats 3</vt:lpstr>
      <vt:lpstr>Havelvats N3</vt:lpstr>
      <vt:lpstr>Havelvats N4</vt:lpstr>
      <vt:lpstr>'Havelvats 3'!Print_Area</vt:lpstr>
      <vt:lpstr>'Havelvats N1'!Print_Area</vt:lpstr>
      <vt:lpstr>'Havelvats N2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https:/mul2.gov.am/tasks/818055/oneclick/havelvacner.xlsx?token=c26922fa13dcdbddc51ba9c2e8432f58</cp:keywords>
  <cp:lastModifiedBy>Susanna Arzumanyan</cp:lastModifiedBy>
  <cp:lastPrinted>2023-06-23T11:31:30Z</cp:lastPrinted>
  <dcterms:created xsi:type="dcterms:W3CDTF">2021-08-23T10:50:47Z</dcterms:created>
  <dcterms:modified xsi:type="dcterms:W3CDTF">2023-07-06T07:47:45Z</dcterms:modified>
</cp:coreProperties>
</file>