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29924\"/>
    </mc:Choice>
  </mc:AlternateContent>
  <bookViews>
    <workbookView xWindow="0" yWindow="0" windowWidth="28800" windowHeight="11730"/>
  </bookViews>
  <sheets>
    <sheet name="1" sheetId="17" r:id="rId1"/>
    <sheet name="2" sheetId="10" r:id="rId2"/>
    <sheet name="3" sheetId="3" r:id="rId3"/>
    <sheet name="4" sheetId="11" r:id="rId4"/>
    <sheet name="5-1" sheetId="18" r:id="rId5"/>
    <sheet name="5-2" sheetId="6" r:id="rId6"/>
    <sheet name="6" sheetId="16" r:id="rId7"/>
  </sheets>
  <definedNames>
    <definedName name="_xlnm.Print_Area" localSheetId="1">'2'!$A$1:$H$21</definedName>
    <definedName name="_xlnm.Print_Area" localSheetId="2">'3'!$A$1:$I$57</definedName>
    <definedName name="_xlnm.Print_Area" localSheetId="3">'4'!$A$1:$F$32</definedName>
  </definedNames>
  <calcPr calcId="162913"/>
</workbook>
</file>

<file path=xl/calcChain.xml><?xml version="1.0" encoding="utf-8"?>
<calcChain xmlns="http://schemas.openxmlformats.org/spreadsheetml/2006/main">
  <c r="E18" i="11" l="1"/>
  <c r="D18" i="11"/>
  <c r="E29" i="11"/>
  <c r="D27" i="11"/>
  <c r="G18" i="16" l="1"/>
  <c r="G13" i="16" l="1"/>
  <c r="G12" i="16" l="1"/>
  <c r="G11" i="16" s="1"/>
  <c r="H11" i="10" l="1"/>
  <c r="G20" i="16" l="1"/>
  <c r="G66" i="3" l="1"/>
  <c r="H66" i="3"/>
  <c r="I66" i="3"/>
  <c r="E14" i="10" l="1"/>
  <c r="G41" i="3" l="1"/>
  <c r="G40" i="3" s="1"/>
  <c r="G39" i="3" s="1"/>
  <c r="G38" i="3" s="1"/>
  <c r="G37" i="3" s="1"/>
  <c r="G35" i="3" s="1"/>
  <c r="G33" i="3" s="1"/>
  <c r="H41" i="3"/>
  <c r="H40" i="3" s="1"/>
  <c r="H39" i="3" s="1"/>
  <c r="H38" i="3" s="1"/>
  <c r="H37" i="3" s="1"/>
  <c r="H35" i="3" s="1"/>
  <c r="H33" i="3" s="1"/>
  <c r="D24" i="17" l="1"/>
  <c r="C40" i="18" s="1"/>
  <c r="C37" i="6" s="1"/>
  <c r="E24" i="17"/>
  <c r="D40" i="18" s="1"/>
  <c r="D37" i="6" s="1"/>
  <c r="I65" i="3" l="1"/>
  <c r="I64" i="3" s="1"/>
  <c r="I63" i="3" s="1"/>
  <c r="I62" i="3" s="1"/>
  <c r="I60" i="3" s="1"/>
  <c r="I58" i="3" s="1"/>
  <c r="G75" i="3"/>
  <c r="G74" i="3" s="1"/>
  <c r="G73" i="3" s="1"/>
  <c r="G72" i="3" s="1"/>
  <c r="G71" i="3" s="1"/>
  <c r="G69" i="3" s="1"/>
  <c r="G67" i="3" s="1"/>
  <c r="H75" i="3" l="1"/>
  <c r="H74" i="3" s="1"/>
  <c r="H73" i="3" s="1"/>
  <c r="H72" i="3" s="1"/>
  <c r="H71" i="3" s="1"/>
  <c r="H69" i="3" s="1"/>
  <c r="H67" i="3" s="1"/>
  <c r="I75" i="3"/>
  <c r="I74" i="3" s="1"/>
  <c r="I73" i="3" s="1"/>
  <c r="I72" i="3" s="1"/>
  <c r="I71" i="3" s="1"/>
  <c r="I69" i="3" s="1"/>
  <c r="I67" i="3" s="1"/>
  <c r="H65" i="3"/>
  <c r="H64" i="3" s="1"/>
  <c r="H63" i="3" s="1"/>
  <c r="H62" i="3" s="1"/>
  <c r="H60" i="3" s="1"/>
  <c r="H58" i="3" s="1"/>
  <c r="D30" i="17"/>
  <c r="C55" i="18" s="1"/>
  <c r="C66" i="6" s="1"/>
  <c r="G65" i="3"/>
  <c r="G64" i="3" s="1"/>
  <c r="G63" i="3" s="1"/>
  <c r="G62" i="3" s="1"/>
  <c r="G60" i="3" s="1"/>
  <c r="G58" i="3" s="1"/>
  <c r="E30" i="17"/>
  <c r="D55" i="18" s="1"/>
  <c r="D66" i="6" s="1"/>
  <c r="F30" i="17"/>
  <c r="E55" i="18" s="1"/>
  <c r="E66" i="6" s="1"/>
  <c r="F20" i="11"/>
  <c r="E20" i="11"/>
  <c r="D20" i="11"/>
  <c r="F25" i="11" l="1"/>
  <c r="E27" i="11"/>
  <c r="E25" i="11" s="1"/>
  <c r="D25" i="11"/>
  <c r="F36" i="17" l="1"/>
  <c r="E71" i="18" s="1"/>
  <c r="E81" i="6" s="1"/>
  <c r="E36" i="17"/>
  <c r="D36" i="17"/>
  <c r="G38" i="16"/>
  <c r="G39" i="16"/>
  <c r="G37" i="16"/>
  <c r="G36" i="16"/>
  <c r="G33" i="16"/>
  <c r="G31" i="16" s="1"/>
  <c r="G20" i="10" s="1"/>
  <c r="D20" i="10" s="1"/>
  <c r="G27" i="16"/>
  <c r="G28" i="16"/>
  <c r="G30" i="16"/>
  <c r="G29" i="16"/>
  <c r="G25" i="16"/>
  <c r="G17" i="10" l="1"/>
  <c r="G14" i="10" s="1"/>
  <c r="G26" i="16"/>
  <c r="G35" i="16"/>
  <c r="G34" i="16" s="1"/>
  <c r="G19" i="10" s="1"/>
  <c r="E19" i="10" s="1"/>
  <c r="D19" i="10" s="1"/>
  <c r="G24" i="16"/>
  <c r="G23" i="16" s="1"/>
  <c r="G22" i="16" s="1"/>
  <c r="F16" i="10"/>
  <c r="C71" i="18"/>
  <c r="C81" i="6" s="1"/>
  <c r="D71" i="18"/>
  <c r="D81" i="6" s="1"/>
  <c r="G32" i="3" l="1"/>
  <c r="G31" i="3" s="1"/>
  <c r="G11" i="10"/>
  <c r="E18" i="10"/>
  <c r="D18" i="10" s="1"/>
  <c r="F14" i="10"/>
  <c r="D17" i="11"/>
  <c r="D16" i="10"/>
  <c r="F18" i="11"/>
  <c r="I32" i="3" s="1"/>
  <c r="I31" i="3" s="1"/>
  <c r="H32" i="3"/>
  <c r="H31" i="3" s="1"/>
  <c r="H50" i="3"/>
  <c r="I50" i="3" s="1"/>
  <c r="H57" i="3"/>
  <c r="I57" i="3" s="1"/>
  <c r="D14" i="10" l="1"/>
  <c r="F19" i="11"/>
  <c r="F24" i="17" s="1"/>
  <c r="E11" i="10"/>
  <c r="E9" i="10" s="1"/>
  <c r="G30" i="3"/>
  <c r="G29" i="3" s="1"/>
  <c r="G28" i="3" s="1"/>
  <c r="G27" i="3" s="1"/>
  <c r="G26" i="3" s="1"/>
  <c r="G24" i="3" s="1"/>
  <c r="G22" i="3" s="1"/>
  <c r="E17" i="11"/>
  <c r="D15" i="11"/>
  <c r="G21" i="16"/>
  <c r="D13" i="11" l="1"/>
  <c r="I41" i="3"/>
  <c r="I40" i="3" s="1"/>
  <c r="I39" i="3" s="1"/>
  <c r="I38" i="3" s="1"/>
  <c r="I37" i="3" s="1"/>
  <c r="I35" i="3" s="1"/>
  <c r="I33" i="3" s="1"/>
  <c r="H30" i="3"/>
  <c r="H29" i="3" s="1"/>
  <c r="H28" i="3" s="1"/>
  <c r="H27" i="3" s="1"/>
  <c r="H26" i="3" s="1"/>
  <c r="H24" i="3" s="1"/>
  <c r="H22" i="3" s="1"/>
  <c r="F17" i="11"/>
  <c r="E15" i="11"/>
  <c r="E40" i="18"/>
  <c r="E37" i="6" s="1"/>
  <c r="G19" i="16"/>
  <c r="G49" i="3"/>
  <c r="G48" i="3" s="1"/>
  <c r="G47" i="3" s="1"/>
  <c r="G46" i="3" s="1"/>
  <c r="G44" i="3" s="1"/>
  <c r="H49" i="3"/>
  <c r="H48" i="3" s="1"/>
  <c r="H47" i="3" s="1"/>
  <c r="H46" i="3" s="1"/>
  <c r="H44" i="3" s="1"/>
  <c r="I49" i="3"/>
  <c r="I48" i="3" s="1"/>
  <c r="I47" i="3" s="1"/>
  <c r="I46" i="3" s="1"/>
  <c r="I44" i="3" s="1"/>
  <c r="G56" i="3"/>
  <c r="G55" i="3" s="1"/>
  <c r="G54" i="3" s="1"/>
  <c r="G53" i="3" s="1"/>
  <c r="G51" i="3" s="1"/>
  <c r="H56" i="3"/>
  <c r="H55" i="3" s="1"/>
  <c r="H54" i="3" s="1"/>
  <c r="H53" i="3" s="1"/>
  <c r="I56" i="3"/>
  <c r="I55" i="3" s="1"/>
  <c r="I54" i="3" s="1"/>
  <c r="I53" i="3" s="1"/>
  <c r="E13" i="11" l="1"/>
  <c r="D18" i="17"/>
  <c r="I30" i="3"/>
  <c r="I29" i="3" s="1"/>
  <c r="I28" i="3" s="1"/>
  <c r="I27" i="3" s="1"/>
  <c r="I26" i="3" s="1"/>
  <c r="I24" i="3" s="1"/>
  <c r="I22" i="3" s="1"/>
  <c r="F15" i="11"/>
  <c r="I51" i="3"/>
  <c r="I42" i="3"/>
  <c r="H51" i="3"/>
  <c r="H42" i="3"/>
  <c r="H20" i="3" s="1"/>
  <c r="G42" i="3"/>
  <c r="G20" i="3" s="1"/>
  <c r="F13" i="11" l="1"/>
  <c r="D11" i="17"/>
  <c r="C23" i="18"/>
  <c r="C20" i="6" s="1"/>
  <c r="E18" i="17"/>
  <c r="F21" i="10"/>
  <c r="D21" i="10" s="1"/>
  <c r="G10" i="16"/>
  <c r="D32" i="11"/>
  <c r="D30" i="11" s="1"/>
  <c r="D11" i="11" s="1"/>
  <c r="I20" i="3"/>
  <c r="E11" i="17" l="1"/>
  <c r="D23" i="18"/>
  <c r="D20" i="6" s="1"/>
  <c r="F11" i="10"/>
  <c r="D11" i="10" s="1"/>
  <c r="F18" i="17"/>
  <c r="G94" i="3"/>
  <c r="G93" i="3" s="1"/>
  <c r="G92" i="3" s="1"/>
  <c r="G91" i="3" s="1"/>
  <c r="G90" i="3" s="1"/>
  <c r="G88" i="3" s="1"/>
  <c r="G86" i="3" s="1"/>
  <c r="E32" i="11"/>
  <c r="F11" i="17" l="1"/>
  <c r="E23" i="18"/>
  <c r="E20" i="6" s="1"/>
  <c r="D49" i="17"/>
  <c r="D42" i="17" s="1"/>
  <c r="D10" i="17" s="1"/>
  <c r="D9" i="11"/>
  <c r="G10" i="3" s="1"/>
  <c r="H94" i="3"/>
  <c r="H93" i="3" s="1"/>
  <c r="H92" i="3" s="1"/>
  <c r="H91" i="3" s="1"/>
  <c r="H90" i="3" s="1"/>
  <c r="H88" i="3" s="1"/>
  <c r="H86" i="3" s="1"/>
  <c r="F32" i="11"/>
  <c r="E30" i="11"/>
  <c r="E11" i="11" s="1"/>
  <c r="E9" i="11" s="1"/>
  <c r="G84" i="3"/>
  <c r="G82" i="3"/>
  <c r="G80" i="3" s="1"/>
  <c r="G78" i="3" s="1"/>
  <c r="G76" i="3" s="1"/>
  <c r="I94" i="3" l="1"/>
  <c r="I93" i="3" s="1"/>
  <c r="I92" i="3" s="1"/>
  <c r="I91" i="3" s="1"/>
  <c r="I90" i="3" s="1"/>
  <c r="I88" i="3" s="1"/>
  <c r="I86" i="3" s="1"/>
  <c r="F30" i="11"/>
  <c r="F11" i="11" s="1"/>
  <c r="F9" i="11" s="1"/>
  <c r="H84" i="3"/>
  <c r="H82" i="3"/>
  <c r="H80" i="3" s="1"/>
  <c r="H78" i="3" s="1"/>
  <c r="H76" i="3" s="1"/>
  <c r="E49" i="17"/>
  <c r="H10" i="3"/>
  <c r="C85" i="18"/>
  <c r="C96" i="6" s="1"/>
  <c r="D9" i="17"/>
  <c r="G18" i="3"/>
  <c r="G16" i="3" s="1"/>
  <c r="G14" i="3" s="1"/>
  <c r="G12" i="3" s="1"/>
  <c r="H18" i="3"/>
  <c r="H16" i="3" s="1"/>
  <c r="H14" i="3" s="1"/>
  <c r="H12" i="3" s="1"/>
  <c r="F49" i="17" l="1"/>
  <c r="I10" i="3"/>
  <c r="D85" i="18"/>
  <c r="D96" i="6" s="1"/>
  <c r="E42" i="17"/>
  <c r="E10" i="17" s="1"/>
  <c r="E9" i="17" s="1"/>
  <c r="I82" i="3"/>
  <c r="I80" i="3" s="1"/>
  <c r="I78" i="3" s="1"/>
  <c r="I76" i="3" s="1"/>
  <c r="I84" i="3"/>
  <c r="I18" i="3"/>
  <c r="I16" i="3" s="1"/>
  <c r="I14" i="3" s="1"/>
  <c r="G9" i="10"/>
  <c r="F9" i="10"/>
  <c r="H9" i="10"/>
  <c r="D9" i="10" l="1"/>
  <c r="E85" i="18"/>
  <c r="E96" i="6" s="1"/>
  <c r="F42" i="17"/>
  <c r="I12" i="3"/>
  <c r="F10" i="17" l="1"/>
  <c r="F9" i="17" s="1"/>
</calcChain>
</file>

<file path=xl/sharedStrings.xml><?xml version="1.0" encoding="utf-8"?>
<sst xmlns="http://schemas.openxmlformats.org/spreadsheetml/2006/main" count="619" uniqueCount="211">
  <si>
    <t xml:space="preserve">                   -ի N        -Ն որոշման</t>
  </si>
  <si>
    <t>Ծրագիր</t>
  </si>
  <si>
    <t>Միջոցառում</t>
  </si>
  <si>
    <t xml:space="preserve"> Տարի</t>
  </si>
  <si>
    <t xml:space="preserve"> ՀՀ կառավարություն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</si>
  <si>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</si>
  <si>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</si>
  <si>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</si>
  <si>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</si>
  <si>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</si>
  <si>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</si>
  <si>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</si>
  <si>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</si>
  <si>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</si>
  <si>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</si>
  <si>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</si>
  <si>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</si>
  <si>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</si>
  <si>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</si>
  <si>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</si>
  <si>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</si>
  <si>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</si>
  <si>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</si>
  <si>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</si>
  <si>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</si>
  <si>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</si>
  <si>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</si>
  <si>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</si>
  <si>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</si>
  <si>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</si>
  <si>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</si>
  <si>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</si>
  <si>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</si>
  <si>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</si>
  <si>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</si>
  <si>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</si>
  <si>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</si>
  <si>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</si>
  <si>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</si>
  <si>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</si>
  <si>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</si>
  <si>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</si>
  <si>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</si>
  <si>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</si>
  <si>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</si>
  <si>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>ԲՄ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</si>
  <si>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</si>
  <si>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</si>
  <si>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</si>
  <si>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</si>
  <si>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</si>
  <si>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</si>
  <si>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</si>
  <si>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</si>
  <si>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</si>
  <si>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</si>
  <si>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</si>
  <si>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</si>
  <si>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</si>
  <si>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</si>
  <si>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</si>
  <si>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</si>
  <si>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</si>
  <si>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</si>
  <si>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</si>
  <si>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</si>
  <si>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</si>
  <si>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</si>
  <si>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</si>
  <si>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</si>
  <si>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</si>
  <si>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</si>
  <si>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</si>
  <si>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</si>
  <si>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Առաջին կիսամյակ</t>
  </si>
  <si>
    <t>Ինն ամիս</t>
  </si>
  <si>
    <t>Ցուցանիշներ</t>
  </si>
  <si>
    <t>Առաջին կիսամյակ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</si>
  <si>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</si>
  <si>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</si>
  <si>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>Հավելված  N 6</t>
  </si>
  <si>
    <t>շինարարական աշխատանքներ հիդրոմեխանիկական կառույցների համար</t>
  </si>
  <si>
    <t>ՄԱՍ III ԾԱՌԱՅՈՒԹՅՈՒՆՆԵՐ</t>
  </si>
  <si>
    <t>տեխնիկական հսկողության ծառայություններ</t>
  </si>
  <si>
    <t>ԳՀ</t>
  </si>
  <si>
    <t>հեղինակային հսկողության ծառայություններ</t>
  </si>
  <si>
    <t>ՄԱ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</si>
  <si>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</si>
  <si>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</si>
  <si>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Ջրամբարների վերականգնման և վերազինման աշխատանքներ</t>
  </si>
  <si>
    <t>Բաժին N 04</t>
  </si>
  <si>
    <t>Խումբ N 02</t>
  </si>
  <si>
    <t>Դաս N 04</t>
  </si>
  <si>
    <t>Ոռոգում</t>
  </si>
  <si>
    <t>Բաժին N 05</t>
  </si>
  <si>
    <t xml:space="preserve"> Խումբ 04</t>
  </si>
  <si>
    <t>Դաս 01</t>
  </si>
  <si>
    <t>Ցուցանիշների փոփոխությունը (նվազեցումները նշված են փակագծերում)</t>
  </si>
  <si>
    <t>Կենսաբազմազանության և բնության պաշտպանություն</t>
  </si>
  <si>
    <t>ՀՀ կառավարության 2023 թվականի</t>
  </si>
  <si>
    <t>Օրվա կարգավորման ջրավազանների կառուցում և վերակառուցում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</si>
  <si>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</si>
  <si>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</si>
  <si>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</si>
  <si>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</si>
  <si>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շինարարություն</t>
  </si>
  <si>
    <t>ՀՀ կառավարություն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</si>
  <si>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</si>
  <si>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</si>
  <si>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ՀՀ ՏԿԵՆ ջրային կոմիտե </t>
  </si>
  <si>
    <t xml:space="preserve">Աղյուսակ 9.1.25 </t>
  </si>
  <si>
    <t>Աղյուսակ 9.1.58</t>
  </si>
  <si>
    <t xml:space="preserve"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</t>
  </si>
  <si>
    <t>ՀՀ ԿԱՌԱՎԱՐՈՒԹՅԱՆ 2022 ԹՎԱԿԱՆԻ ԴԵԿՏԵՄԲԵՐԻ 29-Ի N 2111-Ն ՈՐՈՇՄԱՆ N 10 ՀԱՎԵԼՎԱԾՈՒՄ ԿԱՏԱՐՎՈՂ ՓՈՓՈԽՈՒԹՅՈՒՆԸ ԵՎ ԼՐԱՑՈՒՄՆԵՐԸ</t>
  </si>
  <si>
    <t>1017  21001</t>
  </si>
  <si>
    <t>Արփա-Սևան ջրային համակարգի տեխնիկական վիճակի բարելավում</t>
  </si>
  <si>
    <t>71351540/1</t>
  </si>
  <si>
    <t>98111140/1</t>
  </si>
  <si>
    <t xml:space="preserve"> Խումբ 02</t>
  </si>
  <si>
    <t>Դաս 04</t>
  </si>
  <si>
    <t>Ոռոգման համակարգերի հիմնանորոգում</t>
  </si>
  <si>
    <t>1004     31002</t>
  </si>
  <si>
    <t>ջրատարների վերականգնման շինարարական աշխատանքներ</t>
  </si>
  <si>
    <t>71241200/512</t>
  </si>
  <si>
    <t>50531140/</t>
  </si>
  <si>
    <t>փորձաքննության ծառայություններ</t>
  </si>
  <si>
    <t>նախագծերի պատրաստում, ծախսերի գնահատում</t>
  </si>
  <si>
    <t>1004   31013</t>
  </si>
  <si>
    <t>Փոքր և միջին ջրամբարների կառուցում</t>
  </si>
  <si>
    <t>71241200/4</t>
  </si>
  <si>
    <t>71241200/2</t>
  </si>
  <si>
    <t>ԵՄ</t>
  </si>
  <si>
    <t>71241200/5</t>
  </si>
  <si>
    <t>71241200/3</t>
  </si>
  <si>
    <t>1004   31007</t>
  </si>
  <si>
    <t>Ջրային տնտեսության հիդրոտեխնիկական սարքավորումների տեղադրման աշխատանքներ</t>
  </si>
  <si>
    <t>45241152/517</t>
  </si>
  <si>
    <t>Ջրամբարների վերականգնման և վերազինման աշխատանքներ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</si>
  <si>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</si>
  <si>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</si>
  <si>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</si>
  <si>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</si>
  <si>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</si>
  <si>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</si>
  <si>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</si>
  <si>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</si>
  <si>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</si>
  <si>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</si>
  <si>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</si>
  <si>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</si>
  <si>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</si>
  <si>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</si>
  <si>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</si>
  <si>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</si>
  <si>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կառուցում և վերակառուցում</t>
  </si>
  <si>
    <t xml:space="preserve"> Ջրամբարների վերականգնման և վերազինման համար նախագծերի և աշխատանքների ձեռքբերում</t>
  </si>
  <si>
    <t xml:space="preserve"> Որոտան-Արփա-Սևան թունելի ջրային համակարգի կառավարում</t>
  </si>
  <si>
    <t xml:space="preserve"> Որոտան-Արփա-Սևան թունելի ջրային համակարգի պահպանում և շահագործում</t>
  </si>
  <si>
    <t xml:space="preserve"> Որոտան-Արփա-Սևան հիդրոհամակարգի անվտանգության և հուսալիության ապահովում</t>
  </si>
  <si>
    <t xml:space="preserve"> Արփա-Սևան ջրային համակարգի տեխնիկական վիճակի բարելավում</t>
  </si>
  <si>
    <t xml:space="preserve"> Արփա-Սևան թունելի առանձին վթարային հատվածների վերականգնման աշխատանքներ</t>
  </si>
  <si>
    <t>Հանրության կողմից անմիջականորեն օգտագործվող ակտիվների հետ կապված միջոցառումներ</t>
  </si>
  <si>
    <t xml:space="preserve">Ապարանի ջրամբարի վերանորոգում </t>
  </si>
  <si>
    <t xml:space="preserve">Արփա-Սևան ջրային համակարգի տեխնիկական վիճակի բարելավում  </t>
  </si>
  <si>
    <t xml:space="preserve"> - Շենքերի և շինությունների կապիտալ վերանորոգում</t>
  </si>
  <si>
    <t>05</t>
  </si>
  <si>
    <t xml:space="preserve"> ՇՐՋԱԿԱ  ՄԻՋԱՎԱՅՐԻ ՊԱՇՏՊԱՆՈՒԹՅՈՒՆ</t>
  </si>
  <si>
    <t>04</t>
  </si>
  <si>
    <t xml:space="preserve"> Կենսաբազմազանության և բնության պաշտպանություն</t>
  </si>
  <si>
    <t xml:space="preserve"> 01</t>
  </si>
  <si>
    <t xml:space="preserve"> ՀՀ տարածքային կառավարման և ենթակառուցվածքների նախարարության ջրային կոմիտե</t>
  </si>
  <si>
    <t>ԸՆԴԱՄԵՆԸ ԾԱԽՍԵՐ</t>
  </si>
  <si>
    <t>ՀԻՄՆԱԿԱՆ ՄԻՋՈՑՆԵՐ</t>
  </si>
  <si>
    <t xml:space="preserve"> -  Շենքերի և շինությունների կապիտալ վերանորոգում</t>
  </si>
  <si>
    <t>այդ թվում` ըստ ուղղությունների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</si>
  <si>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</si>
  <si>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</si>
  <si>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</si>
  <si>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Որոտան-Արփա-Սևան թունելի ջրային համակարգի կառավարում </t>
  </si>
  <si>
    <t>Ցուցանիշների փոփոխությունը (ավելացումները նշված են դրական նշանով)</t>
  </si>
  <si>
    <t xml:space="preserve"> Ինն ամիս </t>
  </si>
  <si>
    <t>ՀՀ ՏԿԵՆ Ջրային կոմիտե</t>
  </si>
  <si>
    <t xml:space="preserve"> Երեսարկների վերակառուցում (մեկ համալիրի ճակատով՛ թունելի ՈՒՀ 189+90-ից մինչև ՈՒՀ 360+47), գծմ 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</si>
  <si>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</si>
  <si>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</si>
  <si>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</si>
  <si>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</si>
  <si>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Մասիսի տարածաշրջանի ինքնաշատրվանող հորերի փականներով և ջրաչափերով կահավորելու աշխատանքներ </t>
  </si>
  <si>
    <t xml:space="preserve"> Ոռոգման համակարգերի հիմնանորոգում 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</si>
  <si>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</si>
  <si>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</si>
  <si>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t xml:space="preserve"> Փոքր և միջին ջրամբարների կառուցում </t>
  </si>
  <si>
    <t xml:space="preserve"> Փոքր և միջին ջրամբարների կառուցման աշխատանքներ 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</si>
  <si>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</si>
  <si>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</si>
  <si>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</si>
  <si>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1</t>
  </si>
  <si>
    <t>Աղյուսակ 2</t>
  </si>
  <si>
    <t>1004   31009</t>
  </si>
  <si>
    <t>Հավելված N 2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</si>
  <si>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</si>
  <si>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Հավելված N 3
</t>
  </si>
  <si>
    <t>Հավելված N 4</t>
  </si>
  <si>
    <t>«ՀԱՅԱՍՏԱՆԻ ՀԱՆՐԱՊԵՏՈՒԹՅԱՆ 2023 ԹՎԱԿԱՆԻ ՊԵՏԱԿԱՆ ԲՅՈՒՋԵԻ ՄԱՍԻՆ»  ՀԱՅԱՍՏԱՆԻ ՀԱՆՐԱՊԵՏՈՒԹՅԱՆ ՕՐԵՆՔԻ N 1 ՀԱՎԵԼՎԱԾԻ N 2 ԱՂՅՈՒՍԱԿՈՒՄ ԿԱՏԱՐՎՈՂ ՎԵՐԱԲԱՇԽՈՒՄԸ, ՓՈՓՈԽՈՒԹՅՈՒՆՆԵՐԸ ԵՎ ԼՐԱՑՈՒՄՆԵՐԸ, ՀԱՅԱՍՏԱՆԻ ՀԱՆՐԱՊԵՏՈՒԹՅԱՆ ԿԱՌԱՎԱՐՈՒԹՅԱՆ 2022 ԹՎԱԿԱՆԻ ԴԵԿՏԵՄԲԵՐԻ 29-Ի  N 2111-Ն ՈՐՈՇՄԱՆ N 5 ՀԱՎԵԼՎԱԾԻ 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</si>
  <si>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</si>
  <si>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ՀԱՅԱՍՏԱՆԻ ՀԱՆՐԱՊԵՏՈՒԹՅԱՆ ԿԱՌԱՎԱՐՈՒԹՅԱՆ 2022 ԹՎԱԿԱՆԻ ԴԵԿՏԵՄԲԵՐԻ 29-Ի N 2111-Ն ՈՐՈՇՄԱՆ N 9 ՀԱՎԵԼՎԱԾԻ  N 9.7 ԱՂՅՈՒՍԱԿՈՒՄ ԿԱՏԱՐՎՈՂ ՓՈՓՈԽՈՒԹՅՈՒՆՆԵՐԸ </t>
  </si>
  <si>
    <t>71241200/510</t>
  </si>
  <si>
    <t>Ցուցանիշների փոփոխությունը (ավելացումները նշված են դրական նշանով)</t>
  </si>
  <si>
    <t>45241152/515</t>
  </si>
  <si>
    <t>45241152/518</t>
  </si>
  <si>
    <t>Թալին 1 պոմպակայանի վերականգնման աշխատանքների նախագծանախահաշվային փաստաթղթերի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</si>
</sst>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#,##0.0"/>
    <numFmt numFmtId="168" formatCode="_(* #,##0.0_);_(* \(#,##0.0\);_(* &quot;-&quot;??_);_(@_)"/>
    <numFmt numFmtId="169" formatCode="0.0"/>
    <numFmt numFmtId="170" formatCode="_-* #,##0.00_р_._-;\-* #,##0.00_р_._-;_-* &quot;-&quot;??_р_._-;_-@_-"/>
  </numFmts>
  <fonts count="58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0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5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5" fontId="42" fillId="0" borderId="0" applyFill="0" applyBorder="0" applyProtection="0">
      <alignment horizontal="right" vertical="top"/>
    </xf>
    <xf numFmtId="0" fontId="19" fillId="0" borderId="0"/>
    <xf numFmtId="0" fontId="54" fillId="0" borderId="0">
      <alignment vertical="center"/>
    </xf>
    <xf numFmtId="170" fontId="18" fillId="0" borderId="0" applyFont="0" applyFill="0" applyBorder="0" applyAlignment="0" applyProtection="0">
      <alignment horizontal="left" vertical="top" wrapText="1"/>
    </xf>
  </cellStyleXfs>
  <cellXfs count="434">
    <xf numFmtId="0" fontId="0" fillId="0" borderId="0" xfId="0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3" fillId="33" borderId="11" xfId="0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21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23" fillId="0" borderId="11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3" fillId="33" borderId="0" xfId="48" applyFont="1" applyFill="1" applyAlignment="1">
      <alignment vertical="center"/>
    </xf>
    <xf numFmtId="0" fontId="23" fillId="33" borderId="0" xfId="48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165" fontId="33" fillId="0" borderId="20" xfId="49" applyNumberFormat="1" applyFont="1" applyFill="1" applyBorder="1" applyAlignment="1">
      <alignment horizontal="right" vertical="top"/>
    </xf>
    <xf numFmtId="0" fontId="23" fillId="33" borderId="13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28" fillId="34" borderId="33" xfId="0" applyFont="1" applyFill="1" applyBorder="1" applyAlignment="1">
      <alignment horizontal="left" vertical="top" wrapText="1"/>
    </xf>
    <xf numFmtId="166" fontId="30" fillId="33" borderId="33" xfId="0" applyNumberFormat="1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left" vertical="top" wrapText="1"/>
    </xf>
    <xf numFmtId="0" fontId="33" fillId="0" borderId="0" xfId="44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26" fillId="0" borderId="33" xfId="0" applyNumberFormat="1" applyFont="1" applyFill="1" applyBorder="1" applyAlignment="1">
      <alignment horizontal="center" vertical="center" textRotation="90" wrapText="1"/>
    </xf>
    <xf numFmtId="166" fontId="26" fillId="0" borderId="33" xfId="0" applyNumberFormat="1" applyFont="1" applyFill="1" applyBorder="1" applyAlignment="1">
      <alignment horizontal="center" vertical="center" wrapText="1"/>
    </xf>
    <xf numFmtId="49" fontId="36" fillId="0" borderId="33" xfId="0" applyNumberFormat="1" applyFont="1" applyFill="1" applyBorder="1" applyAlignment="1">
      <alignment horizontal="center" vertical="center" textRotation="90" wrapText="1"/>
    </xf>
    <xf numFmtId="0" fontId="36" fillId="0" borderId="33" xfId="0" applyNumberFormat="1" applyFont="1" applyFill="1" applyBorder="1" applyAlignment="1">
      <alignment horizontal="center" vertical="center" wrapText="1"/>
    </xf>
    <xf numFmtId="166" fontId="36" fillId="0" borderId="3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33" xfId="0" applyFont="1" applyFill="1" applyBorder="1" applyAlignment="1">
      <alignment horizontal="center" vertical="center" wrapText="1"/>
    </xf>
    <xf numFmtId="0" fontId="37" fillId="33" borderId="33" xfId="0" applyFont="1" applyFill="1" applyBorder="1" applyAlignment="1">
      <alignment horizontal="center" vertical="center" wrapText="1"/>
    </xf>
    <xf numFmtId="166" fontId="32" fillId="33" borderId="33" xfId="0" applyNumberFormat="1" applyFont="1" applyFill="1" applyBorder="1" applyAlignment="1">
      <alignment horizontal="center" vertical="center" wrapText="1"/>
    </xf>
    <xf numFmtId="166" fontId="36" fillId="33" borderId="33" xfId="0" applyNumberFormat="1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43" fontId="30" fillId="0" borderId="0" xfId="1" applyNumberFormat="1" applyFont="1" applyAlignment="1">
      <alignment vertical="center" wrapText="1"/>
    </xf>
    <xf numFmtId="43" fontId="24" fillId="33" borderId="0" xfId="1" applyNumberFormat="1" applyFont="1" applyFill="1" applyAlignment="1">
      <alignment vertical="center" wrapText="1"/>
    </xf>
    <xf numFmtId="0" fontId="33" fillId="33" borderId="0" xfId="0" applyNumberFormat="1" applyFont="1" applyFill="1" applyAlignment="1">
      <alignment vertical="center" wrapText="1"/>
    </xf>
    <xf numFmtId="43" fontId="25" fillId="0" borderId="0" xfId="1" applyNumberFormat="1" applyFont="1" applyAlignment="1">
      <alignment horizontal="center" vertical="center" wrapText="1"/>
    </xf>
    <xf numFmtId="49" fontId="26" fillId="0" borderId="35" xfId="0" applyNumberFormat="1" applyFont="1" applyFill="1" applyBorder="1" applyAlignment="1">
      <alignment horizontal="center" vertical="center" textRotation="90" wrapText="1"/>
    </xf>
    <xf numFmtId="166" fontId="36" fillId="0" borderId="33" xfId="0" applyNumberFormat="1" applyFont="1" applyFill="1" applyBorder="1" applyAlignment="1">
      <alignment horizontal="center" vertical="center" wrapText="1"/>
    </xf>
    <xf numFmtId="43" fontId="30" fillId="0" borderId="0" xfId="1" applyNumberFormat="1" applyFont="1" applyAlignment="1">
      <alignment horizontal="center" vertical="center" wrapText="1"/>
    </xf>
    <xf numFmtId="43" fontId="30" fillId="33" borderId="0" xfId="1" applyNumberFormat="1" applyFont="1" applyFill="1" applyAlignment="1">
      <alignment horizontal="center" vertical="center" wrapText="1"/>
    </xf>
    <xf numFmtId="166" fontId="30" fillId="0" borderId="0" xfId="0" applyNumberFormat="1" applyFont="1" applyAlignment="1">
      <alignment vertical="center" wrapText="1"/>
    </xf>
    <xf numFmtId="0" fontId="27" fillId="33" borderId="0" xfId="0" applyFont="1" applyFill="1" applyBorder="1" applyAlignment="1">
      <alignment horizontal="right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41" fillId="33" borderId="0" xfId="0" applyFont="1" applyFill="1">
      <alignment horizontal="left" vertical="top" wrapText="1"/>
    </xf>
    <xf numFmtId="166" fontId="32" fillId="0" borderId="35" xfId="0" applyNumberFormat="1" applyFont="1" applyFill="1" applyBorder="1" applyAlignment="1">
      <alignment horizontal="center" vertical="center" wrapText="1"/>
    </xf>
    <xf numFmtId="165" fontId="28" fillId="0" borderId="33" xfId="49" applyNumberFormat="1" applyFont="1" applyFill="1" applyBorder="1" applyAlignment="1">
      <alignment horizontal="right" vertical="top"/>
    </xf>
    <xf numFmtId="166" fontId="25" fillId="0" borderId="0" xfId="0" applyNumberFormat="1" applyFont="1" applyFill="1" applyBorder="1" applyAlignment="1">
      <alignment horizontal="right" vertical="center" wrapText="1"/>
    </xf>
    <xf numFmtId="0" fontId="33" fillId="0" borderId="0" xfId="0" applyNumberFormat="1" applyFont="1" applyFill="1" applyAlignment="1">
      <alignment horizontal="center" vertical="center" wrapText="1"/>
    </xf>
    <xf numFmtId="0" fontId="23" fillId="33" borderId="19" xfId="0" applyFont="1" applyFill="1" applyBorder="1" applyAlignment="1">
      <alignment horizontal="left" vertical="top" wrapText="1"/>
    </xf>
    <xf numFmtId="165" fontId="33" fillId="34" borderId="33" xfId="49" applyNumberFormat="1" applyFont="1" applyFill="1" applyBorder="1" applyAlignment="1">
      <alignment horizontal="center" vertical="center"/>
    </xf>
    <xf numFmtId="0" fontId="33" fillId="0" borderId="33" xfId="0" applyFont="1" applyBorder="1" applyAlignment="1">
      <alignment horizontal="left" vertical="top" wrapText="1"/>
    </xf>
    <xf numFmtId="0" fontId="23" fillId="33" borderId="0" xfId="0" applyFont="1" applyFill="1" applyBorder="1" applyAlignment="1">
      <alignment horizontal="left" vertical="top" wrapText="1"/>
    </xf>
    <xf numFmtId="165" fontId="33" fillId="0" borderId="33" xfId="49" applyNumberFormat="1" applyFont="1" applyFill="1" applyBorder="1" applyAlignment="1">
      <alignment horizontal="right" vertical="top"/>
    </xf>
    <xf numFmtId="165" fontId="33" fillId="0" borderId="22" xfId="49" applyNumberFormat="1" applyFont="1" applyFill="1" applyBorder="1" applyAlignment="1">
      <alignment horizontal="right" vertical="top"/>
    </xf>
    <xf numFmtId="0" fontId="23" fillId="33" borderId="12" xfId="0" applyFont="1" applyFill="1" applyBorder="1" applyAlignment="1">
      <alignment horizontal="left" vertical="top" wrapText="1"/>
    </xf>
    <xf numFmtId="49" fontId="33" fillId="33" borderId="33" xfId="0" applyNumberFormat="1" applyFont="1" applyFill="1" applyBorder="1" applyAlignment="1">
      <alignment horizontal="left" vertical="top" wrapText="1"/>
    </xf>
    <xf numFmtId="0" fontId="41" fillId="33" borderId="33" xfId="0" applyFont="1" applyFill="1" applyBorder="1" applyAlignment="1">
      <alignment horizontal="left" vertical="top" wrapText="1"/>
    </xf>
    <xf numFmtId="0" fontId="28" fillId="33" borderId="33" xfId="0" applyFont="1" applyFill="1" applyBorder="1">
      <alignment horizontal="left" vertical="top" wrapText="1"/>
    </xf>
    <xf numFmtId="0" fontId="28" fillId="33" borderId="0" xfId="0" applyFont="1" applyFill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33" fillId="33" borderId="24" xfId="0" applyFont="1" applyFill="1" applyBorder="1" applyAlignment="1">
      <alignment horizontal="left" vertical="top" wrapText="1"/>
    </xf>
    <xf numFmtId="0" fontId="23" fillId="33" borderId="34" xfId="0" applyFont="1" applyFill="1" applyBorder="1" applyAlignment="1">
      <alignment horizontal="left" vertical="top" wrapText="1"/>
    </xf>
    <xf numFmtId="0" fontId="23" fillId="33" borderId="27" xfId="0" applyFont="1" applyFill="1" applyBorder="1" applyAlignment="1">
      <alignment horizontal="right" vertical="top" wrapText="1"/>
    </xf>
    <xf numFmtId="0" fontId="31" fillId="33" borderId="33" xfId="0" applyFont="1" applyFill="1" applyBorder="1" applyAlignment="1">
      <alignment horizontal="left" vertical="top" wrapText="1"/>
    </xf>
    <xf numFmtId="0" fontId="40" fillId="33" borderId="33" xfId="0" applyFont="1" applyFill="1" applyBorder="1" applyAlignment="1">
      <alignment horizontal="left" vertical="top" wrapText="1"/>
    </xf>
    <xf numFmtId="0" fontId="41" fillId="33" borderId="37" xfId="0" applyFont="1" applyFill="1" applyBorder="1" applyAlignment="1">
      <alignment horizontal="center" vertical="top" wrapText="1"/>
    </xf>
    <xf numFmtId="0" fontId="41" fillId="33" borderId="36" xfId="0" applyFont="1" applyFill="1" applyBorder="1" applyAlignment="1">
      <alignment horizontal="left" vertical="top" wrapText="1"/>
    </xf>
    <xf numFmtId="0" fontId="41" fillId="33" borderId="0" xfId="0" applyFont="1" applyFill="1" applyBorder="1" applyAlignment="1">
      <alignment horizontal="left" vertical="top" wrapText="1"/>
    </xf>
    <xf numFmtId="165" fontId="41" fillId="0" borderId="0" xfId="49" applyNumberFormat="1" applyFont="1" applyBorder="1" applyAlignment="1">
      <alignment horizontal="right" vertical="top"/>
    </xf>
    <xf numFmtId="0" fontId="41" fillId="33" borderId="0" xfId="0" applyFont="1" applyFill="1" applyBorder="1">
      <alignment horizontal="left" vertical="top" wrapText="1"/>
    </xf>
    <xf numFmtId="0" fontId="45" fillId="33" borderId="33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23" fillId="34" borderId="0" xfId="0" applyFont="1" applyFill="1" applyAlignment="1"/>
    <xf numFmtId="0" fontId="41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49" fillId="0" borderId="33" xfId="0" applyFont="1" applyBorder="1" applyAlignment="1">
      <alignment horizontal="left" vertical="top" wrapText="1"/>
    </xf>
    <xf numFmtId="0" fontId="28" fillId="34" borderId="33" xfId="0" applyFont="1" applyFill="1" applyBorder="1" applyAlignment="1">
      <alignment horizontal="right" vertical="top" wrapText="1"/>
    </xf>
    <xf numFmtId="0" fontId="49" fillId="34" borderId="33" xfId="0" applyFont="1" applyFill="1" applyBorder="1" applyAlignment="1">
      <alignment horizontal="left" vertical="top" wrapText="1"/>
    </xf>
    <xf numFmtId="0" fontId="28" fillId="34" borderId="33" xfId="0" applyFont="1" applyFill="1" applyBorder="1">
      <alignment horizontal="left" vertical="top" wrapText="1"/>
    </xf>
    <xf numFmtId="0" fontId="32" fillId="34" borderId="33" xfId="0" applyFont="1" applyFill="1" applyBorder="1" applyAlignment="1">
      <alignment horizontal="center" vertical="center" wrapText="1"/>
    </xf>
    <xf numFmtId="0" fontId="32" fillId="34" borderId="33" xfId="0" applyFont="1" applyFill="1" applyBorder="1" applyAlignment="1">
      <alignment horizontal="left" vertical="center" wrapText="1"/>
    </xf>
    <xf numFmtId="167" fontId="32" fillId="34" borderId="33" xfId="0" applyNumberFormat="1" applyFont="1" applyFill="1" applyBorder="1" applyAlignment="1">
      <alignment horizontal="center" vertical="center" wrapText="1"/>
    </xf>
    <xf numFmtId="0" fontId="32" fillId="34" borderId="0" xfId="0" applyFont="1" applyFill="1" applyAlignment="1">
      <alignment vertical="center" wrapText="1"/>
    </xf>
    <xf numFmtId="0" fontId="39" fillId="34" borderId="33" xfId="0" applyFont="1" applyFill="1" applyBorder="1" applyAlignment="1">
      <alignment horizontal="left" vertical="center" wrapText="1"/>
    </xf>
    <xf numFmtId="0" fontId="43" fillId="34" borderId="33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0" fontId="46" fillId="0" borderId="0" xfId="45" applyFont="1" applyFill="1" applyAlignment="1">
      <alignment vertical="center"/>
    </xf>
    <xf numFmtId="0" fontId="48" fillId="0" borderId="0" xfId="45" applyFont="1" applyFill="1" applyAlignment="1">
      <alignment vertical="center"/>
    </xf>
    <xf numFmtId="0" fontId="23" fillId="0" borderId="0" xfId="45" applyFont="1" applyFill="1" applyAlignment="1">
      <alignment vertical="center"/>
    </xf>
    <xf numFmtId="166" fontId="28" fillId="34" borderId="33" xfId="0" applyNumberFormat="1" applyFont="1" applyFill="1" applyBorder="1" applyAlignment="1">
      <alignment horizontal="right" vertical="top" wrapText="1"/>
    </xf>
    <xf numFmtId="165" fontId="28" fillId="34" borderId="33" xfId="49" applyNumberFormat="1" applyFont="1" applyFill="1" applyBorder="1" applyAlignment="1">
      <alignment horizontal="right" vertical="top"/>
    </xf>
    <xf numFmtId="165" fontId="29" fillId="34" borderId="33" xfId="56" applyNumberFormat="1" applyFont="1" applyFill="1" applyBorder="1" applyAlignment="1">
      <alignment horizontal="right" vertical="top"/>
    </xf>
    <xf numFmtId="166" fontId="28" fillId="34" borderId="33" xfId="43" applyNumberFormat="1" applyFont="1" applyFill="1" applyBorder="1" applyAlignment="1">
      <alignment horizontal="right" vertical="top" wrapText="1"/>
    </xf>
    <xf numFmtId="0" fontId="40" fillId="0" borderId="33" xfId="0" applyFont="1" applyBorder="1" applyAlignment="1">
      <alignment horizontal="left" vertical="top" wrapText="1"/>
    </xf>
    <xf numFmtId="0" fontId="50" fillId="0" borderId="33" xfId="0" applyFont="1" applyBorder="1" applyAlignment="1">
      <alignment horizontal="left" vertical="top" wrapText="1"/>
    </xf>
    <xf numFmtId="168" fontId="51" fillId="34" borderId="33" xfId="43" applyNumberFormat="1" applyFont="1" applyFill="1" applyBorder="1" applyAlignment="1">
      <alignment horizontal="center" vertical="center" wrapText="1"/>
    </xf>
    <xf numFmtId="168" fontId="32" fillId="34" borderId="33" xfId="1" applyNumberFormat="1" applyFont="1" applyFill="1" applyBorder="1" applyAlignment="1">
      <alignment vertical="center" wrapText="1"/>
    </xf>
    <xf numFmtId="0" fontId="52" fillId="34" borderId="33" xfId="0" applyFont="1" applyFill="1" applyBorder="1" applyAlignment="1">
      <alignment horizontal="left" vertical="center" wrapText="1"/>
    </xf>
    <xf numFmtId="0" fontId="38" fillId="34" borderId="33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right" vertical="top" wrapText="1"/>
    </xf>
    <xf numFmtId="0" fontId="35" fillId="33" borderId="0" xfId="0" applyFont="1" applyFill="1" applyBorder="1" applyAlignment="1">
      <alignment horizontal="center" vertical="top"/>
    </xf>
    <xf numFmtId="0" fontId="30" fillId="33" borderId="11" xfId="0" applyFont="1" applyFill="1" applyBorder="1" applyAlignment="1">
      <alignment horizontal="left" vertical="top" wrapText="1"/>
    </xf>
    <xf numFmtId="0" fontId="30" fillId="33" borderId="21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44" applyFont="1" applyFill="1" applyAlignment="1">
      <alignment vertical="center"/>
    </xf>
    <xf numFmtId="168" fontId="53" fillId="34" borderId="33" xfId="43" applyNumberFormat="1" applyFont="1" applyFill="1" applyBorder="1" applyAlignment="1">
      <alignment horizontal="center" vertical="center" wrapText="1"/>
    </xf>
    <xf numFmtId="0" fontId="28" fillId="0" borderId="33" xfId="0" applyFont="1" applyFill="1" applyBorder="1">
      <alignment horizontal="left" vertical="top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46" fillId="0" borderId="0" xfId="45" applyFont="1" applyFill="1" applyAlignment="1">
      <alignment horizontal="center" vertical="center"/>
    </xf>
    <xf numFmtId="0" fontId="47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5" xfId="46" applyFont="1" applyFill="1" applyBorder="1" applyAlignment="1">
      <alignment horizontal="center" vertical="center"/>
    </xf>
    <xf numFmtId="0" fontId="30" fillId="0" borderId="35" xfId="46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169" fontId="23" fillId="0" borderId="0" xfId="58" applyNumberFormat="1" applyFont="1" applyFill="1" applyBorder="1" applyAlignment="1">
      <alignment horizontal="left" vertical="center" wrapText="1"/>
    </xf>
    <xf numFmtId="168" fontId="33" fillId="0" borderId="0" xfId="59" applyNumberFormat="1" applyFont="1" applyFill="1" applyBorder="1" applyAlignment="1">
      <alignment horizontal="right" vertical="center"/>
    </xf>
    <xf numFmtId="0" fontId="23" fillId="0" borderId="0" xfId="48" applyFont="1" applyFill="1" applyAlignment="1">
      <alignment vertical="center"/>
    </xf>
    <xf numFmtId="0" fontId="23" fillId="0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4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3" fillId="0" borderId="0" xfId="0" applyFont="1" applyBorder="1" applyAlignment="1">
      <alignment horizontal="right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0" fontId="33" fillId="0" borderId="40" xfId="0" applyFont="1" applyBorder="1" applyAlignment="1">
      <alignment horizontal="left" vertical="top" wrapText="1"/>
    </xf>
    <xf numFmtId="0" fontId="33" fillId="33" borderId="33" xfId="0" applyFont="1" applyFill="1" applyBorder="1" applyAlignment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0" fontId="50" fillId="0" borderId="33" xfId="0" applyFont="1" applyBorder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9" fillId="34" borderId="33" xfId="0" applyFont="1" applyFill="1" applyBorder="1">
      <alignment horizontal="left" vertical="top" wrapText="1"/>
    </xf>
    <xf numFmtId="0" fontId="23" fillId="0" borderId="33" xfId="0" applyFont="1" applyBorder="1" applyAlignment="1">
      <alignment horizontal="left" vertical="top" wrapText="1"/>
    </xf>
    <xf numFmtId="165" fontId="23" fillId="34" borderId="33" xfId="49" applyNumberFormat="1" applyFont="1" applyFill="1" applyBorder="1" applyAlignment="1">
      <alignment horizontal="center" vertical="center"/>
    </xf>
    <xf numFmtId="0" fontId="23" fillId="0" borderId="23" xfId="0" applyFont="1" applyBorder="1" applyAlignment="1">
      <alignment horizontal="left" vertical="top" wrapText="1"/>
    </xf>
    <xf numFmtId="0" fontId="23" fillId="33" borderId="35" xfId="0" applyFont="1" applyFill="1" applyBorder="1" applyAlignment="1">
      <alignment horizontal="left" vertical="top" wrapText="1"/>
    </xf>
    <xf numFmtId="0" fontId="25" fillId="0" borderId="35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5" fillId="0" borderId="33" xfId="0" applyFont="1" applyBorder="1" applyAlignment="1">
      <alignment horizontal="left" vertical="top" wrapText="1"/>
    </xf>
    <xf numFmtId="0" fontId="23" fillId="0" borderId="21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25" fillId="33" borderId="33" xfId="0" applyFont="1" applyFill="1" applyBorder="1" applyAlignment="1">
      <alignment horizontal="left" vertical="top" wrapText="1"/>
    </xf>
    <xf numFmtId="0" fontId="23" fillId="33" borderId="15" xfId="0" applyFont="1" applyFill="1" applyBorder="1" applyAlignment="1">
      <alignment horizontal="left" vertical="top" wrapText="1"/>
    </xf>
    <xf numFmtId="0" fontId="30" fillId="34" borderId="33" xfId="0" applyFont="1" applyFill="1" applyBorder="1" applyAlignment="1">
      <alignment horizontal="left" vertical="center" wrapText="1"/>
    </xf>
    <xf numFmtId="0" fontId="30" fillId="34" borderId="33" xfId="0" applyFont="1" applyFill="1" applyBorder="1" applyAlignment="1">
      <alignment horizontal="center" vertical="center" wrapText="1"/>
    </xf>
    <xf numFmtId="167" fontId="30" fillId="34" borderId="33" xfId="0" applyNumberFormat="1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left" vertical="top" wrapText="1"/>
    </xf>
    <xf numFmtId="0" fontId="30" fillId="0" borderId="18" xfId="0" applyFont="1" applyFill="1" applyBorder="1" applyAlignment="1">
      <alignment horizontal="left" vertical="top" wrapText="1"/>
    </xf>
    <xf numFmtId="0" fontId="39" fillId="0" borderId="15" xfId="0" applyFont="1" applyFill="1" applyBorder="1" applyAlignment="1">
      <alignment horizontal="left" vertical="top" wrapText="1"/>
    </xf>
    <xf numFmtId="0" fontId="30" fillId="0" borderId="15" xfId="43" applyFont="1" applyFill="1" applyBorder="1" applyAlignment="1">
      <alignment horizontal="left" vertical="top" wrapText="1"/>
    </xf>
    <xf numFmtId="49" fontId="33" fillId="33" borderId="12" xfId="0" applyNumberFormat="1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right" vertical="top" wrapText="1"/>
    </xf>
    <xf numFmtId="0" fontId="23" fillId="33" borderId="11" xfId="0" applyFont="1" applyFill="1" applyBorder="1" applyAlignment="1">
      <alignment horizontal="right" vertical="top" wrapText="1"/>
    </xf>
    <xf numFmtId="165" fontId="23" fillId="0" borderId="33" xfId="49" applyNumberFormat="1" applyFont="1" applyFill="1" applyBorder="1" applyAlignment="1">
      <alignment horizontal="right" vertical="top"/>
    </xf>
    <xf numFmtId="165" fontId="23" fillId="0" borderId="22" xfId="49" applyNumberFormat="1" applyFont="1" applyFill="1" applyBorder="1" applyAlignment="1">
      <alignment horizontal="right" vertical="top"/>
    </xf>
    <xf numFmtId="0" fontId="30" fillId="33" borderId="13" xfId="0" applyFont="1" applyFill="1" applyBorder="1" applyAlignment="1">
      <alignment horizontal="left" vertical="top" wrapText="1"/>
    </xf>
    <xf numFmtId="0" fontId="39" fillId="33" borderId="13" xfId="0" applyFont="1" applyFill="1" applyBorder="1" applyAlignment="1">
      <alignment horizontal="left" vertical="top" wrapText="1"/>
    </xf>
    <xf numFmtId="0" fontId="30" fillId="33" borderId="33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horizontal="left" vertical="top" wrapText="1"/>
    </xf>
    <xf numFmtId="0" fontId="30" fillId="0" borderId="33" xfId="0" applyFont="1" applyBorder="1" applyAlignment="1">
      <alignment vertical="center" wrapText="1"/>
    </xf>
    <xf numFmtId="166" fontId="30" fillId="0" borderId="33" xfId="0" applyNumberFormat="1" applyFont="1" applyBorder="1" applyAlignment="1">
      <alignment vertical="center" wrapText="1"/>
    </xf>
    <xf numFmtId="0" fontId="39" fillId="34" borderId="33" xfId="0" applyFont="1" applyFill="1" applyBorder="1" applyAlignment="1">
      <alignment horizontal="center" vertical="center" wrapText="1"/>
    </xf>
    <xf numFmtId="168" fontId="30" fillId="34" borderId="33" xfId="0" applyNumberFormat="1" applyFont="1" applyFill="1" applyBorder="1" applyAlignment="1">
      <alignment horizontal="center" vertical="center" wrapText="1"/>
    </xf>
    <xf numFmtId="168" fontId="30" fillId="34" borderId="33" xfId="1" applyNumberFormat="1" applyFont="1" applyFill="1" applyBorder="1" applyAlignment="1">
      <alignment vertical="center" wrapText="1"/>
    </xf>
    <xf numFmtId="0" fontId="45" fillId="34" borderId="33" xfId="0" applyFont="1" applyFill="1" applyBorder="1" applyAlignment="1">
      <alignment horizontal="left" vertical="top" wrapText="1"/>
    </xf>
    <xf numFmtId="0" fontId="40" fillId="0" borderId="33" xfId="0" applyFont="1" applyBorder="1" applyAlignment="1">
      <alignment horizontal="right" vertical="top" wrapText="1"/>
    </xf>
    <xf numFmtId="0" fontId="41" fillId="0" borderId="0" xfId="0" applyFont="1">
      <alignment horizontal="left" vertical="top" wrapText="1"/>
    </xf>
    <xf numFmtId="0" fontId="40" fillId="0" borderId="33" xfId="0" applyFont="1" applyBorder="1" applyAlignment="1">
      <alignment horizontal="left" vertical="top" wrapText="1"/>
    </xf>
    <xf numFmtId="165" fontId="18" fillId="33" borderId="0" xfId="49" applyNumberFormat="1" applyFont="1" applyFill="1" applyBorder="1" applyAlignment="1">
      <alignment horizontal="right" vertical="top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41" fillId="0" borderId="33" xfId="0" applyFont="1" applyBorder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0" fontId="41" fillId="0" borderId="35" xfId="0" applyFont="1" applyBorder="1" applyAlignment="1">
      <alignment horizontal="left" vertical="top" wrapText="1"/>
    </xf>
    <xf numFmtId="0" fontId="41" fillId="0" borderId="33" xfId="0" applyFont="1" applyBorder="1" applyAlignment="1">
      <alignment horizontal="center" vertical="top" wrapText="1"/>
    </xf>
    <xf numFmtId="0" fontId="31" fillId="0" borderId="33" xfId="0" applyFont="1" applyBorder="1" applyAlignment="1">
      <alignment horizontal="left" vertical="top" wrapText="1"/>
    </xf>
    <xf numFmtId="165" fontId="41" fillId="33" borderId="33" xfId="49" applyNumberFormat="1" applyFont="1" applyFill="1" applyBorder="1" applyAlignment="1">
      <alignment horizontal="center" vertical="top"/>
    </xf>
    <xf numFmtId="0" fontId="50" fillId="34" borderId="33" xfId="0" applyFont="1" applyFill="1" applyBorder="1" applyAlignment="1">
      <alignment horizontal="left" vertical="top" wrapText="1"/>
    </xf>
    <xf numFmtId="0" fontId="49" fillId="33" borderId="22" xfId="0" applyFont="1" applyFill="1" applyBorder="1" applyAlignment="1">
      <alignment horizontal="left" vertical="top" wrapText="1"/>
    </xf>
    <xf numFmtId="0" fontId="50" fillId="33" borderId="33" xfId="0" applyFont="1" applyFill="1" applyBorder="1" applyAlignment="1">
      <alignment horizontal="left" vertical="top" wrapText="1"/>
    </xf>
    <xf numFmtId="0" fontId="49" fillId="33" borderId="33" xfId="0" applyFont="1" applyFill="1" applyBorder="1" applyAlignment="1">
      <alignment horizontal="left" vertical="top" wrapText="1"/>
    </xf>
    <xf numFmtId="0" fontId="30" fillId="0" borderId="33" xfId="0" applyFont="1" applyBorder="1" applyAlignment="1">
      <alignment horizontal="left" vertical="top" wrapText="1"/>
    </xf>
    <xf numFmtId="0" fontId="39" fillId="33" borderId="22" xfId="0" applyFont="1" applyFill="1" applyBorder="1" applyAlignment="1">
      <alignment horizontal="left" vertical="top" wrapText="1"/>
    </xf>
    <xf numFmtId="166" fontId="36" fillId="34" borderId="33" xfId="0" applyNumberFormat="1" applyFont="1" applyFill="1" applyBorder="1" applyAlignment="1">
      <alignment horizontal="center" vertical="center" wrapText="1"/>
    </xf>
    <xf numFmtId="166" fontId="44" fillId="34" borderId="33" xfId="0" applyNumberFormat="1" applyFont="1" applyFill="1" applyBorder="1" applyAlignment="1">
      <alignment horizontal="center" vertical="center" wrapText="1"/>
    </xf>
    <xf numFmtId="0" fontId="41" fillId="33" borderId="33" xfId="0" applyFont="1" applyFill="1" applyBorder="1" applyAlignment="1">
      <alignment horizontal="center" vertical="top" wrapText="1"/>
    </xf>
    <xf numFmtId="0" fontId="53" fillId="0" borderId="0" xfId="0" applyFont="1" applyAlignment="1"/>
    <xf numFmtId="0" fontId="53" fillId="34" borderId="0" xfId="0" applyFont="1" applyFill="1" applyAlignment="1"/>
    <xf numFmtId="0" fontId="27" fillId="34" borderId="0" xfId="0" applyFont="1" applyFill="1" applyAlignment="1"/>
    <xf numFmtId="0" fontId="56" fillId="34" borderId="0" xfId="0" applyFont="1" applyFill="1" applyAlignment="1"/>
    <xf numFmtId="0" fontId="23" fillId="33" borderId="33" xfId="0" applyFont="1" applyFill="1" applyBorder="1" applyAlignment="1">
      <alignment horizontal="center" vertical="center" wrapText="1"/>
    </xf>
    <xf numFmtId="167" fontId="30" fillId="0" borderId="33" xfId="0" applyNumberFormat="1" applyFont="1" applyBorder="1" applyAlignment="1">
      <alignment vertical="center" wrapText="1"/>
    </xf>
    <xf numFmtId="167" fontId="32" fillId="0" borderId="33" xfId="0" applyNumberFormat="1" applyFont="1" applyBorder="1" applyAlignment="1">
      <alignment vertical="center" wrapText="1"/>
    </xf>
    <xf numFmtId="168" fontId="57" fillId="34" borderId="33" xfId="43" applyNumberFormat="1" applyFont="1" applyFill="1" applyBorder="1" applyAlignment="1">
      <alignment horizontal="center" vertical="center" wrapText="1"/>
    </xf>
    <xf numFmtId="165" fontId="23" fillId="34" borderId="33" xfId="56" applyNumberFormat="1" applyFont="1" applyFill="1" applyBorder="1" applyAlignment="1">
      <alignment horizontal="right" vertical="top"/>
    </xf>
    <xf numFmtId="0" fontId="23" fillId="34" borderId="33" xfId="0" applyFont="1" applyFill="1" applyBorder="1" applyAlignment="1">
      <alignment horizontal="right" vertical="top" wrapText="1"/>
    </xf>
    <xf numFmtId="166" fontId="23" fillId="34" borderId="33" xfId="43" applyNumberFormat="1" applyFont="1" applyFill="1" applyBorder="1" applyAlignment="1">
      <alignment horizontal="right" vertical="top" wrapText="1"/>
    </xf>
    <xf numFmtId="166" fontId="23" fillId="34" borderId="33" xfId="0" applyNumberFormat="1" applyFont="1" applyFill="1" applyBorder="1" applyAlignment="1">
      <alignment horizontal="right" vertical="top" wrapText="1"/>
    </xf>
    <xf numFmtId="165" fontId="23" fillId="34" borderId="33" xfId="49" applyNumberFormat="1" applyFont="1" applyFill="1" applyBorder="1" applyAlignment="1">
      <alignment horizontal="right" vertical="top"/>
    </xf>
    <xf numFmtId="165" fontId="23" fillId="33" borderId="33" xfId="0" applyNumberFormat="1" applyFont="1" applyFill="1" applyBorder="1" applyAlignment="1">
      <alignment horizontal="center" vertical="center" wrapText="1"/>
    </xf>
    <xf numFmtId="165" fontId="33" fillId="34" borderId="33" xfId="49" applyNumberFormat="1" applyFont="1" applyFill="1" applyBorder="1" applyAlignment="1">
      <alignment horizontal="right" vertical="top"/>
    </xf>
    <xf numFmtId="165" fontId="33" fillId="33" borderId="33" xfId="0" applyNumberFormat="1" applyFont="1" applyFill="1" applyBorder="1" applyAlignment="1">
      <alignment horizontal="center" vertical="center" wrapText="1"/>
    </xf>
    <xf numFmtId="165" fontId="23" fillId="34" borderId="33" xfId="49" applyNumberFormat="1" applyFont="1" applyFill="1" applyBorder="1" applyAlignment="1">
      <alignment horizontal="right" vertical="center"/>
    </xf>
    <xf numFmtId="165" fontId="30" fillId="34" borderId="33" xfId="0" applyNumberFormat="1" applyFont="1" applyFill="1" applyBorder="1" applyAlignment="1">
      <alignment vertical="center" wrapText="1"/>
    </xf>
    <xf numFmtId="166" fontId="30" fillId="34" borderId="33" xfId="0" applyNumberFormat="1" applyFont="1" applyFill="1" applyBorder="1" applyAlignment="1">
      <alignment vertical="center" wrapText="1"/>
    </xf>
    <xf numFmtId="168" fontId="32" fillId="0" borderId="33" xfId="0" applyNumberFormat="1" applyFont="1" applyBorder="1" applyAlignment="1">
      <alignment horizontal="right" vertical="center" wrapText="1"/>
    </xf>
    <xf numFmtId="168" fontId="33" fillId="0" borderId="33" xfId="49" applyNumberFormat="1" applyFont="1" applyFill="1" applyBorder="1" applyAlignment="1">
      <alignment horizontal="right" vertical="top"/>
    </xf>
    <xf numFmtId="0" fontId="29" fillId="0" borderId="33" xfId="0" applyFont="1" applyBorder="1" applyAlignment="1">
      <alignment horizontal="right" vertical="top" wrapText="1"/>
    </xf>
    <xf numFmtId="0" fontId="28" fillId="0" borderId="0" xfId="0" applyFont="1">
      <alignment horizontal="left" vertical="top" wrapText="1"/>
    </xf>
    <xf numFmtId="166" fontId="32" fillId="34" borderId="33" xfId="46" applyNumberFormat="1" applyFont="1" applyFill="1" applyBorder="1" applyAlignment="1">
      <alignment horizontal="center" vertical="center"/>
    </xf>
    <xf numFmtId="0" fontId="32" fillId="34" borderId="32" xfId="46" applyFont="1" applyFill="1" applyBorder="1" applyAlignment="1">
      <alignment horizontal="left" vertical="center" wrapText="1"/>
    </xf>
    <xf numFmtId="0" fontId="30" fillId="34" borderId="32" xfId="46" applyFont="1" applyFill="1" applyBorder="1" applyAlignment="1">
      <alignment horizontal="left" vertical="center" wrapText="1"/>
    </xf>
    <xf numFmtId="0" fontId="23" fillId="34" borderId="17" xfId="46" applyFont="1" applyFill="1" applyBorder="1" applyAlignment="1">
      <alignment horizontal="left" vertical="center"/>
    </xf>
    <xf numFmtId="0" fontId="33" fillId="34" borderId="17" xfId="50" applyFont="1" applyFill="1" applyBorder="1" applyAlignment="1"/>
    <xf numFmtId="0" fontId="33" fillId="34" borderId="16" xfId="50" applyFont="1" applyFill="1" applyBorder="1" applyAlignment="1"/>
    <xf numFmtId="0" fontId="23" fillId="34" borderId="32" xfId="46" applyFont="1" applyFill="1" applyBorder="1" applyAlignment="1">
      <alignment horizontal="left" vertical="center"/>
    </xf>
    <xf numFmtId="0" fontId="23" fillId="34" borderId="33" xfId="46" applyFont="1" applyFill="1" applyBorder="1" applyAlignment="1">
      <alignment horizontal="center" vertical="center"/>
    </xf>
    <xf numFmtId="166" fontId="33" fillId="34" borderId="33" xfId="46" applyNumberFormat="1" applyFont="1" applyFill="1" applyBorder="1" applyAlignment="1">
      <alignment horizontal="center" vertical="center"/>
    </xf>
    <xf numFmtId="0" fontId="23" fillId="34" borderId="33" xfId="46" applyFont="1" applyFill="1" applyBorder="1" applyAlignment="1">
      <alignment horizontal="center" vertical="center" wrapText="1"/>
    </xf>
    <xf numFmtId="37" fontId="23" fillId="34" borderId="33" xfId="46" applyNumberFormat="1" applyFont="1" applyFill="1" applyBorder="1" applyAlignment="1">
      <alignment horizontal="center" vertical="center"/>
    </xf>
    <xf numFmtId="49" fontId="23" fillId="34" borderId="33" xfId="0" applyNumberFormat="1" applyFont="1" applyFill="1" applyBorder="1" applyAlignment="1">
      <alignment horizontal="left" vertical="center"/>
    </xf>
    <xf numFmtId="0" fontId="23" fillId="34" borderId="37" xfId="46" applyFont="1" applyFill="1" applyBorder="1" applyAlignment="1">
      <alignment horizontal="center" vertical="center"/>
    </xf>
    <xf numFmtId="49" fontId="23" fillId="34" borderId="15" xfId="0" applyNumberFormat="1" applyFont="1" applyFill="1" applyBorder="1" applyAlignment="1">
      <alignment horizontal="left" vertical="center"/>
    </xf>
    <xf numFmtId="0" fontId="33" fillId="34" borderId="32" xfId="0" applyFont="1" applyFill="1" applyBorder="1" applyAlignment="1">
      <alignment vertical="center" wrapText="1"/>
    </xf>
    <xf numFmtId="0" fontId="23" fillId="34" borderId="22" xfId="46" applyFont="1" applyFill="1" applyBorder="1" applyAlignment="1">
      <alignment horizontal="center" vertical="center"/>
    </xf>
    <xf numFmtId="49" fontId="33" fillId="34" borderId="0" xfId="0" applyNumberFormat="1" applyFont="1" applyFill="1" applyBorder="1" applyAlignment="1">
      <alignment horizontal="left" vertical="center"/>
    </xf>
    <xf numFmtId="0" fontId="33" fillId="34" borderId="0" xfId="0" applyFont="1" applyFill="1" applyBorder="1" applyAlignment="1">
      <alignment vertical="center" wrapText="1"/>
    </xf>
    <xf numFmtId="0" fontId="33" fillId="34" borderId="0" xfId="46" applyFont="1" applyFill="1" applyBorder="1" applyAlignment="1">
      <alignment horizontal="center" vertical="center"/>
    </xf>
    <xf numFmtId="166" fontId="33" fillId="34" borderId="37" xfId="46" applyNumberFormat="1" applyFont="1" applyFill="1" applyBorder="1" applyAlignment="1">
      <alignment horizontal="center" vertical="center"/>
    </xf>
    <xf numFmtId="49" fontId="23" fillId="34" borderId="16" xfId="0" applyNumberFormat="1" applyFont="1" applyFill="1" applyBorder="1" applyAlignment="1">
      <alignment horizontal="left" vertical="center"/>
    </xf>
    <xf numFmtId="0" fontId="23" fillId="34" borderId="16" xfId="0" applyFont="1" applyFill="1" applyBorder="1" applyAlignment="1">
      <alignment vertical="center" wrapText="1"/>
    </xf>
    <xf numFmtId="0" fontId="23" fillId="34" borderId="16" xfId="46" applyFont="1" applyFill="1" applyBorder="1" applyAlignment="1">
      <alignment horizontal="center" vertical="center"/>
    </xf>
    <xf numFmtId="0" fontId="23" fillId="34" borderId="34" xfId="46" applyFont="1" applyFill="1" applyBorder="1" applyAlignment="1">
      <alignment horizontal="center" vertical="center"/>
    </xf>
    <xf numFmtId="0" fontId="46" fillId="34" borderId="33" xfId="45" applyFont="1" applyFill="1" applyBorder="1" applyAlignment="1">
      <alignment horizontal="center" vertical="center"/>
    </xf>
    <xf numFmtId="167" fontId="23" fillId="34" borderId="33" xfId="46" applyNumberFormat="1" applyFont="1" applyFill="1" applyBorder="1" applyAlignment="1">
      <alignment horizontal="center" vertical="center"/>
    </xf>
    <xf numFmtId="167" fontId="33" fillId="34" borderId="34" xfId="47" applyNumberFormat="1" applyFont="1" applyFill="1" applyBorder="1" applyAlignment="1">
      <alignment horizontal="center" vertical="center" wrapText="1"/>
    </xf>
    <xf numFmtId="0" fontId="23" fillId="34" borderId="33" xfId="0" applyFont="1" applyFill="1" applyBorder="1" applyAlignment="1">
      <alignment horizontal="left" vertical="center" wrapText="1"/>
    </xf>
    <xf numFmtId="0" fontId="23" fillId="34" borderId="35" xfId="46" applyFont="1" applyFill="1" applyBorder="1" applyAlignment="1">
      <alignment horizontal="center" vertical="center"/>
    </xf>
    <xf numFmtId="0" fontId="23" fillId="34" borderId="35" xfId="46" applyFont="1" applyFill="1" applyBorder="1" applyAlignment="1">
      <alignment horizontal="center" vertical="center" wrapText="1"/>
    </xf>
    <xf numFmtId="167" fontId="23" fillId="34" borderId="34" xfId="47" applyNumberFormat="1" applyFont="1" applyFill="1" applyBorder="1" applyAlignment="1">
      <alignment horizontal="center" vertical="center" wrapText="1"/>
    </xf>
    <xf numFmtId="0" fontId="30" fillId="34" borderId="35" xfId="46" applyFont="1" applyFill="1" applyBorder="1" applyAlignment="1">
      <alignment horizontal="left" vertical="center"/>
    </xf>
    <xf numFmtId="0" fontId="33" fillId="34" borderId="33" xfId="0" applyFont="1" applyFill="1" applyBorder="1" applyAlignment="1">
      <alignment horizontal="left" vertical="center" wrapText="1"/>
    </xf>
    <xf numFmtId="3" fontId="23" fillId="34" borderId="33" xfId="46" applyNumberFormat="1" applyFont="1" applyFill="1" applyBorder="1" applyAlignment="1">
      <alignment horizontal="center" vertical="center"/>
    </xf>
    <xf numFmtId="3" fontId="23" fillId="34" borderId="35" xfId="46" applyNumberFormat="1" applyFont="1" applyFill="1" applyBorder="1" applyAlignment="1">
      <alignment horizontal="center" vertical="center"/>
    </xf>
    <xf numFmtId="0" fontId="23" fillId="34" borderId="18" xfId="46" applyFont="1" applyFill="1" applyBorder="1" applyAlignment="1">
      <alignment horizontal="center" vertical="center"/>
    </xf>
    <xf numFmtId="167" fontId="23" fillId="34" borderId="33" xfId="47" applyNumberFormat="1" applyFont="1" applyFill="1" applyBorder="1" applyAlignment="1">
      <alignment horizontal="center" vertical="center" wrapText="1"/>
    </xf>
    <xf numFmtId="49" fontId="33" fillId="34" borderId="15" xfId="0" applyNumberFormat="1" applyFont="1" applyFill="1" applyBorder="1" applyAlignment="1">
      <alignment horizontal="left" vertical="center"/>
    </xf>
    <xf numFmtId="0" fontId="33" fillId="34" borderId="32" xfId="46" applyFont="1" applyFill="1" applyBorder="1" applyAlignment="1">
      <alignment horizontal="center" vertical="center"/>
    </xf>
    <xf numFmtId="167" fontId="33" fillId="34" borderId="33" xfId="46" applyNumberFormat="1" applyFont="1" applyFill="1" applyBorder="1" applyAlignment="1">
      <alignment horizontal="center" vertical="center"/>
    </xf>
    <xf numFmtId="0" fontId="32" fillId="34" borderId="33" xfId="50" applyFont="1" applyFill="1" applyBorder="1" applyAlignment="1">
      <alignment vertical="center"/>
    </xf>
    <xf numFmtId="0" fontId="23" fillId="34" borderId="32" xfId="0" applyFont="1" applyFill="1" applyBorder="1" applyAlignment="1">
      <alignment horizontal="left" vertical="center" wrapText="1"/>
    </xf>
    <xf numFmtId="0" fontId="23" fillId="34" borderId="22" xfId="0" applyFont="1" applyFill="1" applyBorder="1" applyAlignment="1">
      <alignment horizontal="left" vertical="center" wrapText="1"/>
    </xf>
    <xf numFmtId="0" fontId="28" fillId="34" borderId="33" xfId="0" applyFont="1" applyFill="1" applyBorder="1" applyAlignment="1">
      <alignment horizontal="center" vertical="center" wrapText="1"/>
    </xf>
    <xf numFmtId="0" fontId="0" fillId="34" borderId="33" xfId="0" applyFill="1" applyBorder="1">
      <alignment horizontal="left" vertical="top" wrapText="1"/>
    </xf>
    <xf numFmtId="3" fontId="28" fillId="34" borderId="33" xfId="0" applyNumberFormat="1" applyFont="1" applyFill="1" applyBorder="1" applyAlignment="1">
      <alignment horizontal="center" vertical="top" wrapText="1"/>
    </xf>
    <xf numFmtId="0" fontId="28" fillId="34" borderId="33" xfId="0" applyFont="1" applyFill="1" applyBorder="1" applyAlignment="1">
      <alignment horizontal="center" vertical="top" wrapText="1"/>
    </xf>
    <xf numFmtId="167" fontId="33" fillId="34" borderId="33" xfId="0" applyNumberFormat="1" applyFont="1" applyFill="1" applyBorder="1" applyAlignment="1">
      <alignment horizontal="center" vertical="top" wrapText="1"/>
    </xf>
    <xf numFmtId="0" fontId="28" fillId="34" borderId="33" xfId="0" applyFont="1" applyFill="1" applyBorder="1" applyAlignment="1">
      <alignment horizontal="left" vertical="center" wrapText="1"/>
    </xf>
    <xf numFmtId="0" fontId="49" fillId="34" borderId="33" xfId="0" applyFont="1" applyFill="1" applyBorder="1">
      <alignment horizontal="left" vertical="top" wrapText="1"/>
    </xf>
    <xf numFmtId="0" fontId="49" fillId="34" borderId="19" xfId="0" applyFont="1" applyFill="1" applyBorder="1">
      <alignment horizontal="left" vertical="top" wrapText="1"/>
    </xf>
    <xf numFmtId="0" fontId="23" fillId="34" borderId="19" xfId="0" applyFont="1" applyFill="1" applyBorder="1" applyAlignment="1">
      <alignment horizontal="left" vertical="center" wrapText="1"/>
    </xf>
    <xf numFmtId="0" fontId="28" fillId="34" borderId="19" xfId="0" applyFont="1" applyFill="1" applyBorder="1" applyAlignment="1">
      <alignment horizontal="center" vertical="center" wrapText="1"/>
    </xf>
    <xf numFmtId="3" fontId="23" fillId="34" borderId="19" xfId="46" applyNumberFormat="1" applyFont="1" applyFill="1" applyBorder="1" applyAlignment="1">
      <alignment horizontal="center" vertical="center"/>
    </xf>
    <xf numFmtId="0" fontId="28" fillId="34" borderId="19" xfId="0" applyFont="1" applyFill="1" applyBorder="1" applyAlignment="1">
      <alignment horizontal="center" vertical="top" wrapText="1"/>
    </xf>
    <xf numFmtId="0" fontId="0" fillId="34" borderId="32" xfId="0" applyFill="1" applyBorder="1">
      <alignment horizontal="left" vertical="top" wrapText="1"/>
    </xf>
    <xf numFmtId="0" fontId="0" fillId="34" borderId="22" xfId="0" applyFill="1" applyBorder="1">
      <alignment horizontal="left" vertical="top" wrapText="1"/>
    </xf>
    <xf numFmtId="167" fontId="33" fillId="34" borderId="22" xfId="0" applyNumberFormat="1" applyFont="1" applyFill="1" applyBorder="1" applyAlignment="1">
      <alignment horizontal="center" vertical="center" wrapText="1"/>
    </xf>
    <xf numFmtId="0" fontId="24" fillId="34" borderId="18" xfId="0" applyFont="1" applyFill="1" applyBorder="1">
      <alignment horizontal="left" vertical="top" wrapText="1"/>
    </xf>
    <xf numFmtId="0" fontId="0" fillId="34" borderId="10" xfId="0" applyFill="1" applyBorder="1">
      <alignment horizontal="left" vertical="top" wrapText="1"/>
    </xf>
    <xf numFmtId="0" fontId="0" fillId="34" borderId="29" xfId="0" applyFill="1" applyBorder="1">
      <alignment horizontal="left" vertical="top" wrapText="1"/>
    </xf>
    <xf numFmtId="0" fontId="49" fillId="34" borderId="33" xfId="0" applyFont="1" applyFill="1" applyBorder="1" applyAlignment="1">
      <alignment horizontal="center" vertical="center" wrapText="1"/>
    </xf>
    <xf numFmtId="0" fontId="0" fillId="34" borderId="33" xfId="0" applyFill="1" applyBorder="1" applyAlignment="1">
      <alignment horizontal="center" vertical="center" wrapText="1"/>
    </xf>
    <xf numFmtId="167" fontId="23" fillId="34" borderId="19" xfId="46" applyNumberFormat="1" applyFont="1" applyFill="1" applyBorder="1" applyAlignment="1">
      <alignment horizontal="center" vertical="center"/>
    </xf>
    <xf numFmtId="0" fontId="49" fillId="0" borderId="15" xfId="0" applyFont="1" applyBorder="1" applyAlignment="1">
      <alignment horizontal="left" vertical="top" wrapText="1"/>
    </xf>
    <xf numFmtId="166" fontId="28" fillId="34" borderId="22" xfId="0" applyNumberFormat="1" applyFont="1" applyFill="1" applyBorder="1" applyAlignment="1">
      <alignment horizontal="right" vertical="top" wrapText="1"/>
    </xf>
    <xf numFmtId="49" fontId="23" fillId="34" borderId="22" xfId="0" applyNumberFormat="1" applyFont="1" applyFill="1" applyBorder="1" applyAlignment="1">
      <alignment horizontal="left" vertical="center"/>
    </xf>
    <xf numFmtId="165" fontId="33" fillId="33" borderId="33" xfId="0" applyNumberFormat="1" applyFont="1" applyFill="1" applyBorder="1" applyAlignment="1">
      <alignment horizontal="right" vertical="center" wrapText="1"/>
    </xf>
    <xf numFmtId="0" fontId="23" fillId="33" borderId="33" xfId="0" applyFont="1" applyFill="1" applyBorder="1" applyAlignment="1">
      <alignment horizontal="right" vertical="center" wrapText="1"/>
    </xf>
    <xf numFmtId="165" fontId="23" fillId="33" borderId="33" xfId="0" applyNumberFormat="1" applyFont="1" applyFill="1" applyBorder="1" applyAlignment="1">
      <alignment horizontal="right" vertical="center" wrapText="1"/>
    </xf>
    <xf numFmtId="165" fontId="33" fillId="33" borderId="33" xfId="0" applyNumberFormat="1" applyFont="1" applyFill="1" applyBorder="1" applyAlignment="1">
      <alignment horizontal="right" vertical="top" wrapText="1"/>
    </xf>
    <xf numFmtId="167" fontId="33" fillId="33" borderId="33" xfId="0" applyNumberFormat="1" applyFont="1" applyFill="1" applyBorder="1" applyAlignment="1">
      <alignment horizontal="right" vertical="center" wrapText="1"/>
    </xf>
    <xf numFmtId="167" fontId="23" fillId="33" borderId="33" xfId="0" applyNumberFormat="1" applyFont="1" applyFill="1" applyBorder="1" applyAlignment="1">
      <alignment horizontal="right" vertical="top" wrapText="1"/>
    </xf>
    <xf numFmtId="167" fontId="23" fillId="33" borderId="33" xfId="0" applyNumberFormat="1" applyFont="1" applyFill="1" applyBorder="1" applyAlignment="1">
      <alignment horizontal="right" vertical="center" wrapText="1"/>
    </xf>
    <xf numFmtId="166" fontId="33" fillId="33" borderId="22" xfId="0" applyNumberFormat="1" applyFont="1" applyFill="1" applyBorder="1" applyAlignment="1">
      <alignment horizontal="right" vertical="top" wrapText="1"/>
    </xf>
    <xf numFmtId="0" fontId="29" fillId="34" borderId="33" xfId="0" applyFont="1" applyFill="1" applyBorder="1" applyAlignment="1">
      <alignment horizontal="right" vertical="top" wrapText="1"/>
    </xf>
    <xf numFmtId="165" fontId="33" fillId="34" borderId="33" xfId="49" applyNumberFormat="1" applyFont="1" applyFill="1" applyBorder="1" applyAlignment="1">
      <alignment horizontal="right" vertical="center"/>
    </xf>
    <xf numFmtId="49" fontId="23" fillId="34" borderId="34" xfId="0" applyNumberFormat="1" applyFont="1" applyFill="1" applyBorder="1" applyAlignment="1">
      <alignment horizontal="left" vertical="center"/>
    </xf>
    <xf numFmtId="0" fontId="23" fillId="34" borderId="19" xfId="46" applyFont="1" applyFill="1" applyBorder="1" applyAlignment="1">
      <alignment horizontal="center" vertical="center"/>
    </xf>
    <xf numFmtId="166" fontId="23" fillId="34" borderId="33" xfId="46" applyNumberFormat="1" applyFont="1" applyFill="1" applyBorder="1" applyAlignment="1">
      <alignment horizontal="center" vertical="center"/>
    </xf>
    <xf numFmtId="0" fontId="23" fillId="34" borderId="0" xfId="45" applyFont="1" applyFill="1" applyAlignment="1">
      <alignment vertical="center"/>
    </xf>
    <xf numFmtId="0" fontId="30" fillId="34" borderId="33" xfId="46" applyFont="1" applyFill="1" applyBorder="1" applyAlignment="1">
      <alignment horizontal="left" vertical="center"/>
    </xf>
    <xf numFmtId="0" fontId="23" fillId="34" borderId="16" xfId="46" applyFont="1" applyFill="1" applyBorder="1" applyAlignment="1">
      <alignment horizontal="center" vertical="center" wrapText="1"/>
    </xf>
    <xf numFmtId="37" fontId="23" fillId="34" borderId="16" xfId="46" applyNumberFormat="1" applyFont="1" applyFill="1" applyBorder="1" applyAlignment="1">
      <alignment horizontal="center" vertical="center"/>
    </xf>
    <xf numFmtId="0" fontId="40" fillId="35" borderId="18" xfId="0" applyFont="1" applyFill="1" applyBorder="1" applyAlignment="1">
      <alignment horizontal="left" vertical="top" wrapText="1"/>
    </xf>
    <xf numFmtId="0" fontId="40" fillId="35" borderId="15" xfId="0" applyFont="1" applyFill="1" applyBorder="1" applyAlignment="1">
      <alignment horizontal="left" vertical="top" wrapText="1"/>
    </xf>
    <xf numFmtId="0" fontId="41" fillId="35" borderId="33" xfId="0" applyFont="1" applyFill="1" applyBorder="1" applyAlignment="1">
      <alignment horizontal="left" vertical="top" wrapText="1"/>
    </xf>
    <xf numFmtId="0" fontId="23" fillId="0" borderId="33" xfId="0" applyFont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34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9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36" xfId="0" applyNumberFormat="1" applyFont="1" applyFill="1" applyBorder="1" applyAlignment="1">
      <alignment horizontal="center" vertical="center" wrapText="1"/>
    </xf>
    <xf numFmtId="0" fontId="26" fillId="0" borderId="35" xfId="0" applyNumberFormat="1" applyFont="1" applyFill="1" applyBorder="1" applyAlignment="1">
      <alignment horizontal="center" vertical="center" wrapText="1"/>
    </xf>
    <xf numFmtId="166" fontId="27" fillId="0" borderId="15" xfId="0" applyNumberFormat="1" applyFont="1" applyFill="1" applyBorder="1" applyAlignment="1">
      <alignment horizontal="center" vertical="center" wrapText="1"/>
    </xf>
    <xf numFmtId="166" fontId="27" fillId="0" borderId="32" xfId="0" applyNumberFormat="1" applyFont="1" applyFill="1" applyBorder="1" applyAlignment="1">
      <alignment horizontal="center" vertical="center" wrapText="1"/>
    </xf>
    <xf numFmtId="166" fontId="27" fillId="0" borderId="22" xfId="0" applyNumberFormat="1" applyFont="1" applyFill="1" applyBorder="1" applyAlignment="1">
      <alignment horizontal="center" vertical="center" wrapText="1"/>
    </xf>
    <xf numFmtId="166" fontId="26" fillId="0" borderId="34" xfId="0" applyNumberFormat="1" applyFont="1" applyFill="1" applyBorder="1" applyAlignment="1">
      <alignment horizontal="center" vertical="center" wrapText="1"/>
    </xf>
    <xf numFmtId="166" fontId="26" fillId="0" borderId="29" xfId="0" applyNumberFormat="1" applyFont="1" applyFill="1" applyBorder="1" applyAlignment="1">
      <alignment horizontal="center" vertical="center" wrapText="1"/>
    </xf>
    <xf numFmtId="166" fontId="26" fillId="0" borderId="15" xfId="0" applyNumberFormat="1" applyFont="1" applyFill="1" applyBorder="1" applyAlignment="1">
      <alignment horizontal="center" vertical="center" wrapText="1"/>
    </xf>
    <xf numFmtId="166" fontId="26" fillId="0" borderId="32" xfId="0" applyNumberFormat="1" applyFont="1" applyFill="1" applyBorder="1" applyAlignment="1">
      <alignment horizontal="center" vertical="center" wrapText="1"/>
    </xf>
    <xf numFmtId="166" fontId="26" fillId="0" borderId="22" xfId="0" applyNumberFormat="1" applyFont="1" applyFill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center" vertical="center" wrapText="1"/>
    </xf>
    <xf numFmtId="166" fontId="25" fillId="0" borderId="0" xfId="0" applyNumberFormat="1" applyFont="1" applyFill="1" applyBorder="1" applyAlignment="1">
      <alignment horizontal="right" vertical="center" wrapText="1"/>
    </xf>
    <xf numFmtId="0" fontId="33" fillId="0" borderId="0" xfId="0" applyFont="1" applyAlignment="1">
      <alignment horizontal="right" vertical="top" wrapText="1"/>
    </xf>
    <xf numFmtId="0" fontId="23" fillId="0" borderId="10" xfId="0" applyNumberFormat="1" applyFont="1" applyFill="1" applyBorder="1" applyAlignment="1">
      <alignment horizontal="right" wrapText="1"/>
    </xf>
    <xf numFmtId="0" fontId="23" fillId="0" borderId="33" xfId="0" applyFont="1" applyBorder="1" applyAlignment="1">
      <alignment horizontal="center" vertical="center" wrapText="1"/>
    </xf>
    <xf numFmtId="0" fontId="33" fillId="33" borderId="0" xfId="44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top" wrapText="1"/>
    </xf>
    <xf numFmtId="0" fontId="23" fillId="0" borderId="32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27" fillId="33" borderId="0" xfId="44" applyFont="1" applyFill="1" applyAlignment="1">
      <alignment horizontal="right" vertical="center"/>
    </xf>
    <xf numFmtId="0" fontId="33" fillId="33" borderId="0" xfId="0" applyNumberFormat="1" applyFont="1" applyFill="1" applyBorder="1" applyAlignment="1">
      <alignment horizontal="center" vertical="center" wrapText="1"/>
    </xf>
    <xf numFmtId="49" fontId="36" fillId="0" borderId="17" xfId="0" applyNumberFormat="1" applyFont="1" applyFill="1" applyBorder="1" applyAlignment="1">
      <alignment horizontal="center" vertical="center" wrapText="1"/>
    </xf>
    <xf numFmtId="49" fontId="36" fillId="0" borderId="34" xfId="0" applyNumberFormat="1" applyFont="1" applyFill="1" applyBorder="1" applyAlignment="1">
      <alignment horizontal="center" vertical="center" wrapText="1"/>
    </xf>
    <xf numFmtId="49" fontId="36" fillId="0" borderId="18" xfId="0" applyNumberFormat="1" applyFont="1" applyFill="1" applyBorder="1" applyAlignment="1">
      <alignment horizontal="center" vertical="center" wrapText="1"/>
    </xf>
    <xf numFmtId="49" fontId="36" fillId="0" borderId="29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167" fontId="44" fillId="33" borderId="33" xfId="0" applyNumberFormat="1" applyFont="1" applyFill="1" applyBorder="1" applyAlignment="1">
      <alignment horizontal="center" vertical="center" wrapText="1"/>
    </xf>
    <xf numFmtId="0" fontId="40" fillId="0" borderId="33" xfId="0" applyFont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0" fontId="41" fillId="0" borderId="40" xfId="0" applyFont="1" applyBorder="1" applyAlignment="1">
      <alignment horizontal="left" vertical="top" wrapText="1"/>
    </xf>
    <xf numFmtId="0" fontId="51" fillId="34" borderId="0" xfId="0" applyFont="1" applyFill="1" applyAlignment="1">
      <alignment horizontal="center"/>
    </xf>
    <xf numFmtId="0" fontId="41" fillId="33" borderId="36" xfId="0" applyFont="1" applyFill="1" applyBorder="1" applyAlignment="1">
      <alignment horizontal="center" vertical="top" wrapText="1"/>
    </xf>
    <xf numFmtId="0" fontId="41" fillId="33" borderId="35" xfId="0" applyFont="1" applyFill="1" applyBorder="1" applyAlignment="1">
      <alignment horizontal="center" vertical="top" wrapText="1"/>
    </xf>
    <xf numFmtId="0" fontId="41" fillId="0" borderId="13" xfId="0" applyFont="1" applyBorder="1" applyAlignment="1">
      <alignment horizontal="center" vertical="top" wrapText="1"/>
    </xf>
    <xf numFmtId="0" fontId="41" fillId="0" borderId="40" xfId="0" applyFont="1" applyBorder="1" applyAlignment="1">
      <alignment horizontal="center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22" xfId="0" applyFont="1" applyFill="1" applyBorder="1" applyAlignment="1">
      <alignment horizontal="left" vertical="top" wrapText="1"/>
    </xf>
    <xf numFmtId="0" fontId="31" fillId="33" borderId="26" xfId="0" applyFont="1" applyFill="1" applyBorder="1" applyAlignment="1">
      <alignment horizontal="left" vertical="top" wrapText="1"/>
    </xf>
    <xf numFmtId="0" fontId="31" fillId="33" borderId="28" xfId="0" applyFont="1" applyFill="1" applyBorder="1" applyAlignment="1">
      <alignment horizontal="left" vertical="top" wrapText="1"/>
    </xf>
    <xf numFmtId="0" fontId="31" fillId="33" borderId="27" xfId="0" applyFont="1" applyFill="1" applyBorder="1" applyAlignment="1">
      <alignment horizontal="left" vertical="top" wrapText="1"/>
    </xf>
    <xf numFmtId="0" fontId="40" fillId="33" borderId="13" xfId="0" applyFont="1" applyFill="1" applyBorder="1" applyAlignment="1">
      <alignment horizontal="left" vertical="top" wrapText="1"/>
    </xf>
    <xf numFmtId="0" fontId="40" fillId="33" borderId="40" xfId="0" applyFont="1" applyFill="1" applyBorder="1" applyAlignment="1">
      <alignment horizontal="left" vertical="top" wrapText="1"/>
    </xf>
    <xf numFmtId="0" fontId="40" fillId="33" borderId="14" xfId="0" applyFont="1" applyFill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40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41" fillId="33" borderId="15" xfId="0" applyFont="1" applyFill="1" applyBorder="1" applyAlignment="1">
      <alignment horizontal="center" vertical="top" wrapText="1"/>
    </xf>
    <xf numFmtId="0" fontId="41" fillId="33" borderId="22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2" xfId="0" applyFont="1" applyFill="1" applyBorder="1" applyAlignment="1">
      <alignment horizontal="left" vertical="top" wrapText="1"/>
    </xf>
    <xf numFmtId="0" fontId="31" fillId="33" borderId="22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32" xfId="0" applyFont="1" applyFill="1" applyBorder="1" applyAlignment="1">
      <alignment horizontal="left" vertical="top" wrapText="1"/>
    </xf>
    <xf numFmtId="0" fontId="40" fillId="33" borderId="22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4" xfId="0" applyFont="1" applyFill="1" applyBorder="1" applyAlignment="1">
      <alignment horizontal="left" vertical="top" wrapText="1"/>
    </xf>
    <xf numFmtId="0" fontId="41" fillId="33" borderId="19" xfId="0" applyFont="1" applyFill="1" applyBorder="1" applyAlignment="1">
      <alignment horizontal="left" vertical="center" wrapText="1"/>
    </xf>
    <xf numFmtId="0" fontId="41" fillId="33" borderId="35" xfId="0" applyFont="1" applyFill="1" applyBorder="1" applyAlignment="1">
      <alignment horizontal="left" vertical="center" wrapText="1"/>
    </xf>
    <xf numFmtId="0" fontId="40" fillId="33" borderId="19" xfId="0" applyFont="1" applyFill="1" applyBorder="1" applyAlignment="1">
      <alignment horizontal="left" vertical="center" wrapText="1"/>
    </xf>
    <xf numFmtId="0" fontId="40" fillId="33" borderId="35" xfId="0" applyFont="1" applyFill="1" applyBorder="1" applyAlignment="1">
      <alignment horizontal="left" vertical="center" wrapText="1"/>
    </xf>
    <xf numFmtId="0" fontId="41" fillId="33" borderId="32" xfId="0" applyFont="1" applyFill="1" applyBorder="1" applyAlignment="1">
      <alignment horizontal="center" vertical="top" wrapText="1"/>
    </xf>
    <xf numFmtId="2" fontId="32" fillId="33" borderId="0" xfId="0" applyNumberFormat="1" applyFont="1" applyFill="1" applyAlignment="1">
      <alignment horizontal="center" vertical="center" wrapText="1"/>
    </xf>
    <xf numFmtId="0" fontId="32" fillId="33" borderId="0" xfId="0" applyFont="1" applyFill="1" applyAlignment="1">
      <alignment horizontal="center" vertical="top" wrapText="1"/>
    </xf>
    <xf numFmtId="0" fontId="41" fillId="0" borderId="15" xfId="0" applyFont="1" applyBorder="1" applyAlignment="1">
      <alignment horizontal="center" vertical="top" wrapText="1"/>
    </xf>
    <xf numFmtId="0" fontId="41" fillId="0" borderId="32" xfId="0" applyFont="1" applyBorder="1" applyAlignment="1">
      <alignment horizontal="center" vertical="top" wrapText="1"/>
    </xf>
    <xf numFmtId="0" fontId="41" fillId="0" borderId="22" xfId="0" applyFont="1" applyBorder="1" applyAlignment="1">
      <alignment horizontal="center" vertical="top" wrapText="1"/>
    </xf>
    <xf numFmtId="0" fontId="31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horizontal="center" vertical="top"/>
    </xf>
    <xf numFmtId="49" fontId="31" fillId="33" borderId="0" xfId="0" applyNumberFormat="1" applyFont="1" applyFill="1" applyAlignment="1">
      <alignment horizontal="center" vertical="top" wrapText="1"/>
    </xf>
    <xf numFmtId="0" fontId="31" fillId="33" borderId="0" xfId="0" applyFont="1" applyFill="1" applyAlignment="1">
      <alignment horizontal="center" vertical="top" wrapText="1"/>
    </xf>
    <xf numFmtId="0" fontId="29" fillId="0" borderId="33" xfId="0" applyFont="1" applyBorder="1" applyAlignment="1">
      <alignment horizontal="left" vertical="top" wrapText="1"/>
    </xf>
    <xf numFmtId="0" fontId="33" fillId="34" borderId="32" xfId="0" applyFont="1" applyFill="1" applyBorder="1" applyAlignment="1">
      <alignment horizontal="left" vertical="center" wrapText="1"/>
    </xf>
    <xf numFmtId="0" fontId="23" fillId="34" borderId="15" xfId="0" applyFont="1" applyFill="1" applyBorder="1" applyAlignment="1">
      <alignment horizontal="left" vertical="center" wrapText="1"/>
    </xf>
    <xf numFmtId="0" fontId="23" fillId="34" borderId="32" xfId="0" applyFont="1" applyFill="1" applyBorder="1" applyAlignment="1">
      <alignment horizontal="left" vertical="center" wrapText="1"/>
    </xf>
    <xf numFmtId="0" fontId="23" fillId="34" borderId="22" xfId="0" applyFont="1" applyFill="1" applyBorder="1" applyAlignment="1">
      <alignment horizontal="left" vertical="center" wrapText="1"/>
    </xf>
    <xf numFmtId="0" fontId="30" fillId="34" borderId="32" xfId="46" applyFont="1" applyFill="1" applyBorder="1" applyAlignment="1">
      <alignment horizontal="left" vertical="center" wrapText="1"/>
    </xf>
    <xf numFmtId="0" fontId="30" fillId="34" borderId="22" xfId="46" applyFont="1" applyFill="1" applyBorder="1" applyAlignment="1">
      <alignment horizontal="left" vertical="center" wrapText="1"/>
    </xf>
    <xf numFmtId="0" fontId="33" fillId="34" borderId="0" xfId="0" applyFont="1" applyFill="1" applyBorder="1" applyAlignment="1">
      <alignment horizontal="left" vertical="center" wrapText="1"/>
    </xf>
    <xf numFmtId="0" fontId="32" fillId="34" borderId="39" xfId="46" applyFont="1" applyFill="1" applyBorder="1" applyAlignment="1">
      <alignment horizontal="left" vertical="center" wrapText="1"/>
    </xf>
    <xf numFmtId="0" fontId="32" fillId="34" borderId="32" xfId="46" applyFont="1" applyFill="1" applyBorder="1" applyAlignment="1">
      <alignment horizontal="left" vertical="center" wrapText="1"/>
    </xf>
    <xf numFmtId="0" fontId="32" fillId="34" borderId="22" xfId="46" applyFont="1" applyFill="1" applyBorder="1" applyAlignment="1">
      <alignment horizontal="left" vertical="center" wrapText="1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 wrapText="1"/>
    </xf>
    <xf numFmtId="0" fontId="30" fillId="0" borderId="21" xfId="45" applyFont="1" applyFill="1" applyBorder="1" applyAlignment="1">
      <alignment horizontal="center" vertical="center"/>
    </xf>
    <xf numFmtId="0" fontId="30" fillId="0" borderId="38" xfId="45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/>
    </xf>
    <xf numFmtId="0" fontId="30" fillId="0" borderId="38" xfId="46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 wrapText="1"/>
    </xf>
    <xf numFmtId="0" fontId="30" fillId="0" borderId="38" xfId="46" applyFont="1" applyFill="1" applyBorder="1" applyAlignment="1">
      <alignment horizontal="center" vertical="center" wrapText="1"/>
    </xf>
    <xf numFmtId="0" fontId="30" fillId="0" borderId="26" xfId="46" applyFont="1" applyFill="1" applyBorder="1" applyAlignment="1">
      <alignment horizontal="center" vertical="center" wrapText="1"/>
    </xf>
    <xf numFmtId="0" fontId="30" fillId="0" borderId="33" xfId="46" applyFont="1" applyFill="1" applyBorder="1" applyAlignment="1">
      <alignment horizontal="center" vertical="center" wrapText="1"/>
    </xf>
  </cellXfs>
  <cellStyles count="6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4"/>
    <cellStyle name="Normal 2" xfId="43"/>
    <cellStyle name="Normal 2 2" xfId="52"/>
    <cellStyle name="Normal 2 3" xfId="44"/>
    <cellStyle name="Normal 2_IV-ՀՐԱՏԱՊ ՓՈՒԼԵՐՈՎ" xfId="45"/>
    <cellStyle name="Normal 5" xfId="57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8"/>
    <cellStyle name="Note" xfId="16" builtinId="10" customBuiltin="1"/>
    <cellStyle name="Output" xfId="11" builtinId="21" customBuiltin="1"/>
    <cellStyle name="SN_241" xfId="49"/>
    <cellStyle name="SN_it" xfId="56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A4" sqref="A4:F4"/>
    </sheetView>
  </sheetViews>
  <sheetFormatPr defaultColWidth="8" defaultRowHeight="16.5" x14ac:dyDescent="0.25"/>
  <cols>
    <col min="1" max="1" width="7.85546875" style="1" customWidth="1"/>
    <col min="2" max="2" width="10.42578125" style="1" customWidth="1"/>
    <col min="3" max="3" width="72.7109375" style="1" customWidth="1"/>
    <col min="4" max="4" width="12.7109375" style="1" customWidth="1"/>
    <col min="5" max="5" width="14.140625" style="1" customWidth="1"/>
    <col min="6" max="6" width="12.570312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134" customFormat="1" x14ac:dyDescent="0.25">
      <c r="A1" s="132"/>
      <c r="B1" s="132"/>
      <c r="C1" s="132"/>
      <c r="D1" s="132"/>
      <c r="E1" s="132"/>
      <c r="F1" s="133" t="s">
        <v>138</v>
      </c>
    </row>
    <row r="2" spans="1:7" s="134" customFormat="1" x14ac:dyDescent="0.3">
      <c r="A2" s="135"/>
      <c r="B2" s="135"/>
      <c r="C2" s="135"/>
      <c r="D2" s="135"/>
      <c r="E2" s="135"/>
      <c r="F2" s="136" t="s">
        <v>99</v>
      </c>
    </row>
    <row r="3" spans="1:7" s="134" customFormat="1" x14ac:dyDescent="0.25">
      <c r="A3" s="135"/>
      <c r="B3" s="135"/>
      <c r="C3" s="135"/>
      <c r="D3" s="135"/>
      <c r="E3" s="135"/>
      <c r="F3" s="137" t="s">
        <v>0</v>
      </c>
    </row>
    <row r="4" spans="1:7" s="134" customFormat="1" ht="75.75" customHeight="1" x14ac:dyDescent="0.25">
      <c r="A4" s="317" t="s">
        <v>203</v>
      </c>
      <c r="B4" s="317"/>
      <c r="C4" s="317"/>
      <c r="D4" s="317"/>
      <c r="E4" s="317"/>
      <c r="F4" s="317"/>
    </row>
    <row r="5" spans="1:7" s="134" customFormat="1" x14ac:dyDescent="0.3">
      <c r="A5" s="135"/>
      <c r="B5" s="135"/>
      <c r="C5" s="135"/>
      <c r="D5" s="135"/>
      <c r="E5" s="135"/>
      <c r="F5" s="138"/>
    </row>
    <row r="6" spans="1:7" ht="33" x14ac:dyDescent="0.25">
      <c r="A6" s="139"/>
      <c r="B6" s="139"/>
      <c r="C6" s="139"/>
      <c r="D6" s="139"/>
      <c r="E6" s="139"/>
      <c r="F6" s="140" t="s">
        <v>73</v>
      </c>
    </row>
    <row r="7" spans="1:7" ht="56.25" customHeight="1" x14ac:dyDescent="0.25">
      <c r="A7" s="318" t="s">
        <v>139</v>
      </c>
      <c r="B7" s="319"/>
      <c r="C7" s="320" t="s">
        <v>140</v>
      </c>
      <c r="D7" s="322" t="s">
        <v>5</v>
      </c>
      <c r="E7" s="323"/>
      <c r="F7" s="324"/>
    </row>
    <row r="8" spans="1:7" ht="33" x14ac:dyDescent="0.25">
      <c r="A8" s="141" t="s">
        <v>1</v>
      </c>
      <c r="B8" s="141" t="s">
        <v>2</v>
      </c>
      <c r="C8" s="321"/>
      <c r="D8" s="142" t="s">
        <v>74</v>
      </c>
      <c r="E8" s="142" t="s">
        <v>75</v>
      </c>
      <c r="F8" s="128" t="s">
        <v>3</v>
      </c>
    </row>
    <row r="9" spans="1:7" s="146" customFormat="1" x14ac:dyDescent="0.25">
      <c r="A9" s="143"/>
      <c r="B9" s="143"/>
      <c r="C9" s="144" t="s">
        <v>141</v>
      </c>
      <c r="D9" s="65">
        <f t="shared" ref="D9:F9" si="0">D10</f>
        <v>2.9558577807620168E-12</v>
      </c>
      <c r="E9" s="65">
        <f t="shared" si="0"/>
        <v>2.9558577807620168E-12</v>
      </c>
      <c r="F9" s="65">
        <f t="shared" si="0"/>
        <v>2.9558577807620168E-12</v>
      </c>
      <c r="G9" s="145"/>
    </row>
    <row r="10" spans="1:7" s="2" customFormat="1" ht="33" x14ac:dyDescent="0.25">
      <c r="A10" s="142"/>
      <c r="B10" s="142"/>
      <c r="C10" s="147" t="s">
        <v>142</v>
      </c>
      <c r="D10" s="65">
        <f>D11+D42</f>
        <v>2.9558577807620168E-12</v>
      </c>
      <c r="E10" s="65">
        <f>E11+E42</f>
        <v>2.9558577807620168E-12</v>
      </c>
      <c r="F10" s="65">
        <f>F11+F42</f>
        <v>2.9558577807620168E-12</v>
      </c>
    </row>
    <row r="11" spans="1:7" ht="17.25" x14ac:dyDescent="0.25">
      <c r="A11" s="148">
        <v>1004</v>
      </c>
      <c r="B11" s="24"/>
      <c r="C11" s="197" t="s">
        <v>143</v>
      </c>
      <c r="D11" s="303">
        <f>D18+D24+D30+D36</f>
        <v>-1000.6999999999971</v>
      </c>
      <c r="E11" s="303">
        <f t="shared" ref="E11:F11" si="1">E18+E24+E30+E36</f>
        <v>-1000.6999999999971</v>
      </c>
      <c r="F11" s="303">
        <f t="shared" si="1"/>
        <v>-1000.6999999999971</v>
      </c>
    </row>
    <row r="12" spans="1:7" ht="17.25" x14ac:dyDescent="0.25">
      <c r="A12" s="7"/>
      <c r="B12" s="7"/>
      <c r="C12" s="90" t="s">
        <v>46</v>
      </c>
      <c r="D12" s="22"/>
      <c r="E12" s="22"/>
      <c r="F12" s="129"/>
    </row>
    <row r="13" spans="1:7" ht="17.25" x14ac:dyDescent="0.25">
      <c r="A13" s="4"/>
      <c r="B13" s="4"/>
      <c r="C13" s="197" t="s">
        <v>144</v>
      </c>
      <c r="D13" s="149"/>
      <c r="E13" s="149"/>
      <c r="F13" s="129"/>
    </row>
    <row r="14" spans="1:7" ht="34.5" x14ac:dyDescent="0.25">
      <c r="A14" s="4"/>
      <c r="B14" s="4"/>
      <c r="C14" s="90" t="s">
        <v>145</v>
      </c>
      <c r="D14" s="22"/>
      <c r="E14" s="22"/>
      <c r="F14" s="129"/>
    </row>
    <row r="15" spans="1:7" ht="17.25" x14ac:dyDescent="0.25">
      <c r="A15" s="5"/>
      <c r="B15" s="5"/>
      <c r="C15" s="197" t="s">
        <v>146</v>
      </c>
      <c r="D15" s="149"/>
      <c r="E15" s="149"/>
      <c r="F15" s="129"/>
    </row>
    <row r="16" spans="1:7" ht="34.5" x14ac:dyDescent="0.25">
      <c r="A16" s="24"/>
      <c r="B16" s="24"/>
      <c r="C16" s="90" t="s">
        <v>147</v>
      </c>
      <c r="D16" s="22"/>
      <c r="E16" s="22"/>
      <c r="F16" s="129"/>
    </row>
    <row r="17" spans="1:6" x14ac:dyDescent="0.25">
      <c r="A17" s="316" t="s">
        <v>148</v>
      </c>
      <c r="B17" s="316"/>
      <c r="C17" s="316"/>
      <c r="D17" s="316"/>
      <c r="E17" s="316"/>
      <c r="F17" s="316"/>
    </row>
    <row r="18" spans="1:6" s="151" customFormat="1" ht="17.25" x14ac:dyDescent="0.25">
      <c r="A18" s="119"/>
      <c r="B18" s="89">
        <v>31002</v>
      </c>
      <c r="C18" s="150" t="s">
        <v>149</v>
      </c>
      <c r="D18" s="222">
        <f>'4'!D13</f>
        <v>55655.8</v>
      </c>
      <c r="E18" s="222">
        <f>'4'!E13</f>
        <v>55655.8</v>
      </c>
      <c r="F18" s="222">
        <f>'4'!F13</f>
        <v>55655.8</v>
      </c>
    </row>
    <row r="19" spans="1:6" s="151" customFormat="1" ht="17.25" x14ac:dyDescent="0.25">
      <c r="A19" s="119"/>
      <c r="B19" s="22"/>
      <c r="C19" s="88" t="s">
        <v>150</v>
      </c>
      <c r="D19" s="89"/>
      <c r="E19" s="89"/>
      <c r="F19" s="89"/>
    </row>
    <row r="20" spans="1:6" s="151" customFormat="1" ht="17.25" x14ac:dyDescent="0.25">
      <c r="A20" s="119"/>
      <c r="B20" s="91"/>
      <c r="C20" s="150" t="s">
        <v>151</v>
      </c>
      <c r="D20" s="304"/>
      <c r="E20" s="304"/>
      <c r="F20" s="89"/>
    </row>
    <row r="21" spans="1:6" s="151" customFormat="1" ht="17.25" x14ac:dyDescent="0.25">
      <c r="A21" s="119"/>
      <c r="B21" s="91"/>
      <c r="C21" s="88" t="s">
        <v>150</v>
      </c>
      <c r="D21" s="89"/>
      <c r="E21" s="89"/>
      <c r="F21" s="89"/>
    </row>
    <row r="22" spans="1:6" s="151" customFormat="1" ht="17.25" x14ac:dyDescent="0.25">
      <c r="A22" s="119"/>
      <c r="B22" s="91"/>
      <c r="C22" s="150" t="s">
        <v>152</v>
      </c>
      <c r="D22" s="304"/>
      <c r="E22" s="304"/>
      <c r="F22" s="89"/>
    </row>
    <row r="23" spans="1:6" s="151" customFormat="1" ht="34.5" x14ac:dyDescent="0.25">
      <c r="A23" s="119"/>
      <c r="B23" s="91"/>
      <c r="C23" s="88" t="s">
        <v>153</v>
      </c>
      <c r="D23" s="89"/>
      <c r="E23" s="89"/>
      <c r="F23" s="89"/>
    </row>
    <row r="24" spans="1:6" s="151" customFormat="1" ht="17.25" x14ac:dyDescent="0.25">
      <c r="A24" s="119"/>
      <c r="B24" s="89">
        <v>31007</v>
      </c>
      <c r="C24" s="150" t="s">
        <v>149</v>
      </c>
      <c r="D24" s="222">
        <f>'4'!D19</f>
        <v>0</v>
      </c>
      <c r="E24" s="222">
        <f>'4'!E19</f>
        <v>0</v>
      </c>
      <c r="F24" s="222">
        <f>'4'!F19</f>
        <v>-93356.5</v>
      </c>
    </row>
    <row r="25" spans="1:6" s="151" customFormat="1" ht="34.5" x14ac:dyDescent="0.25">
      <c r="A25" s="119"/>
      <c r="B25" s="22"/>
      <c r="C25" s="88" t="s">
        <v>183</v>
      </c>
      <c r="D25" s="22"/>
      <c r="E25" s="22"/>
      <c r="F25" s="22"/>
    </row>
    <row r="26" spans="1:6" s="151" customFormat="1" ht="17.25" x14ac:dyDescent="0.25">
      <c r="A26" s="119"/>
      <c r="B26" s="91"/>
      <c r="C26" s="150" t="s">
        <v>151</v>
      </c>
      <c r="D26" s="152"/>
      <c r="E26" s="152"/>
      <c r="F26" s="22"/>
    </row>
    <row r="27" spans="1:6" s="151" customFormat="1" ht="51.75" x14ac:dyDescent="0.25">
      <c r="A27" s="119"/>
      <c r="B27" s="91"/>
      <c r="C27" s="88" t="s">
        <v>184</v>
      </c>
      <c r="D27" s="22"/>
      <c r="E27" s="22"/>
      <c r="F27" s="22"/>
    </row>
    <row r="28" spans="1:6" s="151" customFormat="1" ht="17.25" x14ac:dyDescent="0.25">
      <c r="A28" s="119"/>
      <c r="B28" s="91"/>
      <c r="C28" s="150" t="s">
        <v>152</v>
      </c>
      <c r="D28" s="152"/>
      <c r="E28" s="152"/>
      <c r="F28" s="22"/>
    </row>
    <row r="29" spans="1:6" s="151" customFormat="1" ht="34.5" x14ac:dyDescent="0.25">
      <c r="A29" s="119"/>
      <c r="B29" s="91"/>
      <c r="C29" s="88" t="s">
        <v>153</v>
      </c>
      <c r="D29" s="22"/>
      <c r="E29" s="22"/>
      <c r="F29" s="22"/>
    </row>
    <row r="30" spans="1:6" s="151" customFormat="1" ht="17.25" x14ac:dyDescent="0.25">
      <c r="A30" s="119"/>
      <c r="B30" s="89">
        <v>31013</v>
      </c>
      <c r="C30" s="150" t="s">
        <v>149</v>
      </c>
      <c r="D30" s="222">
        <f>'4'!D24</f>
        <v>0</v>
      </c>
      <c r="E30" s="222">
        <f>'4'!E24</f>
        <v>0</v>
      </c>
      <c r="F30" s="222">
        <f>'4'!F24</f>
        <v>36700</v>
      </c>
    </row>
    <row r="31" spans="1:6" s="151" customFormat="1" ht="17.25" x14ac:dyDescent="0.25">
      <c r="A31" s="119"/>
      <c r="B31" s="22"/>
      <c r="C31" s="88" t="s">
        <v>185</v>
      </c>
      <c r="D31" s="89"/>
      <c r="E31" s="89"/>
      <c r="F31" s="89"/>
    </row>
    <row r="32" spans="1:6" s="151" customFormat="1" ht="17.25" x14ac:dyDescent="0.25">
      <c r="A32" s="119"/>
      <c r="B32" s="91"/>
      <c r="C32" s="150" t="s">
        <v>151</v>
      </c>
      <c r="D32" s="304"/>
      <c r="E32" s="304"/>
      <c r="F32" s="89"/>
    </row>
    <row r="33" spans="1:6" s="151" customFormat="1" ht="17.25" x14ac:dyDescent="0.25">
      <c r="A33" s="119"/>
      <c r="B33" s="91"/>
      <c r="C33" s="88" t="s">
        <v>186</v>
      </c>
      <c r="D33" s="89"/>
      <c r="E33" s="89"/>
      <c r="F33" s="89"/>
    </row>
    <row r="34" spans="1:6" s="151" customFormat="1" ht="17.25" x14ac:dyDescent="0.25">
      <c r="A34" s="119"/>
      <c r="B34" s="91"/>
      <c r="C34" s="150" t="s">
        <v>152</v>
      </c>
      <c r="D34" s="304"/>
      <c r="E34" s="304"/>
      <c r="F34" s="89"/>
    </row>
    <row r="35" spans="1:6" s="151" customFormat="1" ht="34.5" x14ac:dyDescent="0.25">
      <c r="A35" s="119"/>
      <c r="B35" s="91"/>
      <c r="C35" s="88" t="s">
        <v>153</v>
      </c>
      <c r="D35" s="89"/>
      <c r="E35" s="89"/>
      <c r="F35" s="89"/>
    </row>
    <row r="36" spans="1:6" s="151" customFormat="1" ht="17.25" x14ac:dyDescent="0.25">
      <c r="A36" s="119"/>
      <c r="B36" s="89">
        <v>31014</v>
      </c>
      <c r="C36" s="150" t="s">
        <v>149</v>
      </c>
      <c r="D36" s="222">
        <f>'4'!D25</f>
        <v>-56656.5</v>
      </c>
      <c r="E36" s="222">
        <f>'4'!E25</f>
        <v>-56656.5</v>
      </c>
      <c r="F36" s="222">
        <f>'4'!F25</f>
        <v>0</v>
      </c>
    </row>
    <row r="37" spans="1:6" s="151" customFormat="1" ht="17.25" x14ac:dyDescent="0.25">
      <c r="A37" s="119"/>
      <c r="B37" s="22"/>
      <c r="C37" s="88" t="s">
        <v>89</v>
      </c>
      <c r="D37" s="22"/>
      <c r="E37" s="22"/>
      <c r="F37" s="22"/>
    </row>
    <row r="38" spans="1:6" s="151" customFormat="1" ht="17.25" x14ac:dyDescent="0.25">
      <c r="A38" s="119"/>
      <c r="B38" s="91"/>
      <c r="C38" s="150" t="s">
        <v>151</v>
      </c>
      <c r="D38" s="152"/>
      <c r="E38" s="152"/>
      <c r="F38" s="22"/>
    </row>
    <row r="39" spans="1:6" s="151" customFormat="1" ht="34.5" x14ac:dyDescent="0.25">
      <c r="A39" s="119"/>
      <c r="B39" s="91"/>
      <c r="C39" s="88" t="s">
        <v>155</v>
      </c>
      <c r="D39" s="22"/>
      <c r="E39" s="22"/>
      <c r="F39" s="22"/>
    </row>
    <row r="40" spans="1:6" s="151" customFormat="1" ht="17.25" x14ac:dyDescent="0.25">
      <c r="A40" s="119"/>
      <c r="B40" s="91"/>
      <c r="C40" s="150" t="s">
        <v>152</v>
      </c>
      <c r="D40" s="152"/>
      <c r="E40" s="152"/>
      <c r="F40" s="22"/>
    </row>
    <row r="41" spans="1:6" s="151" customFormat="1" ht="34.5" x14ac:dyDescent="0.25">
      <c r="A41" s="119"/>
      <c r="B41" s="91"/>
      <c r="C41" s="88" t="s">
        <v>153</v>
      </c>
      <c r="D41" s="22"/>
      <c r="E41" s="22"/>
      <c r="F41" s="22"/>
    </row>
    <row r="42" spans="1:6" ht="17.25" x14ac:dyDescent="0.25">
      <c r="A42" s="148">
        <v>1017</v>
      </c>
      <c r="B42" s="24"/>
      <c r="C42" s="198" t="s">
        <v>143</v>
      </c>
      <c r="D42" s="305">
        <f>D49</f>
        <v>1000.7</v>
      </c>
      <c r="E42" s="305">
        <f t="shared" ref="E42:F42" si="2">E49</f>
        <v>1000.7</v>
      </c>
      <c r="F42" s="305">
        <f t="shared" si="2"/>
        <v>1000.7</v>
      </c>
    </row>
    <row r="43" spans="1:6" ht="34.5" x14ac:dyDescent="0.25">
      <c r="A43" s="7"/>
      <c r="B43" s="7"/>
      <c r="C43" s="199" t="s">
        <v>156</v>
      </c>
      <c r="D43" s="24"/>
      <c r="E43" s="129"/>
      <c r="F43" s="129"/>
    </row>
    <row r="44" spans="1:6" ht="17.25" x14ac:dyDescent="0.25">
      <c r="A44" s="4"/>
      <c r="B44" s="4"/>
      <c r="C44" s="200" t="s">
        <v>144</v>
      </c>
      <c r="D44" s="24"/>
      <c r="E44" s="129"/>
      <c r="F44" s="129"/>
    </row>
    <row r="45" spans="1:6" ht="34.5" x14ac:dyDescent="0.25">
      <c r="A45" s="4"/>
      <c r="B45" s="4"/>
      <c r="C45" s="199" t="s">
        <v>157</v>
      </c>
      <c r="D45" s="24"/>
      <c r="E45" s="129"/>
      <c r="F45" s="129"/>
    </row>
    <row r="46" spans="1:6" ht="17.25" x14ac:dyDescent="0.25">
      <c r="A46" s="5"/>
      <c r="B46" s="5"/>
      <c r="C46" s="200" t="s">
        <v>146</v>
      </c>
      <c r="D46" s="24"/>
      <c r="E46" s="129"/>
      <c r="F46" s="129"/>
    </row>
    <row r="47" spans="1:6" ht="34.5" x14ac:dyDescent="0.25">
      <c r="A47" s="24"/>
      <c r="B47" s="24"/>
      <c r="C47" s="199" t="s">
        <v>158</v>
      </c>
      <c r="D47" s="24"/>
      <c r="E47" s="129"/>
      <c r="F47" s="129"/>
    </row>
    <row r="48" spans="1:6" x14ac:dyDescent="0.25">
      <c r="A48" s="316" t="s">
        <v>148</v>
      </c>
      <c r="B48" s="316"/>
      <c r="C48" s="316"/>
      <c r="D48" s="316"/>
      <c r="E48" s="316"/>
      <c r="F48" s="316"/>
    </row>
    <row r="49" spans="1:6" ht="17.25" x14ac:dyDescent="0.25">
      <c r="A49" s="153"/>
      <c r="B49" s="24">
        <v>21001</v>
      </c>
      <c r="C49" s="178" t="s">
        <v>149</v>
      </c>
      <c r="D49" s="222">
        <f>'4'!D30</f>
        <v>1000.7</v>
      </c>
      <c r="E49" s="222">
        <f>'4'!E30</f>
        <v>1000.7</v>
      </c>
      <c r="F49" s="222">
        <f>'4'!F30</f>
        <v>1000.7</v>
      </c>
    </row>
    <row r="50" spans="1:6" ht="34.5" x14ac:dyDescent="0.25">
      <c r="A50" s="155"/>
      <c r="B50" s="7"/>
      <c r="C50" s="201" t="s">
        <v>159</v>
      </c>
      <c r="D50" s="156"/>
      <c r="E50" s="157"/>
      <c r="F50" s="157"/>
    </row>
    <row r="51" spans="1:6" ht="17.25" x14ac:dyDescent="0.25">
      <c r="A51" s="158"/>
      <c r="B51" s="4"/>
      <c r="C51" s="178" t="s">
        <v>151</v>
      </c>
      <c r="D51" s="24"/>
      <c r="E51" s="159"/>
      <c r="F51" s="159"/>
    </row>
    <row r="52" spans="1:6" ht="34.5" x14ac:dyDescent="0.25">
      <c r="A52" s="158"/>
      <c r="B52" s="4"/>
      <c r="C52" s="201" t="s">
        <v>160</v>
      </c>
      <c r="D52" s="24"/>
      <c r="E52" s="159"/>
      <c r="F52" s="159"/>
    </row>
    <row r="53" spans="1:6" ht="17.25" x14ac:dyDescent="0.25">
      <c r="A53" s="160"/>
      <c r="B53" s="5"/>
      <c r="C53" s="178" t="s">
        <v>152</v>
      </c>
      <c r="D53" s="61"/>
      <c r="E53" s="161"/>
      <c r="F53" s="161"/>
    </row>
    <row r="54" spans="1:6" ht="34.5" x14ac:dyDescent="0.25">
      <c r="A54" s="153"/>
      <c r="B54" s="162"/>
      <c r="C54" s="202" t="s">
        <v>161</v>
      </c>
      <c r="D54" s="163"/>
      <c r="E54" s="159"/>
      <c r="F54" s="159"/>
    </row>
  </sheetData>
  <mergeCells count="6">
    <mergeCell ref="A48:F48"/>
    <mergeCell ref="A4:F4"/>
    <mergeCell ref="A7:B7"/>
    <mergeCell ref="C7:C8"/>
    <mergeCell ref="A17:F17"/>
    <mergeCell ref="D7:F7"/>
  </mergeCells>
  <pageMargins left="0.15748031496062992" right="0.23622047244094491" top="0.15748031496062992" bottom="0.15748031496062992" header="0.15748031496062992" footer="0.15748031496062992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topLeftCell="A11" zoomScale="90" zoomScaleNormal="100" zoomScaleSheetLayoutView="90" workbookViewId="0">
      <selection activeCell="C18" sqref="C1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340" t="s">
        <v>199</v>
      </c>
      <c r="B1" s="340"/>
      <c r="C1" s="340"/>
      <c r="D1" s="340"/>
      <c r="E1" s="340"/>
      <c r="F1" s="340"/>
      <c r="G1" s="340"/>
      <c r="H1" s="340"/>
    </row>
    <row r="2" spans="1:10" s="26" customFormat="1" ht="19.5" customHeight="1" x14ac:dyDescent="0.25">
      <c r="A2" s="340" t="s">
        <v>99</v>
      </c>
      <c r="B2" s="340"/>
      <c r="C2" s="340"/>
      <c r="D2" s="340"/>
      <c r="E2" s="340"/>
      <c r="F2" s="340"/>
      <c r="G2" s="340"/>
      <c r="H2" s="340"/>
      <c r="I2" s="25"/>
      <c r="J2" s="25"/>
    </row>
    <row r="3" spans="1:10" s="26" customFormat="1" ht="17.25" customHeight="1" x14ac:dyDescent="0.25">
      <c r="A3" s="340" t="s">
        <v>0</v>
      </c>
      <c r="B3" s="340"/>
      <c r="C3" s="340"/>
      <c r="D3" s="340"/>
      <c r="E3" s="340"/>
      <c r="F3" s="340"/>
      <c r="G3" s="340"/>
      <c r="H3" s="340"/>
      <c r="I3" s="25"/>
      <c r="J3" s="25"/>
    </row>
    <row r="4" spans="1:10" s="26" customFormat="1" ht="52.5" customHeight="1" x14ac:dyDescent="0.25">
      <c r="A4" s="341" t="s">
        <v>101</v>
      </c>
      <c r="B4" s="341"/>
      <c r="C4" s="341"/>
      <c r="D4" s="341"/>
      <c r="E4" s="341"/>
      <c r="F4" s="341"/>
      <c r="G4" s="341"/>
      <c r="H4" s="341"/>
      <c r="I4" s="27"/>
      <c r="J4" s="27"/>
    </row>
    <row r="5" spans="1:10" s="31" customFormat="1" ht="17.25" customHeight="1" x14ac:dyDescent="0.25">
      <c r="A5" s="28"/>
      <c r="B5" s="28"/>
      <c r="C5" s="29"/>
      <c r="D5" s="30"/>
      <c r="E5" s="30"/>
      <c r="F5" s="30"/>
      <c r="G5" s="342" t="s">
        <v>73</v>
      </c>
      <c r="H5" s="342"/>
    </row>
    <row r="6" spans="1:10" s="31" customFormat="1" ht="32.25" customHeight="1" x14ac:dyDescent="0.25">
      <c r="A6" s="325" t="s">
        <v>54</v>
      </c>
      <c r="B6" s="326"/>
      <c r="C6" s="329" t="s">
        <v>55</v>
      </c>
      <c r="D6" s="332" t="s">
        <v>5</v>
      </c>
      <c r="E6" s="333"/>
      <c r="F6" s="333"/>
      <c r="G6" s="333"/>
      <c r="H6" s="334"/>
    </row>
    <row r="7" spans="1:10" s="32" customFormat="1" ht="31.5" customHeight="1" x14ac:dyDescent="0.25">
      <c r="A7" s="327"/>
      <c r="B7" s="328"/>
      <c r="C7" s="330"/>
      <c r="D7" s="335" t="s">
        <v>56</v>
      </c>
      <c r="E7" s="337" t="s">
        <v>6</v>
      </c>
      <c r="F7" s="338"/>
      <c r="G7" s="338"/>
      <c r="H7" s="339"/>
    </row>
    <row r="8" spans="1:10" s="32" customFormat="1" ht="96" customHeight="1" x14ac:dyDescent="0.25">
      <c r="A8" s="33" t="s">
        <v>1</v>
      </c>
      <c r="B8" s="33" t="s">
        <v>2</v>
      </c>
      <c r="C8" s="331"/>
      <c r="D8" s="336"/>
      <c r="E8" s="34" t="s">
        <v>57</v>
      </c>
      <c r="F8" s="34" t="s">
        <v>58</v>
      </c>
      <c r="G8" s="34" t="s">
        <v>59</v>
      </c>
      <c r="H8" s="34" t="s">
        <v>60</v>
      </c>
    </row>
    <row r="9" spans="1:10" s="38" customFormat="1" ht="30.75" customHeight="1" x14ac:dyDescent="0.25">
      <c r="A9" s="35"/>
      <c r="B9" s="35"/>
      <c r="C9" s="36" t="s">
        <v>61</v>
      </c>
      <c r="D9" s="57">
        <f>SUM(E9:H9)</f>
        <v>0</v>
      </c>
      <c r="E9" s="57">
        <f>E11</f>
        <v>-225929.5</v>
      </c>
      <c r="F9" s="57">
        <f>F11</f>
        <v>39996.5</v>
      </c>
      <c r="G9" s="57">
        <f>G11</f>
        <v>185933</v>
      </c>
      <c r="H9" s="57">
        <f>H11</f>
        <v>0</v>
      </c>
    </row>
    <row r="10" spans="1:10" s="31" customFormat="1" ht="17.25" customHeight="1" x14ac:dyDescent="0.25">
      <c r="A10" s="35"/>
      <c r="B10" s="35"/>
      <c r="C10" s="36" t="s">
        <v>62</v>
      </c>
      <c r="D10" s="37"/>
      <c r="E10" s="37"/>
      <c r="F10" s="37"/>
      <c r="G10" s="37"/>
      <c r="H10" s="37"/>
    </row>
    <row r="11" spans="1:10" s="43" customFormat="1" ht="51.75" customHeight="1" x14ac:dyDescent="0.25">
      <c r="A11" s="39"/>
      <c r="B11" s="40"/>
      <c r="C11" s="40" t="s">
        <v>63</v>
      </c>
      <c r="D11" s="41">
        <f>SUM(E11:H11)</f>
        <v>0</v>
      </c>
      <c r="E11" s="42">
        <f>E14+E18+E19+E20+E21</f>
        <v>-225929.5</v>
      </c>
      <c r="F11" s="42">
        <f t="shared" ref="F11:H11" si="0">F14+F18+F19+F20+F21</f>
        <v>39996.5</v>
      </c>
      <c r="G11" s="42">
        <f t="shared" si="0"/>
        <v>185933</v>
      </c>
      <c r="H11" s="42">
        <f t="shared" si="0"/>
        <v>0</v>
      </c>
    </row>
    <row r="12" spans="1:10" s="43" customFormat="1" ht="17.25" customHeight="1" x14ac:dyDescent="0.25">
      <c r="A12" s="39"/>
      <c r="B12" s="39"/>
      <c r="C12" s="39" t="s">
        <v>64</v>
      </c>
      <c r="D12" s="41"/>
      <c r="E12" s="23"/>
      <c r="F12" s="23"/>
      <c r="G12" s="23"/>
      <c r="H12" s="23"/>
    </row>
    <row r="13" spans="1:10" s="43" customFormat="1" ht="17.25" customHeight="1" x14ac:dyDescent="0.25">
      <c r="A13" s="39"/>
      <c r="B13" s="39"/>
      <c r="C13" s="39"/>
      <c r="D13" s="41"/>
      <c r="E13" s="23"/>
      <c r="F13" s="23"/>
      <c r="G13" s="23"/>
      <c r="H13" s="23"/>
    </row>
    <row r="14" spans="1:10" s="95" customFormat="1" ht="54.75" customHeight="1" x14ac:dyDescent="0.25">
      <c r="A14" s="92">
        <v>1004</v>
      </c>
      <c r="B14" s="92">
        <v>31002</v>
      </c>
      <c r="C14" s="93" t="s">
        <v>150</v>
      </c>
      <c r="D14" s="62">
        <f>SUM(E14:H14)</f>
        <v>55655.8</v>
      </c>
      <c r="E14" s="42">
        <f>E16+E17</f>
        <v>0</v>
      </c>
      <c r="F14" s="42">
        <f t="shared" ref="F14:G14" si="1">F16+F17</f>
        <v>38995.800000000003</v>
      </c>
      <c r="G14" s="42">
        <f t="shared" si="1"/>
        <v>16660</v>
      </c>
      <c r="H14" s="42"/>
    </row>
    <row r="15" spans="1:10" s="95" customFormat="1" ht="27" customHeight="1" x14ac:dyDescent="0.25">
      <c r="A15" s="92"/>
      <c r="B15" s="92"/>
      <c r="C15" s="164" t="s">
        <v>64</v>
      </c>
      <c r="D15" s="94"/>
      <c r="E15" s="94"/>
      <c r="F15" s="94"/>
      <c r="G15" s="94"/>
      <c r="H15" s="94"/>
    </row>
    <row r="16" spans="1:10" s="95" customFormat="1" ht="51.75" x14ac:dyDescent="0.25">
      <c r="A16" s="165"/>
      <c r="B16" s="165"/>
      <c r="C16" s="164" t="s">
        <v>187</v>
      </c>
      <c r="D16" s="203">
        <f>SUM(E16:H16)</f>
        <v>38995.800000000003</v>
      </c>
      <c r="E16" s="166"/>
      <c r="F16" s="166">
        <f>'6'!G25+'6'!G29+'6'!G30</f>
        <v>38995.800000000003</v>
      </c>
      <c r="G16" s="166"/>
      <c r="H16" s="166"/>
    </row>
    <row r="17" spans="1:8" s="95" customFormat="1" ht="51.75" x14ac:dyDescent="0.25">
      <c r="A17" s="165"/>
      <c r="B17" s="165"/>
      <c r="C17" s="164" t="s">
        <v>210</v>
      </c>
      <c r="D17" s="203"/>
      <c r="E17" s="166"/>
      <c r="F17" s="166"/>
      <c r="G17" s="166">
        <f>'6'!G27+'6'!G28</f>
        <v>16660</v>
      </c>
      <c r="H17" s="166"/>
    </row>
    <row r="18" spans="1:8" s="95" customFormat="1" ht="62.25" customHeight="1" x14ac:dyDescent="0.25">
      <c r="A18" s="92">
        <v>1004</v>
      </c>
      <c r="B18" s="92">
        <v>31007</v>
      </c>
      <c r="C18" s="93" t="s">
        <v>135</v>
      </c>
      <c r="D18" s="203">
        <f>SUM(E18:H18)</f>
        <v>-93356.5</v>
      </c>
      <c r="E18" s="204">
        <f>'6'!G12</f>
        <v>-93356.5</v>
      </c>
      <c r="F18" s="166">
        <v>0</v>
      </c>
      <c r="G18" s="166">
        <v>0</v>
      </c>
      <c r="H18" s="166">
        <v>0</v>
      </c>
    </row>
    <row r="19" spans="1:8" s="95" customFormat="1" ht="54.75" customHeight="1" x14ac:dyDescent="0.25">
      <c r="A19" s="92">
        <v>1004</v>
      </c>
      <c r="B19" s="92">
        <v>31009</v>
      </c>
      <c r="C19" s="93" t="s">
        <v>100</v>
      </c>
      <c r="D19" s="62">
        <f>SUM(E19:H19)</f>
        <v>0</v>
      </c>
      <c r="E19" s="203">
        <f>-G19</f>
        <v>-132573</v>
      </c>
      <c r="F19" s="62"/>
      <c r="G19" s="94">
        <f>'6'!G34</f>
        <v>132573</v>
      </c>
      <c r="H19" s="94"/>
    </row>
    <row r="20" spans="1:8" s="95" customFormat="1" ht="42" customHeight="1" x14ac:dyDescent="0.25">
      <c r="A20" s="92">
        <v>1004</v>
      </c>
      <c r="B20" s="92">
        <v>31013</v>
      </c>
      <c r="C20" s="93" t="s">
        <v>128</v>
      </c>
      <c r="D20" s="94">
        <f>SUM(E20:H20)</f>
        <v>36700</v>
      </c>
      <c r="E20" s="94">
        <v>0</v>
      </c>
      <c r="F20" s="94">
        <v>0</v>
      </c>
      <c r="G20" s="94">
        <f>'6'!G31</f>
        <v>36700</v>
      </c>
      <c r="H20" s="94">
        <v>0</v>
      </c>
    </row>
    <row r="21" spans="1:8" s="95" customFormat="1" ht="44.25" customHeight="1" x14ac:dyDescent="0.25">
      <c r="A21" s="92">
        <v>1017</v>
      </c>
      <c r="B21" s="92">
        <v>21001</v>
      </c>
      <c r="C21" s="93" t="s">
        <v>163</v>
      </c>
      <c r="D21" s="203">
        <f t="shared" ref="D21" si="2">SUM(E21:H21)</f>
        <v>1000.7</v>
      </c>
      <c r="E21" s="94">
        <v>0</v>
      </c>
      <c r="F21" s="203">
        <f>'6'!G18</f>
        <v>1000.7</v>
      </c>
      <c r="G21" s="94"/>
      <c r="H21" s="94">
        <v>0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opLeftCell="A76" zoomScaleNormal="100" zoomScaleSheetLayoutView="90" workbookViewId="0">
      <selection activeCell="G41" sqref="G41"/>
    </sheetView>
  </sheetViews>
  <sheetFormatPr defaultColWidth="8" defaultRowHeight="16.5" customHeight="1" x14ac:dyDescent="0.3"/>
  <cols>
    <col min="1" max="1" width="9.42578125" style="8" customWidth="1"/>
    <col min="2" max="3" width="8" style="8"/>
    <col min="4" max="4" width="10.5703125" style="8" customWidth="1"/>
    <col min="5" max="5" width="15.85546875" style="8" customWidth="1"/>
    <col min="6" max="6" width="72" style="8" customWidth="1"/>
    <col min="7" max="7" width="14.42578125" style="8" customWidth="1"/>
    <col min="8" max="8" width="15.5703125" style="8" customWidth="1"/>
    <col min="9" max="9" width="15.42578125" style="8" customWidth="1"/>
    <col min="10" max="10" width="25.140625" style="8" customWidth="1"/>
    <col min="11" max="16384" width="8" style="8"/>
  </cols>
  <sheetData>
    <row r="1" spans="1:11" ht="20.25" customHeight="1" x14ac:dyDescent="0.3">
      <c r="H1" s="343" t="s">
        <v>201</v>
      </c>
      <c r="I1" s="343"/>
    </row>
    <row r="2" spans="1:11" s="9" customFormat="1" ht="13.5" customHeight="1" x14ac:dyDescent="0.25">
      <c r="A2" s="346" t="s">
        <v>99</v>
      </c>
      <c r="B2" s="346"/>
      <c r="C2" s="346"/>
      <c r="D2" s="346"/>
      <c r="E2" s="346"/>
      <c r="F2" s="346"/>
      <c r="G2" s="346"/>
      <c r="H2" s="346"/>
      <c r="I2" s="346"/>
      <c r="J2" s="10"/>
      <c r="K2" s="10"/>
    </row>
    <row r="3" spans="1:11" s="9" customFormat="1" ht="13.5" customHeight="1" x14ac:dyDescent="0.25">
      <c r="A3" s="346" t="s">
        <v>0</v>
      </c>
      <c r="B3" s="346"/>
      <c r="C3" s="346"/>
      <c r="D3" s="346"/>
      <c r="E3" s="346"/>
      <c r="F3" s="346"/>
      <c r="G3" s="346"/>
      <c r="H3" s="346"/>
      <c r="I3" s="346"/>
      <c r="J3" s="10"/>
      <c r="K3" s="10"/>
    </row>
    <row r="4" spans="1:11" s="9" customFormat="1" ht="52.5" customHeight="1" x14ac:dyDescent="0.25">
      <c r="A4" s="347" t="s">
        <v>200</v>
      </c>
      <c r="B4" s="347"/>
      <c r="C4" s="347"/>
      <c r="D4" s="347"/>
      <c r="E4" s="347"/>
      <c r="F4" s="347"/>
      <c r="G4" s="347"/>
      <c r="H4" s="347"/>
      <c r="I4" s="347"/>
    </row>
    <row r="5" spans="1:11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ht="36" customHeight="1" x14ac:dyDescent="0.3">
      <c r="A6" s="2"/>
      <c r="B6" s="2"/>
      <c r="C6" s="2"/>
      <c r="D6" s="2"/>
      <c r="E6" s="2"/>
      <c r="F6" s="2"/>
      <c r="G6" s="2"/>
      <c r="H6" s="344" t="s">
        <v>73</v>
      </c>
      <c r="I6" s="344"/>
    </row>
    <row r="7" spans="1:11" s="1" customFormat="1" ht="58.5" customHeight="1" x14ac:dyDescent="0.25">
      <c r="A7" s="348" t="s">
        <v>8</v>
      </c>
      <c r="B7" s="349"/>
      <c r="C7" s="350"/>
      <c r="D7" s="348" t="s">
        <v>9</v>
      </c>
      <c r="E7" s="350"/>
      <c r="F7" s="348" t="s">
        <v>10</v>
      </c>
      <c r="G7" s="355" t="s">
        <v>5</v>
      </c>
      <c r="H7" s="356"/>
      <c r="I7" s="357"/>
    </row>
    <row r="8" spans="1:11" s="1" customFormat="1" ht="30" customHeight="1" x14ac:dyDescent="0.25">
      <c r="A8" s="351"/>
      <c r="B8" s="352"/>
      <c r="C8" s="353"/>
      <c r="D8" s="351"/>
      <c r="E8" s="353"/>
      <c r="F8" s="354"/>
      <c r="G8" s="345" t="s">
        <v>74</v>
      </c>
      <c r="H8" s="345" t="s">
        <v>75</v>
      </c>
      <c r="I8" s="345" t="s">
        <v>3</v>
      </c>
    </row>
    <row r="9" spans="1:11" s="1" customFormat="1" ht="38.25" customHeight="1" x14ac:dyDescent="0.25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351"/>
      <c r="G9" s="345"/>
      <c r="H9" s="345"/>
      <c r="I9" s="345"/>
    </row>
    <row r="10" spans="1:11" s="1" customFormat="1" ht="16.5" customHeight="1" x14ac:dyDescent="0.25">
      <c r="A10" s="12"/>
      <c r="B10" s="12"/>
      <c r="C10" s="12"/>
      <c r="D10" s="12"/>
      <c r="E10" s="72"/>
      <c r="F10" s="63" t="s">
        <v>16</v>
      </c>
      <c r="G10" s="65">
        <f>'4'!D9</f>
        <v>2.9558577807620168E-12</v>
      </c>
      <c r="H10" s="226">
        <f>'4'!E9</f>
        <v>2.9558577807620168E-12</v>
      </c>
      <c r="I10" s="226">
        <f>'4'!F9</f>
        <v>2.9558577807620168E-12</v>
      </c>
    </row>
    <row r="11" spans="1:11" s="1" customFormat="1" ht="16.5" customHeight="1" x14ac:dyDescent="0.25">
      <c r="A11" s="4"/>
      <c r="B11" s="4"/>
      <c r="C11" s="4"/>
      <c r="D11" s="4"/>
      <c r="E11" s="20"/>
      <c r="F11" s="24" t="s">
        <v>17</v>
      </c>
      <c r="G11" s="64"/>
      <c r="H11" s="67"/>
      <c r="I11" s="7"/>
    </row>
    <row r="12" spans="1:11" s="1" customFormat="1" ht="18" customHeight="1" x14ac:dyDescent="0.25">
      <c r="A12" s="14" t="s">
        <v>47</v>
      </c>
      <c r="B12" s="4"/>
      <c r="C12" s="4"/>
      <c r="D12" s="4"/>
      <c r="E12" s="20"/>
      <c r="F12" s="68" t="s">
        <v>48</v>
      </c>
      <c r="G12" s="66">
        <f t="shared" ref="G12:H12" si="0">G14</f>
        <v>-1000.6999999999971</v>
      </c>
      <c r="H12" s="66">
        <f t="shared" si="0"/>
        <v>-1000.6999999999971</v>
      </c>
      <c r="I12" s="66">
        <f>I14</f>
        <v>-1000.6999999999971</v>
      </c>
    </row>
    <row r="13" spans="1:11" s="1" customFormat="1" ht="16.5" customHeight="1" x14ac:dyDescent="0.25">
      <c r="A13" s="4"/>
      <c r="B13" s="4"/>
      <c r="C13" s="4"/>
      <c r="D13" s="4"/>
      <c r="E13" s="20"/>
      <c r="F13" s="24" t="s">
        <v>17</v>
      </c>
      <c r="G13" s="6"/>
      <c r="H13" s="24"/>
      <c r="I13" s="21"/>
    </row>
    <row r="14" spans="1:11" s="1" customFormat="1" ht="20.25" customHeight="1" x14ac:dyDescent="0.25">
      <c r="A14" s="4"/>
      <c r="B14" s="14" t="s">
        <v>49</v>
      </c>
      <c r="C14" s="4"/>
      <c r="D14" s="4"/>
      <c r="E14" s="20"/>
      <c r="F14" s="68" t="s">
        <v>50</v>
      </c>
      <c r="G14" s="66">
        <f t="shared" ref="G14:H14" si="1">G16</f>
        <v>-1000.6999999999971</v>
      </c>
      <c r="H14" s="66">
        <f t="shared" si="1"/>
        <v>-1000.6999999999971</v>
      </c>
      <c r="I14" s="66">
        <f>I16</f>
        <v>-1000.6999999999971</v>
      </c>
    </row>
    <row r="15" spans="1:11" s="1" customFormat="1" ht="16.5" customHeight="1" x14ac:dyDescent="0.25">
      <c r="A15" s="4"/>
      <c r="B15" s="4"/>
      <c r="C15" s="4"/>
      <c r="D15" s="4"/>
      <c r="E15" s="20"/>
      <c r="F15" s="24" t="s">
        <v>17</v>
      </c>
      <c r="G15" s="74"/>
      <c r="H15" s="61"/>
      <c r="I15" s="75"/>
    </row>
    <row r="16" spans="1:11" s="13" customFormat="1" ht="16.5" customHeight="1" x14ac:dyDescent="0.25">
      <c r="A16" s="4"/>
      <c r="B16" s="4"/>
      <c r="C16" s="3" t="s">
        <v>47</v>
      </c>
      <c r="D16" s="4"/>
      <c r="E16" s="4"/>
      <c r="F16" s="73" t="s">
        <v>51</v>
      </c>
      <c r="G16" s="299">
        <f t="shared" ref="G16:I16" si="2">G18</f>
        <v>-1000.6999999999971</v>
      </c>
      <c r="H16" s="299">
        <f t="shared" si="2"/>
        <v>-1000.6999999999971</v>
      </c>
      <c r="I16" s="299">
        <f t="shared" si="2"/>
        <v>-1000.6999999999971</v>
      </c>
    </row>
    <row r="17" spans="1:9" s="13" customFormat="1" ht="16.5" customHeight="1" x14ac:dyDescent="0.25">
      <c r="A17" s="4"/>
      <c r="B17" s="4"/>
      <c r="C17" s="4"/>
      <c r="D17" s="4"/>
      <c r="E17" s="4"/>
      <c r="F17" s="4" t="s">
        <v>17</v>
      </c>
      <c r="G17" s="7"/>
      <c r="H17" s="7"/>
      <c r="I17" s="7"/>
    </row>
    <row r="18" spans="1:9" s="13" customFormat="1" ht="34.5" customHeight="1" x14ac:dyDescent="0.25">
      <c r="A18" s="4"/>
      <c r="B18" s="4"/>
      <c r="C18" s="4"/>
      <c r="D18" s="4"/>
      <c r="E18" s="4"/>
      <c r="F18" s="3" t="s">
        <v>7</v>
      </c>
      <c r="G18" s="19">
        <f t="shared" ref="G18:I18" si="3">G20</f>
        <v>-1000.6999999999971</v>
      </c>
      <c r="H18" s="19">
        <f t="shared" si="3"/>
        <v>-1000.6999999999971</v>
      </c>
      <c r="I18" s="19">
        <f t="shared" si="3"/>
        <v>-1000.6999999999971</v>
      </c>
    </row>
    <row r="19" spans="1:9" s="13" customFormat="1" ht="16.5" customHeight="1" x14ac:dyDescent="0.25">
      <c r="A19" s="4"/>
      <c r="B19" s="4"/>
      <c r="C19" s="4"/>
      <c r="D19" s="4"/>
      <c r="E19" s="4"/>
      <c r="F19" s="4" t="s">
        <v>17</v>
      </c>
      <c r="G19" s="4"/>
      <c r="H19" s="4"/>
      <c r="I19" s="4"/>
    </row>
    <row r="20" spans="1:9" s="13" customFormat="1" ht="18.75" customHeight="1" x14ac:dyDescent="0.25">
      <c r="A20" s="4"/>
      <c r="B20" s="4"/>
      <c r="C20" s="4"/>
      <c r="D20" s="4" t="s">
        <v>52</v>
      </c>
      <c r="E20" s="4"/>
      <c r="F20" s="114" t="s">
        <v>46</v>
      </c>
      <c r="G20" s="58">
        <f t="shared" ref="G20:I20" si="4">G22+G33+G42+G58+G67</f>
        <v>-1000.6999999999971</v>
      </c>
      <c r="H20" s="58">
        <f t="shared" si="4"/>
        <v>-1000.6999999999971</v>
      </c>
      <c r="I20" s="58">
        <f t="shared" si="4"/>
        <v>-1000.6999999999971</v>
      </c>
    </row>
    <row r="21" spans="1:9" s="13" customFormat="1" ht="16.5" customHeight="1" x14ac:dyDescent="0.25">
      <c r="A21" s="5"/>
      <c r="B21" s="5"/>
      <c r="C21" s="5"/>
      <c r="D21" s="5"/>
      <c r="E21" s="5"/>
      <c r="F21" s="115" t="s">
        <v>17</v>
      </c>
      <c r="G21" s="5"/>
      <c r="H21" s="5"/>
      <c r="I21" s="5"/>
    </row>
    <row r="22" spans="1:9" s="13" customFormat="1" ht="16.5" customHeight="1" x14ac:dyDescent="0.25">
      <c r="A22" s="24"/>
      <c r="B22" s="24"/>
      <c r="C22" s="24"/>
      <c r="D22" s="24"/>
      <c r="E22" s="24">
        <v>31002</v>
      </c>
      <c r="F22" s="167" t="s">
        <v>150</v>
      </c>
      <c r="G22" s="300">
        <f t="shared" ref="G22:I22" si="5">G24</f>
        <v>55655.8</v>
      </c>
      <c r="H22" s="300">
        <f t="shared" si="5"/>
        <v>55655.8</v>
      </c>
      <c r="I22" s="300">
        <f t="shared" si="5"/>
        <v>55655.8</v>
      </c>
    </row>
    <row r="23" spans="1:9" s="13" customFormat="1" ht="16.5" customHeight="1" x14ac:dyDescent="0.25">
      <c r="A23" s="24"/>
      <c r="B23" s="24"/>
      <c r="C23" s="24"/>
      <c r="D23" s="24"/>
      <c r="E23" s="24"/>
      <c r="F23" s="168" t="s">
        <v>18</v>
      </c>
      <c r="G23" s="301"/>
      <c r="H23" s="301"/>
      <c r="I23" s="301"/>
    </row>
    <row r="24" spans="1:9" s="13" customFormat="1" ht="34.5" x14ac:dyDescent="0.25">
      <c r="A24" s="24"/>
      <c r="B24" s="24"/>
      <c r="C24" s="24"/>
      <c r="D24" s="24"/>
      <c r="E24" s="24"/>
      <c r="F24" s="169" t="s">
        <v>65</v>
      </c>
      <c r="G24" s="302">
        <f t="shared" ref="G24:I24" si="6">G26</f>
        <v>55655.8</v>
      </c>
      <c r="H24" s="302">
        <f t="shared" si="6"/>
        <v>55655.8</v>
      </c>
      <c r="I24" s="302">
        <f t="shared" si="6"/>
        <v>55655.8</v>
      </c>
    </row>
    <row r="25" spans="1:9" s="13" customFormat="1" ht="34.5" x14ac:dyDescent="0.25">
      <c r="A25" s="24"/>
      <c r="B25" s="24"/>
      <c r="C25" s="24"/>
      <c r="D25" s="24"/>
      <c r="E25" s="24"/>
      <c r="F25" s="167" t="s">
        <v>19</v>
      </c>
      <c r="G25" s="302"/>
      <c r="H25" s="302"/>
      <c r="I25" s="302"/>
    </row>
    <row r="26" spans="1:9" s="13" customFormat="1" ht="16.5" customHeight="1" x14ac:dyDescent="0.25">
      <c r="A26" s="24"/>
      <c r="B26" s="24"/>
      <c r="C26" s="24"/>
      <c r="D26" s="24"/>
      <c r="E26" s="24"/>
      <c r="F26" s="170" t="s">
        <v>16</v>
      </c>
      <c r="G26" s="302">
        <f t="shared" ref="G26:I26" si="7">G27</f>
        <v>55655.8</v>
      </c>
      <c r="H26" s="302">
        <f t="shared" si="7"/>
        <v>55655.8</v>
      </c>
      <c r="I26" s="302">
        <f t="shared" si="7"/>
        <v>55655.8</v>
      </c>
    </row>
    <row r="27" spans="1:9" s="13" customFormat="1" ht="16.5" customHeight="1" x14ac:dyDescent="0.25">
      <c r="A27" s="24"/>
      <c r="B27" s="24"/>
      <c r="C27" s="24"/>
      <c r="D27" s="24"/>
      <c r="E27" s="24"/>
      <c r="F27" s="170" t="s">
        <v>66</v>
      </c>
      <c r="G27" s="302">
        <f t="shared" ref="G27:I27" si="8">G28</f>
        <v>55655.8</v>
      </c>
      <c r="H27" s="302">
        <f t="shared" si="8"/>
        <v>55655.8</v>
      </c>
      <c r="I27" s="302">
        <f t="shared" si="8"/>
        <v>55655.8</v>
      </c>
    </row>
    <row r="28" spans="1:9" s="13" customFormat="1" ht="16.5" customHeight="1" x14ac:dyDescent="0.25">
      <c r="A28" s="24"/>
      <c r="B28" s="24"/>
      <c r="C28" s="24"/>
      <c r="D28" s="24"/>
      <c r="E28" s="24"/>
      <c r="F28" s="167" t="s">
        <v>67</v>
      </c>
      <c r="G28" s="302">
        <f>G29+G31</f>
        <v>55655.8</v>
      </c>
      <c r="H28" s="302">
        <f t="shared" ref="H28:I28" si="9">H29+H31</f>
        <v>55655.8</v>
      </c>
      <c r="I28" s="302">
        <f t="shared" si="9"/>
        <v>55655.8</v>
      </c>
    </row>
    <row r="29" spans="1:9" s="13" customFormat="1" ht="16.5" customHeight="1" x14ac:dyDescent="0.25">
      <c r="A29" s="24"/>
      <c r="B29" s="24"/>
      <c r="C29" s="24"/>
      <c r="D29" s="24"/>
      <c r="E29" s="24"/>
      <c r="F29" s="167" t="s">
        <v>68</v>
      </c>
      <c r="G29" s="302">
        <f t="shared" ref="G29:I29" si="10">G30</f>
        <v>38995.800000000003</v>
      </c>
      <c r="H29" s="302">
        <f t="shared" si="10"/>
        <v>38995.800000000003</v>
      </c>
      <c r="I29" s="302">
        <f t="shared" si="10"/>
        <v>38995.800000000003</v>
      </c>
    </row>
    <row r="30" spans="1:9" s="13" customFormat="1" ht="16.5" customHeight="1" x14ac:dyDescent="0.25">
      <c r="A30" s="24"/>
      <c r="B30" s="24"/>
      <c r="C30" s="24"/>
      <c r="D30" s="24"/>
      <c r="E30" s="24"/>
      <c r="F30" s="167" t="s">
        <v>105</v>
      </c>
      <c r="G30" s="302">
        <f>'4'!D17</f>
        <v>38995.800000000003</v>
      </c>
      <c r="H30" s="302">
        <f>'4'!E17</f>
        <v>38995.800000000003</v>
      </c>
      <c r="I30" s="302">
        <f>'4'!F17</f>
        <v>38995.800000000003</v>
      </c>
    </row>
    <row r="31" spans="1:9" s="13" customFormat="1" ht="16.5" customHeight="1" x14ac:dyDescent="0.25">
      <c r="A31" s="24"/>
      <c r="B31" s="24"/>
      <c r="C31" s="24"/>
      <c r="D31" s="24"/>
      <c r="E31" s="24"/>
      <c r="F31" s="167" t="s">
        <v>103</v>
      </c>
      <c r="G31" s="302">
        <f t="shared" ref="G31:I31" si="11">G32</f>
        <v>16660</v>
      </c>
      <c r="H31" s="302">
        <f t="shared" si="11"/>
        <v>16660</v>
      </c>
      <c r="I31" s="302">
        <f t="shared" si="11"/>
        <v>16660</v>
      </c>
    </row>
    <row r="32" spans="1:9" s="71" customFormat="1" ht="17.25" x14ac:dyDescent="0.25">
      <c r="A32" s="70"/>
      <c r="B32" s="70"/>
      <c r="C32" s="70"/>
      <c r="D32" s="70"/>
      <c r="E32" s="91"/>
      <c r="F32" s="88" t="s">
        <v>104</v>
      </c>
      <c r="G32" s="302">
        <f>'4'!D18</f>
        <v>16660</v>
      </c>
      <c r="H32" s="302">
        <f>'4'!E18</f>
        <v>16660</v>
      </c>
      <c r="I32" s="302">
        <f>'4'!F18</f>
        <v>16660</v>
      </c>
    </row>
    <row r="33" spans="1:9" s="13" customFormat="1" ht="34.5" x14ac:dyDescent="0.25">
      <c r="A33" s="24"/>
      <c r="B33" s="24"/>
      <c r="C33" s="24"/>
      <c r="D33" s="24"/>
      <c r="E33" s="24">
        <v>31007</v>
      </c>
      <c r="F33" s="88" t="s">
        <v>183</v>
      </c>
      <c r="G33" s="221">
        <f t="shared" ref="G33:I33" si="12">G35</f>
        <v>0</v>
      </c>
      <c r="H33" s="221">
        <f t="shared" si="12"/>
        <v>0</v>
      </c>
      <c r="I33" s="296">
        <f t="shared" si="12"/>
        <v>-93356.5</v>
      </c>
    </row>
    <row r="34" spans="1:9" s="13" customFormat="1" ht="16.5" customHeight="1" x14ac:dyDescent="0.25">
      <c r="A34" s="24"/>
      <c r="B34" s="24"/>
      <c r="C34" s="24"/>
      <c r="D34" s="24"/>
      <c r="E34" s="24"/>
      <c r="F34" s="168" t="s">
        <v>18</v>
      </c>
      <c r="G34" s="210"/>
      <c r="H34" s="210"/>
      <c r="I34" s="297"/>
    </row>
    <row r="35" spans="1:9" s="13" customFormat="1" ht="34.5" x14ac:dyDescent="0.25">
      <c r="A35" s="24"/>
      <c r="B35" s="24"/>
      <c r="C35" s="24"/>
      <c r="D35" s="24"/>
      <c r="E35" s="24"/>
      <c r="F35" s="169" t="s">
        <v>65</v>
      </c>
      <c r="G35" s="219">
        <f t="shared" ref="G35:I35" si="13">G37</f>
        <v>0</v>
      </c>
      <c r="H35" s="219">
        <f t="shared" si="13"/>
        <v>0</v>
      </c>
      <c r="I35" s="298">
        <f t="shared" si="13"/>
        <v>-93356.5</v>
      </c>
    </row>
    <row r="36" spans="1:9" s="13" customFormat="1" ht="34.5" x14ac:dyDescent="0.25">
      <c r="A36" s="24"/>
      <c r="B36" s="24"/>
      <c r="C36" s="24"/>
      <c r="D36" s="24"/>
      <c r="E36" s="24"/>
      <c r="F36" s="167" t="s">
        <v>19</v>
      </c>
      <c r="G36" s="210"/>
      <c r="H36" s="210"/>
      <c r="I36" s="297"/>
    </row>
    <row r="37" spans="1:9" s="13" customFormat="1" ht="16.5" customHeight="1" x14ac:dyDescent="0.25">
      <c r="A37" s="24"/>
      <c r="B37" s="24"/>
      <c r="C37" s="24"/>
      <c r="D37" s="24"/>
      <c r="E37" s="24"/>
      <c r="F37" s="170" t="s">
        <v>16</v>
      </c>
      <c r="G37" s="219">
        <f t="shared" ref="G37:I40" si="14">G38</f>
        <v>0</v>
      </c>
      <c r="H37" s="219">
        <f t="shared" si="14"/>
        <v>0</v>
      </c>
      <c r="I37" s="298">
        <f t="shared" si="14"/>
        <v>-93356.5</v>
      </c>
    </row>
    <row r="38" spans="1:9" s="13" customFormat="1" ht="16.5" customHeight="1" x14ac:dyDescent="0.25">
      <c r="A38" s="24"/>
      <c r="B38" s="24"/>
      <c r="C38" s="24"/>
      <c r="D38" s="24"/>
      <c r="E38" s="24"/>
      <c r="F38" s="170" t="s">
        <v>66</v>
      </c>
      <c r="G38" s="219">
        <f t="shared" si="14"/>
        <v>0</v>
      </c>
      <c r="H38" s="219">
        <f t="shared" si="14"/>
        <v>0</v>
      </c>
      <c r="I38" s="298">
        <f t="shared" si="14"/>
        <v>-93356.5</v>
      </c>
    </row>
    <row r="39" spans="1:9" s="13" customFormat="1" ht="16.5" customHeight="1" x14ac:dyDescent="0.25">
      <c r="A39" s="24"/>
      <c r="B39" s="24"/>
      <c r="C39" s="24"/>
      <c r="D39" s="24"/>
      <c r="E39" s="24"/>
      <c r="F39" s="167" t="s">
        <v>67</v>
      </c>
      <c r="G39" s="219">
        <f t="shared" si="14"/>
        <v>0</v>
      </c>
      <c r="H39" s="219">
        <f t="shared" si="14"/>
        <v>0</v>
      </c>
      <c r="I39" s="298">
        <f t="shared" si="14"/>
        <v>-93356.5</v>
      </c>
    </row>
    <row r="40" spans="1:9" s="13" customFormat="1" ht="16.5" customHeight="1" x14ac:dyDescent="0.25">
      <c r="A40" s="24"/>
      <c r="B40" s="24"/>
      <c r="C40" s="24"/>
      <c r="D40" s="24"/>
      <c r="E40" s="24"/>
      <c r="F40" s="167" t="s">
        <v>68</v>
      </c>
      <c r="G40" s="219">
        <f t="shared" si="14"/>
        <v>0</v>
      </c>
      <c r="H40" s="219">
        <f t="shared" si="14"/>
        <v>0</v>
      </c>
      <c r="I40" s="298">
        <f t="shared" si="14"/>
        <v>-93356.5</v>
      </c>
    </row>
    <row r="41" spans="1:9" s="13" customFormat="1" ht="16.5" customHeight="1" x14ac:dyDescent="0.25">
      <c r="A41" s="24"/>
      <c r="B41" s="24"/>
      <c r="C41" s="24"/>
      <c r="D41" s="24"/>
      <c r="E41" s="24"/>
      <c r="F41" s="167" t="s">
        <v>105</v>
      </c>
      <c r="G41" s="214">
        <f>'4'!D19</f>
        <v>0</v>
      </c>
      <c r="H41" s="214">
        <f>'4'!E19</f>
        <v>0</v>
      </c>
      <c r="I41" s="214">
        <f>'4'!F19</f>
        <v>-93356.5</v>
      </c>
    </row>
    <row r="42" spans="1:9" s="71" customFormat="1" ht="22.5" customHeight="1" x14ac:dyDescent="0.25">
      <c r="A42" s="70"/>
      <c r="B42" s="70"/>
      <c r="C42" s="70"/>
      <c r="D42" s="70"/>
      <c r="E42" s="97">
        <v>31009</v>
      </c>
      <c r="F42" s="88" t="s">
        <v>154</v>
      </c>
      <c r="G42" s="220">
        <f t="shared" ref="G42:I42" si="15">G53+G46</f>
        <v>0</v>
      </c>
      <c r="H42" s="220">
        <f t="shared" si="15"/>
        <v>0</v>
      </c>
      <c r="I42" s="220">
        <f t="shared" si="15"/>
        <v>0</v>
      </c>
    </row>
    <row r="43" spans="1:9" s="71" customFormat="1" ht="17.25" x14ac:dyDescent="0.25">
      <c r="A43" s="70"/>
      <c r="B43" s="70"/>
      <c r="C43" s="70"/>
      <c r="D43" s="70"/>
      <c r="E43" s="91"/>
      <c r="F43" s="88" t="s">
        <v>18</v>
      </c>
      <c r="G43" s="22"/>
      <c r="H43" s="22"/>
      <c r="I43" s="22"/>
    </row>
    <row r="44" spans="1:9" s="71" customFormat="1" ht="34.5" x14ac:dyDescent="0.25">
      <c r="A44" s="70"/>
      <c r="B44" s="70"/>
      <c r="C44" s="70"/>
      <c r="D44" s="70"/>
      <c r="E44" s="91"/>
      <c r="F44" s="107" t="s">
        <v>102</v>
      </c>
      <c r="G44" s="104">
        <f>G46</f>
        <v>132573</v>
      </c>
      <c r="H44" s="104">
        <f>H46</f>
        <v>132573</v>
      </c>
      <c r="I44" s="104">
        <f>I46</f>
        <v>132573</v>
      </c>
    </row>
    <row r="45" spans="1:9" s="71" customFormat="1" ht="34.5" x14ac:dyDescent="0.25">
      <c r="A45" s="70"/>
      <c r="B45" s="70"/>
      <c r="C45" s="70"/>
      <c r="D45" s="70"/>
      <c r="E45" s="91"/>
      <c r="F45" s="88" t="s">
        <v>19</v>
      </c>
      <c r="G45" s="89"/>
      <c r="H45" s="89"/>
      <c r="I45" s="89"/>
    </row>
    <row r="46" spans="1:9" s="71" customFormat="1" ht="17.25" x14ac:dyDescent="0.25">
      <c r="A46" s="70"/>
      <c r="B46" s="70"/>
      <c r="C46" s="70"/>
      <c r="D46" s="70"/>
      <c r="E46" s="91"/>
      <c r="F46" s="88" t="s">
        <v>16</v>
      </c>
      <c r="G46" s="105">
        <f t="shared" ref="G46:I49" si="16">G47</f>
        <v>132573</v>
      </c>
      <c r="H46" s="105">
        <f t="shared" si="16"/>
        <v>132573</v>
      </c>
      <c r="I46" s="105">
        <f t="shared" si="16"/>
        <v>132573</v>
      </c>
    </row>
    <row r="47" spans="1:9" s="71" customFormat="1" ht="17.25" x14ac:dyDescent="0.25">
      <c r="A47" s="70"/>
      <c r="B47" s="70"/>
      <c r="C47" s="70"/>
      <c r="D47" s="70"/>
      <c r="E47" s="91"/>
      <c r="F47" s="88" t="s">
        <v>66</v>
      </c>
      <c r="G47" s="102">
        <f t="shared" si="16"/>
        <v>132573</v>
      </c>
      <c r="H47" s="102">
        <f t="shared" si="16"/>
        <v>132573</v>
      </c>
      <c r="I47" s="102">
        <f t="shared" si="16"/>
        <v>132573</v>
      </c>
    </row>
    <row r="48" spans="1:9" s="71" customFormat="1" ht="17.25" x14ac:dyDescent="0.25">
      <c r="A48" s="70"/>
      <c r="B48" s="70"/>
      <c r="C48" s="70"/>
      <c r="D48" s="70"/>
      <c r="E48" s="91"/>
      <c r="F48" s="88" t="s">
        <v>67</v>
      </c>
      <c r="G48" s="102">
        <f t="shared" si="16"/>
        <v>132573</v>
      </c>
      <c r="H48" s="102">
        <f t="shared" si="16"/>
        <v>132573</v>
      </c>
      <c r="I48" s="102">
        <f t="shared" si="16"/>
        <v>132573</v>
      </c>
    </row>
    <row r="49" spans="1:9" s="71" customFormat="1" ht="17.25" x14ac:dyDescent="0.25">
      <c r="A49" s="70"/>
      <c r="B49" s="70"/>
      <c r="C49" s="70"/>
      <c r="D49" s="70"/>
      <c r="E49" s="91"/>
      <c r="F49" s="88" t="s">
        <v>103</v>
      </c>
      <c r="G49" s="102">
        <f t="shared" si="16"/>
        <v>132573</v>
      </c>
      <c r="H49" s="102">
        <f t="shared" si="16"/>
        <v>132573</v>
      </c>
      <c r="I49" s="102">
        <f t="shared" si="16"/>
        <v>132573</v>
      </c>
    </row>
    <row r="50" spans="1:9" s="71" customFormat="1" ht="17.25" x14ac:dyDescent="0.25">
      <c r="A50" s="70"/>
      <c r="B50" s="70"/>
      <c r="C50" s="70"/>
      <c r="D50" s="70"/>
      <c r="E50" s="91"/>
      <c r="F50" s="88" t="s">
        <v>104</v>
      </c>
      <c r="G50" s="103">
        <v>132573</v>
      </c>
      <c r="H50" s="103">
        <f>G50</f>
        <v>132573</v>
      </c>
      <c r="I50" s="103">
        <f>H50</f>
        <v>132573</v>
      </c>
    </row>
    <row r="51" spans="1:9" s="71" customFormat="1" ht="17.25" x14ac:dyDescent="0.25">
      <c r="A51" s="70"/>
      <c r="B51" s="70"/>
      <c r="C51" s="70"/>
      <c r="D51" s="70"/>
      <c r="E51" s="91"/>
      <c r="F51" s="107" t="s">
        <v>4</v>
      </c>
      <c r="G51" s="214">
        <f>G53</f>
        <v>-132573</v>
      </c>
      <c r="H51" s="214">
        <f>H53</f>
        <v>-132573</v>
      </c>
      <c r="I51" s="214">
        <f>I53</f>
        <v>-132573</v>
      </c>
    </row>
    <row r="52" spans="1:9" s="71" customFormat="1" ht="34.5" x14ac:dyDescent="0.25">
      <c r="A52" s="70"/>
      <c r="B52" s="70"/>
      <c r="C52" s="70"/>
      <c r="D52" s="70"/>
      <c r="E52" s="91"/>
      <c r="F52" s="88" t="s">
        <v>19</v>
      </c>
      <c r="G52" s="215"/>
      <c r="H52" s="215"/>
      <c r="I52" s="215"/>
    </row>
    <row r="53" spans="1:9" s="71" customFormat="1" ht="17.25" x14ac:dyDescent="0.25">
      <c r="A53" s="70"/>
      <c r="B53" s="70"/>
      <c r="C53" s="70"/>
      <c r="D53" s="70"/>
      <c r="E53" s="91"/>
      <c r="F53" s="88" t="s">
        <v>16</v>
      </c>
      <c r="G53" s="216">
        <f t="shared" ref="G53:I56" si="17">G54</f>
        <v>-132573</v>
      </c>
      <c r="H53" s="216">
        <f t="shared" si="17"/>
        <v>-132573</v>
      </c>
      <c r="I53" s="216">
        <f t="shared" si="17"/>
        <v>-132573</v>
      </c>
    </row>
    <row r="54" spans="1:9" s="71" customFormat="1" ht="17.25" x14ac:dyDescent="0.25">
      <c r="A54" s="70"/>
      <c r="B54" s="70"/>
      <c r="C54" s="70"/>
      <c r="D54" s="70"/>
      <c r="E54" s="91"/>
      <c r="F54" s="88" t="s">
        <v>66</v>
      </c>
      <c r="G54" s="217">
        <f t="shared" si="17"/>
        <v>-132573</v>
      </c>
      <c r="H54" s="217">
        <f t="shared" si="17"/>
        <v>-132573</v>
      </c>
      <c r="I54" s="217">
        <f t="shared" si="17"/>
        <v>-132573</v>
      </c>
    </row>
    <row r="55" spans="1:9" s="71" customFormat="1" ht="17.25" x14ac:dyDescent="0.25">
      <c r="A55" s="70"/>
      <c r="B55" s="70"/>
      <c r="C55" s="70"/>
      <c r="D55" s="70"/>
      <c r="E55" s="91"/>
      <c r="F55" s="88" t="s">
        <v>67</v>
      </c>
      <c r="G55" s="217">
        <f t="shared" si="17"/>
        <v>-132573</v>
      </c>
      <c r="H55" s="217">
        <f t="shared" si="17"/>
        <v>-132573</v>
      </c>
      <c r="I55" s="217">
        <f t="shared" si="17"/>
        <v>-132573</v>
      </c>
    </row>
    <row r="56" spans="1:9" s="71" customFormat="1" ht="17.25" x14ac:dyDescent="0.25">
      <c r="A56" s="70"/>
      <c r="B56" s="70"/>
      <c r="C56" s="70"/>
      <c r="D56" s="70"/>
      <c r="E56" s="91"/>
      <c r="F56" s="88" t="s">
        <v>68</v>
      </c>
      <c r="G56" s="217">
        <f t="shared" si="17"/>
        <v>-132573</v>
      </c>
      <c r="H56" s="217">
        <f t="shared" si="17"/>
        <v>-132573</v>
      </c>
      <c r="I56" s="217">
        <f t="shared" si="17"/>
        <v>-132573</v>
      </c>
    </row>
    <row r="57" spans="1:9" s="71" customFormat="1" ht="17.25" x14ac:dyDescent="0.25">
      <c r="A57" s="70"/>
      <c r="B57" s="70"/>
      <c r="C57" s="70"/>
      <c r="D57" s="70"/>
      <c r="E57" s="91"/>
      <c r="F57" s="88" t="s">
        <v>105</v>
      </c>
      <c r="G57" s="218">
        <v>-132573</v>
      </c>
      <c r="H57" s="218">
        <f>G57</f>
        <v>-132573</v>
      </c>
      <c r="I57" s="218">
        <f>H57</f>
        <v>-132573</v>
      </c>
    </row>
    <row r="58" spans="1:9" s="71" customFormat="1" ht="17.25" x14ac:dyDescent="0.25">
      <c r="A58" s="70"/>
      <c r="B58" s="70"/>
      <c r="C58" s="70"/>
      <c r="D58" s="70"/>
      <c r="E58" s="91">
        <v>31013</v>
      </c>
      <c r="F58" s="88" t="s">
        <v>185</v>
      </c>
      <c r="G58" s="220">
        <f t="shared" ref="G58:I58" si="18">G60</f>
        <v>0</v>
      </c>
      <c r="H58" s="220">
        <f t="shared" si="18"/>
        <v>0</v>
      </c>
      <c r="I58" s="220">
        <f t="shared" si="18"/>
        <v>36700</v>
      </c>
    </row>
    <row r="59" spans="1:9" s="71" customFormat="1" ht="17.25" x14ac:dyDescent="0.25">
      <c r="A59" s="70"/>
      <c r="B59" s="70"/>
      <c r="C59" s="70"/>
      <c r="D59" s="70"/>
      <c r="E59" s="91"/>
      <c r="F59" s="88" t="s">
        <v>18</v>
      </c>
      <c r="G59" s="103"/>
      <c r="H59" s="103"/>
      <c r="I59" s="103"/>
    </row>
    <row r="60" spans="1:9" s="71" customFormat="1" ht="34.5" x14ac:dyDescent="0.25">
      <c r="A60" s="70"/>
      <c r="B60" s="70"/>
      <c r="C60" s="70"/>
      <c r="D60" s="70"/>
      <c r="E60" s="91"/>
      <c r="F60" s="107" t="s">
        <v>65</v>
      </c>
      <c r="G60" s="103">
        <f t="shared" ref="G60:I60" si="19">G62</f>
        <v>0</v>
      </c>
      <c r="H60" s="103">
        <f t="shared" si="19"/>
        <v>0</v>
      </c>
      <c r="I60" s="103">
        <f t="shared" si="19"/>
        <v>36700</v>
      </c>
    </row>
    <row r="61" spans="1:9" s="71" customFormat="1" ht="34.5" x14ac:dyDescent="0.25">
      <c r="A61" s="70"/>
      <c r="B61" s="70"/>
      <c r="C61" s="70"/>
      <c r="D61" s="70"/>
      <c r="E61" s="91"/>
      <c r="F61" s="88" t="s">
        <v>19</v>
      </c>
      <c r="G61" s="103"/>
      <c r="H61" s="103"/>
      <c r="I61" s="103"/>
    </row>
    <row r="62" spans="1:9" s="71" customFormat="1" ht="17.25" x14ac:dyDescent="0.25">
      <c r="A62" s="70"/>
      <c r="B62" s="70"/>
      <c r="C62" s="70"/>
      <c r="D62" s="70"/>
      <c r="E62" s="91"/>
      <c r="F62" s="88" t="s">
        <v>16</v>
      </c>
      <c r="G62" s="103">
        <f t="shared" ref="G62:I65" si="20">G63</f>
        <v>0</v>
      </c>
      <c r="H62" s="103">
        <f t="shared" si="20"/>
        <v>0</v>
      </c>
      <c r="I62" s="103">
        <f t="shared" si="20"/>
        <v>36700</v>
      </c>
    </row>
    <row r="63" spans="1:9" s="71" customFormat="1" ht="17.25" x14ac:dyDescent="0.25">
      <c r="A63" s="70"/>
      <c r="B63" s="70"/>
      <c r="C63" s="70"/>
      <c r="D63" s="70"/>
      <c r="E63" s="91"/>
      <c r="F63" s="88" t="s">
        <v>66</v>
      </c>
      <c r="G63" s="103">
        <f t="shared" si="20"/>
        <v>0</v>
      </c>
      <c r="H63" s="103">
        <f t="shared" si="20"/>
        <v>0</v>
      </c>
      <c r="I63" s="103">
        <f t="shared" si="20"/>
        <v>36700</v>
      </c>
    </row>
    <row r="64" spans="1:9" s="71" customFormat="1" ht="17.25" x14ac:dyDescent="0.25">
      <c r="A64" s="70"/>
      <c r="B64" s="70"/>
      <c r="C64" s="70"/>
      <c r="D64" s="70"/>
      <c r="E64" s="91"/>
      <c r="F64" s="88" t="s">
        <v>67</v>
      </c>
      <c r="G64" s="103">
        <f t="shared" si="20"/>
        <v>0</v>
      </c>
      <c r="H64" s="103">
        <f t="shared" si="20"/>
        <v>0</v>
      </c>
      <c r="I64" s="103">
        <f t="shared" si="20"/>
        <v>36700</v>
      </c>
    </row>
    <row r="65" spans="1:9" s="71" customFormat="1" ht="17.25" x14ac:dyDescent="0.25">
      <c r="A65" s="70"/>
      <c r="B65" s="70"/>
      <c r="C65" s="70"/>
      <c r="D65" s="70"/>
      <c r="E65" s="91"/>
      <c r="F65" s="88" t="s">
        <v>68</v>
      </c>
      <c r="G65" s="103">
        <f t="shared" si="20"/>
        <v>0</v>
      </c>
      <c r="H65" s="103">
        <f t="shared" si="20"/>
        <v>0</v>
      </c>
      <c r="I65" s="103">
        <f t="shared" si="20"/>
        <v>36700</v>
      </c>
    </row>
    <row r="66" spans="1:9" s="71" customFormat="1" ht="17.25" x14ac:dyDescent="0.25">
      <c r="A66" s="70"/>
      <c r="B66" s="70"/>
      <c r="C66" s="70"/>
      <c r="D66" s="70"/>
      <c r="E66" s="91"/>
      <c r="F66" s="88" t="s">
        <v>104</v>
      </c>
      <c r="G66" s="103">
        <f>'4'!D24</f>
        <v>0</v>
      </c>
      <c r="H66" s="103">
        <f>'4'!E24</f>
        <v>0</v>
      </c>
      <c r="I66" s="103">
        <f>'4'!F24</f>
        <v>36700</v>
      </c>
    </row>
    <row r="67" spans="1:9" s="71" customFormat="1" ht="24" customHeight="1" x14ac:dyDescent="0.25">
      <c r="A67" s="70"/>
      <c r="B67" s="70"/>
      <c r="C67" s="70"/>
      <c r="D67" s="70"/>
      <c r="E67" s="91">
        <v>31014</v>
      </c>
      <c r="F67" s="88" t="s">
        <v>89</v>
      </c>
      <c r="G67" s="220">
        <f t="shared" ref="G67:I67" si="21">G69</f>
        <v>-56656.5</v>
      </c>
      <c r="H67" s="220">
        <f t="shared" si="21"/>
        <v>-56656.5</v>
      </c>
      <c r="I67" s="220">
        <f t="shared" si="21"/>
        <v>0</v>
      </c>
    </row>
    <row r="68" spans="1:9" s="71" customFormat="1" ht="17.25" x14ac:dyDescent="0.25">
      <c r="A68" s="70"/>
      <c r="B68" s="70"/>
      <c r="C68" s="70"/>
      <c r="D68" s="70"/>
      <c r="E68" s="91"/>
      <c r="F68" s="88" t="s">
        <v>18</v>
      </c>
      <c r="G68" s="103"/>
      <c r="H68" s="103"/>
      <c r="I68" s="103"/>
    </row>
    <row r="69" spans="1:9" s="71" customFormat="1" ht="34.5" x14ac:dyDescent="0.25">
      <c r="A69" s="70"/>
      <c r="B69" s="70"/>
      <c r="C69" s="70"/>
      <c r="D69" s="70"/>
      <c r="E69" s="91"/>
      <c r="F69" s="107" t="s">
        <v>65</v>
      </c>
      <c r="G69" s="103">
        <f t="shared" ref="G69:I69" si="22">G71</f>
        <v>-56656.5</v>
      </c>
      <c r="H69" s="103">
        <f t="shared" si="22"/>
        <v>-56656.5</v>
      </c>
      <c r="I69" s="103">
        <f t="shared" si="22"/>
        <v>0</v>
      </c>
    </row>
    <row r="70" spans="1:9" s="71" customFormat="1" ht="34.5" x14ac:dyDescent="0.25">
      <c r="A70" s="70"/>
      <c r="B70" s="70"/>
      <c r="C70" s="70"/>
      <c r="D70" s="70"/>
      <c r="E70" s="91"/>
      <c r="F70" s="88" t="s">
        <v>19</v>
      </c>
      <c r="G70" s="103"/>
      <c r="H70" s="103"/>
      <c r="I70" s="103"/>
    </row>
    <row r="71" spans="1:9" s="71" customFormat="1" ht="17.25" x14ac:dyDescent="0.25">
      <c r="A71" s="70"/>
      <c r="B71" s="70"/>
      <c r="C71" s="70"/>
      <c r="D71" s="70"/>
      <c r="E71" s="91"/>
      <c r="F71" s="88" t="s">
        <v>16</v>
      </c>
      <c r="G71" s="103">
        <f t="shared" ref="G71:I74" si="23">G72</f>
        <v>-56656.5</v>
      </c>
      <c r="H71" s="103">
        <f t="shared" si="23"/>
        <v>-56656.5</v>
      </c>
      <c r="I71" s="103">
        <f t="shared" si="23"/>
        <v>0</v>
      </c>
    </row>
    <row r="72" spans="1:9" s="71" customFormat="1" ht="17.25" x14ac:dyDescent="0.25">
      <c r="A72" s="70"/>
      <c r="B72" s="70"/>
      <c r="C72" s="70"/>
      <c r="D72" s="70"/>
      <c r="E72" s="91"/>
      <c r="F72" s="88" t="s">
        <v>66</v>
      </c>
      <c r="G72" s="103">
        <f t="shared" si="23"/>
        <v>-56656.5</v>
      </c>
      <c r="H72" s="103">
        <f t="shared" si="23"/>
        <v>-56656.5</v>
      </c>
      <c r="I72" s="103">
        <f t="shared" si="23"/>
        <v>0</v>
      </c>
    </row>
    <row r="73" spans="1:9" s="71" customFormat="1" ht="17.25" x14ac:dyDescent="0.25">
      <c r="A73" s="70"/>
      <c r="B73" s="70"/>
      <c r="C73" s="70"/>
      <c r="D73" s="70"/>
      <c r="E73" s="91"/>
      <c r="F73" s="88" t="s">
        <v>67</v>
      </c>
      <c r="G73" s="103">
        <f t="shared" si="23"/>
        <v>-56656.5</v>
      </c>
      <c r="H73" s="103">
        <f t="shared" si="23"/>
        <v>-56656.5</v>
      </c>
      <c r="I73" s="103">
        <f t="shared" si="23"/>
        <v>0</v>
      </c>
    </row>
    <row r="74" spans="1:9" s="71" customFormat="1" ht="17.25" x14ac:dyDescent="0.25">
      <c r="A74" s="70"/>
      <c r="B74" s="70"/>
      <c r="C74" s="70"/>
      <c r="D74" s="70"/>
      <c r="E74" s="91"/>
      <c r="F74" s="88" t="s">
        <v>68</v>
      </c>
      <c r="G74" s="103">
        <f t="shared" si="23"/>
        <v>-56656.5</v>
      </c>
      <c r="H74" s="103">
        <f t="shared" si="23"/>
        <v>-56656.5</v>
      </c>
      <c r="I74" s="103">
        <f t="shared" si="23"/>
        <v>0</v>
      </c>
    </row>
    <row r="75" spans="1:9" s="71" customFormat="1" ht="17.25" x14ac:dyDescent="0.25">
      <c r="A75" s="70"/>
      <c r="B75" s="70"/>
      <c r="C75" s="70"/>
      <c r="D75" s="70"/>
      <c r="E75" s="91"/>
      <c r="F75" s="88" t="s">
        <v>164</v>
      </c>
      <c r="G75" s="103">
        <f>'4'!D29</f>
        <v>-56656.5</v>
      </c>
      <c r="H75" s="103">
        <f>'4'!E29</f>
        <v>-56656.5</v>
      </c>
      <c r="I75" s="103">
        <f>'4'!F29</f>
        <v>0</v>
      </c>
    </row>
    <row r="76" spans="1:9" s="1" customFormat="1" ht="18" customHeight="1" x14ac:dyDescent="0.25">
      <c r="A76" s="14" t="s">
        <v>165</v>
      </c>
      <c r="B76" s="4"/>
      <c r="C76" s="4"/>
      <c r="D76" s="4"/>
      <c r="E76" s="4"/>
      <c r="F76" s="171" t="s">
        <v>166</v>
      </c>
      <c r="G76" s="65">
        <f t="shared" ref="G76" si="24">G78</f>
        <v>1000.7</v>
      </c>
      <c r="H76" s="65">
        <f>H78</f>
        <v>1000.7</v>
      </c>
      <c r="I76" s="65">
        <f>I78</f>
        <v>1000.7</v>
      </c>
    </row>
    <row r="77" spans="1:9" s="1" customFormat="1" ht="16.5" customHeight="1" x14ac:dyDescent="0.25">
      <c r="A77" s="4"/>
      <c r="B77" s="4"/>
      <c r="C77" s="4"/>
      <c r="D77" s="4"/>
      <c r="E77" s="20"/>
      <c r="F77" s="24" t="s">
        <v>17</v>
      </c>
      <c r="G77" s="24"/>
      <c r="H77" s="21"/>
      <c r="I77" s="4"/>
    </row>
    <row r="78" spans="1:9" s="1" customFormat="1" ht="20.25" customHeight="1" x14ac:dyDescent="0.25">
      <c r="A78" s="4"/>
      <c r="B78" s="14" t="s">
        <v>167</v>
      </c>
      <c r="C78" s="4"/>
      <c r="D78" s="4"/>
      <c r="E78" s="20"/>
      <c r="F78" s="68" t="s">
        <v>168</v>
      </c>
      <c r="G78" s="65">
        <f t="shared" ref="G78" si="25">G80</f>
        <v>1000.7</v>
      </c>
      <c r="H78" s="65">
        <f>H80</f>
        <v>1000.7</v>
      </c>
      <c r="I78" s="65">
        <f>I80</f>
        <v>1000.7</v>
      </c>
    </row>
    <row r="79" spans="1:9" s="1" customFormat="1" ht="16.5" customHeight="1" x14ac:dyDescent="0.25">
      <c r="A79" s="4"/>
      <c r="B79" s="4"/>
      <c r="C79" s="4"/>
      <c r="D79" s="4"/>
      <c r="E79" s="4"/>
      <c r="F79" s="7" t="s">
        <v>17</v>
      </c>
      <c r="G79" s="172"/>
      <c r="H79" s="173"/>
      <c r="I79" s="173"/>
    </row>
    <row r="80" spans="1:9" s="13" customFormat="1" ht="16.5" customHeight="1" x14ac:dyDescent="0.25">
      <c r="A80" s="4"/>
      <c r="B80" s="4"/>
      <c r="C80" s="3" t="s">
        <v>169</v>
      </c>
      <c r="D80" s="4"/>
      <c r="E80" s="4"/>
      <c r="F80" s="3" t="s">
        <v>168</v>
      </c>
      <c r="G80" s="65">
        <f t="shared" ref="G80" si="26">G82</f>
        <v>1000.7</v>
      </c>
      <c r="H80" s="65">
        <f>H82</f>
        <v>1000.7</v>
      </c>
      <c r="I80" s="65">
        <f>I82</f>
        <v>1000.7</v>
      </c>
    </row>
    <row r="81" spans="1:9" s="13" customFormat="1" ht="16.5" customHeight="1" x14ac:dyDescent="0.25">
      <c r="A81" s="4"/>
      <c r="B81" s="4"/>
      <c r="C81" s="4"/>
      <c r="D81" s="4"/>
      <c r="E81" s="4"/>
      <c r="F81" s="4" t="s">
        <v>17</v>
      </c>
      <c r="G81" s="4"/>
      <c r="H81" s="4"/>
      <c r="I81" s="4"/>
    </row>
    <row r="82" spans="1:9" s="13" customFormat="1" ht="34.5" customHeight="1" x14ac:dyDescent="0.25">
      <c r="A82" s="4"/>
      <c r="B82" s="4"/>
      <c r="C82" s="4"/>
      <c r="D82" s="4"/>
      <c r="E82" s="4"/>
      <c r="F82" s="3" t="s">
        <v>142</v>
      </c>
      <c r="G82" s="65">
        <f t="shared" ref="G82:I82" si="27">G86</f>
        <v>1000.7</v>
      </c>
      <c r="H82" s="65">
        <f t="shared" si="27"/>
        <v>1000.7</v>
      </c>
      <c r="I82" s="65">
        <f t="shared" si="27"/>
        <v>1000.7</v>
      </c>
    </row>
    <row r="83" spans="1:9" s="13" customFormat="1" ht="16.5" customHeight="1" x14ac:dyDescent="0.25">
      <c r="A83" s="4"/>
      <c r="B83" s="4"/>
      <c r="C83" s="4"/>
      <c r="D83" s="4"/>
      <c r="E83" s="4"/>
      <c r="F83" s="4" t="s">
        <v>17</v>
      </c>
      <c r="G83" s="4"/>
      <c r="H83" s="4"/>
      <c r="I83" s="4"/>
    </row>
    <row r="84" spans="1:9" s="13" customFormat="1" ht="18.75" customHeight="1" x14ac:dyDescent="0.25">
      <c r="A84" s="4"/>
      <c r="B84" s="4"/>
      <c r="C84" s="4"/>
      <c r="D84" s="114">
        <v>1017</v>
      </c>
      <c r="E84" s="114"/>
      <c r="F84" s="114" t="s">
        <v>156</v>
      </c>
      <c r="G84" s="65">
        <f t="shared" ref="G84:I84" si="28">G86</f>
        <v>1000.7</v>
      </c>
      <c r="H84" s="65">
        <f t="shared" si="28"/>
        <v>1000.7</v>
      </c>
      <c r="I84" s="65">
        <f t="shared" si="28"/>
        <v>1000.7</v>
      </c>
    </row>
    <row r="85" spans="1:9" s="13" customFormat="1" ht="16.5" customHeight="1" x14ac:dyDescent="0.25">
      <c r="A85" s="4"/>
      <c r="B85" s="4"/>
      <c r="C85" s="4"/>
      <c r="D85" s="114"/>
      <c r="E85" s="114"/>
      <c r="F85" s="114" t="s">
        <v>17</v>
      </c>
      <c r="G85" s="5"/>
      <c r="H85" s="4"/>
      <c r="I85" s="4"/>
    </row>
    <row r="86" spans="1:9" s="13" customFormat="1" ht="34.5" x14ac:dyDescent="0.25">
      <c r="A86" s="4"/>
      <c r="B86" s="4"/>
      <c r="C86" s="4"/>
      <c r="D86" s="114"/>
      <c r="E86" s="114">
        <v>21001</v>
      </c>
      <c r="F86" s="293" t="s">
        <v>159</v>
      </c>
      <c r="G86" s="65">
        <f t="shared" ref="G86:I86" si="29">G88</f>
        <v>1000.7</v>
      </c>
      <c r="H86" s="66">
        <f t="shared" si="29"/>
        <v>1000.7</v>
      </c>
      <c r="I86" s="65">
        <f t="shared" si="29"/>
        <v>1000.7</v>
      </c>
    </row>
    <row r="87" spans="1:9" s="13" customFormat="1" ht="16.5" customHeight="1" x14ac:dyDescent="0.25">
      <c r="A87" s="4"/>
      <c r="B87" s="4"/>
      <c r="C87" s="4"/>
      <c r="D87" s="114"/>
      <c r="E87" s="114"/>
      <c r="F87" s="176" t="s">
        <v>18</v>
      </c>
      <c r="G87" s="24"/>
      <c r="H87" s="21"/>
      <c r="I87" s="4"/>
    </row>
    <row r="88" spans="1:9" s="13" customFormat="1" ht="36" customHeight="1" x14ac:dyDescent="0.25">
      <c r="A88" s="4"/>
      <c r="B88" s="4"/>
      <c r="C88" s="4"/>
      <c r="D88" s="114"/>
      <c r="E88" s="114"/>
      <c r="F88" s="177" t="s">
        <v>170</v>
      </c>
      <c r="G88" s="174">
        <f t="shared" ref="G88:I88" si="30">G90</f>
        <v>1000.7</v>
      </c>
      <c r="H88" s="175">
        <f t="shared" si="30"/>
        <v>1000.7</v>
      </c>
      <c r="I88" s="174">
        <f t="shared" si="30"/>
        <v>1000.7</v>
      </c>
    </row>
    <row r="89" spans="1:9" s="13" customFormat="1" ht="35.25" customHeight="1" x14ac:dyDescent="0.25">
      <c r="A89" s="4"/>
      <c r="B89" s="4"/>
      <c r="C89" s="4"/>
      <c r="D89" s="114"/>
      <c r="E89" s="114"/>
      <c r="F89" s="176" t="s">
        <v>19</v>
      </c>
      <c r="G89" s="174"/>
      <c r="H89" s="175"/>
      <c r="I89" s="174"/>
    </row>
    <row r="90" spans="1:9" s="13" customFormat="1" ht="16.5" customHeight="1" x14ac:dyDescent="0.25">
      <c r="A90" s="4"/>
      <c r="B90" s="4"/>
      <c r="C90" s="4"/>
      <c r="D90" s="114"/>
      <c r="E90" s="114"/>
      <c r="F90" s="176" t="s">
        <v>171</v>
      </c>
      <c r="G90" s="174">
        <f t="shared" ref="G90:I93" si="31">G91</f>
        <v>1000.7</v>
      </c>
      <c r="H90" s="175">
        <f t="shared" si="31"/>
        <v>1000.7</v>
      </c>
      <c r="I90" s="174">
        <f t="shared" si="31"/>
        <v>1000.7</v>
      </c>
    </row>
    <row r="91" spans="1:9" s="13" customFormat="1" ht="19.5" customHeight="1" x14ac:dyDescent="0.25">
      <c r="A91" s="4"/>
      <c r="B91" s="4"/>
      <c r="C91" s="4"/>
      <c r="D91" s="114"/>
      <c r="E91" s="114"/>
      <c r="F91" s="176" t="s">
        <v>66</v>
      </c>
      <c r="G91" s="174">
        <f t="shared" si="31"/>
        <v>1000.7</v>
      </c>
      <c r="H91" s="175">
        <f t="shared" si="31"/>
        <v>1000.7</v>
      </c>
      <c r="I91" s="174">
        <f t="shared" si="31"/>
        <v>1000.7</v>
      </c>
    </row>
    <row r="92" spans="1:9" s="13" customFormat="1" ht="16.5" customHeight="1" x14ac:dyDescent="0.25">
      <c r="A92" s="4"/>
      <c r="B92" s="4"/>
      <c r="C92" s="4"/>
      <c r="D92" s="114"/>
      <c r="E92" s="114"/>
      <c r="F92" s="176" t="s">
        <v>172</v>
      </c>
      <c r="G92" s="174">
        <f t="shared" si="31"/>
        <v>1000.7</v>
      </c>
      <c r="H92" s="175">
        <f t="shared" si="31"/>
        <v>1000.7</v>
      </c>
      <c r="I92" s="174">
        <f t="shared" si="31"/>
        <v>1000.7</v>
      </c>
    </row>
    <row r="93" spans="1:9" s="13" customFormat="1" ht="15.75" customHeight="1" x14ac:dyDescent="0.25">
      <c r="A93" s="5"/>
      <c r="B93" s="5"/>
      <c r="C93" s="5"/>
      <c r="D93" s="115"/>
      <c r="E93" s="115"/>
      <c r="F93" s="176" t="s">
        <v>68</v>
      </c>
      <c r="G93" s="174">
        <f t="shared" si="31"/>
        <v>1000.7</v>
      </c>
      <c r="H93" s="175">
        <f t="shared" si="31"/>
        <v>1000.7</v>
      </c>
      <c r="I93" s="174">
        <f t="shared" si="31"/>
        <v>1000.7</v>
      </c>
    </row>
    <row r="94" spans="1:9" s="13" customFormat="1" ht="21" customHeight="1" x14ac:dyDescent="0.25">
      <c r="A94" s="24"/>
      <c r="B94" s="24"/>
      <c r="C94" s="24"/>
      <c r="D94" s="178"/>
      <c r="E94" s="178"/>
      <c r="F94" s="179" t="s">
        <v>173</v>
      </c>
      <c r="G94" s="102">
        <f>'4'!D32</f>
        <v>1000.7</v>
      </c>
      <c r="H94" s="294">
        <f>'4'!E32</f>
        <v>1000.7</v>
      </c>
      <c r="I94" s="102">
        <f>'4'!F32</f>
        <v>1000.7</v>
      </c>
    </row>
    <row r="95" spans="1:9" s="85" customFormat="1" ht="16.5" customHeight="1" x14ac:dyDescent="0.3"/>
    <row r="96" spans="1:9" s="85" customFormat="1" ht="16.5" customHeight="1" x14ac:dyDescent="0.3"/>
    <row r="97" s="85" customFormat="1" ht="16.5" customHeight="1" x14ac:dyDescent="0.3"/>
    <row r="98" s="85" customFormat="1" ht="16.5" customHeight="1" x14ac:dyDescent="0.3"/>
    <row r="99" s="85" customFormat="1" ht="16.5" customHeight="1" x14ac:dyDescent="0.3"/>
    <row r="100" s="85" customFormat="1" ht="16.5" customHeight="1" x14ac:dyDescent="0.3"/>
    <row r="101" s="85" customFormat="1" ht="16.5" customHeight="1" x14ac:dyDescent="0.3"/>
    <row r="102" s="85" customFormat="1" ht="16.5" customHeight="1" x14ac:dyDescent="0.3"/>
    <row r="103" s="85" customFormat="1" ht="16.5" customHeight="1" x14ac:dyDescent="0.3"/>
    <row r="104" s="85" customFormat="1" ht="16.5" customHeight="1" x14ac:dyDescent="0.3"/>
    <row r="105" s="85" customFormat="1" ht="16.5" customHeight="1" x14ac:dyDescent="0.3"/>
    <row r="106" s="85" customFormat="1" ht="16.5" customHeight="1" x14ac:dyDescent="0.3"/>
    <row r="107" s="85" customFormat="1" ht="16.5" customHeight="1" x14ac:dyDescent="0.3"/>
    <row r="108" s="85" customFormat="1" ht="16.5" customHeight="1" x14ac:dyDescent="0.3"/>
    <row r="109" s="85" customFormat="1" ht="16.5" customHeight="1" x14ac:dyDescent="0.3"/>
    <row r="110" s="85" customFormat="1" ht="16.5" customHeight="1" x14ac:dyDescent="0.3"/>
  </sheetData>
  <mergeCells count="12">
    <mergeCell ref="H1:I1"/>
    <mergeCell ref="H6:I6"/>
    <mergeCell ref="I8:I9"/>
    <mergeCell ref="A2:I2"/>
    <mergeCell ref="A3:I3"/>
    <mergeCell ref="A4:I4"/>
    <mergeCell ref="A7:C8"/>
    <mergeCell ref="D7:E8"/>
    <mergeCell ref="F7:F9"/>
    <mergeCell ref="G8:G9"/>
    <mergeCell ref="H8:H9"/>
    <mergeCell ref="G7:I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25" zoomScaleNormal="100" zoomScaleSheetLayoutView="90" workbookViewId="0">
      <selection activeCell="C19" sqref="C19"/>
    </sheetView>
  </sheetViews>
  <sheetFormatPr defaultColWidth="8" defaultRowHeight="17.25" customHeight="1" x14ac:dyDescent="0.25"/>
  <cols>
    <col min="1" max="1" width="7.42578125" style="38" customWidth="1"/>
    <col min="2" max="2" width="8.7109375" style="38" customWidth="1"/>
    <col min="3" max="3" width="66.28515625" style="31" customWidth="1"/>
    <col min="4" max="4" width="15.85546875" style="31" customWidth="1"/>
    <col min="5" max="5" width="15.42578125" style="31" customWidth="1"/>
    <col min="6" max="6" width="19.42578125" style="52" customWidth="1"/>
    <col min="7" max="7" width="9.5703125" style="31" customWidth="1"/>
    <col min="8" max="8" width="16.42578125" style="44" bestFit="1" customWidth="1"/>
    <col min="9" max="10" width="18.28515625" style="44" bestFit="1" customWidth="1"/>
    <col min="11" max="11" width="18.5703125" style="44" bestFit="1" customWidth="1"/>
    <col min="12" max="12" width="16.42578125" style="31" customWidth="1"/>
    <col min="13" max="16384" width="8" style="31"/>
  </cols>
  <sheetData>
    <row r="1" spans="1:11" ht="17.25" customHeight="1" x14ac:dyDescent="0.25">
      <c r="A1" s="358" t="s">
        <v>202</v>
      </c>
      <c r="B1" s="358"/>
      <c r="C1" s="358"/>
      <c r="D1" s="358"/>
      <c r="E1" s="358"/>
      <c r="F1" s="358"/>
    </row>
    <row r="2" spans="1:11" s="9" customFormat="1" ht="16.5" customHeight="1" x14ac:dyDescent="0.25">
      <c r="A2" s="358" t="s">
        <v>99</v>
      </c>
      <c r="B2" s="358"/>
      <c r="C2" s="358"/>
      <c r="D2" s="358"/>
      <c r="E2" s="358"/>
      <c r="F2" s="358"/>
      <c r="G2" s="10"/>
      <c r="H2" s="10"/>
      <c r="I2" s="10"/>
      <c r="J2" s="45"/>
      <c r="K2" s="45"/>
    </row>
    <row r="3" spans="1:11" s="9" customFormat="1" ht="16.5" customHeight="1" x14ac:dyDescent="0.25">
      <c r="A3" s="358" t="s">
        <v>0</v>
      </c>
      <c r="B3" s="358"/>
      <c r="C3" s="358"/>
      <c r="D3" s="358"/>
      <c r="E3" s="358"/>
      <c r="F3" s="358"/>
      <c r="G3" s="10"/>
      <c r="H3" s="10"/>
      <c r="I3" s="10"/>
      <c r="J3" s="45"/>
      <c r="K3" s="45"/>
    </row>
    <row r="4" spans="1:11" s="9" customFormat="1" ht="52.5" customHeight="1" x14ac:dyDescent="0.25">
      <c r="A4" s="359" t="s">
        <v>204</v>
      </c>
      <c r="B4" s="359"/>
      <c r="C4" s="359"/>
      <c r="D4" s="359"/>
      <c r="E4" s="359"/>
      <c r="F4" s="359"/>
      <c r="G4" s="46"/>
      <c r="H4" s="46"/>
      <c r="I4" s="46"/>
      <c r="J4" s="45"/>
      <c r="K4" s="45"/>
    </row>
    <row r="5" spans="1:11" ht="17.25" customHeight="1" x14ac:dyDescent="0.25">
      <c r="A5" s="28"/>
      <c r="B5" s="28"/>
      <c r="C5" s="29"/>
      <c r="D5" s="60"/>
      <c r="E5" s="60"/>
      <c r="F5" s="59" t="s">
        <v>73</v>
      </c>
    </row>
    <row r="6" spans="1:11" ht="65.25" customHeight="1" x14ac:dyDescent="0.25">
      <c r="A6" s="360" t="s">
        <v>54</v>
      </c>
      <c r="B6" s="361"/>
      <c r="C6" s="364" t="s">
        <v>69</v>
      </c>
      <c r="D6" s="332" t="s">
        <v>70</v>
      </c>
      <c r="E6" s="333"/>
      <c r="F6" s="334"/>
    </row>
    <row r="7" spans="1:11" s="32" customFormat="1" ht="17.25" customHeight="1" x14ac:dyDescent="0.25">
      <c r="A7" s="362"/>
      <c r="B7" s="363"/>
      <c r="C7" s="365"/>
      <c r="D7" s="367" t="s">
        <v>74</v>
      </c>
      <c r="E7" s="367" t="s">
        <v>75</v>
      </c>
      <c r="F7" s="367" t="s">
        <v>20</v>
      </c>
      <c r="H7" s="47"/>
      <c r="I7" s="47"/>
      <c r="J7" s="47"/>
      <c r="K7" s="47"/>
    </row>
    <row r="8" spans="1:11" s="32" customFormat="1" ht="66" customHeight="1" x14ac:dyDescent="0.25">
      <c r="A8" s="48" t="s">
        <v>1</v>
      </c>
      <c r="B8" s="48" t="s">
        <v>2</v>
      </c>
      <c r="C8" s="366"/>
      <c r="D8" s="367"/>
      <c r="E8" s="367"/>
      <c r="F8" s="367"/>
      <c r="H8" s="47"/>
      <c r="I8" s="47"/>
      <c r="J8" s="47"/>
      <c r="K8" s="47"/>
    </row>
    <row r="9" spans="1:11" s="38" customFormat="1" ht="17.25" customHeight="1" x14ac:dyDescent="0.25">
      <c r="A9" s="35"/>
      <c r="B9" s="35"/>
      <c r="C9" s="36" t="s">
        <v>61</v>
      </c>
      <c r="D9" s="226">
        <f t="shared" ref="D9:F9" si="0">D11</f>
        <v>2.9558577807620168E-12</v>
      </c>
      <c r="E9" s="226">
        <f t="shared" si="0"/>
        <v>2.9558577807620168E-12</v>
      </c>
      <c r="F9" s="226">
        <f t="shared" si="0"/>
        <v>2.9558577807620168E-12</v>
      </c>
      <c r="H9" s="50"/>
      <c r="I9" s="50"/>
      <c r="J9" s="50"/>
      <c r="K9" s="50"/>
    </row>
    <row r="10" spans="1:11" ht="17.25" customHeight="1" x14ac:dyDescent="0.25">
      <c r="A10" s="35"/>
      <c r="B10" s="35"/>
      <c r="C10" s="36" t="s">
        <v>62</v>
      </c>
      <c r="D10" s="36"/>
      <c r="E10" s="36"/>
      <c r="F10" s="49"/>
    </row>
    <row r="11" spans="1:11" s="43" customFormat="1" ht="34.5" customHeight="1" x14ac:dyDescent="0.25">
      <c r="A11" s="39"/>
      <c r="B11" s="40"/>
      <c r="C11" s="40" t="s">
        <v>63</v>
      </c>
      <c r="D11" s="109">
        <f>D13+D19+D20+D24+D25+D30</f>
        <v>2.9558577807620168E-12</v>
      </c>
      <c r="E11" s="225">
        <f t="shared" ref="E11:F11" si="1">E13+E19+E20+E24+E25+E30</f>
        <v>2.9558577807620168E-12</v>
      </c>
      <c r="F11" s="225">
        <f t="shared" si="1"/>
        <v>2.9558577807620168E-12</v>
      </c>
      <c r="H11" s="51"/>
      <c r="I11" s="51"/>
      <c r="J11" s="51"/>
      <c r="K11" s="51"/>
    </row>
    <row r="12" spans="1:11" s="43" customFormat="1" ht="17.25" customHeight="1" x14ac:dyDescent="0.25">
      <c r="A12" s="39"/>
      <c r="B12" s="39"/>
      <c r="C12" s="39" t="s">
        <v>64</v>
      </c>
      <c r="D12" s="39"/>
      <c r="E12" s="39"/>
      <c r="F12" s="23"/>
      <c r="H12" s="51"/>
      <c r="I12" s="51"/>
      <c r="J12" s="51"/>
      <c r="K12" s="51"/>
    </row>
    <row r="13" spans="1:11" ht="25.5" customHeight="1" x14ac:dyDescent="0.25">
      <c r="A13" s="92">
        <v>1004</v>
      </c>
      <c r="B13" s="92">
        <v>31002</v>
      </c>
      <c r="C13" s="93" t="s">
        <v>150</v>
      </c>
      <c r="D13" s="212">
        <f>D15</f>
        <v>55655.8</v>
      </c>
      <c r="E13" s="212">
        <f t="shared" ref="E13:F13" si="2">E15</f>
        <v>55655.8</v>
      </c>
      <c r="F13" s="212">
        <f t="shared" si="2"/>
        <v>55655.8</v>
      </c>
    </row>
    <row r="14" spans="1:11" ht="17.25" customHeight="1" x14ac:dyDescent="0.25">
      <c r="A14" s="92"/>
      <c r="B14" s="92"/>
      <c r="C14" s="165" t="s">
        <v>21</v>
      </c>
      <c r="D14" s="180"/>
      <c r="E14" s="180"/>
      <c r="F14" s="181"/>
    </row>
    <row r="15" spans="1:11" ht="42.75" customHeight="1" x14ac:dyDescent="0.25">
      <c r="A15" s="92"/>
      <c r="B15" s="92"/>
      <c r="C15" s="110" t="s">
        <v>65</v>
      </c>
      <c r="D15" s="211">
        <f t="shared" ref="D15:F15" si="3">D17+D18</f>
        <v>55655.8</v>
      </c>
      <c r="E15" s="211">
        <f t="shared" si="3"/>
        <v>55655.8</v>
      </c>
      <c r="F15" s="211">
        <f t="shared" si="3"/>
        <v>55655.8</v>
      </c>
    </row>
    <row r="16" spans="1:11" ht="17.25" customHeight="1" x14ac:dyDescent="0.25">
      <c r="A16" s="92"/>
      <c r="B16" s="92"/>
      <c r="C16" s="165" t="s">
        <v>174</v>
      </c>
      <c r="D16" s="180"/>
      <c r="E16" s="180"/>
      <c r="F16" s="181"/>
    </row>
    <row r="17" spans="1:6" ht="51.75" x14ac:dyDescent="0.25">
      <c r="A17" s="92"/>
      <c r="B17" s="92"/>
      <c r="C17" s="164" t="s">
        <v>187</v>
      </c>
      <c r="D17" s="211">
        <f>'2'!F16</f>
        <v>38995.800000000003</v>
      </c>
      <c r="E17" s="211">
        <f>D17</f>
        <v>38995.800000000003</v>
      </c>
      <c r="F17" s="181">
        <f>E17</f>
        <v>38995.800000000003</v>
      </c>
    </row>
    <row r="18" spans="1:6" ht="34.5" x14ac:dyDescent="0.25">
      <c r="A18" s="92"/>
      <c r="B18" s="92"/>
      <c r="C18" s="164" t="s">
        <v>210</v>
      </c>
      <c r="D18" s="211">
        <f>'2'!G14</f>
        <v>16660</v>
      </c>
      <c r="E18" s="211">
        <f>D18</f>
        <v>16660</v>
      </c>
      <c r="F18" s="181">
        <f>E18</f>
        <v>16660</v>
      </c>
    </row>
    <row r="19" spans="1:6" ht="34.5" x14ac:dyDescent="0.25">
      <c r="A19" s="92">
        <v>1004</v>
      </c>
      <c r="B19" s="92">
        <v>31007</v>
      </c>
      <c r="C19" s="93" t="s">
        <v>135</v>
      </c>
      <c r="D19" s="222">
        <v>0</v>
      </c>
      <c r="E19" s="223">
        <v>0</v>
      </c>
      <c r="F19" s="224">
        <f>'2'!E18</f>
        <v>-93356.5</v>
      </c>
    </row>
    <row r="20" spans="1:6" s="95" customFormat="1" ht="47.25" customHeight="1" x14ac:dyDescent="0.25">
      <c r="A20" s="92">
        <v>1004</v>
      </c>
      <c r="B20" s="92">
        <v>31009</v>
      </c>
      <c r="C20" s="93" t="s">
        <v>100</v>
      </c>
      <c r="D20" s="108">
        <f t="shared" ref="D20:E20" si="4">D22+D23</f>
        <v>0</v>
      </c>
      <c r="E20" s="108">
        <f t="shared" si="4"/>
        <v>0</v>
      </c>
      <c r="F20" s="108">
        <f>F22+F23</f>
        <v>0</v>
      </c>
    </row>
    <row r="21" spans="1:6" s="95" customFormat="1" x14ac:dyDescent="0.25">
      <c r="A21" s="92"/>
      <c r="B21" s="92"/>
      <c r="C21" s="96" t="s">
        <v>21</v>
      </c>
      <c r="D21" s="109"/>
      <c r="E21" s="109"/>
      <c r="F21" s="109"/>
    </row>
    <row r="22" spans="1:6" s="95" customFormat="1" ht="51.75" x14ac:dyDescent="0.25">
      <c r="A22" s="92"/>
      <c r="B22" s="92"/>
      <c r="C22" s="110" t="s">
        <v>65</v>
      </c>
      <c r="D22" s="213">
        <v>132573</v>
      </c>
      <c r="E22" s="213">
        <v>132573</v>
      </c>
      <c r="F22" s="213">
        <v>132573</v>
      </c>
    </row>
    <row r="23" spans="1:6" s="95" customFormat="1" ht="27.75" customHeight="1" x14ac:dyDescent="0.25">
      <c r="A23" s="92"/>
      <c r="B23" s="92"/>
      <c r="C23" s="111" t="s">
        <v>106</v>
      </c>
      <c r="D23" s="213">
        <v>-132573</v>
      </c>
      <c r="E23" s="213">
        <v>-132573</v>
      </c>
      <c r="F23" s="213">
        <v>-132573</v>
      </c>
    </row>
    <row r="24" spans="1:6" s="95" customFormat="1" ht="27.75" customHeight="1" x14ac:dyDescent="0.25">
      <c r="A24" s="92">
        <v>1004</v>
      </c>
      <c r="B24" s="92">
        <v>31013</v>
      </c>
      <c r="C24" s="93" t="s">
        <v>128</v>
      </c>
      <c r="D24" s="108">
        <v>0</v>
      </c>
      <c r="E24" s="108">
        <v>0</v>
      </c>
      <c r="F24" s="108">
        <v>36700</v>
      </c>
    </row>
    <row r="25" spans="1:6" s="95" customFormat="1" ht="46.5" customHeight="1" x14ac:dyDescent="0.25">
      <c r="A25" s="92">
        <v>1004</v>
      </c>
      <c r="B25" s="92">
        <v>31014</v>
      </c>
      <c r="C25" s="93" t="s">
        <v>137</v>
      </c>
      <c r="D25" s="109">
        <f t="shared" ref="D25:F25" si="5">D27</f>
        <v>-56656.5</v>
      </c>
      <c r="E25" s="109">
        <f t="shared" si="5"/>
        <v>-56656.5</v>
      </c>
      <c r="F25" s="109">
        <f t="shared" si="5"/>
        <v>0</v>
      </c>
    </row>
    <row r="26" spans="1:6" s="95" customFormat="1" ht="21.75" customHeight="1" x14ac:dyDescent="0.25">
      <c r="A26" s="92"/>
      <c r="B26" s="92"/>
      <c r="C26" s="182" t="s">
        <v>21</v>
      </c>
      <c r="D26" s="109"/>
      <c r="E26" s="109"/>
      <c r="F26" s="109"/>
    </row>
    <row r="27" spans="1:6" s="95" customFormat="1" ht="63.75" customHeight="1" x14ac:dyDescent="0.25">
      <c r="A27" s="92"/>
      <c r="B27" s="92"/>
      <c r="C27" s="110" t="s">
        <v>65</v>
      </c>
      <c r="D27" s="109">
        <f>SUM(D29:D29)</f>
        <v>-56656.5</v>
      </c>
      <c r="E27" s="109">
        <f>SUM(E29:E29)</f>
        <v>-56656.5</v>
      </c>
      <c r="F27" s="109">
        <v>0</v>
      </c>
    </row>
    <row r="28" spans="1:6" s="95" customFormat="1" ht="21" customHeight="1" x14ac:dyDescent="0.25">
      <c r="A28" s="92"/>
      <c r="B28" s="92"/>
      <c r="C28" s="182" t="s">
        <v>174</v>
      </c>
      <c r="D28" s="109"/>
      <c r="E28" s="109"/>
      <c r="F28" s="109"/>
    </row>
    <row r="29" spans="1:6" s="95" customFormat="1" x14ac:dyDescent="0.25">
      <c r="A29" s="165"/>
      <c r="B29" s="165"/>
      <c r="C29" s="164" t="s">
        <v>162</v>
      </c>
      <c r="D29" s="183">
        <v>-56656.5</v>
      </c>
      <c r="E29" s="183">
        <f>D29</f>
        <v>-56656.5</v>
      </c>
      <c r="F29" s="184">
        <v>0</v>
      </c>
    </row>
    <row r="30" spans="1:6" s="95" customFormat="1" ht="44.25" customHeight="1" x14ac:dyDescent="0.25">
      <c r="A30" s="92">
        <v>1017</v>
      </c>
      <c r="B30" s="92">
        <v>21001</v>
      </c>
      <c r="C30" s="93" t="s">
        <v>163</v>
      </c>
      <c r="D30" s="109">
        <f>D32</f>
        <v>1000.7</v>
      </c>
      <c r="E30" s="109">
        <f t="shared" ref="E30:F30" si="6">E32</f>
        <v>1000.7</v>
      </c>
      <c r="F30" s="109">
        <f t="shared" si="6"/>
        <v>1000.7</v>
      </c>
    </row>
    <row r="31" spans="1:6" s="95" customFormat="1" ht="20.25" customHeight="1" x14ac:dyDescent="0.25">
      <c r="A31" s="92"/>
      <c r="B31" s="92"/>
      <c r="C31" s="182" t="s">
        <v>21</v>
      </c>
      <c r="D31" s="109"/>
      <c r="E31" s="109"/>
      <c r="F31" s="109"/>
    </row>
    <row r="32" spans="1:6" s="95" customFormat="1" ht="51.75" x14ac:dyDescent="0.25">
      <c r="A32" s="92"/>
      <c r="B32" s="92"/>
      <c r="C32" s="110" t="s">
        <v>65</v>
      </c>
      <c r="D32" s="184">
        <f>'2'!F21</f>
        <v>1000.7</v>
      </c>
      <c r="E32" s="184">
        <f>D32</f>
        <v>1000.7</v>
      </c>
      <c r="F32" s="184">
        <f>E32</f>
        <v>1000.7</v>
      </c>
    </row>
  </sheetData>
  <mergeCells count="10">
    <mergeCell ref="A1:F1"/>
    <mergeCell ref="A2:F2"/>
    <mergeCell ref="A3:F3"/>
    <mergeCell ref="A4:F4"/>
    <mergeCell ref="A6:B7"/>
    <mergeCell ref="C6:C8"/>
    <mergeCell ref="F7:F8"/>
    <mergeCell ref="D7:D8"/>
    <mergeCell ref="E7:E8"/>
    <mergeCell ref="D6:F6"/>
  </mergeCells>
  <pageMargins left="0.70866141732283472" right="0.70866141732283472" top="0.15748031496062992" bottom="0.15748031496062992" header="0.15748031496062992" footer="0.15748031496062992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opLeftCell="A67" workbookViewId="0">
      <selection activeCell="J84" sqref="J84"/>
    </sheetView>
  </sheetViews>
  <sheetFormatPr defaultColWidth="8" defaultRowHeight="13.5" x14ac:dyDescent="0.25"/>
  <cols>
    <col min="1" max="1" width="33.28515625" style="1" customWidth="1"/>
    <col min="2" max="2" width="48.85546875" style="1" customWidth="1"/>
    <col min="3" max="4" width="12.140625" style="1" customWidth="1"/>
    <col min="5" max="5" width="10.7109375" style="1" customWidth="1"/>
    <col min="6" max="16384" width="8" style="1"/>
  </cols>
  <sheetData>
    <row r="1" spans="1:11" s="31" customFormat="1" ht="17.25" customHeight="1" x14ac:dyDescent="0.25">
      <c r="A1" s="358" t="s">
        <v>193</v>
      </c>
      <c r="B1" s="358"/>
      <c r="C1" s="358"/>
      <c r="D1" s="358"/>
      <c r="E1" s="358"/>
      <c r="F1" s="117"/>
      <c r="H1" s="44"/>
      <c r="I1" s="44"/>
      <c r="J1" s="44"/>
      <c r="K1" s="44"/>
    </row>
    <row r="2" spans="1:11" s="9" customFormat="1" ht="16.5" customHeight="1" x14ac:dyDescent="0.25">
      <c r="A2" s="358" t="s">
        <v>99</v>
      </c>
      <c r="B2" s="358"/>
      <c r="C2" s="358"/>
      <c r="D2" s="358"/>
      <c r="E2" s="358"/>
      <c r="F2" s="117"/>
      <c r="G2" s="10"/>
      <c r="H2" s="10"/>
      <c r="I2" s="10"/>
      <c r="J2" s="45"/>
      <c r="K2" s="45"/>
    </row>
    <row r="3" spans="1:11" s="9" customFormat="1" ht="16.5" customHeight="1" x14ac:dyDescent="0.25">
      <c r="A3" s="358" t="s">
        <v>0</v>
      </c>
      <c r="B3" s="358"/>
      <c r="C3" s="358"/>
      <c r="D3" s="358"/>
      <c r="E3" s="358"/>
      <c r="F3" s="117"/>
      <c r="G3" s="10"/>
      <c r="H3" s="10"/>
      <c r="I3" s="10"/>
      <c r="J3" s="45"/>
      <c r="K3" s="45"/>
    </row>
    <row r="4" spans="1:11" s="15" customFormat="1" ht="19.5" customHeight="1" x14ac:dyDescent="0.25">
      <c r="A4" s="16"/>
      <c r="B4" s="16"/>
      <c r="D4" s="404" t="s">
        <v>196</v>
      </c>
      <c r="E4" s="404"/>
    </row>
    <row r="5" spans="1:11" s="13" customFormat="1" ht="57.75" customHeight="1" x14ac:dyDescent="0.25">
      <c r="A5" s="405" t="s">
        <v>205</v>
      </c>
      <c r="B5" s="405"/>
      <c r="C5" s="405"/>
      <c r="D5" s="405"/>
      <c r="E5" s="405"/>
    </row>
    <row r="6" spans="1:11" s="206" customFormat="1" ht="25.5" customHeight="1" x14ac:dyDescent="0.3">
      <c r="A6" s="371" t="s">
        <v>194</v>
      </c>
      <c r="B6" s="371"/>
      <c r="C6" s="371"/>
      <c r="D6" s="371"/>
      <c r="E6" s="371"/>
      <c r="F6" s="209"/>
    </row>
    <row r="7" spans="1:11" s="206" customFormat="1" x14ac:dyDescent="0.25">
      <c r="B7" s="207"/>
      <c r="C7" s="207"/>
      <c r="D7" s="207"/>
      <c r="E7" s="207"/>
      <c r="F7" s="207"/>
    </row>
    <row r="8" spans="1:11" s="206" customFormat="1" ht="14.25" x14ac:dyDescent="0.25">
      <c r="A8" s="208" t="s">
        <v>195</v>
      </c>
      <c r="C8" s="207"/>
      <c r="D8" s="207"/>
      <c r="E8" s="207"/>
      <c r="F8" s="207"/>
    </row>
    <row r="9" spans="1:11" s="206" customFormat="1" ht="14.25" x14ac:dyDescent="0.25">
      <c r="B9" s="208"/>
      <c r="C9" s="207"/>
      <c r="D9" s="207"/>
      <c r="E9" s="207"/>
      <c r="F9" s="207"/>
    </row>
    <row r="10" spans="1:11" s="56" customFormat="1" ht="20.25" customHeight="1" x14ac:dyDescent="0.25">
      <c r="A10" s="76" t="s">
        <v>22</v>
      </c>
      <c r="B10" s="390" t="s">
        <v>23</v>
      </c>
      <c r="C10" s="391"/>
      <c r="D10" s="391"/>
      <c r="E10" s="392"/>
    </row>
    <row r="11" spans="1:11" s="56" customFormat="1" ht="19.5" customHeight="1" x14ac:dyDescent="0.25">
      <c r="A11" s="77" t="s">
        <v>71</v>
      </c>
      <c r="B11" s="393" t="s">
        <v>53</v>
      </c>
      <c r="C11" s="394"/>
      <c r="D11" s="394"/>
      <c r="E11" s="395"/>
    </row>
    <row r="12" spans="1:11" s="56" customFormat="1" ht="14.25" x14ac:dyDescent="0.25">
      <c r="A12" s="396" t="s">
        <v>32</v>
      </c>
      <c r="B12" s="397"/>
      <c r="C12" s="397"/>
      <c r="D12" s="397"/>
      <c r="E12" s="398"/>
    </row>
    <row r="13" spans="1:11" s="82" customFormat="1" ht="11.25" customHeight="1" x14ac:dyDescent="0.25">
      <c r="A13" s="80"/>
      <c r="B13" s="80"/>
      <c r="C13" s="81"/>
      <c r="D13" s="81"/>
      <c r="E13" s="81"/>
    </row>
    <row r="14" spans="1:11" s="56" customFormat="1" ht="16.5" customHeight="1" x14ac:dyDescent="0.25">
      <c r="A14" s="399" t="s">
        <v>24</v>
      </c>
      <c r="B14" s="401" t="s">
        <v>71</v>
      </c>
      <c r="C14" s="388" t="s">
        <v>76</v>
      </c>
      <c r="D14" s="403"/>
      <c r="E14" s="389"/>
    </row>
    <row r="15" spans="1:11" s="56" customFormat="1" ht="29.25" customHeight="1" x14ac:dyDescent="0.25">
      <c r="A15" s="400"/>
      <c r="B15" s="402"/>
      <c r="C15" s="388" t="s">
        <v>207</v>
      </c>
      <c r="D15" s="403"/>
      <c r="E15" s="389"/>
    </row>
    <row r="16" spans="1:11" s="56" customFormat="1" ht="21" customHeight="1" x14ac:dyDescent="0.25">
      <c r="A16" s="69" t="s">
        <v>25</v>
      </c>
      <c r="B16" s="83">
        <v>31002</v>
      </c>
      <c r="C16" s="372" t="s">
        <v>77</v>
      </c>
      <c r="D16" s="372" t="s">
        <v>78</v>
      </c>
      <c r="E16" s="372" t="s">
        <v>26</v>
      </c>
    </row>
    <row r="17" spans="1:5" s="56" customFormat="1" ht="18" customHeight="1" x14ac:dyDescent="0.25">
      <c r="A17" s="69" t="s">
        <v>27</v>
      </c>
      <c r="B17" s="188" t="s">
        <v>188</v>
      </c>
      <c r="C17" s="372"/>
      <c r="D17" s="372"/>
      <c r="E17" s="372"/>
    </row>
    <row r="18" spans="1:5" s="56" customFormat="1" ht="24" customHeight="1" x14ac:dyDescent="0.25">
      <c r="A18" s="69" t="s">
        <v>28</v>
      </c>
      <c r="B18" s="188" t="s">
        <v>188</v>
      </c>
      <c r="C18" s="372"/>
      <c r="D18" s="372"/>
      <c r="E18" s="372"/>
    </row>
    <row r="19" spans="1:5" s="56" customFormat="1" ht="28.5" customHeight="1" x14ac:dyDescent="0.25">
      <c r="A19" s="69" t="s">
        <v>29</v>
      </c>
      <c r="B19" s="188" t="s">
        <v>79</v>
      </c>
      <c r="C19" s="372"/>
      <c r="D19" s="372"/>
      <c r="E19" s="372"/>
    </row>
    <row r="20" spans="1:5" s="56" customFormat="1" ht="41.25" customHeight="1" x14ac:dyDescent="0.25">
      <c r="A20" s="69" t="s">
        <v>72</v>
      </c>
      <c r="B20" s="188" t="s">
        <v>177</v>
      </c>
      <c r="C20" s="373"/>
      <c r="D20" s="373"/>
      <c r="E20" s="373"/>
    </row>
    <row r="21" spans="1:5" s="56" customFormat="1" ht="16.5" customHeight="1" x14ac:dyDescent="0.25">
      <c r="A21" s="388" t="s">
        <v>30</v>
      </c>
      <c r="B21" s="389"/>
      <c r="C21" s="78"/>
      <c r="D21" s="78"/>
      <c r="E21" s="79"/>
    </row>
    <row r="22" spans="1:5" s="56" customFormat="1" ht="16.5" customHeight="1" x14ac:dyDescent="0.25">
      <c r="A22" s="388"/>
      <c r="B22" s="389"/>
      <c r="C22" s="205"/>
      <c r="D22" s="205"/>
      <c r="E22" s="69"/>
    </row>
    <row r="23" spans="1:5" s="56" customFormat="1" ht="19.5" customHeight="1" x14ac:dyDescent="0.25">
      <c r="A23" s="376" t="s">
        <v>31</v>
      </c>
      <c r="B23" s="377"/>
      <c r="C23" s="118">
        <f>'1'!D18</f>
        <v>55655.8</v>
      </c>
      <c r="D23" s="118">
        <f>'1'!E18</f>
        <v>55655.8</v>
      </c>
      <c r="E23" s="118">
        <f>'1'!F18</f>
        <v>55655.8</v>
      </c>
    </row>
    <row r="24" spans="1:5" s="17" customFormat="1" ht="16.5" customHeight="1" x14ac:dyDescent="0.25">
      <c r="A24" s="116"/>
      <c r="B24" s="116"/>
      <c r="C24" s="116"/>
      <c r="D24" s="116"/>
      <c r="E24" s="116"/>
    </row>
    <row r="25" spans="1:5" s="17" customFormat="1" ht="16.5" customHeight="1" x14ac:dyDescent="0.25">
      <c r="A25" s="116"/>
      <c r="B25" s="116"/>
      <c r="C25" s="116"/>
      <c r="D25" s="116"/>
      <c r="E25" s="116"/>
    </row>
    <row r="26" spans="1:5" s="17" customFormat="1" ht="16.5" customHeight="1" x14ac:dyDescent="0.25">
      <c r="A26" s="116"/>
      <c r="B26" s="116"/>
      <c r="C26" s="116"/>
      <c r="D26" s="116"/>
      <c r="E26" s="116"/>
    </row>
    <row r="27" spans="1:5" s="56" customFormat="1" ht="20.25" customHeight="1" x14ac:dyDescent="0.25">
      <c r="A27" s="76" t="s">
        <v>22</v>
      </c>
      <c r="B27" s="390" t="s">
        <v>23</v>
      </c>
      <c r="C27" s="391"/>
      <c r="D27" s="391"/>
      <c r="E27" s="392"/>
    </row>
    <row r="28" spans="1:5" s="56" customFormat="1" ht="19.5" customHeight="1" x14ac:dyDescent="0.25">
      <c r="A28" s="77" t="s">
        <v>71</v>
      </c>
      <c r="B28" s="393" t="s">
        <v>53</v>
      </c>
      <c r="C28" s="394"/>
      <c r="D28" s="394"/>
      <c r="E28" s="395"/>
    </row>
    <row r="29" spans="1:5" s="56" customFormat="1" ht="14.25" x14ac:dyDescent="0.25">
      <c r="A29" s="396" t="s">
        <v>32</v>
      </c>
      <c r="B29" s="397"/>
      <c r="C29" s="397"/>
      <c r="D29" s="397"/>
      <c r="E29" s="398"/>
    </row>
    <row r="30" spans="1:5" s="82" customFormat="1" ht="11.25" customHeight="1" x14ac:dyDescent="0.25">
      <c r="A30" s="80"/>
      <c r="B30" s="80"/>
      <c r="C30" s="81"/>
      <c r="D30" s="81"/>
      <c r="E30" s="81"/>
    </row>
    <row r="31" spans="1:5" s="56" customFormat="1" ht="16.5" customHeight="1" x14ac:dyDescent="0.25">
      <c r="A31" s="399" t="s">
        <v>24</v>
      </c>
      <c r="B31" s="401" t="s">
        <v>71</v>
      </c>
      <c r="C31" s="388" t="s">
        <v>76</v>
      </c>
      <c r="D31" s="403"/>
      <c r="E31" s="389"/>
    </row>
    <row r="32" spans="1:5" s="56" customFormat="1" ht="29.25" customHeight="1" x14ac:dyDescent="0.25">
      <c r="A32" s="400"/>
      <c r="B32" s="402"/>
      <c r="C32" s="388" t="s">
        <v>97</v>
      </c>
      <c r="D32" s="403"/>
      <c r="E32" s="389"/>
    </row>
    <row r="33" spans="1:5" s="56" customFormat="1" ht="21" customHeight="1" x14ac:dyDescent="0.25">
      <c r="A33" s="69" t="s">
        <v>25</v>
      </c>
      <c r="B33" s="83">
        <v>31007</v>
      </c>
      <c r="C33" s="372" t="s">
        <v>77</v>
      </c>
      <c r="D33" s="372" t="s">
        <v>78</v>
      </c>
      <c r="E33" s="372" t="s">
        <v>26</v>
      </c>
    </row>
    <row r="34" spans="1:5" s="56" customFormat="1" ht="27" x14ac:dyDescent="0.25">
      <c r="A34" s="69" t="s">
        <v>27</v>
      </c>
      <c r="B34" s="188" t="s">
        <v>189</v>
      </c>
      <c r="C34" s="372"/>
      <c r="D34" s="372"/>
      <c r="E34" s="372"/>
    </row>
    <row r="35" spans="1:5" s="56" customFormat="1" ht="45" customHeight="1" x14ac:dyDescent="0.25">
      <c r="A35" s="69" t="s">
        <v>28</v>
      </c>
      <c r="B35" s="188" t="s">
        <v>190</v>
      </c>
      <c r="C35" s="372"/>
      <c r="D35" s="372"/>
      <c r="E35" s="372"/>
    </row>
    <row r="36" spans="1:5" s="56" customFormat="1" ht="28.5" customHeight="1" x14ac:dyDescent="0.25">
      <c r="A36" s="69" t="s">
        <v>29</v>
      </c>
      <c r="B36" s="188" t="s">
        <v>79</v>
      </c>
      <c r="C36" s="372"/>
      <c r="D36" s="372"/>
      <c r="E36" s="372"/>
    </row>
    <row r="37" spans="1:5" s="56" customFormat="1" ht="41.25" customHeight="1" x14ac:dyDescent="0.25">
      <c r="A37" s="69" t="s">
        <v>72</v>
      </c>
      <c r="B37" s="188" t="s">
        <v>177</v>
      </c>
      <c r="C37" s="373"/>
      <c r="D37" s="373"/>
      <c r="E37" s="373"/>
    </row>
    <row r="38" spans="1:5" s="56" customFormat="1" ht="16.5" customHeight="1" x14ac:dyDescent="0.25">
      <c r="A38" s="388" t="s">
        <v>30</v>
      </c>
      <c r="B38" s="389"/>
      <c r="C38" s="78"/>
      <c r="D38" s="78"/>
      <c r="E38" s="79"/>
    </row>
    <row r="39" spans="1:5" s="56" customFormat="1" ht="16.5" customHeight="1" x14ac:dyDescent="0.25">
      <c r="A39" s="388"/>
      <c r="B39" s="389"/>
      <c r="C39" s="205"/>
      <c r="D39" s="205"/>
      <c r="E39" s="69"/>
    </row>
    <row r="40" spans="1:5" s="56" customFormat="1" ht="19.5" customHeight="1" x14ac:dyDescent="0.25">
      <c r="A40" s="376" t="s">
        <v>31</v>
      </c>
      <c r="B40" s="377"/>
      <c r="C40" s="118">
        <f>'1'!D24</f>
        <v>0</v>
      </c>
      <c r="D40" s="118">
        <f>'1'!E24</f>
        <v>0</v>
      </c>
      <c r="E40" s="118">
        <f>'1'!F24</f>
        <v>-93356.5</v>
      </c>
    </row>
    <row r="41" spans="1:5" s="17" customFormat="1" ht="16.5" customHeight="1" x14ac:dyDescent="0.25">
      <c r="A41" s="116"/>
      <c r="B41" s="116"/>
      <c r="C41" s="116"/>
      <c r="D41" s="116"/>
      <c r="E41" s="116"/>
    </row>
    <row r="42" spans="1:5" s="17" customFormat="1" ht="16.5" customHeight="1" x14ac:dyDescent="0.25">
      <c r="A42" s="116"/>
      <c r="B42" s="116"/>
      <c r="C42" s="116"/>
      <c r="D42" s="116"/>
      <c r="E42" s="116"/>
    </row>
    <row r="43" spans="1:5" s="56" customFormat="1" ht="20.25" customHeight="1" x14ac:dyDescent="0.25">
      <c r="A43" s="76" t="s">
        <v>22</v>
      </c>
      <c r="B43" s="390" t="s">
        <v>23</v>
      </c>
      <c r="C43" s="391"/>
      <c r="D43" s="391"/>
      <c r="E43" s="392"/>
    </row>
    <row r="44" spans="1:5" s="56" customFormat="1" ht="19.5" customHeight="1" x14ac:dyDescent="0.25">
      <c r="A44" s="77" t="s">
        <v>71</v>
      </c>
      <c r="B44" s="393" t="s">
        <v>53</v>
      </c>
      <c r="C44" s="394"/>
      <c r="D44" s="394"/>
      <c r="E44" s="395"/>
    </row>
    <row r="45" spans="1:5" s="56" customFormat="1" ht="14.25" x14ac:dyDescent="0.25">
      <c r="A45" s="396" t="s">
        <v>32</v>
      </c>
      <c r="B45" s="397"/>
      <c r="C45" s="397"/>
      <c r="D45" s="397"/>
      <c r="E45" s="398"/>
    </row>
    <row r="46" spans="1:5" s="82" customFormat="1" ht="11.25" customHeight="1" x14ac:dyDescent="0.25">
      <c r="A46" s="80"/>
      <c r="B46" s="80"/>
      <c r="C46" s="81"/>
      <c r="D46" s="81"/>
      <c r="E46" s="81"/>
    </row>
    <row r="47" spans="1:5" s="56" customFormat="1" ht="16.5" customHeight="1" x14ac:dyDescent="0.25">
      <c r="A47" s="399" t="s">
        <v>24</v>
      </c>
      <c r="B47" s="401" t="s">
        <v>71</v>
      </c>
      <c r="C47" s="388" t="s">
        <v>76</v>
      </c>
      <c r="D47" s="403"/>
      <c r="E47" s="389"/>
    </row>
    <row r="48" spans="1:5" s="56" customFormat="1" ht="29.25" customHeight="1" x14ac:dyDescent="0.25">
      <c r="A48" s="400"/>
      <c r="B48" s="402"/>
      <c r="C48" s="388" t="s">
        <v>97</v>
      </c>
      <c r="D48" s="403"/>
      <c r="E48" s="389"/>
    </row>
    <row r="49" spans="1:5" s="56" customFormat="1" ht="21" customHeight="1" x14ac:dyDescent="0.25">
      <c r="A49" s="69" t="s">
        <v>25</v>
      </c>
      <c r="B49" s="83">
        <v>31013</v>
      </c>
      <c r="C49" s="372" t="s">
        <v>77</v>
      </c>
      <c r="D49" s="372" t="s">
        <v>78</v>
      </c>
      <c r="E49" s="372" t="s">
        <v>26</v>
      </c>
    </row>
    <row r="50" spans="1:5" s="56" customFormat="1" x14ac:dyDescent="0.25">
      <c r="A50" s="69" t="s">
        <v>27</v>
      </c>
      <c r="B50" s="188" t="s">
        <v>191</v>
      </c>
      <c r="C50" s="372"/>
      <c r="D50" s="372"/>
      <c r="E50" s="372"/>
    </row>
    <row r="51" spans="1:5" s="56" customFormat="1" ht="45" customHeight="1" x14ac:dyDescent="0.25">
      <c r="A51" s="69" t="s">
        <v>28</v>
      </c>
      <c r="B51" s="188" t="s">
        <v>192</v>
      </c>
      <c r="C51" s="372"/>
      <c r="D51" s="372"/>
      <c r="E51" s="372"/>
    </row>
    <row r="52" spans="1:5" s="56" customFormat="1" ht="28.5" customHeight="1" x14ac:dyDescent="0.25">
      <c r="A52" s="69" t="s">
        <v>29</v>
      </c>
      <c r="B52" s="188" t="s">
        <v>79</v>
      </c>
      <c r="C52" s="372"/>
      <c r="D52" s="372"/>
      <c r="E52" s="372"/>
    </row>
    <row r="53" spans="1:5" s="56" customFormat="1" ht="41.25" customHeight="1" x14ac:dyDescent="0.25">
      <c r="A53" s="69" t="s">
        <v>72</v>
      </c>
      <c r="B53" s="188" t="s">
        <v>109</v>
      </c>
      <c r="C53" s="373"/>
      <c r="D53" s="373"/>
      <c r="E53" s="373"/>
    </row>
    <row r="54" spans="1:5" s="56" customFormat="1" ht="16.5" customHeight="1" x14ac:dyDescent="0.25">
      <c r="A54" s="388" t="s">
        <v>30</v>
      </c>
      <c r="B54" s="389"/>
      <c r="C54" s="205"/>
      <c r="D54" s="205"/>
      <c r="E54" s="69"/>
    </row>
    <row r="55" spans="1:5" s="56" customFormat="1" ht="19.5" customHeight="1" x14ac:dyDescent="0.25">
      <c r="A55" s="376" t="s">
        <v>31</v>
      </c>
      <c r="B55" s="377"/>
      <c r="C55" s="118">
        <f>'1'!D30</f>
        <v>0</v>
      </c>
      <c r="D55" s="118">
        <f>'1'!E30</f>
        <v>0</v>
      </c>
      <c r="E55" s="118">
        <f>'1'!F30</f>
        <v>36700</v>
      </c>
    </row>
    <row r="56" spans="1:5" s="17" customFormat="1" ht="16.5" customHeight="1" x14ac:dyDescent="0.25">
      <c r="A56" s="116"/>
      <c r="B56" s="116"/>
      <c r="C56" s="116"/>
      <c r="D56" s="116"/>
      <c r="E56" s="116"/>
    </row>
    <row r="58" spans="1:5" s="17" customFormat="1" ht="16.5" customHeight="1" x14ac:dyDescent="0.25">
      <c r="A58" s="116"/>
      <c r="B58" s="116"/>
      <c r="C58" s="116"/>
      <c r="D58" s="116"/>
      <c r="E58" s="116"/>
    </row>
    <row r="59" spans="1:5" s="56" customFormat="1" ht="20.25" customHeight="1" x14ac:dyDescent="0.25">
      <c r="A59" s="76" t="s">
        <v>22</v>
      </c>
      <c r="B59" s="390" t="s">
        <v>23</v>
      </c>
      <c r="C59" s="391"/>
      <c r="D59" s="391"/>
      <c r="E59" s="392"/>
    </row>
    <row r="60" spans="1:5" s="56" customFormat="1" ht="19.5" customHeight="1" x14ac:dyDescent="0.25">
      <c r="A60" s="77" t="s">
        <v>71</v>
      </c>
      <c r="B60" s="393" t="s">
        <v>53</v>
      </c>
      <c r="C60" s="394"/>
      <c r="D60" s="394"/>
      <c r="E60" s="395"/>
    </row>
    <row r="61" spans="1:5" s="56" customFormat="1" ht="14.25" x14ac:dyDescent="0.25">
      <c r="A61" s="396" t="s">
        <v>32</v>
      </c>
      <c r="B61" s="397"/>
      <c r="C61" s="397"/>
      <c r="D61" s="397"/>
      <c r="E61" s="398"/>
    </row>
    <row r="62" spans="1:5" s="82" customFormat="1" ht="11.25" customHeight="1" x14ac:dyDescent="0.25">
      <c r="A62" s="80"/>
      <c r="B62" s="80"/>
      <c r="C62" s="81"/>
      <c r="D62" s="81"/>
      <c r="E62" s="81"/>
    </row>
    <row r="63" spans="1:5" s="56" customFormat="1" ht="16.5" customHeight="1" x14ac:dyDescent="0.25">
      <c r="A63" s="399" t="s">
        <v>24</v>
      </c>
      <c r="B63" s="401" t="s">
        <v>71</v>
      </c>
      <c r="C63" s="388" t="s">
        <v>76</v>
      </c>
      <c r="D63" s="403"/>
      <c r="E63" s="389"/>
    </row>
    <row r="64" spans="1:5" s="56" customFormat="1" ht="29.25" customHeight="1" x14ac:dyDescent="0.25">
      <c r="A64" s="400"/>
      <c r="B64" s="402"/>
      <c r="C64" s="388" t="s">
        <v>97</v>
      </c>
      <c r="D64" s="403"/>
      <c r="E64" s="389"/>
    </row>
    <row r="65" spans="1:5" s="56" customFormat="1" ht="21" customHeight="1" x14ac:dyDescent="0.25">
      <c r="A65" s="69" t="s">
        <v>25</v>
      </c>
      <c r="B65" s="185">
        <v>31014</v>
      </c>
      <c r="C65" s="372" t="s">
        <v>77</v>
      </c>
      <c r="D65" s="372" t="s">
        <v>78</v>
      </c>
      <c r="E65" s="372" t="s">
        <v>26</v>
      </c>
    </row>
    <row r="66" spans="1:5" s="56" customFormat="1" ht="33" customHeight="1" x14ac:dyDescent="0.25">
      <c r="A66" s="69" t="s">
        <v>27</v>
      </c>
      <c r="B66" s="131" t="s">
        <v>175</v>
      </c>
      <c r="C66" s="372"/>
      <c r="D66" s="372"/>
      <c r="E66" s="372"/>
    </row>
    <row r="67" spans="1:5" s="56" customFormat="1" ht="27" x14ac:dyDescent="0.25">
      <c r="A67" s="69" t="s">
        <v>28</v>
      </c>
      <c r="B67" s="131" t="s">
        <v>176</v>
      </c>
      <c r="C67" s="372"/>
      <c r="D67" s="372"/>
      <c r="E67" s="372"/>
    </row>
    <row r="68" spans="1:5" s="56" customFormat="1" ht="28.5" customHeight="1" x14ac:dyDescent="0.25">
      <c r="A68" s="69" t="s">
        <v>29</v>
      </c>
      <c r="B68" s="131" t="s">
        <v>79</v>
      </c>
      <c r="C68" s="372"/>
      <c r="D68" s="372"/>
      <c r="E68" s="372"/>
    </row>
    <row r="69" spans="1:5" s="56" customFormat="1" ht="41.25" customHeight="1" x14ac:dyDescent="0.25">
      <c r="A69" s="69" t="s">
        <v>72</v>
      </c>
      <c r="B69" s="131" t="s">
        <v>177</v>
      </c>
      <c r="C69" s="373"/>
      <c r="D69" s="373"/>
      <c r="E69" s="373"/>
    </row>
    <row r="70" spans="1:5" s="56" customFormat="1" ht="16.5" customHeight="1" x14ac:dyDescent="0.25">
      <c r="A70" s="388" t="s">
        <v>30</v>
      </c>
      <c r="B70" s="389"/>
      <c r="C70" s="78"/>
      <c r="D70" s="78"/>
      <c r="E70" s="79"/>
    </row>
    <row r="71" spans="1:5" s="56" customFormat="1" ht="19.5" customHeight="1" x14ac:dyDescent="0.25">
      <c r="A71" s="376" t="s">
        <v>31</v>
      </c>
      <c r="B71" s="377"/>
      <c r="C71" s="154">
        <f>'1'!D36</f>
        <v>-56656.5</v>
      </c>
      <c r="D71" s="154">
        <f>'1'!E36</f>
        <v>-56656.5</v>
      </c>
      <c r="E71" s="154">
        <f>'1'!F36</f>
        <v>0</v>
      </c>
    </row>
    <row r="73" spans="1:5" s="54" customFormat="1" ht="11.25" customHeight="1" x14ac:dyDescent="0.25">
      <c r="A73" s="55"/>
      <c r="B73" s="55"/>
      <c r="C73" s="189"/>
      <c r="D73" s="189"/>
      <c r="E73" s="189"/>
    </row>
    <row r="74" spans="1:5" ht="32.25" customHeight="1" x14ac:dyDescent="0.25">
      <c r="A74" s="76" t="s">
        <v>22</v>
      </c>
      <c r="B74" s="378" t="s">
        <v>23</v>
      </c>
      <c r="C74" s="379"/>
      <c r="D74" s="379"/>
      <c r="E74" s="380"/>
    </row>
    <row r="75" spans="1:5" s="17" customFormat="1" ht="24" customHeight="1" x14ac:dyDescent="0.25">
      <c r="A75" s="77">
        <v>1017</v>
      </c>
      <c r="B75" s="381" t="s">
        <v>178</v>
      </c>
      <c r="C75" s="382"/>
      <c r="D75" s="382"/>
      <c r="E75" s="383"/>
    </row>
    <row r="76" spans="1:5" s="190" customFormat="1" ht="24" customHeight="1" x14ac:dyDescent="0.25">
      <c r="A76" s="384" t="s">
        <v>32</v>
      </c>
      <c r="B76" s="385"/>
      <c r="C76" s="386"/>
      <c r="D76" s="386"/>
      <c r="E76" s="387"/>
    </row>
    <row r="77" spans="1:5" ht="31.5" customHeight="1" x14ac:dyDescent="0.25">
      <c r="A77" s="191" t="s">
        <v>24</v>
      </c>
      <c r="B77" s="192">
        <v>1017</v>
      </c>
      <c r="C77" s="406" t="s">
        <v>179</v>
      </c>
      <c r="D77" s="407"/>
      <c r="E77" s="408"/>
    </row>
    <row r="78" spans="1:5" ht="24.75" customHeight="1" x14ac:dyDescent="0.25">
      <c r="A78" s="193" t="s">
        <v>25</v>
      </c>
      <c r="B78" s="313">
        <v>21001</v>
      </c>
      <c r="C78" s="372" t="s">
        <v>77</v>
      </c>
      <c r="D78" s="372" t="s">
        <v>180</v>
      </c>
      <c r="E78" s="372" t="s">
        <v>26</v>
      </c>
    </row>
    <row r="79" spans="1:5" ht="30.75" customHeight="1" x14ac:dyDescent="0.25">
      <c r="A79" s="191" t="s">
        <v>27</v>
      </c>
      <c r="B79" s="314" t="s">
        <v>159</v>
      </c>
      <c r="C79" s="372"/>
      <c r="D79" s="372"/>
      <c r="E79" s="372"/>
    </row>
    <row r="80" spans="1:5" ht="30.75" customHeight="1" x14ac:dyDescent="0.25">
      <c r="A80" s="191" t="s">
        <v>28</v>
      </c>
      <c r="B80" s="314" t="s">
        <v>160</v>
      </c>
      <c r="C80" s="372"/>
      <c r="D80" s="372"/>
      <c r="E80" s="372"/>
    </row>
    <row r="81" spans="1:5" ht="32.25" customHeight="1" x14ac:dyDescent="0.25">
      <c r="A81" s="191" t="s">
        <v>29</v>
      </c>
      <c r="B81" s="192" t="s">
        <v>161</v>
      </c>
      <c r="C81" s="372"/>
      <c r="D81" s="372"/>
      <c r="E81" s="372"/>
    </row>
    <row r="82" spans="1:5" ht="46.5" customHeight="1" x14ac:dyDescent="0.25">
      <c r="A82" s="315" t="s">
        <v>72</v>
      </c>
      <c r="B82" s="192" t="s">
        <v>181</v>
      </c>
      <c r="C82" s="373"/>
      <c r="D82" s="373"/>
      <c r="E82" s="373"/>
    </row>
    <row r="83" spans="1:5" ht="21.75" customHeight="1" x14ac:dyDescent="0.25">
      <c r="A83" s="374" t="s">
        <v>30</v>
      </c>
      <c r="B83" s="375"/>
      <c r="C83" s="194"/>
      <c r="D83" s="195"/>
      <c r="E83" s="195"/>
    </row>
    <row r="84" spans="1:5" s="187" customFormat="1" ht="18.75" customHeight="1" x14ac:dyDescent="0.25">
      <c r="A84" s="368" t="s">
        <v>182</v>
      </c>
      <c r="B84" s="368"/>
      <c r="C84" s="186">
        <v>11.6</v>
      </c>
      <c r="D84" s="186">
        <v>11.6</v>
      </c>
      <c r="E84" s="186">
        <v>11.6</v>
      </c>
    </row>
    <row r="85" spans="1:5" ht="20.25" customHeight="1" x14ac:dyDescent="0.25">
      <c r="A85" s="369" t="s">
        <v>31</v>
      </c>
      <c r="B85" s="370"/>
      <c r="C85" s="196">
        <f>'1'!D49</f>
        <v>1000.7</v>
      </c>
      <c r="D85" s="196">
        <f>'1'!E49</f>
        <v>1000.7</v>
      </c>
      <c r="E85" s="196">
        <f>'1'!F49</f>
        <v>1000.7</v>
      </c>
    </row>
  </sheetData>
  <mergeCells count="66">
    <mergeCell ref="A31:A32"/>
    <mergeCell ref="B31:B32"/>
    <mergeCell ref="A29:E29"/>
    <mergeCell ref="A21:B21"/>
    <mergeCell ref="A22:B22"/>
    <mergeCell ref="A23:B23"/>
    <mergeCell ref="B27:E27"/>
    <mergeCell ref="B28:E28"/>
    <mergeCell ref="C77:E77"/>
    <mergeCell ref="C47:E47"/>
    <mergeCell ref="C48:E48"/>
    <mergeCell ref="C31:E31"/>
    <mergeCell ref="C32:E32"/>
    <mergeCell ref="B43:E43"/>
    <mergeCell ref="B44:E44"/>
    <mergeCell ref="C33:C37"/>
    <mergeCell ref="D33:D37"/>
    <mergeCell ref="E33:E37"/>
    <mergeCell ref="A38:B38"/>
    <mergeCell ref="A39:B39"/>
    <mergeCell ref="A40:B40"/>
    <mergeCell ref="A45:E45"/>
    <mergeCell ref="A55:B55"/>
    <mergeCell ref="C49:C53"/>
    <mergeCell ref="B11:E11"/>
    <mergeCell ref="A1:E1"/>
    <mergeCell ref="A2:E2"/>
    <mergeCell ref="A3:E3"/>
    <mergeCell ref="D4:E4"/>
    <mergeCell ref="A5:E5"/>
    <mergeCell ref="B10:E10"/>
    <mergeCell ref="A12:E12"/>
    <mergeCell ref="A14:A15"/>
    <mergeCell ref="B14:B15"/>
    <mergeCell ref="C16:C20"/>
    <mergeCell ref="D16:D20"/>
    <mergeCell ref="E16:E20"/>
    <mergeCell ref="C14:E14"/>
    <mergeCell ref="C15:E15"/>
    <mergeCell ref="D49:D53"/>
    <mergeCell ref="E49:E53"/>
    <mergeCell ref="A54:B54"/>
    <mergeCell ref="A47:A48"/>
    <mergeCell ref="B47:B48"/>
    <mergeCell ref="B60:E60"/>
    <mergeCell ref="A61:E61"/>
    <mergeCell ref="A63:A64"/>
    <mergeCell ref="B63:B64"/>
    <mergeCell ref="C63:E63"/>
    <mergeCell ref="C64:E64"/>
    <mergeCell ref="A84:B84"/>
    <mergeCell ref="A85:B85"/>
    <mergeCell ref="A6:E6"/>
    <mergeCell ref="C78:C82"/>
    <mergeCell ref="D78:D82"/>
    <mergeCell ref="E78:E82"/>
    <mergeCell ref="A83:B83"/>
    <mergeCell ref="A71:B71"/>
    <mergeCell ref="B74:E74"/>
    <mergeCell ref="B75:E75"/>
    <mergeCell ref="A76:E76"/>
    <mergeCell ref="C65:C69"/>
    <mergeCell ref="D65:D69"/>
    <mergeCell ref="E65:E69"/>
    <mergeCell ref="A70:B70"/>
    <mergeCell ref="B59:E59"/>
  </mergeCells>
  <pageMargins left="0.19" right="0.23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opLeftCell="A73" zoomScale="89" zoomScaleNormal="89" zoomScaleSheetLayoutView="89" workbookViewId="0">
      <selection activeCell="A93" sqref="A93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3" style="1" customWidth="1"/>
    <col min="4" max="4" width="12.5703125" style="1" customWidth="1"/>
    <col min="5" max="5" width="11.5703125" style="1" bestFit="1" customWidth="1"/>
    <col min="6" max="16384" width="8" style="1"/>
  </cols>
  <sheetData>
    <row r="1" spans="1:11" s="31" customFormat="1" ht="17.25" customHeight="1" x14ac:dyDescent="0.25">
      <c r="A1" s="358" t="s">
        <v>197</v>
      </c>
      <c r="B1" s="358"/>
      <c r="C1" s="358"/>
      <c r="D1" s="358"/>
      <c r="E1" s="358"/>
      <c r="F1" s="117"/>
      <c r="H1" s="44"/>
      <c r="I1" s="44"/>
      <c r="J1" s="44"/>
      <c r="K1" s="44"/>
    </row>
    <row r="2" spans="1:11" s="15" customFormat="1" ht="19.5" customHeight="1" x14ac:dyDescent="0.25">
      <c r="A2" s="16"/>
      <c r="B2" s="16"/>
      <c r="D2" s="404"/>
      <c r="E2" s="404"/>
    </row>
    <row r="3" spans="1:11" s="13" customFormat="1" ht="57.75" customHeight="1" x14ac:dyDescent="0.25">
      <c r="A3" s="405" t="s">
        <v>112</v>
      </c>
      <c r="B3" s="405"/>
      <c r="C3" s="405"/>
      <c r="D3" s="405"/>
      <c r="E3" s="405"/>
    </row>
    <row r="4" spans="1:11" s="17" customFormat="1" ht="29.25" customHeight="1" x14ac:dyDescent="0.25">
      <c r="B4" s="18"/>
      <c r="E4" s="53" t="s">
        <v>110</v>
      </c>
    </row>
    <row r="5" spans="1:11" s="17" customFormat="1" ht="33" customHeight="1" x14ac:dyDescent="0.25">
      <c r="A5" s="84" t="s">
        <v>33</v>
      </c>
      <c r="B5" s="84"/>
    </row>
    <row r="6" spans="1:11" s="17" customFormat="1" ht="16.5" customHeight="1" x14ac:dyDescent="0.25">
      <c r="A6" s="116"/>
      <c r="B6" s="116"/>
      <c r="C6" s="116"/>
      <c r="D6" s="116"/>
      <c r="E6" s="116"/>
    </row>
    <row r="7" spans="1:11" s="56" customFormat="1" ht="20.25" customHeight="1" x14ac:dyDescent="0.25">
      <c r="A7" s="76" t="s">
        <v>22</v>
      </c>
      <c r="B7" s="390" t="s">
        <v>23</v>
      </c>
      <c r="C7" s="391"/>
      <c r="D7" s="391"/>
      <c r="E7" s="392"/>
    </row>
    <row r="8" spans="1:11" s="56" customFormat="1" ht="19.5" customHeight="1" x14ac:dyDescent="0.25">
      <c r="A8" s="77" t="s">
        <v>71</v>
      </c>
      <c r="B8" s="393" t="s">
        <v>53</v>
      </c>
      <c r="C8" s="394"/>
      <c r="D8" s="394"/>
      <c r="E8" s="395"/>
    </row>
    <row r="9" spans="1:11" s="56" customFormat="1" ht="14.25" x14ac:dyDescent="0.25">
      <c r="A9" s="396" t="s">
        <v>32</v>
      </c>
      <c r="B9" s="397"/>
      <c r="C9" s="397"/>
      <c r="D9" s="397"/>
      <c r="E9" s="398"/>
    </row>
    <row r="10" spans="1:11" s="82" customFormat="1" ht="11.25" customHeight="1" x14ac:dyDescent="0.25">
      <c r="A10" s="80"/>
      <c r="B10" s="80"/>
      <c r="C10" s="81"/>
      <c r="D10" s="81"/>
      <c r="E10" s="81"/>
    </row>
    <row r="11" spans="1:11" s="56" customFormat="1" ht="16.5" customHeight="1" x14ac:dyDescent="0.25">
      <c r="A11" s="399" t="s">
        <v>24</v>
      </c>
      <c r="B11" s="401" t="s">
        <v>71</v>
      </c>
      <c r="C11" s="388" t="s">
        <v>76</v>
      </c>
      <c r="D11" s="403"/>
      <c r="E11" s="389"/>
    </row>
    <row r="12" spans="1:11" s="56" customFormat="1" ht="29.25" customHeight="1" x14ac:dyDescent="0.25">
      <c r="A12" s="400"/>
      <c r="B12" s="402"/>
      <c r="C12" s="388" t="s">
        <v>97</v>
      </c>
      <c r="D12" s="403"/>
      <c r="E12" s="389"/>
    </row>
    <row r="13" spans="1:11" s="56" customFormat="1" ht="21" customHeight="1" x14ac:dyDescent="0.25">
      <c r="A13" s="69" t="s">
        <v>25</v>
      </c>
      <c r="B13" s="83">
        <v>31002</v>
      </c>
      <c r="C13" s="372" t="s">
        <v>77</v>
      </c>
      <c r="D13" s="372" t="s">
        <v>78</v>
      </c>
      <c r="E13" s="372" t="s">
        <v>26</v>
      </c>
    </row>
    <row r="14" spans="1:11" s="56" customFormat="1" ht="18" customHeight="1" x14ac:dyDescent="0.25">
      <c r="A14" s="69" t="s">
        <v>27</v>
      </c>
      <c r="B14" s="188" t="s">
        <v>188</v>
      </c>
      <c r="C14" s="372"/>
      <c r="D14" s="372"/>
      <c r="E14" s="372"/>
    </row>
    <row r="15" spans="1:11" s="56" customFormat="1" ht="24" customHeight="1" x14ac:dyDescent="0.25">
      <c r="A15" s="69" t="s">
        <v>28</v>
      </c>
      <c r="B15" s="188" t="s">
        <v>188</v>
      </c>
      <c r="C15" s="372"/>
      <c r="D15" s="372"/>
      <c r="E15" s="372"/>
    </row>
    <row r="16" spans="1:11" s="56" customFormat="1" ht="28.5" customHeight="1" x14ac:dyDescent="0.25">
      <c r="A16" s="69" t="s">
        <v>29</v>
      </c>
      <c r="B16" s="188" t="s">
        <v>79</v>
      </c>
      <c r="C16" s="372"/>
      <c r="D16" s="372"/>
      <c r="E16" s="372"/>
    </row>
    <row r="17" spans="1:5" s="56" customFormat="1" ht="41.25" customHeight="1" x14ac:dyDescent="0.25">
      <c r="A17" s="69" t="s">
        <v>72</v>
      </c>
      <c r="B17" s="188" t="s">
        <v>177</v>
      </c>
      <c r="C17" s="373"/>
      <c r="D17" s="373"/>
      <c r="E17" s="373"/>
    </row>
    <row r="18" spans="1:5" s="56" customFormat="1" ht="16.5" customHeight="1" x14ac:dyDescent="0.25">
      <c r="A18" s="388" t="s">
        <v>30</v>
      </c>
      <c r="B18" s="389"/>
      <c r="C18" s="78"/>
      <c r="D18" s="78"/>
      <c r="E18" s="79"/>
    </row>
    <row r="19" spans="1:5" s="56" customFormat="1" ht="16.5" customHeight="1" x14ac:dyDescent="0.25">
      <c r="A19" s="388"/>
      <c r="B19" s="389"/>
      <c r="C19" s="205"/>
      <c r="D19" s="205"/>
      <c r="E19" s="69"/>
    </row>
    <row r="20" spans="1:5" s="56" customFormat="1" ht="19.5" customHeight="1" x14ac:dyDescent="0.25">
      <c r="A20" s="376" t="s">
        <v>31</v>
      </c>
      <c r="B20" s="377"/>
      <c r="C20" s="118">
        <f>'5-1'!C23</f>
        <v>55655.8</v>
      </c>
      <c r="D20" s="118">
        <f>'5-1'!D23</f>
        <v>55655.8</v>
      </c>
      <c r="E20" s="118">
        <f>'5-1'!E23</f>
        <v>55655.8</v>
      </c>
    </row>
    <row r="21" spans="1:5" s="17" customFormat="1" ht="16.5" customHeight="1" x14ac:dyDescent="0.25">
      <c r="A21" s="116"/>
      <c r="B21" s="116"/>
      <c r="C21" s="116"/>
      <c r="D21" s="116"/>
      <c r="E21" s="116"/>
    </row>
    <row r="22" spans="1:5" s="17" customFormat="1" ht="16.5" customHeight="1" x14ac:dyDescent="0.25">
      <c r="A22" s="116"/>
      <c r="B22" s="116"/>
      <c r="C22" s="116"/>
      <c r="D22" s="116"/>
      <c r="E22" s="116"/>
    </row>
    <row r="23" spans="1:5" s="17" customFormat="1" ht="16.5" customHeight="1" x14ac:dyDescent="0.25">
      <c r="A23" s="116"/>
      <c r="B23" s="116"/>
      <c r="C23" s="116"/>
      <c r="D23" s="116"/>
      <c r="E23" s="116"/>
    </row>
    <row r="24" spans="1:5" s="56" customFormat="1" ht="20.25" customHeight="1" x14ac:dyDescent="0.25">
      <c r="A24" s="76" t="s">
        <v>22</v>
      </c>
      <c r="B24" s="390" t="s">
        <v>23</v>
      </c>
      <c r="C24" s="391"/>
      <c r="D24" s="391"/>
      <c r="E24" s="392"/>
    </row>
    <row r="25" spans="1:5" s="56" customFormat="1" ht="19.5" customHeight="1" x14ac:dyDescent="0.25">
      <c r="A25" s="77" t="s">
        <v>71</v>
      </c>
      <c r="B25" s="393" t="s">
        <v>53</v>
      </c>
      <c r="C25" s="394"/>
      <c r="D25" s="394"/>
      <c r="E25" s="395"/>
    </row>
    <row r="26" spans="1:5" s="56" customFormat="1" ht="14.25" x14ac:dyDescent="0.25">
      <c r="A26" s="396" t="s">
        <v>32</v>
      </c>
      <c r="B26" s="397"/>
      <c r="C26" s="397"/>
      <c r="D26" s="397"/>
      <c r="E26" s="398"/>
    </row>
    <row r="27" spans="1:5" s="82" customFormat="1" ht="11.25" customHeight="1" x14ac:dyDescent="0.25">
      <c r="A27" s="80"/>
      <c r="B27" s="80"/>
      <c r="C27" s="81"/>
      <c r="D27" s="81"/>
      <c r="E27" s="81"/>
    </row>
    <row r="28" spans="1:5" s="56" customFormat="1" ht="16.5" customHeight="1" x14ac:dyDescent="0.25">
      <c r="A28" s="399" t="s">
        <v>24</v>
      </c>
      <c r="B28" s="401" t="s">
        <v>71</v>
      </c>
      <c r="C28" s="388" t="s">
        <v>76</v>
      </c>
      <c r="D28" s="403"/>
      <c r="E28" s="389"/>
    </row>
    <row r="29" spans="1:5" s="56" customFormat="1" ht="29.25" customHeight="1" x14ac:dyDescent="0.25">
      <c r="A29" s="400"/>
      <c r="B29" s="402"/>
      <c r="C29" s="388" t="s">
        <v>97</v>
      </c>
      <c r="D29" s="403"/>
      <c r="E29" s="389"/>
    </row>
    <row r="30" spans="1:5" s="56" customFormat="1" ht="21" customHeight="1" x14ac:dyDescent="0.25">
      <c r="A30" s="69" t="s">
        <v>25</v>
      </c>
      <c r="B30" s="83">
        <v>31007</v>
      </c>
      <c r="C30" s="372" t="s">
        <v>77</v>
      </c>
      <c r="D30" s="372" t="s">
        <v>78</v>
      </c>
      <c r="E30" s="372" t="s">
        <v>26</v>
      </c>
    </row>
    <row r="31" spans="1:5" s="56" customFormat="1" ht="27" x14ac:dyDescent="0.25">
      <c r="A31" s="69" t="s">
        <v>27</v>
      </c>
      <c r="B31" s="188" t="s">
        <v>189</v>
      </c>
      <c r="C31" s="372"/>
      <c r="D31" s="372"/>
      <c r="E31" s="372"/>
    </row>
    <row r="32" spans="1:5" s="56" customFormat="1" ht="45" customHeight="1" x14ac:dyDescent="0.25">
      <c r="A32" s="69" t="s">
        <v>28</v>
      </c>
      <c r="B32" s="188" t="s">
        <v>190</v>
      </c>
      <c r="C32" s="372"/>
      <c r="D32" s="372"/>
      <c r="E32" s="372"/>
    </row>
    <row r="33" spans="1:5" s="56" customFormat="1" ht="28.5" customHeight="1" x14ac:dyDescent="0.25">
      <c r="A33" s="69" t="s">
        <v>29</v>
      </c>
      <c r="B33" s="188" t="s">
        <v>79</v>
      </c>
      <c r="C33" s="372"/>
      <c r="D33" s="372"/>
      <c r="E33" s="372"/>
    </row>
    <row r="34" spans="1:5" s="56" customFormat="1" ht="41.25" customHeight="1" x14ac:dyDescent="0.25">
      <c r="A34" s="69" t="s">
        <v>72</v>
      </c>
      <c r="B34" s="188" t="s">
        <v>177</v>
      </c>
      <c r="C34" s="373"/>
      <c r="D34" s="373"/>
      <c r="E34" s="373"/>
    </row>
    <row r="35" spans="1:5" s="56" customFormat="1" ht="16.5" customHeight="1" x14ac:dyDescent="0.25">
      <c r="A35" s="388" t="s">
        <v>30</v>
      </c>
      <c r="B35" s="389"/>
      <c r="C35" s="78"/>
      <c r="D35" s="78"/>
      <c r="E35" s="79"/>
    </row>
    <row r="36" spans="1:5" s="56" customFormat="1" ht="16.5" customHeight="1" x14ac:dyDescent="0.25">
      <c r="A36" s="388"/>
      <c r="B36" s="389"/>
      <c r="C36" s="205"/>
      <c r="D36" s="205"/>
      <c r="E36" s="69"/>
    </row>
    <row r="37" spans="1:5" s="56" customFormat="1" ht="19.5" customHeight="1" x14ac:dyDescent="0.25">
      <c r="A37" s="376" t="s">
        <v>31</v>
      </c>
      <c r="B37" s="377"/>
      <c r="C37" s="118">
        <f>'5-1'!C40</f>
        <v>0</v>
      </c>
      <c r="D37" s="118">
        <f>'5-1'!D40</f>
        <v>0</v>
      </c>
      <c r="E37" s="118">
        <f>'5-1'!E40</f>
        <v>-93356.5</v>
      </c>
    </row>
    <row r="38" spans="1:5" s="17" customFormat="1" ht="16.5" customHeight="1" x14ac:dyDescent="0.25">
      <c r="A38" s="116"/>
      <c r="B38" s="116"/>
      <c r="C38" s="116"/>
      <c r="D38" s="116"/>
      <c r="E38" s="116"/>
    </row>
    <row r="39" spans="1:5" s="17" customFormat="1" ht="16.5" customHeight="1" x14ac:dyDescent="0.25">
      <c r="A39" s="116"/>
      <c r="B39" s="116"/>
      <c r="C39" s="116"/>
      <c r="D39" s="116"/>
      <c r="E39" s="116"/>
    </row>
    <row r="40" spans="1:5" s="56" customFormat="1" ht="20.25" customHeight="1" x14ac:dyDescent="0.25">
      <c r="A40" s="76" t="s">
        <v>22</v>
      </c>
      <c r="B40" s="390" t="s">
        <v>23</v>
      </c>
      <c r="C40" s="391"/>
      <c r="D40" s="391"/>
      <c r="E40" s="392"/>
    </row>
    <row r="41" spans="1:5" s="56" customFormat="1" ht="19.5" customHeight="1" x14ac:dyDescent="0.25">
      <c r="A41" s="77" t="s">
        <v>71</v>
      </c>
      <c r="B41" s="393" t="s">
        <v>53</v>
      </c>
      <c r="C41" s="394"/>
      <c r="D41" s="394"/>
      <c r="E41" s="395"/>
    </row>
    <row r="42" spans="1:5" s="56" customFormat="1" ht="14.25" x14ac:dyDescent="0.25">
      <c r="A42" s="396" t="s">
        <v>32</v>
      </c>
      <c r="B42" s="397"/>
      <c r="C42" s="397"/>
      <c r="D42" s="397"/>
      <c r="E42" s="398"/>
    </row>
    <row r="43" spans="1:5" s="82" customFormat="1" ht="11.25" customHeight="1" x14ac:dyDescent="0.25">
      <c r="A43" s="80"/>
      <c r="B43" s="80"/>
      <c r="C43" s="81"/>
      <c r="D43" s="81"/>
      <c r="E43" s="81"/>
    </row>
    <row r="44" spans="1:5" s="56" customFormat="1" ht="16.5" customHeight="1" x14ac:dyDescent="0.25">
      <c r="A44" s="399" t="s">
        <v>24</v>
      </c>
      <c r="B44" s="401" t="s">
        <v>71</v>
      </c>
      <c r="C44" s="388" t="s">
        <v>76</v>
      </c>
      <c r="D44" s="403"/>
      <c r="E44" s="389"/>
    </row>
    <row r="45" spans="1:5" s="56" customFormat="1" ht="29.25" customHeight="1" x14ac:dyDescent="0.25">
      <c r="A45" s="400"/>
      <c r="B45" s="402"/>
      <c r="C45" s="388" t="s">
        <v>97</v>
      </c>
      <c r="D45" s="403"/>
      <c r="E45" s="389"/>
    </row>
    <row r="46" spans="1:5" s="56" customFormat="1" ht="21" customHeight="1" x14ac:dyDescent="0.25">
      <c r="A46" s="69" t="s">
        <v>25</v>
      </c>
      <c r="B46" s="83">
        <v>31009</v>
      </c>
      <c r="C46" s="372" t="s">
        <v>77</v>
      </c>
      <c r="D46" s="372" t="s">
        <v>78</v>
      </c>
      <c r="E46" s="372" t="s">
        <v>26</v>
      </c>
    </row>
    <row r="47" spans="1:5" s="56" customFormat="1" ht="27" x14ac:dyDescent="0.25">
      <c r="A47" s="69" t="s">
        <v>27</v>
      </c>
      <c r="B47" s="106" t="s">
        <v>107</v>
      </c>
      <c r="C47" s="372"/>
      <c r="D47" s="372"/>
      <c r="E47" s="372"/>
    </row>
    <row r="48" spans="1:5" s="56" customFormat="1" ht="45" customHeight="1" x14ac:dyDescent="0.25">
      <c r="A48" s="69" t="s">
        <v>28</v>
      </c>
      <c r="B48" s="106" t="s">
        <v>108</v>
      </c>
      <c r="C48" s="372"/>
      <c r="D48" s="372"/>
      <c r="E48" s="372"/>
    </row>
    <row r="49" spans="1:5" s="56" customFormat="1" ht="28.5" customHeight="1" x14ac:dyDescent="0.25">
      <c r="A49" s="69" t="s">
        <v>29</v>
      </c>
      <c r="B49" s="106" t="s">
        <v>79</v>
      </c>
      <c r="C49" s="372"/>
      <c r="D49" s="372"/>
      <c r="E49" s="372"/>
    </row>
    <row r="50" spans="1:5" s="56" customFormat="1" ht="41.25" customHeight="1" x14ac:dyDescent="0.25">
      <c r="A50" s="69" t="s">
        <v>72</v>
      </c>
      <c r="B50" s="106" t="s">
        <v>109</v>
      </c>
      <c r="C50" s="373"/>
      <c r="D50" s="373"/>
      <c r="E50" s="373"/>
    </row>
    <row r="51" spans="1:5" s="56" customFormat="1" ht="16.5" customHeight="1" x14ac:dyDescent="0.25">
      <c r="A51" s="388" t="s">
        <v>30</v>
      </c>
      <c r="B51" s="389"/>
      <c r="C51" s="78"/>
      <c r="D51" s="78"/>
      <c r="E51" s="79"/>
    </row>
    <row r="52" spans="1:5" s="56" customFormat="1" ht="19.5" customHeight="1" x14ac:dyDescent="0.25">
      <c r="A52" s="376" t="s">
        <v>31</v>
      </c>
      <c r="B52" s="377"/>
      <c r="C52" s="118">
        <v>132573</v>
      </c>
      <c r="D52" s="118">
        <v>132573</v>
      </c>
      <c r="E52" s="118">
        <v>132573</v>
      </c>
    </row>
    <row r="53" spans="1:5" s="17" customFormat="1" ht="16.5" customHeight="1" x14ac:dyDescent="0.25">
      <c r="A53" s="113"/>
      <c r="B53" s="113"/>
      <c r="C53" s="113"/>
      <c r="D53" s="113"/>
      <c r="E53" s="113"/>
    </row>
    <row r="54" spans="1:5" s="56" customFormat="1" ht="20.25" customHeight="1" x14ac:dyDescent="0.25">
      <c r="A54" s="76" t="s">
        <v>22</v>
      </c>
      <c r="B54" s="390" t="s">
        <v>23</v>
      </c>
      <c r="C54" s="391"/>
      <c r="D54" s="391"/>
      <c r="E54" s="392"/>
    </row>
    <row r="55" spans="1:5" s="56" customFormat="1" ht="19.5" customHeight="1" x14ac:dyDescent="0.25">
      <c r="A55" s="77" t="s">
        <v>71</v>
      </c>
      <c r="B55" s="393" t="s">
        <v>53</v>
      </c>
      <c r="C55" s="394"/>
      <c r="D55" s="394"/>
      <c r="E55" s="395"/>
    </row>
    <row r="56" spans="1:5" s="56" customFormat="1" ht="14.25" x14ac:dyDescent="0.25">
      <c r="A56" s="396" t="s">
        <v>32</v>
      </c>
      <c r="B56" s="397"/>
      <c r="C56" s="397"/>
      <c r="D56" s="397"/>
      <c r="E56" s="398"/>
    </row>
    <row r="57" spans="1:5" s="82" customFormat="1" ht="11.25" customHeight="1" x14ac:dyDescent="0.25">
      <c r="A57" s="80"/>
      <c r="B57" s="80"/>
      <c r="C57" s="81"/>
      <c r="D57" s="81"/>
      <c r="E57" s="81"/>
    </row>
    <row r="58" spans="1:5" s="56" customFormat="1" ht="16.5" customHeight="1" x14ac:dyDescent="0.25">
      <c r="A58" s="399" t="s">
        <v>24</v>
      </c>
      <c r="B58" s="401" t="s">
        <v>71</v>
      </c>
      <c r="C58" s="388" t="s">
        <v>76</v>
      </c>
      <c r="D58" s="403"/>
      <c r="E58" s="389"/>
    </row>
    <row r="59" spans="1:5" s="56" customFormat="1" ht="29.25" customHeight="1" x14ac:dyDescent="0.25">
      <c r="A59" s="400"/>
      <c r="B59" s="402"/>
      <c r="C59" s="388" t="s">
        <v>97</v>
      </c>
      <c r="D59" s="403"/>
      <c r="E59" s="389"/>
    </row>
    <row r="60" spans="1:5" s="56" customFormat="1" ht="21" customHeight="1" x14ac:dyDescent="0.25">
      <c r="A60" s="69" t="s">
        <v>25</v>
      </c>
      <c r="B60" s="83">
        <v>31013</v>
      </c>
      <c r="C60" s="372" t="s">
        <v>77</v>
      </c>
      <c r="D60" s="372" t="s">
        <v>78</v>
      </c>
      <c r="E60" s="372" t="s">
        <v>26</v>
      </c>
    </row>
    <row r="61" spans="1:5" s="56" customFormat="1" x14ac:dyDescent="0.25">
      <c r="A61" s="69" t="s">
        <v>27</v>
      </c>
      <c r="B61" s="188" t="s">
        <v>191</v>
      </c>
      <c r="C61" s="372"/>
      <c r="D61" s="372"/>
      <c r="E61" s="372"/>
    </row>
    <row r="62" spans="1:5" s="56" customFormat="1" ht="45" customHeight="1" x14ac:dyDescent="0.25">
      <c r="A62" s="69" t="s">
        <v>28</v>
      </c>
      <c r="B62" s="188" t="s">
        <v>192</v>
      </c>
      <c r="C62" s="372"/>
      <c r="D62" s="372"/>
      <c r="E62" s="372"/>
    </row>
    <row r="63" spans="1:5" s="56" customFormat="1" ht="28.5" customHeight="1" x14ac:dyDescent="0.25">
      <c r="A63" s="69" t="s">
        <v>29</v>
      </c>
      <c r="B63" s="188" t="s">
        <v>79</v>
      </c>
      <c r="C63" s="372"/>
      <c r="D63" s="372"/>
      <c r="E63" s="372"/>
    </row>
    <row r="64" spans="1:5" s="56" customFormat="1" ht="41.25" customHeight="1" x14ac:dyDescent="0.25">
      <c r="A64" s="69" t="s">
        <v>72</v>
      </c>
      <c r="B64" s="188" t="s">
        <v>109</v>
      </c>
      <c r="C64" s="373"/>
      <c r="D64" s="373"/>
      <c r="E64" s="373"/>
    </row>
    <row r="65" spans="1:5" s="56" customFormat="1" ht="16.5" customHeight="1" x14ac:dyDescent="0.25">
      <c r="A65" s="388" t="s">
        <v>30</v>
      </c>
      <c r="B65" s="389"/>
      <c r="C65" s="78"/>
      <c r="D65" s="78"/>
      <c r="E65" s="79"/>
    </row>
    <row r="66" spans="1:5" s="56" customFormat="1" ht="19.5" customHeight="1" x14ac:dyDescent="0.25">
      <c r="A66" s="376" t="s">
        <v>31</v>
      </c>
      <c r="B66" s="377"/>
      <c r="C66" s="118">
        <f>'5-1'!C55</f>
        <v>0</v>
      </c>
      <c r="D66" s="118">
        <f>'5-1'!D55</f>
        <v>0</v>
      </c>
      <c r="E66" s="118">
        <f>'5-1'!E55</f>
        <v>36700</v>
      </c>
    </row>
    <row r="67" spans="1:5" s="17" customFormat="1" ht="16.5" customHeight="1" x14ac:dyDescent="0.25">
      <c r="A67" s="116"/>
      <c r="B67" s="116"/>
      <c r="C67" s="116"/>
      <c r="D67" s="116"/>
      <c r="E67" s="116"/>
    </row>
    <row r="68" spans="1:5" s="17" customFormat="1" ht="16.5" customHeight="1" x14ac:dyDescent="0.25">
      <c r="A68" s="116"/>
      <c r="B68" s="116"/>
      <c r="C68" s="116"/>
      <c r="D68" s="116"/>
      <c r="E68" s="116"/>
    </row>
    <row r="69" spans="1:5" s="56" customFormat="1" ht="20.25" customHeight="1" x14ac:dyDescent="0.25">
      <c r="A69" s="76" t="s">
        <v>22</v>
      </c>
      <c r="B69" s="390" t="s">
        <v>23</v>
      </c>
      <c r="C69" s="391"/>
      <c r="D69" s="391"/>
      <c r="E69" s="392"/>
    </row>
    <row r="70" spans="1:5" s="56" customFormat="1" ht="19.5" customHeight="1" x14ac:dyDescent="0.25">
      <c r="A70" s="77" t="s">
        <v>71</v>
      </c>
      <c r="B70" s="393" t="s">
        <v>53</v>
      </c>
      <c r="C70" s="394"/>
      <c r="D70" s="394"/>
      <c r="E70" s="395"/>
    </row>
    <row r="71" spans="1:5" s="56" customFormat="1" ht="14.25" x14ac:dyDescent="0.25">
      <c r="A71" s="396" t="s">
        <v>32</v>
      </c>
      <c r="B71" s="397"/>
      <c r="C71" s="397"/>
      <c r="D71" s="397"/>
      <c r="E71" s="398"/>
    </row>
    <row r="72" spans="1:5" s="82" customFormat="1" ht="11.25" customHeight="1" x14ac:dyDescent="0.25">
      <c r="A72" s="80"/>
      <c r="B72" s="80"/>
      <c r="C72" s="81"/>
      <c r="D72" s="81"/>
      <c r="E72" s="81"/>
    </row>
    <row r="73" spans="1:5" s="56" customFormat="1" ht="16.5" customHeight="1" x14ac:dyDescent="0.25">
      <c r="A73" s="399" t="s">
        <v>24</v>
      </c>
      <c r="B73" s="401" t="s">
        <v>71</v>
      </c>
      <c r="C73" s="388" t="s">
        <v>76</v>
      </c>
      <c r="D73" s="403"/>
      <c r="E73" s="389"/>
    </row>
    <row r="74" spans="1:5" s="56" customFormat="1" ht="29.25" customHeight="1" x14ac:dyDescent="0.25">
      <c r="A74" s="400"/>
      <c r="B74" s="402"/>
      <c r="C74" s="388" t="s">
        <v>97</v>
      </c>
      <c r="D74" s="403"/>
      <c r="E74" s="389"/>
    </row>
    <row r="75" spans="1:5" s="56" customFormat="1" ht="21" customHeight="1" x14ac:dyDescent="0.25">
      <c r="A75" s="69" t="s">
        <v>25</v>
      </c>
      <c r="B75" s="185">
        <v>31014</v>
      </c>
      <c r="C75" s="372" t="s">
        <v>77</v>
      </c>
      <c r="D75" s="372" t="s">
        <v>78</v>
      </c>
      <c r="E75" s="372" t="s">
        <v>26</v>
      </c>
    </row>
    <row r="76" spans="1:5" s="56" customFormat="1" ht="33" customHeight="1" x14ac:dyDescent="0.25">
      <c r="A76" s="69" t="s">
        <v>27</v>
      </c>
      <c r="B76" s="130" t="s">
        <v>175</v>
      </c>
      <c r="C76" s="372"/>
      <c r="D76" s="372"/>
      <c r="E76" s="372"/>
    </row>
    <row r="77" spans="1:5" s="56" customFormat="1" ht="27" x14ac:dyDescent="0.25">
      <c r="A77" s="69" t="s">
        <v>28</v>
      </c>
      <c r="B77" s="130" t="s">
        <v>176</v>
      </c>
      <c r="C77" s="372"/>
      <c r="D77" s="372"/>
      <c r="E77" s="372"/>
    </row>
    <row r="78" spans="1:5" s="56" customFormat="1" ht="28.5" customHeight="1" x14ac:dyDescent="0.25">
      <c r="A78" s="69" t="s">
        <v>29</v>
      </c>
      <c r="B78" s="130" t="s">
        <v>79</v>
      </c>
      <c r="C78" s="372"/>
      <c r="D78" s="372"/>
      <c r="E78" s="372"/>
    </row>
    <row r="79" spans="1:5" s="56" customFormat="1" ht="41.25" customHeight="1" x14ac:dyDescent="0.25">
      <c r="A79" s="69" t="s">
        <v>72</v>
      </c>
      <c r="B79" s="130" t="s">
        <v>177</v>
      </c>
      <c r="C79" s="373"/>
      <c r="D79" s="373"/>
      <c r="E79" s="373"/>
    </row>
    <row r="80" spans="1:5" s="56" customFormat="1" ht="16.5" customHeight="1" x14ac:dyDescent="0.25">
      <c r="A80" s="388" t="s">
        <v>30</v>
      </c>
      <c r="B80" s="389"/>
      <c r="C80" s="78"/>
      <c r="D80" s="78"/>
      <c r="E80" s="79"/>
    </row>
    <row r="81" spans="1:6" s="56" customFormat="1" ht="19.5" customHeight="1" x14ac:dyDescent="0.25">
      <c r="A81" s="376" t="s">
        <v>31</v>
      </c>
      <c r="B81" s="377"/>
      <c r="C81" s="154">
        <f>'5-1'!C71</f>
        <v>-56656.5</v>
      </c>
      <c r="D81" s="154">
        <f>'5-1'!D71</f>
        <v>-56656.5</v>
      </c>
      <c r="E81" s="154">
        <f>'5-1'!E71</f>
        <v>0</v>
      </c>
    </row>
    <row r="83" spans="1:6" s="56" customFormat="1" ht="22.5" customHeight="1" x14ac:dyDescent="0.25">
      <c r="D83" s="412"/>
      <c r="E83" s="412"/>
      <c r="F83" s="86"/>
    </row>
    <row r="84" spans="1:6" s="54" customFormat="1" ht="11.25" customHeight="1" x14ac:dyDescent="0.25">
      <c r="A84" s="55"/>
      <c r="B84" s="55"/>
      <c r="C84" s="189"/>
      <c r="D84" s="189"/>
      <c r="E84" s="189"/>
    </row>
    <row r="85" spans="1:6" ht="32.25" customHeight="1" x14ac:dyDescent="0.25">
      <c r="A85" s="76" t="s">
        <v>22</v>
      </c>
      <c r="B85" s="378" t="s">
        <v>23</v>
      </c>
      <c r="C85" s="379"/>
      <c r="D85" s="379"/>
      <c r="E85" s="380"/>
    </row>
    <row r="86" spans="1:6" s="17" customFormat="1" ht="24" customHeight="1" x14ac:dyDescent="0.25">
      <c r="A86" s="77">
        <v>1017</v>
      </c>
      <c r="B86" s="381" t="s">
        <v>178</v>
      </c>
      <c r="C86" s="382"/>
      <c r="D86" s="382"/>
      <c r="E86" s="383"/>
    </row>
    <row r="87" spans="1:6" s="190" customFormat="1" ht="24" customHeight="1" x14ac:dyDescent="0.25">
      <c r="A87" s="384" t="s">
        <v>32</v>
      </c>
      <c r="B87" s="385"/>
      <c r="C87" s="386"/>
      <c r="D87" s="386"/>
      <c r="E87" s="387"/>
    </row>
    <row r="88" spans="1:6" ht="31.5" customHeight="1" x14ac:dyDescent="0.25">
      <c r="A88" s="191" t="s">
        <v>24</v>
      </c>
      <c r="B88" s="192">
        <v>1017</v>
      </c>
      <c r="C88" s="406" t="s">
        <v>179</v>
      </c>
      <c r="D88" s="407"/>
      <c r="E88" s="408"/>
    </row>
    <row r="89" spans="1:6" ht="24.75" customHeight="1" x14ac:dyDescent="0.25">
      <c r="A89" s="193" t="s">
        <v>25</v>
      </c>
      <c r="B89" s="313">
        <v>21001</v>
      </c>
      <c r="C89" s="372" t="s">
        <v>77</v>
      </c>
      <c r="D89" s="372" t="s">
        <v>180</v>
      </c>
      <c r="E89" s="372" t="s">
        <v>26</v>
      </c>
    </row>
    <row r="90" spans="1:6" ht="30.75" customHeight="1" x14ac:dyDescent="0.25">
      <c r="A90" s="191" t="s">
        <v>27</v>
      </c>
      <c r="B90" s="314" t="s">
        <v>159</v>
      </c>
      <c r="C90" s="372"/>
      <c r="D90" s="372"/>
      <c r="E90" s="372"/>
    </row>
    <row r="91" spans="1:6" ht="32.25" customHeight="1" x14ac:dyDescent="0.25">
      <c r="A91" s="191" t="s">
        <v>28</v>
      </c>
      <c r="B91" s="314" t="s">
        <v>160</v>
      </c>
      <c r="C91" s="372"/>
      <c r="D91" s="372"/>
      <c r="E91" s="372"/>
    </row>
    <row r="92" spans="1:6" ht="32.25" customHeight="1" x14ac:dyDescent="0.25">
      <c r="A92" s="191" t="s">
        <v>29</v>
      </c>
      <c r="B92" s="192" t="s">
        <v>161</v>
      </c>
      <c r="C92" s="372"/>
      <c r="D92" s="372"/>
      <c r="E92" s="372"/>
    </row>
    <row r="93" spans="1:6" ht="30.75" customHeight="1" x14ac:dyDescent="0.25">
      <c r="A93" s="315" t="s">
        <v>72</v>
      </c>
      <c r="B93" s="192" t="s">
        <v>181</v>
      </c>
      <c r="C93" s="373"/>
      <c r="D93" s="373"/>
      <c r="E93" s="373"/>
    </row>
    <row r="94" spans="1:6" ht="21.75" customHeight="1" x14ac:dyDescent="0.25">
      <c r="A94" s="374" t="s">
        <v>30</v>
      </c>
      <c r="B94" s="375"/>
      <c r="C94" s="194"/>
      <c r="D94" s="195"/>
      <c r="E94" s="195"/>
    </row>
    <row r="95" spans="1:6" s="228" customFormat="1" ht="18.75" customHeight="1" x14ac:dyDescent="0.25">
      <c r="A95" s="413" t="s">
        <v>182</v>
      </c>
      <c r="B95" s="413"/>
      <c r="C95" s="227">
        <v>11.6</v>
      </c>
      <c r="D95" s="227">
        <v>11.6</v>
      </c>
      <c r="E95" s="227">
        <v>11.6</v>
      </c>
    </row>
    <row r="96" spans="1:6" ht="20.25" customHeight="1" x14ac:dyDescent="0.25">
      <c r="A96" s="369" t="s">
        <v>31</v>
      </c>
      <c r="B96" s="370"/>
      <c r="C96" s="196">
        <f>'5-1'!C85</f>
        <v>1000.7</v>
      </c>
      <c r="D96" s="196">
        <f>'5-1'!D85</f>
        <v>1000.7</v>
      </c>
      <c r="E96" s="196">
        <f>'5-1'!E85</f>
        <v>1000.7</v>
      </c>
    </row>
    <row r="99" spans="1:6" s="56" customFormat="1" ht="21" customHeight="1" x14ac:dyDescent="0.25">
      <c r="D99" s="411" t="s">
        <v>111</v>
      </c>
      <c r="E99" s="411"/>
      <c r="F99" s="86"/>
    </row>
    <row r="100" spans="1:6" s="56" customFormat="1" ht="20.25" customHeight="1" x14ac:dyDescent="0.25">
      <c r="A100" s="410" t="s">
        <v>87</v>
      </c>
      <c r="B100" s="410"/>
      <c r="C100" s="410"/>
      <c r="D100" s="410"/>
      <c r="E100" s="410"/>
      <c r="F100" s="87"/>
    </row>
    <row r="101" spans="1:6" s="56" customFormat="1" ht="15.75" customHeight="1" x14ac:dyDescent="0.25">
      <c r="A101" s="409" t="s">
        <v>88</v>
      </c>
      <c r="B101" s="409"/>
      <c r="C101" s="409"/>
      <c r="D101" s="409"/>
      <c r="E101" s="409"/>
      <c r="F101" s="409"/>
    </row>
    <row r="103" spans="1:6" s="56" customFormat="1" ht="20.25" customHeight="1" x14ac:dyDescent="0.25">
      <c r="A103" s="76" t="s">
        <v>22</v>
      </c>
      <c r="B103" s="390" t="s">
        <v>23</v>
      </c>
      <c r="C103" s="391"/>
      <c r="D103" s="391"/>
      <c r="E103" s="392"/>
    </row>
    <row r="104" spans="1:6" s="56" customFormat="1" ht="19.5" customHeight="1" x14ac:dyDescent="0.25">
      <c r="A104" s="77" t="s">
        <v>71</v>
      </c>
      <c r="B104" s="393" t="s">
        <v>53</v>
      </c>
      <c r="C104" s="394"/>
      <c r="D104" s="394"/>
      <c r="E104" s="395"/>
    </row>
    <row r="105" spans="1:6" s="56" customFormat="1" ht="14.25" x14ac:dyDescent="0.25">
      <c r="A105" s="396" t="s">
        <v>32</v>
      </c>
      <c r="B105" s="397"/>
      <c r="C105" s="397"/>
      <c r="D105" s="397"/>
      <c r="E105" s="398"/>
    </row>
    <row r="106" spans="1:6" s="82" customFormat="1" ht="11.25" customHeight="1" x14ac:dyDescent="0.25">
      <c r="A106" s="80"/>
      <c r="B106" s="80"/>
      <c r="C106" s="81"/>
      <c r="D106" s="81"/>
      <c r="E106" s="81"/>
    </row>
    <row r="107" spans="1:6" s="56" customFormat="1" ht="16.5" customHeight="1" x14ac:dyDescent="0.25">
      <c r="A107" s="399" t="s">
        <v>24</v>
      </c>
      <c r="B107" s="401" t="s">
        <v>71</v>
      </c>
      <c r="C107" s="388" t="s">
        <v>76</v>
      </c>
      <c r="D107" s="403"/>
      <c r="E107" s="389"/>
    </row>
    <row r="108" spans="1:6" s="56" customFormat="1" ht="29.25" customHeight="1" x14ac:dyDescent="0.25">
      <c r="A108" s="400"/>
      <c r="B108" s="402"/>
      <c r="C108" s="388" t="s">
        <v>97</v>
      </c>
      <c r="D108" s="403"/>
      <c r="E108" s="389"/>
    </row>
    <row r="109" spans="1:6" s="56" customFormat="1" ht="21" customHeight="1" x14ac:dyDescent="0.25">
      <c r="A109" s="69" t="s">
        <v>25</v>
      </c>
      <c r="B109" s="83">
        <v>31009</v>
      </c>
      <c r="C109" s="372" t="s">
        <v>77</v>
      </c>
      <c r="D109" s="372" t="s">
        <v>78</v>
      </c>
      <c r="E109" s="372" t="s">
        <v>26</v>
      </c>
    </row>
    <row r="110" spans="1:6" s="56" customFormat="1" ht="30" customHeight="1" x14ac:dyDescent="0.25">
      <c r="A110" s="69" t="s">
        <v>27</v>
      </c>
      <c r="B110" s="106" t="s">
        <v>107</v>
      </c>
      <c r="C110" s="372"/>
      <c r="D110" s="372"/>
      <c r="E110" s="372"/>
    </row>
    <row r="111" spans="1:6" s="56" customFormat="1" ht="45" customHeight="1" x14ac:dyDescent="0.25">
      <c r="A111" s="69" t="s">
        <v>28</v>
      </c>
      <c r="B111" s="106" t="s">
        <v>108</v>
      </c>
      <c r="C111" s="372"/>
      <c r="D111" s="372"/>
      <c r="E111" s="372"/>
    </row>
    <row r="112" spans="1:6" s="56" customFormat="1" ht="28.5" customHeight="1" x14ac:dyDescent="0.25">
      <c r="A112" s="69" t="s">
        <v>29</v>
      </c>
      <c r="B112" s="106" t="s">
        <v>79</v>
      </c>
      <c r="C112" s="372"/>
      <c r="D112" s="372"/>
      <c r="E112" s="372"/>
    </row>
    <row r="113" spans="1:5" s="56" customFormat="1" ht="41.25" customHeight="1" x14ac:dyDescent="0.25">
      <c r="A113" s="69" t="s">
        <v>72</v>
      </c>
      <c r="B113" s="106" t="s">
        <v>109</v>
      </c>
      <c r="C113" s="373"/>
      <c r="D113" s="373"/>
      <c r="E113" s="373"/>
    </row>
    <row r="114" spans="1:5" s="56" customFormat="1" ht="16.5" customHeight="1" x14ac:dyDescent="0.25">
      <c r="A114" s="388" t="s">
        <v>30</v>
      </c>
      <c r="B114" s="389"/>
      <c r="C114" s="78"/>
      <c r="D114" s="78"/>
      <c r="E114" s="79"/>
    </row>
    <row r="115" spans="1:5" s="56" customFormat="1" ht="19.5" customHeight="1" x14ac:dyDescent="0.25">
      <c r="A115" s="376" t="s">
        <v>31</v>
      </c>
      <c r="B115" s="377"/>
      <c r="C115" s="118">
        <v>-132573</v>
      </c>
      <c r="D115" s="118">
        <v>-132573</v>
      </c>
      <c r="E115" s="118">
        <v>-132573</v>
      </c>
    </row>
    <row r="116" spans="1:5" s="54" customFormat="1" ht="11.25" customHeight="1" x14ac:dyDescent="0.25">
      <c r="A116" s="55"/>
      <c r="B116" s="55"/>
      <c r="C116" s="112"/>
      <c r="D116" s="112"/>
      <c r="E116" s="112"/>
    </row>
  </sheetData>
  <mergeCells count="91">
    <mergeCell ref="C107:E107"/>
    <mergeCell ref="C108:E108"/>
    <mergeCell ref="C11:E11"/>
    <mergeCell ref="C12:E12"/>
    <mergeCell ref="C28:E28"/>
    <mergeCell ref="C29:E29"/>
    <mergeCell ref="C44:E44"/>
    <mergeCell ref="C45:E45"/>
    <mergeCell ref="C58:E58"/>
    <mergeCell ref="C59:E59"/>
    <mergeCell ref="C73:E73"/>
    <mergeCell ref="B85:E85"/>
    <mergeCell ref="A94:B94"/>
    <mergeCell ref="A95:B95"/>
    <mergeCell ref="A80:B80"/>
    <mergeCell ref="A81:B81"/>
    <mergeCell ref="D83:E83"/>
    <mergeCell ref="A96:B96"/>
    <mergeCell ref="B86:E86"/>
    <mergeCell ref="A87:E87"/>
    <mergeCell ref="C89:C93"/>
    <mergeCell ref="D89:D93"/>
    <mergeCell ref="E89:E93"/>
    <mergeCell ref="C88:E88"/>
    <mergeCell ref="A1:E1"/>
    <mergeCell ref="A100:E100"/>
    <mergeCell ref="D99:E99"/>
    <mergeCell ref="B7:E7"/>
    <mergeCell ref="B8:E8"/>
    <mergeCell ref="A9:E9"/>
    <mergeCell ref="A11:A12"/>
    <mergeCell ref="B11:B12"/>
    <mergeCell ref="C13:C17"/>
    <mergeCell ref="D13:D17"/>
    <mergeCell ref="E13:E17"/>
    <mergeCell ref="A3:E3"/>
    <mergeCell ref="A51:B51"/>
    <mergeCell ref="A52:B52"/>
    <mergeCell ref="A18:B18"/>
    <mergeCell ref="A20:B20"/>
    <mergeCell ref="A19:B19"/>
    <mergeCell ref="B69:E69"/>
    <mergeCell ref="A58:A59"/>
    <mergeCell ref="B58:B59"/>
    <mergeCell ref="D2:E2"/>
    <mergeCell ref="A42:E42"/>
    <mergeCell ref="C46:C50"/>
    <mergeCell ref="D46:D50"/>
    <mergeCell ref="E46:E50"/>
    <mergeCell ref="B40:E40"/>
    <mergeCell ref="B41:E41"/>
    <mergeCell ref="A44:A45"/>
    <mergeCell ref="B44:B45"/>
    <mergeCell ref="B24:E24"/>
    <mergeCell ref="B25:E25"/>
    <mergeCell ref="A26:E26"/>
    <mergeCell ref="A28:A29"/>
    <mergeCell ref="B28:B29"/>
    <mergeCell ref="C30:C34"/>
    <mergeCell ref="D30:D34"/>
    <mergeCell ref="E30:E34"/>
    <mergeCell ref="A35:B35"/>
    <mergeCell ref="A115:B115"/>
    <mergeCell ref="E109:E113"/>
    <mergeCell ref="A114:B114"/>
    <mergeCell ref="C109:C113"/>
    <mergeCell ref="D109:D113"/>
    <mergeCell ref="B103:E103"/>
    <mergeCell ref="B104:E104"/>
    <mergeCell ref="A105:E105"/>
    <mergeCell ref="A107:A108"/>
    <mergeCell ref="B107:B108"/>
    <mergeCell ref="A101:F101"/>
    <mergeCell ref="C60:C64"/>
    <mergeCell ref="A36:B36"/>
    <mergeCell ref="A37:B37"/>
    <mergeCell ref="B54:E54"/>
    <mergeCell ref="B55:E55"/>
    <mergeCell ref="A56:E56"/>
    <mergeCell ref="D60:D64"/>
    <mergeCell ref="E60:E64"/>
    <mergeCell ref="A65:B65"/>
    <mergeCell ref="C75:C79"/>
    <mergeCell ref="D75:D79"/>
    <mergeCell ref="E75:E79"/>
    <mergeCell ref="A66:B66"/>
    <mergeCell ref="B70:E70"/>
    <mergeCell ref="A71:E71"/>
    <mergeCell ref="A73:A74"/>
    <mergeCell ref="B73:B74"/>
    <mergeCell ref="C74:E74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opLeftCell="A16" workbookViewId="0">
      <selection activeCell="B16" sqref="B16"/>
    </sheetView>
  </sheetViews>
  <sheetFormatPr defaultColWidth="8" defaultRowHeight="11.25" customHeight="1" x14ac:dyDescent="0.25"/>
  <cols>
    <col min="1" max="1" width="16.28515625" style="98" customWidth="1"/>
    <col min="2" max="2" width="40.5703125" style="98" customWidth="1"/>
    <col min="3" max="3" width="15.42578125" style="98" customWidth="1"/>
    <col min="4" max="4" width="19.28515625" style="98" customWidth="1"/>
    <col min="5" max="5" width="18" style="98" customWidth="1"/>
    <col min="6" max="6" width="17.5703125" style="98" customWidth="1"/>
    <col min="7" max="7" width="20" style="98" customWidth="1"/>
    <col min="8" max="16384" width="8" style="98"/>
  </cols>
  <sheetData>
    <row r="2" spans="1:7" ht="17.25" customHeight="1" x14ac:dyDescent="0.25">
      <c r="A2" s="424" t="s">
        <v>80</v>
      </c>
      <c r="B2" s="424"/>
      <c r="C2" s="424"/>
      <c r="D2" s="424"/>
      <c r="E2" s="424"/>
      <c r="F2" s="424"/>
      <c r="G2" s="424"/>
    </row>
    <row r="3" spans="1:7" ht="17.25" customHeight="1" x14ac:dyDescent="0.25">
      <c r="A3" s="424" t="s">
        <v>99</v>
      </c>
      <c r="B3" s="424"/>
      <c r="C3" s="424"/>
      <c r="D3" s="424"/>
      <c r="E3" s="424"/>
      <c r="F3" s="424"/>
      <c r="G3" s="424"/>
    </row>
    <row r="4" spans="1:7" ht="17.25" customHeight="1" x14ac:dyDescent="0.25">
      <c r="A4" s="424" t="s">
        <v>34</v>
      </c>
      <c r="B4" s="424"/>
      <c r="C4" s="424"/>
      <c r="D4" s="424"/>
      <c r="E4" s="424"/>
      <c r="F4" s="424"/>
      <c r="G4" s="424"/>
    </row>
    <row r="5" spans="1:7" ht="17.25" customHeight="1" x14ac:dyDescent="0.25">
      <c r="A5" s="120"/>
      <c r="B5" s="121"/>
      <c r="C5" s="122"/>
      <c r="D5" s="122"/>
      <c r="E5" s="122"/>
      <c r="F5" s="122"/>
      <c r="G5" s="121"/>
    </row>
    <row r="6" spans="1:7" ht="36.75" customHeight="1" x14ac:dyDescent="0.25">
      <c r="A6" s="425" t="s">
        <v>113</v>
      </c>
      <c r="B6" s="425"/>
      <c r="C6" s="425"/>
      <c r="D6" s="425"/>
      <c r="E6" s="425"/>
      <c r="F6" s="425"/>
      <c r="G6" s="425"/>
    </row>
    <row r="7" spans="1:7" ht="15.75" customHeight="1" x14ac:dyDescent="0.25">
      <c r="A7" s="99"/>
      <c r="B7" s="99"/>
      <c r="C7" s="123"/>
      <c r="D7" s="123"/>
      <c r="E7" s="123"/>
      <c r="F7" s="123"/>
      <c r="G7" s="124"/>
    </row>
    <row r="8" spans="1:7" s="99" customFormat="1" ht="72" customHeight="1" x14ac:dyDescent="0.25">
      <c r="A8" s="426" t="s">
        <v>35</v>
      </c>
      <c r="B8" s="428" t="s">
        <v>36</v>
      </c>
      <c r="C8" s="430" t="s">
        <v>37</v>
      </c>
      <c r="D8" s="432" t="s">
        <v>38</v>
      </c>
      <c r="E8" s="433" t="s">
        <v>5</v>
      </c>
      <c r="F8" s="433"/>
      <c r="G8" s="433"/>
    </row>
    <row r="9" spans="1:7" s="99" customFormat="1" ht="42.75" customHeight="1" x14ac:dyDescent="0.25">
      <c r="A9" s="427"/>
      <c r="B9" s="429"/>
      <c r="C9" s="431"/>
      <c r="D9" s="431"/>
      <c r="E9" s="125" t="s">
        <v>39</v>
      </c>
      <c r="F9" s="126" t="s">
        <v>40</v>
      </c>
      <c r="G9" s="127" t="s">
        <v>41</v>
      </c>
    </row>
    <row r="10" spans="1:7" s="100" customFormat="1" ht="36" customHeight="1" x14ac:dyDescent="0.25">
      <c r="A10" s="421" t="s">
        <v>42</v>
      </c>
      <c r="B10" s="422"/>
      <c r="C10" s="422"/>
      <c r="D10" s="422"/>
      <c r="E10" s="422"/>
      <c r="F10" s="423"/>
      <c r="G10" s="229">
        <f>G11+G18+G22</f>
        <v>132573</v>
      </c>
    </row>
    <row r="11" spans="1:7" s="100" customFormat="1" ht="36" customHeight="1" x14ac:dyDescent="0.25">
      <c r="A11" s="230" t="s">
        <v>90</v>
      </c>
      <c r="B11" s="230" t="s">
        <v>91</v>
      </c>
      <c r="C11" s="230" t="s">
        <v>92</v>
      </c>
      <c r="D11" s="230" t="s">
        <v>93</v>
      </c>
      <c r="E11" s="230"/>
      <c r="F11" s="230"/>
      <c r="G11" s="229">
        <f>G12</f>
        <v>-93356.5</v>
      </c>
    </row>
    <row r="12" spans="1:7" s="100" customFormat="1" ht="36" customHeight="1" x14ac:dyDescent="0.25">
      <c r="A12" s="231" t="s">
        <v>134</v>
      </c>
      <c r="B12" s="418" t="s">
        <v>135</v>
      </c>
      <c r="C12" s="418"/>
      <c r="D12" s="418"/>
      <c r="E12" s="418"/>
      <c r="F12" s="419"/>
      <c r="G12" s="229">
        <f>G13</f>
        <v>-93356.5</v>
      </c>
    </row>
    <row r="13" spans="1:7" s="101" customFormat="1" ht="17.25" customHeight="1" x14ac:dyDescent="0.3">
      <c r="A13" s="232"/>
      <c r="B13" s="233" t="s">
        <v>43</v>
      </c>
      <c r="C13" s="234"/>
      <c r="D13" s="234"/>
      <c r="E13" s="235"/>
      <c r="F13" s="236"/>
      <c r="G13" s="237">
        <f>G14+G15+G16</f>
        <v>-93356.5</v>
      </c>
    </row>
    <row r="14" spans="1:7" s="309" customFormat="1" ht="57" customHeight="1" x14ac:dyDescent="0.25">
      <c r="A14" s="306" t="s">
        <v>208</v>
      </c>
      <c r="B14" s="256" t="s">
        <v>81</v>
      </c>
      <c r="C14" s="307" t="s">
        <v>45</v>
      </c>
      <c r="D14" s="238" t="s">
        <v>44</v>
      </c>
      <c r="E14" s="239"/>
      <c r="F14" s="307"/>
      <c r="G14" s="308">
        <v>-9767.2000000000007</v>
      </c>
    </row>
    <row r="15" spans="1:7" s="309" customFormat="1" ht="57" customHeight="1" x14ac:dyDescent="0.25">
      <c r="A15" s="295" t="s">
        <v>136</v>
      </c>
      <c r="B15" s="256" t="s">
        <v>81</v>
      </c>
      <c r="C15" s="236" t="s">
        <v>45</v>
      </c>
      <c r="D15" s="238" t="s">
        <v>44</v>
      </c>
      <c r="E15" s="239"/>
      <c r="F15" s="236"/>
      <c r="G15" s="308">
        <v>-77694.600000000006</v>
      </c>
    </row>
    <row r="16" spans="1:7" s="309" customFormat="1" ht="57" customHeight="1" x14ac:dyDescent="0.25">
      <c r="A16" s="240" t="s">
        <v>209</v>
      </c>
      <c r="B16" s="256" t="s">
        <v>81</v>
      </c>
      <c r="C16" s="236" t="s">
        <v>45</v>
      </c>
      <c r="D16" s="238" t="s">
        <v>44</v>
      </c>
      <c r="E16" s="239"/>
      <c r="F16" s="236"/>
      <c r="G16" s="308">
        <v>-5894.7</v>
      </c>
    </row>
    <row r="17" spans="1:7" s="309" customFormat="1" ht="39" customHeight="1" x14ac:dyDescent="0.25">
      <c r="A17" s="245" t="s">
        <v>94</v>
      </c>
      <c r="B17" s="246" t="s">
        <v>95</v>
      </c>
      <c r="C17" s="247" t="s">
        <v>96</v>
      </c>
      <c r="D17" s="420" t="s">
        <v>98</v>
      </c>
      <c r="E17" s="420"/>
      <c r="F17" s="241"/>
      <c r="G17" s="248"/>
    </row>
    <row r="18" spans="1:7" s="309" customFormat="1" ht="45.75" customHeight="1" x14ac:dyDescent="0.25">
      <c r="A18" s="249" t="s">
        <v>114</v>
      </c>
      <c r="B18" s="250" t="s">
        <v>115</v>
      </c>
      <c r="C18" s="251"/>
      <c r="D18" s="311"/>
      <c r="E18" s="312"/>
      <c r="F18" s="252"/>
      <c r="G18" s="237">
        <f>G19</f>
        <v>1000.7</v>
      </c>
    </row>
    <row r="19" spans="1:7" s="99" customFormat="1" ht="37.5" customHeight="1" x14ac:dyDescent="0.25">
      <c r="A19" s="310"/>
      <c r="B19" s="261" t="s">
        <v>82</v>
      </c>
      <c r="C19" s="236"/>
      <c r="D19" s="238"/>
      <c r="E19" s="254"/>
      <c r="F19" s="253"/>
      <c r="G19" s="255">
        <f>G20+G21</f>
        <v>1000.7</v>
      </c>
    </row>
    <row r="20" spans="1:7" s="99" customFormat="1" ht="43.5" customHeight="1" x14ac:dyDescent="0.25">
      <c r="A20" s="260" t="s">
        <v>116</v>
      </c>
      <c r="B20" s="256" t="s">
        <v>83</v>
      </c>
      <c r="C20" s="257" t="s">
        <v>84</v>
      </c>
      <c r="D20" s="258" t="s">
        <v>44</v>
      </c>
      <c r="E20" s="262">
        <v>674200</v>
      </c>
      <c r="F20" s="257">
        <v>1</v>
      </c>
      <c r="G20" s="259">
        <f>E20*F20/1000</f>
        <v>674.2</v>
      </c>
    </row>
    <row r="21" spans="1:7" s="99" customFormat="1" ht="40.5" customHeight="1" x14ac:dyDescent="0.25">
      <c r="A21" s="260" t="s">
        <v>117</v>
      </c>
      <c r="B21" s="256" t="s">
        <v>85</v>
      </c>
      <c r="C21" s="236" t="s">
        <v>86</v>
      </c>
      <c r="D21" s="258" t="s">
        <v>44</v>
      </c>
      <c r="E21" s="263">
        <v>326500</v>
      </c>
      <c r="F21" s="264">
        <v>1</v>
      </c>
      <c r="G21" s="265">
        <f>E21*F21/1000</f>
        <v>326.5</v>
      </c>
    </row>
    <row r="22" spans="1:7" s="101" customFormat="1" ht="37.5" customHeight="1" x14ac:dyDescent="0.25">
      <c r="A22" s="266" t="s">
        <v>90</v>
      </c>
      <c r="B22" s="243" t="s">
        <v>118</v>
      </c>
      <c r="C22" s="267" t="s">
        <v>119</v>
      </c>
      <c r="D22" s="414" t="s">
        <v>93</v>
      </c>
      <c r="E22" s="414"/>
      <c r="F22" s="244"/>
      <c r="G22" s="248">
        <f>G23+G31+G34</f>
        <v>224928.8</v>
      </c>
    </row>
    <row r="23" spans="1:7" ht="36.75" customHeight="1" x14ac:dyDescent="0.25">
      <c r="A23" s="240" t="s">
        <v>121</v>
      </c>
      <c r="B23" s="415" t="s">
        <v>120</v>
      </c>
      <c r="C23" s="416"/>
      <c r="D23" s="416"/>
      <c r="E23" s="416"/>
      <c r="F23" s="417"/>
      <c r="G23" s="268">
        <f>G24+G26</f>
        <v>55655.8</v>
      </c>
    </row>
    <row r="24" spans="1:7" ht="36.75" customHeight="1" x14ac:dyDescent="0.25">
      <c r="A24" s="240"/>
      <c r="B24" s="269" t="s">
        <v>43</v>
      </c>
      <c r="C24" s="270"/>
      <c r="D24" s="270"/>
      <c r="E24" s="270"/>
      <c r="F24" s="271"/>
      <c r="G24" s="268">
        <f>G25</f>
        <v>37982</v>
      </c>
    </row>
    <row r="25" spans="1:7" ht="45.75" customHeight="1" x14ac:dyDescent="0.25">
      <c r="A25" s="240">
        <v>45231132</v>
      </c>
      <c r="B25" s="256" t="s">
        <v>122</v>
      </c>
      <c r="C25" s="272" t="s">
        <v>45</v>
      </c>
      <c r="D25" s="272" t="s">
        <v>44</v>
      </c>
      <c r="E25" s="262">
        <v>37982000</v>
      </c>
      <c r="F25" s="272">
        <v>1</v>
      </c>
      <c r="G25" s="254">
        <f>E25*F25/1000</f>
        <v>37982</v>
      </c>
    </row>
    <row r="26" spans="1:7" ht="22.5" customHeight="1" x14ac:dyDescent="0.25">
      <c r="A26" s="273"/>
      <c r="B26" s="261" t="s">
        <v>82</v>
      </c>
      <c r="C26" s="272"/>
      <c r="D26" s="272"/>
      <c r="E26" s="274"/>
      <c r="F26" s="275"/>
      <c r="G26" s="276">
        <f>G29+G30+G27+G28</f>
        <v>17673.8</v>
      </c>
    </row>
    <row r="27" spans="1:7" ht="22.5" customHeight="1" x14ac:dyDescent="0.25">
      <c r="A27" s="91" t="s">
        <v>124</v>
      </c>
      <c r="B27" s="277" t="s">
        <v>125</v>
      </c>
      <c r="C27" s="272" t="s">
        <v>84</v>
      </c>
      <c r="D27" s="272" t="s">
        <v>44</v>
      </c>
      <c r="E27" s="274">
        <v>1120000</v>
      </c>
      <c r="F27" s="275">
        <v>1</v>
      </c>
      <c r="G27" s="254">
        <f>E27*F27/1000</f>
        <v>1120</v>
      </c>
    </row>
    <row r="28" spans="1:7" ht="42.75" customHeight="1" x14ac:dyDescent="0.25">
      <c r="A28" s="91" t="s">
        <v>123</v>
      </c>
      <c r="B28" s="277" t="s">
        <v>126</v>
      </c>
      <c r="C28" s="272" t="s">
        <v>84</v>
      </c>
      <c r="D28" s="272" t="s">
        <v>44</v>
      </c>
      <c r="E28" s="262">
        <v>15540000</v>
      </c>
      <c r="F28" s="272">
        <v>1</v>
      </c>
      <c r="G28" s="254">
        <f>E28*F28/1000</f>
        <v>15540</v>
      </c>
    </row>
    <row r="29" spans="1:7" ht="39" customHeight="1" x14ac:dyDescent="0.25">
      <c r="A29" s="278" t="s">
        <v>116</v>
      </c>
      <c r="B29" s="256" t="s">
        <v>83</v>
      </c>
      <c r="C29" s="272" t="s">
        <v>84</v>
      </c>
      <c r="D29" s="272" t="s">
        <v>44</v>
      </c>
      <c r="E29" s="262">
        <v>800000</v>
      </c>
      <c r="F29" s="275">
        <v>1</v>
      </c>
      <c r="G29" s="254">
        <f>E29*F29/1000</f>
        <v>800</v>
      </c>
    </row>
    <row r="30" spans="1:7" ht="38.25" customHeight="1" x14ac:dyDescent="0.25">
      <c r="A30" s="279" t="s">
        <v>117</v>
      </c>
      <c r="B30" s="280" t="s">
        <v>85</v>
      </c>
      <c r="C30" s="281" t="s">
        <v>86</v>
      </c>
      <c r="D30" s="281" t="s">
        <v>44</v>
      </c>
      <c r="E30" s="282">
        <v>213800</v>
      </c>
      <c r="F30" s="283">
        <v>1</v>
      </c>
      <c r="G30" s="254">
        <f>E30*F30/1000</f>
        <v>213.8</v>
      </c>
    </row>
    <row r="31" spans="1:7" ht="29.25" customHeight="1" x14ac:dyDescent="0.25">
      <c r="A31" s="242" t="s">
        <v>127</v>
      </c>
      <c r="B31" s="270" t="s">
        <v>128</v>
      </c>
      <c r="C31" s="284"/>
      <c r="D31" s="284"/>
      <c r="E31" s="284"/>
      <c r="F31" s="285"/>
      <c r="G31" s="286">
        <f>G33</f>
        <v>36700</v>
      </c>
    </row>
    <row r="32" spans="1:7" ht="25.5" customHeight="1" x14ac:dyDescent="0.25">
      <c r="A32" s="287"/>
      <c r="B32" s="261" t="s">
        <v>82</v>
      </c>
      <c r="C32" s="288"/>
      <c r="D32" s="288"/>
      <c r="E32" s="288"/>
      <c r="F32" s="288"/>
      <c r="G32" s="289"/>
    </row>
    <row r="33" spans="1:7" ht="40.5" customHeight="1" x14ac:dyDescent="0.25">
      <c r="A33" s="91" t="s">
        <v>206</v>
      </c>
      <c r="B33" s="91" t="s">
        <v>126</v>
      </c>
      <c r="C33" s="272" t="s">
        <v>45</v>
      </c>
      <c r="D33" s="290" t="s">
        <v>44</v>
      </c>
      <c r="E33" s="262">
        <v>36700000</v>
      </c>
      <c r="F33" s="291">
        <v>1</v>
      </c>
      <c r="G33" s="254">
        <f>E33*F33/1000</f>
        <v>36700</v>
      </c>
    </row>
    <row r="34" spans="1:7" ht="39.75" customHeight="1" x14ac:dyDescent="0.25">
      <c r="A34" s="242" t="s">
        <v>198</v>
      </c>
      <c r="B34" s="270" t="s">
        <v>100</v>
      </c>
      <c r="C34" s="284"/>
      <c r="D34" s="284"/>
      <c r="E34" s="284"/>
      <c r="F34" s="284"/>
      <c r="G34" s="286">
        <f>G35</f>
        <v>132573</v>
      </c>
    </row>
    <row r="35" spans="1:7" ht="19.5" customHeight="1" x14ac:dyDescent="0.25">
      <c r="A35" s="242"/>
      <c r="B35" s="261" t="s">
        <v>82</v>
      </c>
      <c r="C35" s="284"/>
      <c r="D35" s="284"/>
      <c r="E35" s="284"/>
      <c r="F35" s="284"/>
      <c r="G35" s="286">
        <f>G36+G37+G38+G39</f>
        <v>132573</v>
      </c>
    </row>
    <row r="36" spans="1:7" ht="38.25" customHeight="1" x14ac:dyDescent="0.25">
      <c r="A36" s="91" t="s">
        <v>130</v>
      </c>
      <c r="B36" s="277" t="s">
        <v>126</v>
      </c>
      <c r="C36" s="272" t="s">
        <v>131</v>
      </c>
      <c r="D36" s="272" t="s">
        <v>44</v>
      </c>
      <c r="E36" s="282">
        <v>16380000</v>
      </c>
      <c r="F36" s="272">
        <v>1</v>
      </c>
      <c r="G36" s="292">
        <f>E36*F36/1000</f>
        <v>16380</v>
      </c>
    </row>
    <row r="37" spans="1:7" ht="36.75" customHeight="1" x14ac:dyDescent="0.25">
      <c r="A37" s="91" t="s">
        <v>129</v>
      </c>
      <c r="B37" s="277" t="s">
        <v>126</v>
      </c>
      <c r="C37" s="272" t="s">
        <v>131</v>
      </c>
      <c r="D37" s="272" t="s">
        <v>44</v>
      </c>
      <c r="E37" s="262">
        <v>63000000</v>
      </c>
      <c r="F37" s="272">
        <v>1</v>
      </c>
      <c r="G37" s="254">
        <f>E37*F37/1000</f>
        <v>63000</v>
      </c>
    </row>
    <row r="38" spans="1:7" ht="40.5" customHeight="1" x14ac:dyDescent="0.25">
      <c r="A38" s="91" t="s">
        <v>133</v>
      </c>
      <c r="B38" s="277" t="s">
        <v>126</v>
      </c>
      <c r="C38" s="272" t="s">
        <v>131</v>
      </c>
      <c r="D38" s="272" t="s">
        <v>44</v>
      </c>
      <c r="E38" s="262">
        <v>36750000</v>
      </c>
      <c r="F38" s="272">
        <v>1</v>
      </c>
      <c r="G38" s="254">
        <f t="shared" ref="G38:G39" si="0">E38*F38/1000</f>
        <v>36750</v>
      </c>
    </row>
    <row r="39" spans="1:7" ht="39" customHeight="1" x14ac:dyDescent="0.25">
      <c r="A39" s="91" t="s">
        <v>132</v>
      </c>
      <c r="B39" s="277" t="s">
        <v>126</v>
      </c>
      <c r="C39" s="272" t="s">
        <v>131</v>
      </c>
      <c r="D39" s="272" t="s">
        <v>44</v>
      </c>
      <c r="E39" s="262">
        <v>16443000</v>
      </c>
      <c r="F39" s="272">
        <v>1</v>
      </c>
      <c r="G39" s="254">
        <f t="shared" si="0"/>
        <v>16443</v>
      </c>
    </row>
  </sheetData>
  <mergeCells count="14">
    <mergeCell ref="A2:G2"/>
    <mergeCell ref="A3:G3"/>
    <mergeCell ref="A4:G4"/>
    <mergeCell ref="A6:G6"/>
    <mergeCell ref="A8:A9"/>
    <mergeCell ref="B8:B9"/>
    <mergeCell ref="C8:C9"/>
    <mergeCell ref="D8:D9"/>
    <mergeCell ref="E8:G8"/>
    <mergeCell ref="D22:E22"/>
    <mergeCell ref="B23:F23"/>
    <mergeCell ref="B12:F12"/>
    <mergeCell ref="D17:E17"/>
    <mergeCell ref="A10:F10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5-1</vt:lpstr>
      <vt:lpstr>5-2</vt:lpstr>
      <vt:lpstr>6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https://mul2-mta.gov.am/tasks/1314033/oneclick/2havelvac.xlsx?token=b6d344686744bec18638b38fd912fa4c</cp:keywords>
  <cp:lastModifiedBy>Liana Chanakhchyan</cp:lastModifiedBy>
  <cp:lastPrinted>2023-05-05T05:44:18Z</cp:lastPrinted>
  <dcterms:created xsi:type="dcterms:W3CDTF">2021-01-22T11:42:14Z</dcterms:created>
  <dcterms:modified xsi:type="dcterms:W3CDTF">2023-05-24T12:24:36Z</dcterms:modified>
</cp:coreProperties>
</file>