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-120" yWindow="-120" windowWidth="20640" windowHeight="11760"/>
  </bookViews>
  <sheets>
    <sheet name="havelvac 1" sheetId="48" r:id="rId1"/>
    <sheet name="havelvac 2" sheetId="50" r:id="rId2"/>
    <sheet name="havelvac3" sheetId="42" r:id="rId3"/>
    <sheet name="havelvac 4" sheetId="52" r:id="rId4"/>
    <sheet name="havelvac 5" sheetId="58" r:id="rId5"/>
    <sheet name="havelvac 6" sheetId="47" r:id="rId6"/>
    <sheet name="havelvac 7" sheetId="54" r:id="rId7"/>
    <sheet name="havelvac 8" sheetId="57" r:id="rId8"/>
  </sheets>
  <definedNames>
    <definedName name="AgencyCode" localSheetId="0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5">#REF!</definedName>
    <definedName name="AgencyName" localSheetId="6">#REF!</definedName>
    <definedName name="AgencyName">#REF!</definedName>
    <definedName name="åû">#REF!</definedName>
    <definedName name="davit" localSheetId="0">#REF!</definedName>
    <definedName name="davit" localSheetId="5">#REF!</definedName>
    <definedName name="davit">#REF!</definedName>
    <definedName name="Functional1" localSheetId="0">#REF!</definedName>
    <definedName name="Functional1" localSheetId="5">#REF!</definedName>
    <definedName name="Functional1" localSheetId="6">#REF!</definedName>
    <definedName name="Functional1">#REF!</definedName>
    <definedName name="ggg" localSheetId="0">#REF!</definedName>
    <definedName name="ggg" localSheetId="5">#REF!</definedName>
    <definedName name="ggg">#REF!</definedName>
    <definedName name="mas">#REF!</definedName>
    <definedName name="mass">#REF!</definedName>
    <definedName name="PANature" localSheetId="0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5">#REF!</definedName>
    <definedName name="PerformanceType" localSheetId="6">#REF!</definedName>
    <definedName name="PerformanceType">#REF!</definedName>
    <definedName name="x">#REF!</definedName>
    <definedName name="Հավելված" localSheetId="0">#REF!</definedName>
    <definedName name="Հավելված" localSheetId="5">#REF!</definedName>
    <definedName name="Հավելված">#REF!</definedName>
    <definedName name="Մաս" localSheetId="0">#REF!</definedName>
    <definedName name="Մաս" localSheetId="5">#REF!</definedName>
    <definedName name="Մաս">#REF!</definedName>
    <definedName name="շախմատիստ" localSheetId="0">#REF!</definedName>
    <definedName name="շախմատիստ" localSheetId="5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52" l="1"/>
  <c r="E11" i="52"/>
  <c r="F11" i="52"/>
  <c r="G11" i="52"/>
  <c r="H11" i="52"/>
  <c r="F10" i="42"/>
  <c r="G10" i="42"/>
  <c r="E10" i="42"/>
  <c r="G13" i="58" l="1"/>
  <c r="G12" i="58" s="1"/>
  <c r="G11" i="58" l="1"/>
  <c r="G10" i="58" s="1"/>
  <c r="G9" i="58" s="1"/>
  <c r="G17" i="42"/>
  <c r="E9" i="42" l="1"/>
  <c r="E15" i="47" s="1"/>
  <c r="E34" i="47" s="1"/>
  <c r="F9" i="42"/>
  <c r="F15" i="47" s="1"/>
  <c r="F34" i="47" s="1"/>
  <c r="G9" i="42"/>
  <c r="G15" i="47" s="1"/>
  <c r="G34" i="47" s="1"/>
  <c r="D13" i="48"/>
  <c r="D12" i="48" l="1"/>
  <c r="F20" i="48" l="1"/>
  <c r="E13" i="48"/>
  <c r="F13" i="48" l="1"/>
  <c r="G20" i="48"/>
  <c r="I15" i="54"/>
  <c r="I14" i="54"/>
  <c r="I13" i="54" l="1"/>
  <c r="I12" i="54" l="1"/>
  <c r="F17" i="42" s="1"/>
  <c r="F15" i="42" s="1"/>
  <c r="F13" i="42" s="1"/>
  <c r="H50" i="50"/>
  <c r="E17" i="42"/>
  <c r="E15" i="42" s="1"/>
  <c r="E13" i="42" s="1"/>
  <c r="H15" i="52"/>
  <c r="D15" i="52" s="1"/>
  <c r="D13" i="52" s="1"/>
  <c r="I11" i="54"/>
  <c r="G49" i="50" l="1"/>
  <c r="G48" i="50" s="1"/>
  <c r="G47" i="50" s="1"/>
  <c r="I10" i="54"/>
  <c r="I50" i="50"/>
  <c r="H49" i="50"/>
  <c r="H48" i="50" l="1"/>
  <c r="H47" i="50" s="1"/>
  <c r="F24" i="47"/>
  <c r="I49" i="50"/>
  <c r="J50" i="50"/>
  <c r="J49" i="50" s="1"/>
  <c r="I48" i="50" l="1"/>
  <c r="I47" i="50" s="1"/>
  <c r="I46" i="50" s="1"/>
  <c r="I44" i="50" s="1"/>
  <c r="J48" i="50"/>
  <c r="J47" i="50" s="1"/>
  <c r="E12" i="48"/>
  <c r="E39" i="47" s="1"/>
  <c r="F12" i="48"/>
  <c r="F39" i="47" s="1"/>
  <c r="E27" i="48"/>
  <c r="F27" i="48"/>
  <c r="H46" i="50"/>
  <c r="H44" i="50" s="1"/>
  <c r="E26" i="48" l="1"/>
  <c r="E11" i="48"/>
  <c r="F26" i="48"/>
  <c r="F11" i="48"/>
  <c r="H40" i="50"/>
  <c r="H38" i="50" s="1"/>
  <c r="H36" i="50" s="1"/>
  <c r="H34" i="50" s="1"/>
  <c r="H32" i="50" s="1"/>
  <c r="H31" i="50" s="1"/>
  <c r="H42" i="50"/>
  <c r="I40" i="50"/>
  <c r="I38" i="50" s="1"/>
  <c r="I36" i="50" s="1"/>
  <c r="I34" i="50" s="1"/>
  <c r="I32" i="50" s="1"/>
  <c r="I31" i="50" s="1"/>
  <c r="I42" i="50"/>
  <c r="D17" i="42"/>
  <c r="D39" i="47"/>
  <c r="C17" i="47"/>
  <c r="E13" i="52" l="1"/>
  <c r="G13" i="52"/>
  <c r="H13" i="52" l="1"/>
  <c r="G46" i="50" l="1"/>
  <c r="G44" i="50" s="1"/>
  <c r="J46" i="50"/>
  <c r="J44" i="50" s="1"/>
  <c r="G27" i="48"/>
  <c r="D27" i="48"/>
  <c r="A8" i="47"/>
  <c r="C18" i="47"/>
  <c r="D9" i="42"/>
  <c r="G13" i="48" l="1"/>
  <c r="G26" i="48"/>
  <c r="D11" i="48"/>
  <c r="D26" i="48"/>
  <c r="G40" i="50"/>
  <c r="G36" i="50" s="1"/>
  <c r="G34" i="50" s="1"/>
  <c r="G32" i="50" s="1"/>
  <c r="G31" i="50" s="1"/>
  <c r="G42" i="50"/>
  <c r="J40" i="50"/>
  <c r="J36" i="50" s="1"/>
  <c r="J34" i="50" s="1"/>
  <c r="J32" i="50" s="1"/>
  <c r="J31" i="50" s="1"/>
  <c r="J42" i="50"/>
  <c r="G12" i="48"/>
  <c r="G39" i="47" s="1"/>
  <c r="G38" i="50"/>
  <c r="D15" i="47"/>
  <c r="D34" i="47" s="1"/>
  <c r="J38" i="50" l="1"/>
  <c r="G29" i="50"/>
  <c r="G28" i="50" s="1"/>
  <c r="G27" i="50" s="1"/>
  <c r="G11" i="48"/>
  <c r="I30" i="50"/>
  <c r="H29" i="50"/>
  <c r="H28" i="50" s="1"/>
  <c r="H27" i="50" s="1"/>
  <c r="D15" i="42"/>
  <c r="D13" i="42" s="1"/>
  <c r="D10" i="42" s="1"/>
  <c r="I29" i="50" l="1"/>
  <c r="I28" i="50" s="1"/>
  <c r="I27" i="50" s="1"/>
  <c r="I25" i="50" s="1"/>
  <c r="J30" i="50"/>
  <c r="J29" i="50" s="1"/>
  <c r="J28" i="50" s="1"/>
  <c r="J27" i="50" s="1"/>
  <c r="J25" i="50" s="1"/>
  <c r="J21" i="50" s="1"/>
  <c r="J19" i="50" s="1"/>
  <c r="J17" i="50" s="1"/>
  <c r="J15" i="50" s="1"/>
  <c r="J13" i="50" s="1"/>
  <c r="J12" i="50" s="1"/>
  <c r="G25" i="50"/>
  <c r="G21" i="50" s="1"/>
  <c r="G19" i="50" s="1"/>
  <c r="G17" i="50" s="1"/>
  <c r="G15" i="50" s="1"/>
  <c r="G13" i="50" s="1"/>
  <c r="J23" i="50"/>
  <c r="I21" i="50"/>
  <c r="I19" i="50" s="1"/>
  <c r="I17" i="50" s="1"/>
  <c r="I15" i="50" s="1"/>
  <c r="I13" i="50" s="1"/>
  <c r="I12" i="50" s="1"/>
  <c r="I23" i="50"/>
  <c r="H21" i="50"/>
  <c r="H19" i="50" s="1"/>
  <c r="H17" i="50" s="1"/>
  <c r="H15" i="50" s="1"/>
  <c r="H13" i="50" s="1"/>
  <c r="H12" i="50" s="1"/>
  <c r="H23" i="50"/>
  <c r="G15" i="42"/>
  <c r="G13" i="42" s="1"/>
  <c r="F13" i="52"/>
  <c r="J11" i="50" l="1"/>
  <c r="G12" i="50"/>
  <c r="G11" i="50"/>
  <c r="G23" i="50"/>
  <c r="H11" i="50"/>
  <c r="I11" i="50"/>
</calcChain>
</file>

<file path=xl/sharedStrings.xml><?xml version="1.0" encoding="utf-8"?>
<sst xmlns="http://schemas.openxmlformats.org/spreadsheetml/2006/main" count="280" uniqueCount="176">
  <si>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</si>
  <si>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</si>
  <si>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</si>
  <si>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</si>
  <si>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</si>
  <si>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</si>
  <si>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</si>
  <si>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</si>
  <si>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</si>
  <si>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</si>
  <si>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</si>
  <si>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</si>
  <si>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</si>
  <si>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</si>
  <si>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</si>
  <si>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</si>
  <si>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</si>
  <si>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</si>
  <si>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</si>
  <si>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</si>
  <si>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</si>
  <si>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</si>
  <si>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</si>
  <si>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</si>
  <si>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</si>
  <si>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</si>
  <si>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</si>
  <si>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</si>
  <si>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</si>
  <si>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>/հազար դրամ/</t>
  </si>
  <si>
    <t>հազար դրամ/</t>
  </si>
  <si>
    <t xml:space="preserve"> Բաժին</t>
  </si>
  <si>
    <t xml:space="preserve"> Խումբ</t>
  </si>
  <si>
    <t xml:space="preserve"> Դաս</t>
  </si>
  <si>
    <t xml:space="preserve"> 01</t>
  </si>
  <si>
    <t>այդ թվում՝</t>
  </si>
  <si>
    <t>Միջոցառման նկարագրությունը՝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</si>
  <si>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</si>
  <si>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</si>
  <si>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</si>
  <si>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</si>
  <si>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</si>
  <si>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</si>
  <si>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</si>
  <si>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</si>
  <si>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</si>
  <si>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</si>
  <si>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</si>
  <si>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</si>
  <si>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</si>
  <si>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</si>
  <si>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</si>
  <si>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</si>
  <si>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Ծրագրի անվանումը՝</t>
  </si>
  <si>
    <t>Ծրագրի նպատակը՝</t>
  </si>
  <si>
    <t>Վերջնական արդյունքի նկարագրությունը՝</t>
  </si>
  <si>
    <t>Տարի</t>
  </si>
  <si>
    <t>05</t>
  </si>
  <si>
    <t>ՀՀ տարածքային կառավարման և ենթակառուցվածքների նախարարություն</t>
  </si>
  <si>
    <t>Ծրագրային դասիչը</t>
  </si>
  <si>
    <t>Ցուցանիշների փոփոխությունը (ավելացումները նշված են դրական նշանով)</t>
  </si>
  <si>
    <t>Ծրագիր</t>
  </si>
  <si>
    <t>Միջոցառում</t>
  </si>
  <si>
    <t>Ընդամենը</t>
  </si>
  <si>
    <t>այդ թվում`</t>
  </si>
  <si>
    <t>Ինն ամիս</t>
  </si>
  <si>
    <t>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</si>
  <si>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</si>
  <si>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</si>
  <si>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>1157</t>
  </si>
  <si>
    <t>ՀԱՅԱՍՏԱՆԻ ՀԱՆՐԱՊԵՏՈՒԹՅԱՆ</t>
  </si>
  <si>
    <t>ՎԱՐՉԱՊԵՏԻ  ԱՇԽԱՏԱԿԱԶՄԻ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</si>
  <si>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</si>
  <si>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</si>
  <si>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</si>
  <si>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                                                       Ա. ՀԱՐՈՒԹՅՈՒՆՅԱՆ</t>
  </si>
  <si>
    <t xml:space="preserve">                                                                     Ա. ՀԱՐՈՒԹՅՈՒՆՅԱՆ</t>
  </si>
  <si>
    <t xml:space="preserve"> Տրանսպորտ</t>
  </si>
  <si>
    <t xml:space="preserve"> ՏՆՏԵՍԱԿԱՆ ՀԱՐԱԲԵՐՈՒԹՅՈՒՆՆԵՐ</t>
  </si>
  <si>
    <t>04</t>
  </si>
  <si>
    <t xml:space="preserve"> Խողովակաշարային և այլ տրանսպորտ</t>
  </si>
  <si>
    <t xml:space="preserve"> Երևանի մետրոպոլիտենի ենթակառուցվածքների նորոգում</t>
  </si>
  <si>
    <t xml:space="preserve"> Հանրության կողմից անմիջականորեն օգտագործվող ակտիվների հետ կապված միջոցառումներ</t>
  </si>
  <si>
    <t xml:space="preserve"> Մասնագիտացված միավոր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</si>
  <si>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</si>
  <si>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</si>
  <si>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</si>
  <si>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</si>
  <si>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</si>
  <si>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</si>
  <si>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</si>
  <si>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</si>
  <si>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ՀՀ ՏԱՐԱԾՔԱՅԻՆ ԿԱՌԱՎԱՐՄԱՆ ԵՎ ԵՆԹԱԿԱՌՈՒՑՎԱԾՔՆԵՐԻ ՆԱԽԱՐԱՐՈՒԹՅՈՒՆ</t>
  </si>
  <si>
    <t xml:space="preserve"> Ա. ՀԱՐՈՒԹՅՈՒՆՅԱՆ</t>
  </si>
  <si>
    <t xml:space="preserve"> ՈՉ ՖԻՆԱՆՍԱԿԱՆ ԱԿՏԻՎՆԵՐԻ ԳԾՈՎ ԾԱԽՍԵՐ</t>
  </si>
  <si>
    <t xml:space="preserve"> ՀԻՄՆԱԿԱՆ ՄԻՋՈՑՆԵՐ</t>
  </si>
  <si>
    <t xml:space="preserve"> ՀԱՅԱՍՏԱՆԻ ՀԱՆՐԱՊԵՏՈՒԹՅԱՆ</t>
  </si>
  <si>
    <t xml:space="preserve">    ՎԱՐՉԱՊԵՏԻ ԱՇԽԱՏԱԿԱԶՄԻ</t>
  </si>
  <si>
    <t>Ա. ՀԱՐՈՒԹՅՈՒՆՅԱՆ</t>
  </si>
  <si>
    <t>Ծառայությունների մատուցում</t>
  </si>
  <si>
    <t>Երևանի մետրոպոլիտենի ենթակառուցվածքների նորոգում</t>
  </si>
  <si>
    <t>Հավելված N 6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</si>
  <si>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</si>
  <si>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</si>
  <si>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</si>
  <si>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</si>
  <si>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</si>
  <si>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</si>
  <si>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</si>
  <si>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04</t>
  </si>
  <si>
    <t>Խումբ N 05</t>
  </si>
  <si>
    <t>Դաս N 05</t>
  </si>
  <si>
    <t xml:space="preserve">  Խողովակաշարային և այլ տրանսպորտ</t>
  </si>
  <si>
    <t>1157-21001</t>
  </si>
  <si>
    <t xml:space="preserve"> </t>
  </si>
  <si>
    <t>ԲՄ</t>
  </si>
  <si>
    <t>ՄԵՔԵՆԱՆԵՐ ԵՎ ՍԱՐՔԱՎՈՐՈՒՄՆԵՐ</t>
  </si>
  <si>
    <t xml:space="preserve"> - Այլ մեքենաներ և սարքավորումներ</t>
  </si>
  <si>
    <t xml:space="preserve"> ՄԱՍ I.  ԱՊՐԱՆՔՆԵՐ</t>
  </si>
  <si>
    <t xml:space="preserve">ՀՀ կառավարություն    </t>
  </si>
  <si>
    <t>հատ</t>
  </si>
  <si>
    <t>վագոնների պահեստամասեր</t>
  </si>
  <si>
    <t>ՀԱՅԱՍՏԱՆԻ ՀԱՆՐԱՊԵՏՈՒԹՅԱՆ ԿԱՌԱՎԱՐՈՒԹՅԱՆ 2022 ԹՎԱԿԱՆԻ ԴԵԿՏԵՄԲԵՐԻ 29-Ի N 2111-Ն ՈՐՈՇՄԱՆ N 5 ՀԱՎԵԼՎԱԾԻ N 2 ԱՂՅՈՒՍԱԿԻ ՑՈՒՑԱՆԻՇՆԵՐՈՒՄ ԿԱՏԱՐՎՈՂ ԼՐԱՑՈՒՄՆԵՐԸ</t>
  </si>
  <si>
    <t xml:space="preserve">ՀՀ կառավարության  2023 թվականի </t>
  </si>
  <si>
    <t xml:space="preserve">ՀԱՅԱՍՏԱՆԻ ՀԱՆՐԱՊԵՏՈՒԹՅԱՆ ԿԱՌԱՎԱՐՈՒԹՅԱՆ 2022 ԹՎԱԿԱՆԻ ԴԵԿՏԵՄԲԵՐԻ 29-Ի N 2111-Ն ՈՐՈՇՄԱՆ NN 3 ԵՎ 4 ՀԱՎԵԼՎԱԾՆԵՐՈՒՄ ԿԱՏԱՐՎՈՂ ՓՈՓՈԽՈՒԹՅՈՒՆՆԵՐԸ ԵՎ ԼՐԱՑՈՒՄՆԵՐԸ  </t>
  </si>
  <si>
    <t>NN</t>
  </si>
  <si>
    <t>Պայմանագրի ծածկագիրը</t>
  </si>
  <si>
    <t>Պայմանագրի կնքման ամսաթիվը</t>
  </si>
  <si>
    <t>Ա.ՀԱՐՈՒԹՅՈՒՆՅԱՆ</t>
  </si>
  <si>
    <t>Հավելված N 7</t>
  </si>
  <si>
    <t>N ԵՄ-ԲՄԱՊՁԲ-22/13-1</t>
  </si>
  <si>
    <t xml:space="preserve"> ՀԱՅԱՍՏԱՆԻ ՀԱՆՐԱՊԵՏՈՒԹՅԱՆ ԿԱՌԱՎԱՐՈՒԹՅԱՆ 2022 ԹՎԱԿԱՆԻ ԴԵԿՏԵՄԲԵՐԻ 29-Ի N 2111-Ն ՈՐՈՇՄԱՆ N 9 ՀԱՎԵԼՎԱԾԻ N 9.47 ԵՎ N 9.1 ՀԱՎԵԼՎԱԾԻ N 9. 1.58 ԱՂՅՈՒՍԱԿՆԵՐՈՒՄ ԿԱՏԱՐՎՈՂ ՓՈՓՈԽՈՒԹՅՈՒՆՆԵՐԸ </t>
  </si>
  <si>
    <t>Թունելային հզոր օդափոխիչներ d=2400մմ հատ</t>
  </si>
  <si>
    <t>Թունելային հզոր օդափոխիչներ d=2000մմ  հատ</t>
  </si>
  <si>
    <t>Կայարանային համալիրներում և թունելներում խոնավության նվազեցում, տոկոս</t>
  </si>
  <si>
    <t>Առաջին կիսամյակ</t>
  </si>
  <si>
    <t>Առաջին       եռամսյակ</t>
  </si>
  <si>
    <t>Գործառական դասիչը</t>
  </si>
  <si>
    <t>Աղյուսակ 1</t>
  </si>
  <si>
    <t>Աղյուսակ 2</t>
  </si>
  <si>
    <t xml:space="preserve">ՀՀ կառավարության 2023 թվականի </t>
  </si>
  <si>
    <t>Ցուցանիշների փոփոխությունը (նվազեցումները նշված են փակագծերում)</t>
  </si>
  <si>
    <t>27.05.2022թ.</t>
  </si>
  <si>
    <t xml:space="preserve">ՀԱՅԱՍՏԱՆԻ ՀԱՆՐԱՊԵՏՈՒԹՅԱՆ ԿԱՌԱՎԱՐՈՒԹՅԱՆ 2022 ԹՎԱԿԱՆԻ ԴԵԿՏԵՄԲԵՐԻ 29-Ի N 2111-Ն ՈՐՈՇՄԱՆ NN 9 ԵՎ 9.1 ՀԱՎԵԼՎԱԾՆԵՐԻ NN 9.7 ԵՎ 9.1.7 ԱՂՅՈՒՍԱԿՆԵՐՈՒՄ ԿԱՏԱՐՎՈՂ ՓՈՓՈԽՈՒԹՅՈՒՆՆԵՐԸ ԵՎ ԼՐԱՑՈՒՄՆԵՐԸ  </t>
  </si>
  <si>
    <t>Հավելված N 4</t>
  </si>
  <si>
    <t>Հավելված N 3</t>
  </si>
  <si>
    <t>Հավելված N 2</t>
  </si>
  <si>
    <t>Հավելված N 1</t>
  </si>
  <si>
    <t>21001</t>
  </si>
  <si>
    <t xml:space="preserve">                                                                                                                       Հավելված հ.5</t>
  </si>
  <si>
    <t xml:space="preserve">                                                                                         ՀՀ կառավարության  2023 թվականի </t>
  </si>
  <si>
    <t xml:space="preserve">                                                                                            ______________ ի    ___Ն որոշման</t>
  </si>
  <si>
    <t xml:space="preserve">ՀԱՅԱՍՏԱՆԻ ՀԱՆՐԱՊԵՏՈՒԹՅԱՆ ԿԱՌԱՎԱՐՈՒԹՅԱՆ 2022 ԹՎԱԿԱՆԻ ԴԵԿՏԵՄԲԵՐԻ 29-Ի N 2111-Ն ՈՐՈՇՄԱՆ
N 8 ՀԱՎԵԼՎԱԾՆԵՐՈՒՄ ԿԱՏԱՐՎՈՂ ՓՈՓՈԽՈՒԹՅՈՒՆՆԵՐԸ ԵՎ ԼՐԱՑՈՒՄՆԵՐԸ
</t>
  </si>
  <si>
    <t>Հազ. դրամ</t>
  </si>
  <si>
    <t xml:space="preserve"> Գործառական դասիչը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</si>
  <si>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</si>
  <si>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 xml:space="preserve"> Գումարը  (հազար դրամ)</t>
  </si>
  <si>
    <t xml:space="preserve"> 04</t>
  </si>
  <si>
    <t xml:space="preserve"> 1157</t>
  </si>
  <si>
    <t xml:space="preserve"> Քաղաքային զարգացում</t>
  </si>
  <si>
    <t xml:space="preserve"> 05</t>
  </si>
  <si>
    <t>Հավելված N 8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</si>
  <si>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</si>
  <si>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</si>
  <si>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</si>
  <si>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Ց Ա Ն Կ
 «ԿԱՐԵՆ ԴԵՄԻՐՃՅԱՆԻ ԱՆՎԱՆ ԵՐԵՎԱՆԻ ՄԵՏՐՈՊՈԼԻՏԵՆ» ՓԲԸ-Ի ԿՈՂՄԻՑ 2022 ԹՎԱԿԱՆԻ ԸՆԹԱՑՔՈՒՄ «ԳՆՈՒՄՆԵՐԻ ՄԱՍԻՆ» ՕՐԵՆՔԻ 15-ՐԴ ՀՈԴՎԱԾԻ 6-ՐԴ ՄԱՍԻ ՀԻՄԱՆ ՎՐԱ ԿԱԶՄԱԿԵՐՊՎԱԾ ԱՊՐԱՆՔՆԵՐԻ ԳՆՄԱՆ ԳՈՐԾԸՆԹԱՑՆԵՐԻ ԱՐԴՅՈՒՆՔՈՒՄ ԿՆՔՎԱԾ ՊԱՅՄԱՆԱԳՐԵՐԻ
</t>
  </si>
  <si>
    <t>ՀԱՅԱՍՏԱՆԻ ՀԱՆՐԱՊԵՏՈՒԹՅԱՆ                                                                   ՎԱՐՉԱՊԵՏԻ ԱՇԽԱՏԱԿԱԶՄԻ                                                                           ՂԵԿԱՎԱՐ`</t>
  </si>
  <si>
    <t xml:space="preserve">                 ՂԵԿԱՎԱՐ`</t>
  </si>
  <si>
    <t xml:space="preserve"> ՂԵԿԱՎԱՐ`</t>
  </si>
  <si>
    <t xml:space="preserve">              ՂԵԿԱՎԱՐ`</t>
  </si>
  <si>
    <t>ՂԵԿԱՎԱՐ`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</si>
  <si>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</si>
  <si>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 xml:space="preserve">«ՀԱՅԱՍՏԱՆԻ ՀԱՆՐԱՊԵՏՈՒԹՅԱՆ 2023 ԹՎԱԿԱՆԻ ՊԵՏԱԿԱՆ ԲՅՈՒՋԵԻ ՄԱՍԻՆ» ՕՐԵՆՔԻ N 1 ՀԱՎԵԼՎԱԾԻ N 2 ԱՂՅՈՒՍԱԿՈՒՄ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</si>
  <si>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>«ՀԱՅԱՍՏԱՆԻ ՀԱՆՐԱՊԵՏՈՒԹՅԱՆ 2023 ԹՎԱԿԱՆԻ ՊԵՏԱԿԱՆ ԲՅՈՒՋԵԻ ՄԱՍԻՆ» ՕՐԵՆՔԻ N 1 ՀԱՎԵԼՎԱԾԻ N 3 ԱՂՅՈՒՍԱԿՈՒՄ ԿԱՏԱՐՎՈՂ ԼՐԱՑՈՒՄՆԵՐԸ</t>
  </si>
  <si>
    <t>Oդափոխիչներ</t>
  </si>
  <si>
    <t>ՀԱՅԱՍՏԱՆԻ ՀԱՆՐԱՊԵՏՈՒԹՅԱՆ ԿԱՌԱՎԱՐՈՒԹՅԱՆ 2022 ԹՎԱԿԱՆԻ ԴԵԿՏԵՄԲԵՐԻ 29-Ի N 2111-Ն ՈՐՈՇՄԱՆ N 10 ՀԱՎԵԼՎԱԾՈՒՄ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</si>
</sst>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* #,##0.00_);_(* \(#,##0.00\);_(* &quot;-&quot;??_);_(@_)"/>
    <numFmt numFmtId="165" formatCode="0.0"/>
    <numFmt numFmtId="166" formatCode="_-* #,##0.00_р_._-;\-* #,##0.00_р_._-;_-* &quot;-&quot;??_р_._-;_-@_-"/>
    <numFmt numFmtId="167" formatCode="0.0_);\(0.0\)"/>
    <numFmt numFmtId="168" formatCode="##,##0.0;\(##,##0.0\);\-"/>
    <numFmt numFmtId="169" formatCode="#,##0.0_);\(#,##0.0\)"/>
    <numFmt numFmtId="170" formatCode="0.00_);\(0.00\)"/>
    <numFmt numFmtId="171" formatCode="#,##0.0;[Red]#,##0.0"/>
    <numFmt numFmtId="172" formatCode="_(* #,##0.0_);_(* \(#,##0.0\);_(* &quot;-&quot;??_);_(@_)"/>
    <numFmt numFmtId="173" formatCode="#,##0.0"/>
    <numFmt numFmtId="174" formatCode="##,##0;\(##,##0\);\-"/>
    <numFmt numFmtId="175" formatCode="_(* #,##0.0_);_(* \(#,##0.0\);_(* &quot;-&quot;?_);_(@_)"/>
  </numFmts>
  <fonts count="4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sz val="8"/>
      <name val="Calibri"/>
      <family val="2"/>
      <charset val="1"/>
      <scheme val="minor"/>
    </font>
    <font>
      <sz val="12"/>
      <color indexed="8"/>
      <name val="GHEA Grapalat"/>
      <family val="3"/>
    </font>
    <font>
      <i/>
      <sz val="12"/>
      <name val="GHEA Grapalat"/>
      <family val="3"/>
    </font>
    <font>
      <u/>
      <sz val="12"/>
      <name val="GHEA Grapalat"/>
      <family val="3"/>
    </font>
    <font>
      <i/>
      <sz val="12"/>
      <color theme="1"/>
      <name val="GHEA Grapalat"/>
      <family val="3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u/>
      <sz val="12"/>
      <name val="GHEA Grapalat"/>
      <family val="3"/>
    </font>
    <font>
      <b/>
      <sz val="13"/>
      <name val="GHEA Grapalat"/>
      <family val="3"/>
    </font>
    <font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2"/>
      <name val="Calibri"/>
      <family val="2"/>
      <charset val="1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1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0" fillId="0" borderId="0"/>
    <xf numFmtId="166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4" fillId="0" borderId="0">
      <alignment horizontal="left" vertical="top" wrapText="1"/>
    </xf>
    <xf numFmtId="168" fontId="14" fillId="0" borderId="0" applyFill="0" applyBorder="0" applyProtection="0">
      <alignment horizontal="right" vertical="top"/>
    </xf>
    <xf numFmtId="0" fontId="1" fillId="0" borderId="0"/>
    <xf numFmtId="0" fontId="6" fillId="0" borderId="0"/>
    <xf numFmtId="0" fontId="10" fillId="0" borderId="0"/>
    <xf numFmtId="164" fontId="6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1" fillId="0" borderId="0"/>
    <xf numFmtId="0" fontId="10" fillId="0" borderId="0"/>
    <xf numFmtId="0" fontId="24" fillId="4" borderId="0" applyNumberFormat="0" applyBorder="0" applyAlignment="0" applyProtection="0"/>
    <xf numFmtId="0" fontId="12" fillId="0" borderId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9" borderId="0" applyNumberFormat="0" applyBorder="0" applyAlignment="0" applyProtection="0"/>
    <xf numFmtId="0" fontId="23" fillId="8" borderId="0" applyNumberFormat="0" applyBorder="0" applyAlignment="0" applyProtection="0"/>
    <xf numFmtId="0" fontId="23" fillId="14" borderId="0" applyNumberFormat="0" applyBorder="0" applyAlignment="0" applyProtection="0"/>
    <xf numFmtId="0" fontId="23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5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8" borderId="0" applyNumberFormat="0" applyBorder="0" applyAlignment="0" applyProtection="0"/>
    <xf numFmtId="0" fontId="25" fillId="11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10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6" fillId="6" borderId="0" applyNumberFormat="0" applyBorder="0" applyAlignment="0" applyProtection="0"/>
    <xf numFmtId="0" fontId="27" fillId="23" borderId="24" applyNumberFormat="0" applyAlignment="0" applyProtection="0"/>
    <xf numFmtId="0" fontId="28" fillId="24" borderId="25" applyNumberFormat="0" applyAlignment="0" applyProtection="0"/>
    <xf numFmtId="164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7" borderId="0" applyNumberFormat="0" applyBorder="0" applyAlignment="0" applyProtection="0"/>
    <xf numFmtId="0" fontId="31" fillId="0" borderId="26" applyNumberFormat="0" applyFill="0" applyAlignment="0" applyProtection="0"/>
    <xf numFmtId="0" fontId="32" fillId="0" borderId="27" applyNumberFormat="0" applyFill="0" applyAlignment="0" applyProtection="0"/>
    <xf numFmtId="0" fontId="33" fillId="0" borderId="28" applyNumberFormat="0" applyFill="0" applyAlignment="0" applyProtection="0"/>
    <xf numFmtId="0" fontId="33" fillId="0" borderId="0" applyNumberFormat="0" applyFill="0" applyBorder="0" applyAlignment="0" applyProtection="0"/>
    <xf numFmtId="0" fontId="34" fillId="13" borderId="24" applyNumberFormat="0" applyAlignment="0" applyProtection="0"/>
    <xf numFmtId="0" fontId="35" fillId="0" borderId="29" applyNumberFormat="0" applyFill="0" applyAlignment="0" applyProtection="0"/>
    <xf numFmtId="0" fontId="36" fillId="25" borderId="0" applyNumberFormat="0" applyBorder="0" applyAlignment="0" applyProtection="0"/>
    <xf numFmtId="1" fontId="42" fillId="0" borderId="0"/>
    <xf numFmtId="1" fontId="42" fillId="0" borderId="0"/>
    <xf numFmtId="1" fontId="42" fillId="0" borderId="0"/>
    <xf numFmtId="0" fontId="1" fillId="0" borderId="0"/>
    <xf numFmtId="0" fontId="6" fillId="0" borderId="0"/>
    <xf numFmtId="0" fontId="6" fillId="0" borderId="0"/>
    <xf numFmtId="0" fontId="10" fillId="26" borderId="30" applyNumberFormat="0" applyFont="0" applyAlignment="0" applyProtection="0"/>
    <xf numFmtId="0" fontId="37" fillId="23" borderId="31" applyNumberFormat="0" applyAlignment="0" applyProtection="0"/>
    <xf numFmtId="0" fontId="41" fillId="0" borderId="0"/>
    <xf numFmtId="0" fontId="41" fillId="0" borderId="0"/>
    <xf numFmtId="0" fontId="41" fillId="0" borderId="0"/>
    <xf numFmtId="0" fontId="38" fillId="0" borderId="0" applyNumberFormat="0" applyFill="0" applyBorder="0" applyAlignment="0" applyProtection="0"/>
    <xf numFmtId="0" fontId="39" fillId="0" borderId="32" applyNumberFormat="0" applyFill="0" applyAlignment="0" applyProtection="0"/>
    <xf numFmtId="0" fontId="40" fillId="0" borderId="0" applyNumberFormat="0" applyFill="0" applyBorder="0" applyAlignment="0" applyProtection="0"/>
    <xf numFmtId="0" fontId="11" fillId="0" borderId="0"/>
    <xf numFmtId="1" fontId="42" fillId="0" borderId="0"/>
    <xf numFmtId="0" fontId="4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8" fillId="0" borderId="0"/>
    <xf numFmtId="164" fontId="8" fillId="0" borderId="0" applyFont="0" applyFill="0" applyBorder="0" applyAlignment="0" applyProtection="0"/>
    <xf numFmtId="0" fontId="14" fillId="0" borderId="0">
      <alignment horizontal="left" vertical="top" wrapText="1"/>
    </xf>
    <xf numFmtId="0" fontId="1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276">
    <xf numFmtId="0" fontId="0" fillId="0" borderId="0" xfId="0"/>
    <xf numFmtId="0" fontId="17" fillId="0" borderId="0" xfId="0" applyFont="1" applyAlignment="1">
      <alignment horizontal="left" vertical="top"/>
    </xf>
    <xf numFmtId="0" fontId="17" fillId="2" borderId="21" xfId="0" applyFont="1" applyFill="1" applyBorder="1" applyAlignment="1">
      <alignment horizontal="center" vertical="center" wrapText="1"/>
    </xf>
    <xf numFmtId="0" fontId="17" fillId="2" borderId="0" xfId="20" applyFont="1" applyFill="1" applyAlignment="1">
      <alignment vertical="center" wrapText="1"/>
    </xf>
    <xf numFmtId="0" fontId="17" fillId="2" borderId="0" xfId="20" applyFont="1" applyFill="1" applyAlignment="1">
      <alignment horizontal="left" vertical="top" wrapText="1"/>
    </xf>
    <xf numFmtId="0" fontId="17" fillId="0" borderId="0" xfId="0" applyFont="1"/>
    <xf numFmtId="0" fontId="17" fillId="0" borderId="0" xfId="0" applyFont="1" applyAlignment="1">
      <alignment horizontal="center"/>
    </xf>
    <xf numFmtId="0" fontId="17" fillId="2" borderId="0" xfId="20" applyFont="1" applyFill="1" applyAlignment="1">
      <alignment horizontal="right" vertical="top" wrapText="1"/>
    </xf>
    <xf numFmtId="0" fontId="17" fillId="2" borderId="0" xfId="14" applyFont="1" applyFill="1" applyAlignment="1">
      <alignment horizontal="right" vertical="center" wrapText="1"/>
    </xf>
    <xf numFmtId="0" fontId="16" fillId="0" borderId="0" xfId="0" applyFont="1"/>
    <xf numFmtId="0" fontId="16" fillId="0" borderId="0" xfId="0" applyFont="1" applyAlignment="1">
      <alignment horizontal="right"/>
    </xf>
    <xf numFmtId="0" fontId="16" fillId="0" borderId="0" xfId="0" applyFont="1" applyAlignment="1">
      <alignment horizontal="left" vertical="top" wrapText="1"/>
    </xf>
    <xf numFmtId="165" fontId="17" fillId="0" borderId="0" xfId="0" applyNumberFormat="1" applyFont="1"/>
    <xf numFmtId="0" fontId="16" fillId="0" borderId="21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top"/>
    </xf>
    <xf numFmtId="169" fontId="17" fillId="0" borderId="0" xfId="0" applyNumberFormat="1" applyFont="1" applyAlignment="1">
      <alignment horizontal="center" vertical="center"/>
    </xf>
    <xf numFmtId="173" fontId="17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top"/>
    </xf>
    <xf numFmtId="171" fontId="17" fillId="0" borderId="7" xfId="15" applyNumberFormat="1" applyFont="1" applyFill="1" applyBorder="1" applyAlignment="1">
      <alignment horizontal="center" vertical="center"/>
    </xf>
    <xf numFmtId="171" fontId="17" fillId="0" borderId="21" xfId="15" applyNumberFormat="1" applyFont="1" applyFill="1" applyBorder="1" applyAlignment="1">
      <alignment horizontal="center" vertical="center"/>
    </xf>
    <xf numFmtId="171" fontId="17" fillId="0" borderId="0" xfId="15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left" vertical="center" wrapText="1"/>
    </xf>
    <xf numFmtId="169" fontId="17" fillId="0" borderId="7" xfId="8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170" fontId="17" fillId="0" borderId="7" xfId="8" applyNumberFormat="1" applyFont="1" applyFill="1" applyBorder="1" applyAlignment="1">
      <alignment horizontal="center" vertical="center" wrapText="1"/>
    </xf>
    <xf numFmtId="170" fontId="17" fillId="0" borderId="21" xfId="8" applyNumberFormat="1" applyFont="1" applyFill="1" applyBorder="1" applyAlignment="1">
      <alignment horizontal="center" vertical="center" wrapText="1"/>
    </xf>
    <xf numFmtId="169" fontId="17" fillId="0" borderId="21" xfId="8" applyNumberFormat="1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17" fillId="0" borderId="0" xfId="14" applyFont="1">
      <alignment horizontal="left" vertical="top" wrapText="1"/>
    </xf>
    <xf numFmtId="0" fontId="17" fillId="0" borderId="6" xfId="14" applyFont="1" applyBorder="1">
      <alignment horizontal="left" vertical="top" wrapText="1"/>
    </xf>
    <xf numFmtId="170" fontId="17" fillId="0" borderId="7" xfId="14" applyNumberFormat="1" applyFont="1" applyBorder="1" applyAlignment="1">
      <alignment horizontal="center" vertical="center" wrapText="1"/>
    </xf>
    <xf numFmtId="170" fontId="17" fillId="0" borderId="21" xfId="14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left" vertical="top" wrapText="1"/>
    </xf>
    <xf numFmtId="0" fontId="16" fillId="0" borderId="12" xfId="0" applyFont="1" applyBorder="1" applyAlignment="1">
      <alignment vertical="top" wrapText="1"/>
    </xf>
    <xf numFmtId="49" fontId="17" fillId="0" borderId="0" xfId="14" applyNumberFormat="1" applyFont="1" applyAlignment="1">
      <alignment horizontal="center" vertical="top" wrapText="1"/>
    </xf>
    <xf numFmtId="0" fontId="17" fillId="0" borderId="0" xfId="14" applyFont="1" applyAlignment="1">
      <alignment horizontal="center" vertical="top"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6" fillId="0" borderId="22" xfId="0" applyFont="1" applyBorder="1" applyAlignment="1">
      <alignment horizontal="left" vertical="top" wrapText="1"/>
    </xf>
    <xf numFmtId="0" fontId="17" fillId="0" borderId="21" xfId="14" applyFont="1" applyBorder="1" applyAlignment="1">
      <alignment vertical="top" wrapText="1"/>
    </xf>
    <xf numFmtId="49" fontId="17" fillId="0" borderId="21" xfId="14" applyNumberFormat="1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6" fillId="0" borderId="21" xfId="0" applyFont="1" applyBorder="1" applyAlignment="1">
      <alignment horizontal="center" vertical="center" wrapText="1"/>
    </xf>
    <xf numFmtId="0" fontId="17" fillId="0" borderId="21" xfId="0" applyFont="1" applyBorder="1" applyAlignment="1">
      <alignment vertical="top" wrapText="1"/>
    </xf>
    <xf numFmtId="0" fontId="19" fillId="0" borderId="21" xfId="0" applyFont="1" applyBorder="1" applyAlignment="1">
      <alignment vertical="top" wrapText="1"/>
    </xf>
    <xf numFmtId="0" fontId="16" fillId="0" borderId="21" xfId="0" applyFont="1" applyBorder="1" applyAlignment="1">
      <alignment vertical="top" wrapText="1"/>
    </xf>
    <xf numFmtId="0" fontId="19" fillId="0" borderId="21" xfId="0" applyFont="1" applyBorder="1" applyAlignment="1">
      <alignment horizontal="center" vertical="top" wrapText="1"/>
    </xf>
    <xf numFmtId="0" fontId="19" fillId="0" borderId="21" xfId="0" applyFont="1" applyBorder="1" applyAlignment="1">
      <alignment horizontal="left" vertical="center" wrapText="1"/>
    </xf>
    <xf numFmtId="0" fontId="17" fillId="0" borderId="0" xfId="11" applyFont="1"/>
    <xf numFmtId="0" fontId="17" fillId="0" borderId="0" xfId="14" applyFont="1" applyAlignment="1">
      <alignment vertical="center" wrapText="1"/>
    </xf>
    <xf numFmtId="0" fontId="17" fillId="0" borderId="0" xfId="11" applyFont="1" applyAlignment="1">
      <alignment horizontal="center" vertical="center" wrapText="1"/>
    </xf>
    <xf numFmtId="0" fontId="16" fillId="0" borderId="7" xfId="11" applyFont="1" applyBorder="1" applyAlignment="1">
      <alignment horizontal="center" vertical="center" wrapText="1"/>
    </xf>
    <xf numFmtId="0" fontId="16" fillId="0" borderId="7" xfId="11" applyFont="1" applyBorder="1" applyAlignment="1">
      <alignment horizontal="left"/>
    </xf>
    <xf numFmtId="0" fontId="17" fillId="0" borderId="4" xfId="11" applyFont="1" applyBorder="1" applyAlignment="1">
      <alignment horizontal="left" vertical="center" wrapText="1"/>
    </xf>
    <xf numFmtId="49" fontId="17" fillId="0" borderId="7" xfId="11" applyNumberFormat="1" applyFont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left" vertical="center" wrapText="1"/>
    </xf>
    <xf numFmtId="49" fontId="17" fillId="0" borderId="0" xfId="11" applyNumberFormat="1" applyFont="1" applyAlignment="1">
      <alignment horizontal="center" vertical="center" wrapText="1"/>
    </xf>
    <xf numFmtId="0" fontId="17" fillId="0" borderId="0" xfId="11" applyFont="1" applyAlignment="1">
      <alignment horizontal="left" vertical="center" wrapText="1"/>
    </xf>
    <xf numFmtId="0" fontId="17" fillId="0" borderId="0" xfId="11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73" fontId="17" fillId="0" borderId="0" xfId="0" applyNumberFormat="1" applyFont="1" applyAlignment="1">
      <alignment vertical="center" wrapText="1"/>
    </xf>
    <xf numFmtId="173" fontId="17" fillId="0" borderId="0" xfId="0" applyNumberFormat="1" applyFont="1" applyAlignment="1">
      <alignment vertical="center"/>
    </xf>
    <xf numFmtId="49" fontId="17" fillId="0" borderId="0" xfId="0" applyNumberFormat="1" applyFont="1" applyAlignment="1">
      <alignment horizontal="center" vertical="center" wrapText="1"/>
    </xf>
    <xf numFmtId="173" fontId="17" fillId="0" borderId="0" xfId="0" applyNumberFormat="1" applyFont="1" applyAlignment="1">
      <alignment horizontal="center" vertical="center" wrapText="1"/>
    </xf>
    <xf numFmtId="173" fontId="17" fillId="0" borderId="9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vertical="center" textRotation="90" wrapText="1"/>
    </xf>
    <xf numFmtId="49" fontId="17" fillId="0" borderId="15" xfId="0" applyNumberFormat="1" applyFont="1" applyBorder="1" applyAlignment="1">
      <alignment horizontal="center" vertical="center" textRotation="90" wrapText="1"/>
    </xf>
    <xf numFmtId="0" fontId="17" fillId="0" borderId="15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173" fontId="17" fillId="0" borderId="15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left" vertical="center" wrapText="1"/>
    </xf>
    <xf numFmtId="174" fontId="17" fillId="2" borderId="21" xfId="15" applyNumberFormat="1" applyFont="1" applyFill="1" applyBorder="1" applyAlignment="1">
      <alignment horizontal="center" vertical="center"/>
    </xf>
    <xf numFmtId="0" fontId="17" fillId="2" borderId="21" xfId="14" applyFont="1" applyFill="1" applyBorder="1" applyAlignment="1">
      <alignment horizontal="center" vertical="center" wrapText="1"/>
    </xf>
    <xf numFmtId="0" fontId="17" fillId="3" borderId="21" xfId="0" applyFont="1" applyFill="1" applyBorder="1" applyAlignment="1">
      <alignment horizontal="center" vertical="center" wrapText="1"/>
    </xf>
    <xf numFmtId="0" fontId="17" fillId="3" borderId="21" xfId="0" applyFont="1" applyFill="1" applyBorder="1" applyAlignment="1">
      <alignment horizontal="center" vertical="center"/>
    </xf>
    <xf numFmtId="0" fontId="17" fillId="3" borderId="20" xfId="0" applyFont="1" applyFill="1" applyBorder="1" applyAlignment="1">
      <alignment horizontal="center" vertical="center" wrapText="1"/>
    </xf>
    <xf numFmtId="173" fontId="17" fillId="0" borderId="0" xfId="0" applyNumberFormat="1" applyFont="1"/>
    <xf numFmtId="0" fontId="17" fillId="2" borderId="0" xfId="0" applyFont="1" applyFill="1"/>
    <xf numFmtId="0" fontId="17" fillId="0" borderId="21" xfId="0" applyFont="1" applyBorder="1" applyAlignment="1">
      <alignment horizontal="center" vertical="center" wrapText="1"/>
    </xf>
    <xf numFmtId="169" fontId="17" fillId="0" borderId="22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17" fillId="2" borderId="17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center"/>
    </xf>
    <xf numFmtId="37" fontId="17" fillId="2" borderId="21" xfId="0" applyNumberFormat="1" applyFont="1" applyFill="1" applyBorder="1" applyAlignment="1">
      <alignment horizontal="center" vertical="center" wrapText="1"/>
    </xf>
    <xf numFmtId="174" fontId="17" fillId="2" borderId="3" xfId="15" applyNumberFormat="1" applyFont="1" applyFill="1" applyBorder="1" applyAlignment="1">
      <alignment horizontal="center" vertical="center"/>
    </xf>
    <xf numFmtId="169" fontId="17" fillId="0" borderId="0" xfId="0" applyNumberFormat="1" applyFont="1"/>
    <xf numFmtId="0" fontId="16" fillId="0" borderId="1" xfId="0" applyFont="1" applyBorder="1" applyAlignment="1">
      <alignment vertical="top" wrapText="1"/>
    </xf>
    <xf numFmtId="167" fontId="17" fillId="0" borderId="0" xfId="11" applyNumberFormat="1" applyFont="1" applyAlignment="1">
      <alignment horizontal="center" vertical="center"/>
    </xf>
    <xf numFmtId="0" fontId="17" fillId="0" borderId="1" xfId="0" applyFont="1" applyBorder="1" applyAlignment="1">
      <alignment horizontal="left" vertical="top" wrapText="1"/>
    </xf>
    <xf numFmtId="0" fontId="17" fillId="0" borderId="15" xfId="0" applyFont="1" applyBorder="1" applyAlignment="1">
      <alignment vertical="center" wrapText="1"/>
    </xf>
    <xf numFmtId="0" fontId="17" fillId="0" borderId="15" xfId="0" applyFont="1" applyBorder="1" applyAlignment="1">
      <alignment horizontal="left" vertical="top" wrapText="1"/>
    </xf>
    <xf numFmtId="0" fontId="16" fillId="0" borderId="15" xfId="0" applyFont="1" applyBorder="1" applyAlignment="1">
      <alignment horizontal="center" vertical="top" wrapText="1"/>
    </xf>
    <xf numFmtId="0" fontId="16" fillId="0" borderId="15" xfId="0" applyFont="1" applyBorder="1" applyAlignment="1">
      <alignment vertical="top" wrapText="1"/>
    </xf>
    <xf numFmtId="0" fontId="16" fillId="0" borderId="15" xfId="0" applyFont="1" applyBorder="1"/>
    <xf numFmtId="0" fontId="16" fillId="0" borderId="15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center" wrapText="1"/>
    </xf>
    <xf numFmtId="174" fontId="17" fillId="0" borderId="21" xfId="15" applyNumberFormat="1" applyFont="1" applyFill="1" applyBorder="1" applyAlignment="1">
      <alignment horizontal="center" vertical="center"/>
    </xf>
    <xf numFmtId="174" fontId="17" fillId="0" borderId="16" xfId="15" applyNumberFormat="1" applyFont="1" applyFill="1" applyBorder="1" applyAlignment="1">
      <alignment horizontal="center" vertical="center"/>
    </xf>
    <xf numFmtId="173" fontId="17" fillId="0" borderId="2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6" fillId="0" borderId="10" xfId="0" applyFont="1" applyBorder="1" applyAlignment="1">
      <alignment wrapText="1"/>
    </xf>
    <xf numFmtId="0" fontId="16" fillId="0" borderId="7" xfId="0" applyFont="1" applyBorder="1" applyAlignment="1">
      <alignment vertical="top" wrapText="1"/>
    </xf>
    <xf numFmtId="0" fontId="22" fillId="0" borderId="7" xfId="0" applyFont="1" applyBorder="1" applyAlignment="1">
      <alignment horizontal="left" vertical="top" wrapText="1"/>
    </xf>
    <xf numFmtId="0" fontId="16" fillId="0" borderId="7" xfId="0" applyFont="1" applyBorder="1" applyAlignment="1">
      <alignment vertical="center" wrapText="1"/>
    </xf>
    <xf numFmtId="0" fontId="22" fillId="0" borderId="15" xfId="0" applyFont="1" applyBorder="1" applyAlignment="1">
      <alignment horizontal="left" vertical="top" wrapText="1"/>
    </xf>
    <xf numFmtId="0" fontId="16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horizontal="left" vertical="center" wrapText="1"/>
    </xf>
    <xf numFmtId="0" fontId="17" fillId="0" borderId="21" xfId="11" applyFont="1" applyBorder="1" applyAlignment="1">
      <alignment horizontal="center" vertical="center" wrapText="1"/>
    </xf>
    <xf numFmtId="0" fontId="16" fillId="0" borderId="21" xfId="0" applyFont="1" applyBorder="1"/>
    <xf numFmtId="2" fontId="16" fillId="0" borderId="15" xfId="0" applyNumberFormat="1" applyFont="1" applyBorder="1" applyAlignment="1">
      <alignment wrapText="1"/>
    </xf>
    <xf numFmtId="0" fontId="16" fillId="0" borderId="15" xfId="0" applyFont="1" applyBorder="1" applyAlignment="1">
      <alignment horizontal="left" vertical="center" wrapText="1"/>
    </xf>
    <xf numFmtId="169" fontId="17" fillId="0" borderId="15" xfId="8" applyNumberFormat="1" applyFont="1" applyFill="1" applyBorder="1" applyAlignment="1">
      <alignment horizontal="center" vertical="center" wrapText="1"/>
    </xf>
    <xf numFmtId="0" fontId="17" fillId="0" borderId="0" xfId="20" applyFont="1" applyAlignment="1">
      <alignment horizontal="left" vertical="top" wrapText="1"/>
    </xf>
    <xf numFmtId="0" fontId="17" fillId="0" borderId="0" xfId="20" applyFont="1" applyAlignment="1">
      <alignment horizontal="right" vertical="top" wrapText="1"/>
    </xf>
    <xf numFmtId="0" fontId="17" fillId="0" borderId="0" xfId="20" applyFont="1" applyAlignment="1">
      <alignment vertical="top" wrapText="1"/>
    </xf>
    <xf numFmtId="0" fontId="17" fillId="0" borderId="0" xfId="20" applyFont="1" applyAlignment="1">
      <alignment vertical="center" wrapText="1"/>
    </xf>
    <xf numFmtId="0" fontId="17" fillId="0" borderId="0" xfId="14" applyFont="1" applyAlignment="1">
      <alignment horizontal="right" vertical="center" wrapText="1"/>
    </xf>
    <xf numFmtId="0" fontId="13" fillId="0" borderId="0" xfId="0" applyFont="1" applyAlignment="1">
      <alignment wrapText="1"/>
    </xf>
    <xf numFmtId="0" fontId="17" fillId="0" borderId="21" xfId="0" applyFont="1" applyBorder="1" applyAlignment="1">
      <alignment horizontal="center" vertical="center"/>
    </xf>
    <xf numFmtId="175" fontId="17" fillId="0" borderId="0" xfId="0" applyNumberFormat="1" applyFont="1"/>
    <xf numFmtId="0" fontId="17" fillId="0" borderId="21" xfId="0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169" fontId="17" fillId="0" borderId="0" xfId="11" applyNumberFormat="1" applyFont="1" applyAlignment="1">
      <alignment horizontal="center" vertical="center" wrapText="1"/>
    </xf>
    <xf numFmtId="169" fontId="17" fillId="0" borderId="0" xfId="11" applyNumberFormat="1" applyFont="1"/>
    <xf numFmtId="169" fontId="17" fillId="0" borderId="0" xfId="8" applyNumberFormat="1" applyFont="1" applyBorder="1" applyAlignment="1">
      <alignment horizontal="right" wrapText="1"/>
    </xf>
    <xf numFmtId="169" fontId="16" fillId="0" borderId="0" xfId="0" applyNumberFormat="1" applyFont="1"/>
    <xf numFmtId="169" fontId="17" fillId="0" borderId="7" xfId="8" applyNumberFormat="1" applyFont="1" applyBorder="1" applyAlignment="1">
      <alignment horizontal="center" vertical="center" wrapText="1"/>
    </xf>
    <xf numFmtId="169" fontId="17" fillId="0" borderId="7" xfId="15" applyNumberFormat="1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left" vertical="center" wrapText="1"/>
    </xf>
    <xf numFmtId="0" fontId="43" fillId="2" borderId="21" xfId="6" applyFont="1" applyFill="1" applyBorder="1" applyAlignment="1">
      <alignment horizontal="center" vertical="center" wrapText="1"/>
    </xf>
    <xf numFmtId="173" fontId="13" fillId="0" borderId="15" xfId="0" applyNumberFormat="1" applyFont="1" applyBorder="1" applyAlignment="1">
      <alignment horizontal="center" vertical="center" wrapText="1"/>
    </xf>
    <xf numFmtId="49" fontId="13" fillId="0" borderId="15" xfId="0" applyNumberFormat="1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wrapText="1"/>
    </xf>
    <xf numFmtId="173" fontId="13" fillId="0" borderId="3" xfId="0" applyNumberFormat="1" applyFont="1" applyBorder="1" applyAlignment="1">
      <alignment horizontal="center" vertical="center" wrapText="1"/>
    </xf>
    <xf numFmtId="169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9" fontId="9" fillId="0" borderId="21" xfId="0" applyNumberFormat="1" applyFont="1" applyBorder="1" applyAlignment="1">
      <alignment horizontal="center" vertical="center"/>
    </xf>
    <xf numFmtId="169" fontId="9" fillId="0" borderId="21" xfId="0" applyNumberFormat="1" applyFont="1" applyBorder="1" applyAlignment="1">
      <alignment horizontal="center" vertical="center" wrapText="1"/>
    </xf>
    <xf numFmtId="0" fontId="13" fillId="2" borderId="0" xfId="0" applyFont="1" applyFill="1" applyAlignment="1">
      <alignment vertical="center" wrapText="1"/>
    </xf>
    <xf numFmtId="0" fontId="43" fillId="2" borderId="21" xfId="0" applyFont="1" applyFill="1" applyBorder="1" applyAlignment="1">
      <alignment horizontal="center" vertical="center" wrapText="1"/>
    </xf>
    <xf numFmtId="0" fontId="44" fillId="2" borderId="21" xfId="0" applyFont="1" applyFill="1" applyBorder="1" applyAlignment="1">
      <alignment horizontal="center" vertical="center" wrapText="1"/>
    </xf>
    <xf numFmtId="172" fontId="44" fillId="2" borderId="21" xfId="21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172" fontId="17" fillId="2" borderId="21" xfId="21" applyNumberFormat="1" applyFont="1" applyFill="1" applyBorder="1" applyAlignment="1">
      <alignment horizontal="center" vertical="center" wrapText="1"/>
    </xf>
    <xf numFmtId="168" fontId="20" fillId="0" borderId="21" xfId="15" applyFont="1" applyBorder="1" applyAlignment="1">
      <alignment horizontal="center" vertical="center"/>
    </xf>
    <xf numFmtId="168" fontId="17" fillId="0" borderId="21" xfId="15" applyFont="1" applyBorder="1" applyAlignment="1">
      <alignment horizontal="center" vertical="center"/>
    </xf>
    <xf numFmtId="168" fontId="13" fillId="0" borderId="21" xfId="15" applyFont="1" applyBorder="1" applyAlignment="1">
      <alignment horizontal="center" vertical="center"/>
    </xf>
    <xf numFmtId="0" fontId="15" fillId="0" borderId="21" xfId="0" applyFont="1" applyBorder="1" applyAlignment="1">
      <alignment vertical="center" wrapText="1"/>
    </xf>
    <xf numFmtId="2" fontId="9" fillId="0" borderId="21" xfId="0" applyNumberFormat="1" applyFont="1" applyBorder="1" applyAlignment="1">
      <alignment wrapText="1"/>
    </xf>
    <xf numFmtId="0" fontId="17" fillId="0" borderId="21" xfId="0" applyFont="1" applyBorder="1"/>
    <xf numFmtId="0" fontId="16" fillId="3" borderId="21" xfId="0" applyFont="1" applyFill="1" applyBorder="1" applyAlignment="1">
      <alignment vertical="top" wrapText="1"/>
    </xf>
    <xf numFmtId="0" fontId="42" fillId="2" borderId="0" xfId="20" applyFont="1" applyFill="1" applyAlignment="1">
      <alignment horizontal="left" vertical="top" wrapText="1"/>
    </xf>
    <xf numFmtId="168" fontId="20" fillId="2" borderId="21" xfId="15" applyFont="1" applyFill="1" applyBorder="1" applyAlignment="1">
      <alignment horizontal="right" vertical="center"/>
    </xf>
    <xf numFmtId="0" fontId="17" fillId="2" borderId="21" xfId="14" quotePrefix="1" applyFont="1" applyFill="1" applyBorder="1" applyAlignment="1">
      <alignment horizontal="center" vertical="center" wrapText="1"/>
    </xf>
    <xf numFmtId="0" fontId="17" fillId="2" borderId="0" xfId="14" applyFont="1" applyFill="1" applyAlignment="1">
      <alignment horizontal="left" vertical="center" wrapText="1"/>
    </xf>
    <xf numFmtId="0" fontId="17" fillId="2" borderId="21" xfId="14" applyFont="1" applyFill="1" applyBorder="1" applyAlignment="1">
      <alignment horizontal="left" vertical="center" wrapText="1"/>
    </xf>
    <xf numFmtId="168" fontId="17" fillId="2" borderId="21" xfId="15" applyFont="1" applyFill="1" applyBorder="1" applyAlignment="1">
      <alignment horizontal="right" vertical="center"/>
    </xf>
    <xf numFmtId="0" fontId="17" fillId="2" borderId="0" xfId="20" applyFont="1" applyFill="1" applyAlignment="1">
      <alignment horizontal="right" vertical="top" wrapText="1"/>
    </xf>
    <xf numFmtId="0" fontId="16" fillId="0" borderId="21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16" fillId="0" borderId="21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wrapText="1"/>
    </xf>
    <xf numFmtId="169" fontId="17" fillId="0" borderId="21" xfId="0" applyNumberFormat="1" applyFont="1" applyBorder="1" applyAlignment="1">
      <alignment horizontal="center" vertical="center"/>
    </xf>
    <xf numFmtId="169" fontId="16" fillId="0" borderId="16" xfId="0" applyNumberFormat="1" applyFont="1" applyBorder="1" applyAlignment="1">
      <alignment horizontal="center" vertical="center" wrapText="1"/>
    </xf>
    <xf numFmtId="169" fontId="16" fillId="0" borderId="2" xfId="0" applyNumberFormat="1" applyFont="1" applyBorder="1" applyAlignment="1">
      <alignment horizontal="center" vertical="center" wrapText="1"/>
    </xf>
    <xf numFmtId="169" fontId="16" fillId="0" borderId="3" xfId="0" applyNumberFormat="1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/>
    </xf>
    <xf numFmtId="0" fontId="17" fillId="0" borderId="21" xfId="0" applyFont="1" applyBorder="1" applyAlignment="1">
      <alignment horizontal="center" vertical="top"/>
    </xf>
    <xf numFmtId="169" fontId="16" fillId="0" borderId="21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7" fillId="0" borderId="8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4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173" fontId="17" fillId="0" borderId="0" xfId="0" applyNumberFormat="1" applyFont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7" fillId="0" borderId="4" xfId="11" applyFont="1" applyBorder="1" applyAlignment="1">
      <alignment horizontal="center" vertical="center" wrapText="1"/>
    </xf>
    <xf numFmtId="0" fontId="17" fillId="0" borderId="5" xfId="11" applyFont="1" applyBorder="1" applyAlignment="1">
      <alignment horizontal="center" vertical="center" wrapText="1"/>
    </xf>
    <xf numFmtId="0" fontId="17" fillId="0" borderId="12" xfId="11" applyFont="1" applyBorder="1" applyAlignment="1">
      <alignment horizontal="center" vertical="center" wrapText="1"/>
    </xf>
    <xf numFmtId="169" fontId="16" fillId="0" borderId="0" xfId="0" applyNumberFormat="1" applyFont="1" applyAlignment="1">
      <alignment horizontal="right"/>
    </xf>
    <xf numFmtId="0" fontId="16" fillId="0" borderId="4" xfId="11" applyFont="1" applyBorder="1" applyAlignment="1">
      <alignment horizontal="center" vertical="center"/>
    </xf>
    <xf numFmtId="0" fontId="16" fillId="0" borderId="12" xfId="11" applyFont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0" xfId="14" applyFont="1" applyAlignment="1">
      <alignment horizontal="center" vertical="center" wrapText="1"/>
    </xf>
    <xf numFmtId="169" fontId="17" fillId="0" borderId="20" xfId="8" applyNumberFormat="1" applyFont="1" applyBorder="1" applyAlignment="1">
      <alignment horizontal="center" vertical="center" wrapText="1"/>
    </xf>
    <xf numFmtId="169" fontId="17" fillId="0" borderId="17" xfId="8" applyNumberFormat="1" applyFont="1" applyBorder="1" applyAlignment="1">
      <alignment horizontal="center" vertical="center" wrapText="1"/>
    </xf>
    <xf numFmtId="169" fontId="17" fillId="0" borderId="22" xfId="8" applyNumberFormat="1" applyFont="1" applyBorder="1" applyAlignment="1">
      <alignment horizontal="center" vertical="center" wrapText="1"/>
    </xf>
    <xf numFmtId="0" fontId="17" fillId="0" borderId="0" xfId="11" applyFont="1" applyAlignment="1">
      <alignment horizontal="center" vertical="center" wrapText="1"/>
    </xf>
    <xf numFmtId="49" fontId="17" fillId="0" borderId="20" xfId="0" applyNumberFormat="1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73" fontId="17" fillId="0" borderId="8" xfId="0" applyNumberFormat="1" applyFont="1" applyBorder="1" applyAlignment="1">
      <alignment horizontal="center" vertical="center" wrapText="1"/>
    </xf>
    <xf numFmtId="173" fontId="17" fillId="0" borderId="3" xfId="0" applyNumberFormat="1" applyFont="1" applyBorder="1" applyAlignment="1">
      <alignment horizontal="center" vertical="center" wrapText="1"/>
    </xf>
    <xf numFmtId="173" fontId="17" fillId="0" borderId="20" xfId="0" applyNumberFormat="1" applyFont="1" applyBorder="1" applyAlignment="1">
      <alignment horizontal="center" vertical="center" wrapText="1"/>
    </xf>
    <xf numFmtId="173" fontId="17" fillId="0" borderId="17" xfId="0" applyNumberFormat="1" applyFont="1" applyBorder="1" applyAlignment="1">
      <alignment horizontal="center" vertical="center" wrapText="1"/>
    </xf>
    <xf numFmtId="173" fontId="17" fillId="0" borderId="22" xfId="0" applyNumberFormat="1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center" vertical="center" wrapText="1"/>
    </xf>
    <xf numFmtId="0" fontId="20" fillId="0" borderId="20" xfId="20" applyFont="1" applyBorder="1" applyAlignment="1">
      <alignment horizontal="left" vertical="top" wrapText="1"/>
    </xf>
    <xf numFmtId="0" fontId="20" fillId="0" borderId="22" xfId="20" applyFont="1" applyBorder="1" applyAlignment="1">
      <alignment horizontal="left" vertical="top" wrapText="1"/>
    </xf>
    <xf numFmtId="0" fontId="17" fillId="2" borderId="20" xfId="0" applyFont="1" applyFill="1" applyBorder="1" applyAlignment="1">
      <alignment horizontal="left" vertical="center" wrapText="1"/>
    </xf>
    <xf numFmtId="0" fontId="17" fillId="2" borderId="17" xfId="0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horizontal="left" vertical="center" wrapText="1"/>
    </xf>
    <xf numFmtId="0" fontId="17" fillId="2" borderId="21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wrapText="1"/>
    </xf>
    <xf numFmtId="0" fontId="17" fillId="3" borderId="21" xfId="0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2" borderId="0" xfId="20" applyFont="1" applyFill="1" applyAlignment="1">
      <alignment horizontal="right" vertical="top" wrapText="1"/>
    </xf>
    <xf numFmtId="0" fontId="17" fillId="2" borderId="0" xfId="14" applyFont="1" applyFill="1" applyAlignment="1">
      <alignment horizontal="right" vertical="center" wrapText="1"/>
    </xf>
    <xf numFmtId="0" fontId="17" fillId="2" borderId="0" xfId="20" applyFont="1" applyFill="1" applyAlignment="1">
      <alignment horizontal="center" vertical="top" wrapText="1"/>
    </xf>
    <xf numFmtId="0" fontId="17" fillId="0" borderId="0" xfId="14" applyFont="1" applyAlignment="1">
      <alignment horizontal="right" vertical="center" wrapText="1"/>
    </xf>
    <xf numFmtId="0" fontId="17" fillId="0" borderId="0" xfId="20" applyFont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173" fontId="17" fillId="0" borderId="0" xfId="0" applyNumberFormat="1" applyFont="1" applyBorder="1" applyAlignment="1">
      <alignment horizontal="center" vertical="center" wrapText="1"/>
    </xf>
    <xf numFmtId="168" fontId="17" fillId="0" borderId="0" xfId="15" applyFont="1" applyBorder="1" applyAlignment="1">
      <alignment horizontal="center" vertical="center"/>
    </xf>
    <xf numFmtId="0" fontId="17" fillId="2" borderId="0" xfId="20" applyFont="1" applyFill="1" applyAlignment="1">
      <alignment vertical="top" wrapText="1"/>
    </xf>
    <xf numFmtId="0" fontId="45" fillId="0" borderId="0" xfId="0" applyFont="1" applyAlignment="1">
      <alignment vertical="top" wrapText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horizontal="left" vertical="top" wrapText="1"/>
    </xf>
    <xf numFmtId="0" fontId="45" fillId="0" borderId="21" xfId="0" applyFont="1" applyBorder="1" applyAlignment="1">
      <alignment horizontal="center" vertical="top" wrapText="1"/>
    </xf>
    <xf numFmtId="0" fontId="45" fillId="0" borderId="21" xfId="17" applyFont="1" applyBorder="1" applyAlignment="1">
      <alignment horizontal="center" vertical="center" wrapText="1"/>
    </xf>
    <xf numFmtId="0" fontId="46" fillId="0" borderId="0" xfId="0" applyFont="1" applyAlignment="1">
      <alignment horizontal="left" vertical="top" wrapText="1"/>
    </xf>
    <xf numFmtId="0" fontId="45" fillId="0" borderId="21" xfId="0" applyFont="1" applyBorder="1" applyAlignment="1">
      <alignment horizontal="center" vertical="top" wrapText="1"/>
    </xf>
    <xf numFmtId="0" fontId="45" fillId="0" borderId="21" xfId="0" applyFont="1" applyBorder="1" applyAlignment="1">
      <alignment horizontal="left" vertical="top" wrapText="1"/>
    </xf>
    <xf numFmtId="0" fontId="47" fillId="0" borderId="21" xfId="0" applyFont="1" applyBorder="1" applyAlignment="1">
      <alignment horizontal="left" vertical="top" wrapText="1"/>
    </xf>
    <xf numFmtId="0" fontId="48" fillId="0" borderId="0" xfId="0" applyFont="1"/>
    <xf numFmtId="0" fontId="17" fillId="0" borderId="0" xfId="0" applyFont="1" applyAlignment="1">
      <alignment horizontal="left" wrapText="1"/>
    </xf>
    <xf numFmtId="0" fontId="46" fillId="0" borderId="0" xfId="0" applyFont="1"/>
    <xf numFmtId="0" fontId="16" fillId="0" borderId="33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</cellXfs>
  <cellStyles count="131">
    <cellStyle name="20% - Accent1 2" xfId="35"/>
    <cellStyle name="20% - Accent2 2" xfId="36"/>
    <cellStyle name="20% - Accent3 2" xfId="37"/>
    <cellStyle name="20% - Accent4 2" xfId="38"/>
    <cellStyle name="20% - Accent5 2" xfId="39"/>
    <cellStyle name="20% - Accent6 2" xfId="40"/>
    <cellStyle name="40% - Accent1 2" xfId="41"/>
    <cellStyle name="40% - Accent2 2" xfId="42"/>
    <cellStyle name="40% - Accent3 2" xfId="43"/>
    <cellStyle name="40% - Accent4 2" xfId="44"/>
    <cellStyle name="40% - Accent5 2" xfId="45"/>
    <cellStyle name="40% - Accent6 2" xfId="46"/>
    <cellStyle name="60% - Accent1 2" xfId="47"/>
    <cellStyle name="60% - Accent2 2" xfId="48"/>
    <cellStyle name="60% - Accent3 2" xfId="49"/>
    <cellStyle name="60% - Accent4 2" xfId="50"/>
    <cellStyle name="60% - Accent5 2" xfId="51"/>
    <cellStyle name="60% - Accent6 2" xfId="52"/>
    <cellStyle name="Accent1 2" xfId="53"/>
    <cellStyle name="Accent2 2" xfId="54"/>
    <cellStyle name="Accent3 2" xfId="55"/>
    <cellStyle name="Accent4 2" xfId="56"/>
    <cellStyle name="Accent5 2" xfId="57"/>
    <cellStyle name="Accent6 2" xfId="58"/>
    <cellStyle name="Bad 2" xfId="59"/>
    <cellStyle name="Calculation 2" xfId="60"/>
    <cellStyle name="Check Cell 2" xfId="61"/>
    <cellStyle name="Comma 13 2" xfId="96"/>
    <cellStyle name="Comma 19" xfId="108"/>
    <cellStyle name="Comma 2" xfId="10"/>
    <cellStyle name="Comma 2 2" xfId="28"/>
    <cellStyle name="Comma 2 2 2" xfId="62"/>
    <cellStyle name="Comma 2 3" xfId="19"/>
    <cellStyle name="Comma 2 4" xfId="24"/>
    <cellStyle name="Comma 3" xfId="27"/>
    <cellStyle name="Comma 3 2" xfId="63"/>
    <cellStyle name="Comma 3 2 2" xfId="93"/>
    <cellStyle name="Comma 3 2 2 2" xfId="105"/>
    <cellStyle name="Comma 3 2 2 2 2" xfId="129"/>
    <cellStyle name="Comma 3 2 2 3" xfId="119"/>
    <cellStyle name="Comma 3 2 3" xfId="99"/>
    <cellStyle name="Comma 3 2 3 2" xfId="123"/>
    <cellStyle name="Comma 3 2 4" xfId="113"/>
    <cellStyle name="Comma 4" xfId="30"/>
    <cellStyle name="Comma 5" xfId="23"/>
    <cellStyle name="Comma 5 2" xfId="98"/>
    <cellStyle name="Comma 5 2 2" xfId="122"/>
    <cellStyle name="Comma 5 3" xfId="112"/>
    <cellStyle name="Comma 6" xfId="92"/>
    <cellStyle name="Comma 6 2" xfId="104"/>
    <cellStyle name="Comma 6 2 2" xfId="128"/>
    <cellStyle name="Comma 6 3" xfId="118"/>
    <cellStyle name="Explanatory Text 2" xfId="64"/>
    <cellStyle name="Good 2" xfId="65"/>
    <cellStyle name="Heading 1 2" xfId="66"/>
    <cellStyle name="Heading 2 2" xfId="67"/>
    <cellStyle name="Heading 3 2" xfId="68"/>
    <cellStyle name="Heading 4 2" xfId="69"/>
    <cellStyle name="Input 2" xfId="70"/>
    <cellStyle name="Linked Cell 2" xfId="71"/>
    <cellStyle name="Neutral 2" xfId="33"/>
    <cellStyle name="Neutral 3" xfId="72"/>
    <cellStyle name="Normal 10" xfId="4"/>
    <cellStyle name="Normal 10 2" xfId="102"/>
    <cellStyle name="Normal 10 2 2" xfId="126"/>
    <cellStyle name="Normal 10 3" xfId="107"/>
    <cellStyle name="Normal 10 4" xfId="116"/>
    <cellStyle name="Normal 10 5" xfId="90"/>
    <cellStyle name="Normal 11" xfId="91"/>
    <cellStyle name="Normal 11 2" xfId="103"/>
    <cellStyle name="Normal 11 2 2" xfId="127"/>
    <cellStyle name="Normal 11 3" xfId="110"/>
    <cellStyle name="Normal 11 4" xfId="117"/>
    <cellStyle name="Normal 12" xfId="95"/>
    <cellStyle name="Normal 13" xfId="109"/>
    <cellStyle name="Normal 2" xfId="1"/>
    <cellStyle name="Normal 2 2" xfId="12"/>
    <cellStyle name="Normal 2 2 2" xfId="73"/>
    <cellStyle name="Normal 2 3" xfId="74"/>
    <cellStyle name="Normal 2 4" xfId="18"/>
    <cellStyle name="Normal 3" xfId="3"/>
    <cellStyle name="Normal 3 2" xfId="31"/>
    <cellStyle name="Normal 3 2 2" xfId="75"/>
    <cellStyle name="Normal 3 3" xfId="26"/>
    <cellStyle name="Normal 3_HavelvacN2axjusakN3" xfId="34"/>
    <cellStyle name="Normal 4" xfId="5"/>
    <cellStyle name="Normal 4 2" xfId="32"/>
    <cellStyle name="Normal 4 3" xfId="29"/>
    <cellStyle name="Normal 5" xfId="9"/>
    <cellStyle name="Normal 5 2" xfId="17"/>
    <cellStyle name="Normal 5 2 2" xfId="94"/>
    <cellStyle name="Normal 5 2 2 2" xfId="106"/>
    <cellStyle name="Normal 5 2 2 2 2" xfId="130"/>
    <cellStyle name="Normal 5 2 2 3" xfId="120"/>
    <cellStyle name="Normal 5 2 3" xfId="100"/>
    <cellStyle name="Normal 5 2 3 2" xfId="124"/>
    <cellStyle name="Normal 5 2 4" xfId="114"/>
    <cellStyle name="Normal 5 2 5" xfId="76"/>
    <cellStyle name="Normal 5 3" xfId="20"/>
    <cellStyle name="Normal 6" xfId="11"/>
    <cellStyle name="Normal 6 2" xfId="77"/>
    <cellStyle name="Normal 7" xfId="13"/>
    <cellStyle name="Normal 7 2" xfId="78"/>
    <cellStyle name="Normal 8" xfId="14"/>
    <cellStyle name="Normal 8 2" xfId="97"/>
    <cellStyle name="Normal 8 2 2" xfId="121"/>
    <cellStyle name="Normal 8 3" xfId="111"/>
    <cellStyle name="Normal 8 4" xfId="22"/>
    <cellStyle name="Normal 9" xfId="16"/>
    <cellStyle name="Normal 9 2" xfId="101"/>
    <cellStyle name="Normal 9 2 2" xfId="125"/>
    <cellStyle name="Normal 9 3" xfId="115"/>
    <cellStyle name="Note 2" xfId="79"/>
    <cellStyle name="Output 2" xfId="80"/>
    <cellStyle name="Percent 2" xfId="2"/>
    <cellStyle name="Percent 2 2" xfId="25"/>
    <cellStyle name="SN_241" xfId="15"/>
    <cellStyle name="Style 1" xfId="81"/>
    <cellStyle name="Style 1 2" xfId="82"/>
    <cellStyle name="Style 1 2 2" xfId="89"/>
    <cellStyle name="Style 1_verchnakan_ax21-25_2018" xfId="83"/>
    <cellStyle name="Title 2" xfId="84"/>
    <cellStyle name="Total 2" xfId="85"/>
    <cellStyle name="Warning Text 2" xfId="86"/>
    <cellStyle name="Обычный" xfId="0" builtinId="0"/>
    <cellStyle name="Обычный 2" xfId="6"/>
    <cellStyle name="Обычный 2 2" xfId="88"/>
    <cellStyle name="Обычный 2 3" xfId="87"/>
    <cellStyle name="Финансовый" xfId="8" builtinId="3"/>
    <cellStyle name="Финансовый 2" xfId="21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4"/>
  <sheetViews>
    <sheetView tabSelected="1" workbookViewId="0"/>
  </sheetViews>
  <sheetFormatPr defaultColWidth="9.140625" defaultRowHeight="17.25"/>
  <cols>
    <col min="1" max="1" width="10.42578125" style="9" customWidth="1"/>
    <col min="2" max="2" width="14.28515625" style="9" customWidth="1"/>
    <col min="3" max="3" width="79" style="9" customWidth="1"/>
    <col min="4" max="4" width="19.42578125" style="9" hidden="1" customWidth="1"/>
    <col min="5" max="6" width="19.42578125" style="9" customWidth="1"/>
    <col min="7" max="7" width="22.5703125" style="9" customWidth="1"/>
    <col min="8" max="8" width="9.140625" style="9"/>
    <col min="9" max="9" width="49.85546875" style="9" customWidth="1"/>
    <col min="10" max="16384" width="9.140625" style="9"/>
  </cols>
  <sheetData>
    <row r="2" spans="1:7">
      <c r="G2" s="10" t="s">
        <v>147</v>
      </c>
    </row>
    <row r="3" spans="1:7">
      <c r="D3" s="172" t="s">
        <v>123</v>
      </c>
      <c r="E3" s="172"/>
      <c r="F3" s="172"/>
      <c r="G3" s="172"/>
    </row>
    <row r="4" spans="1:7">
      <c r="D4" s="172" t="s">
        <v>8</v>
      </c>
      <c r="E4" s="172"/>
      <c r="F4" s="172"/>
      <c r="G4" s="172"/>
    </row>
    <row r="6" spans="1:7" ht="55.5" customHeight="1">
      <c r="A6" s="173" t="s">
        <v>172</v>
      </c>
      <c r="B6" s="173"/>
      <c r="C6" s="173"/>
      <c r="D6" s="173"/>
      <c r="E6" s="173"/>
      <c r="F6" s="173"/>
      <c r="G6" s="173"/>
    </row>
    <row r="8" spans="1:7">
      <c r="G8" s="9" t="s">
        <v>30</v>
      </c>
    </row>
    <row r="9" spans="1:7" s="11" customFormat="1" ht="58.5" customHeight="1">
      <c r="A9" s="174" t="s">
        <v>11</v>
      </c>
      <c r="B9" s="174"/>
      <c r="C9" s="170" t="s">
        <v>12</v>
      </c>
      <c r="D9" s="170" t="s">
        <v>28</v>
      </c>
      <c r="E9" s="170"/>
      <c r="F9" s="170"/>
      <c r="G9" s="170"/>
    </row>
    <row r="10" spans="1:7" s="11" customFormat="1" ht="34.5">
      <c r="A10" s="49" t="s">
        <v>61</v>
      </c>
      <c r="B10" s="49" t="s">
        <v>62</v>
      </c>
      <c r="C10" s="170"/>
      <c r="D10" s="49" t="s">
        <v>136</v>
      </c>
      <c r="E10" s="49" t="s">
        <v>135</v>
      </c>
      <c r="F10" s="49" t="s">
        <v>65</v>
      </c>
      <c r="G10" s="49" t="s">
        <v>56</v>
      </c>
    </row>
    <row r="11" spans="1:7" s="11" customFormat="1">
      <c r="A11" s="30"/>
      <c r="B11" s="174" t="s">
        <v>50</v>
      </c>
      <c r="C11" s="174"/>
      <c r="D11" s="156">
        <f>+D12+D27</f>
        <v>0</v>
      </c>
      <c r="E11" s="156">
        <f t="shared" ref="E11:G11" si="0">+E12+E27</f>
        <v>0</v>
      </c>
      <c r="F11" s="156">
        <f t="shared" si="0"/>
        <v>0</v>
      </c>
      <c r="G11" s="156">
        <f t="shared" si="0"/>
        <v>0</v>
      </c>
    </row>
    <row r="12" spans="1:7" s="11" customFormat="1" ht="24" customHeight="1">
      <c r="A12" s="13"/>
      <c r="B12" s="13"/>
      <c r="C12" s="159" t="s">
        <v>42</v>
      </c>
      <c r="D12" s="149">
        <f>+D20</f>
        <v>0</v>
      </c>
      <c r="E12" s="149">
        <f t="shared" ref="E12:F12" si="1">+E20</f>
        <v>-480000</v>
      </c>
      <c r="F12" s="149">
        <f t="shared" si="1"/>
        <v>-480000</v>
      </c>
      <c r="G12" s="149">
        <f>+G20</f>
        <v>-480000</v>
      </c>
    </row>
    <row r="13" spans="1:7" s="11" customFormat="1">
      <c r="A13" s="174" t="s">
        <v>43</v>
      </c>
      <c r="B13" s="174"/>
      <c r="C13" s="23" t="s">
        <v>21</v>
      </c>
      <c r="D13" s="182">
        <f>+D20</f>
        <v>0</v>
      </c>
      <c r="E13" s="182">
        <f t="shared" ref="E13:G13" si="2">+E20</f>
        <v>-480000</v>
      </c>
      <c r="F13" s="182">
        <f t="shared" si="2"/>
        <v>-480000</v>
      </c>
      <c r="G13" s="182">
        <f t="shared" si="2"/>
        <v>-480000</v>
      </c>
    </row>
    <row r="14" spans="1:7" s="11" customFormat="1">
      <c r="A14" s="174"/>
      <c r="B14" s="174"/>
      <c r="C14" s="13" t="s">
        <v>41</v>
      </c>
      <c r="D14" s="182"/>
      <c r="E14" s="182"/>
      <c r="F14" s="182"/>
      <c r="G14" s="182"/>
    </row>
    <row r="15" spans="1:7" s="11" customFormat="1">
      <c r="A15" s="174"/>
      <c r="B15" s="174"/>
      <c r="C15" s="23" t="s">
        <v>22</v>
      </c>
      <c r="D15" s="182"/>
      <c r="E15" s="182"/>
      <c r="F15" s="182"/>
      <c r="G15" s="182"/>
    </row>
    <row r="16" spans="1:7" s="11" customFormat="1" ht="39.75" customHeight="1">
      <c r="A16" s="174"/>
      <c r="B16" s="174"/>
      <c r="C16" s="13" t="s">
        <v>46</v>
      </c>
      <c r="D16" s="182"/>
      <c r="E16" s="182"/>
      <c r="F16" s="182"/>
      <c r="G16" s="182"/>
    </row>
    <row r="17" spans="1:9" s="11" customFormat="1">
      <c r="A17" s="174"/>
      <c r="B17" s="174"/>
      <c r="C17" s="23" t="s">
        <v>23</v>
      </c>
      <c r="D17" s="182"/>
      <c r="E17" s="182"/>
      <c r="F17" s="182"/>
      <c r="G17" s="182"/>
    </row>
    <row r="18" spans="1:9" s="11" customFormat="1" ht="34.5">
      <c r="A18" s="174"/>
      <c r="B18" s="174"/>
      <c r="C18" s="13" t="s">
        <v>47</v>
      </c>
      <c r="D18" s="182"/>
      <c r="E18" s="182"/>
      <c r="F18" s="182"/>
      <c r="G18" s="182"/>
    </row>
    <row r="19" spans="1:9" s="5" customFormat="1">
      <c r="A19" s="175" t="s">
        <v>15</v>
      </c>
      <c r="B19" s="175"/>
      <c r="C19" s="175"/>
      <c r="D19" s="175"/>
      <c r="E19" s="175"/>
      <c r="F19" s="175"/>
      <c r="G19" s="175"/>
    </row>
    <row r="20" spans="1:9" s="11" customFormat="1">
      <c r="A20" s="174"/>
      <c r="B20" s="174" t="s">
        <v>44</v>
      </c>
      <c r="C20" s="23" t="s">
        <v>24</v>
      </c>
      <c r="D20" s="182"/>
      <c r="E20" s="182">
        <v>-480000</v>
      </c>
      <c r="F20" s="177">
        <f>E20</f>
        <v>-480000</v>
      </c>
      <c r="G20" s="177">
        <f>F20</f>
        <v>-480000</v>
      </c>
    </row>
    <row r="21" spans="1:9" s="11" customFormat="1">
      <c r="A21" s="174"/>
      <c r="B21" s="174"/>
      <c r="C21" s="13" t="s">
        <v>41</v>
      </c>
      <c r="D21" s="182"/>
      <c r="E21" s="182"/>
      <c r="F21" s="178"/>
      <c r="G21" s="178"/>
    </row>
    <row r="22" spans="1:9" s="11" customFormat="1">
      <c r="A22" s="174"/>
      <c r="B22" s="174"/>
      <c r="C22" s="23" t="s">
        <v>25</v>
      </c>
      <c r="D22" s="182"/>
      <c r="E22" s="182"/>
      <c r="F22" s="178"/>
      <c r="G22" s="178"/>
    </row>
    <row r="23" spans="1:9" s="11" customFormat="1" ht="69">
      <c r="A23" s="174"/>
      <c r="B23" s="174"/>
      <c r="C23" s="13" t="s">
        <v>48</v>
      </c>
      <c r="D23" s="182"/>
      <c r="E23" s="182"/>
      <c r="F23" s="178"/>
      <c r="G23" s="178"/>
    </row>
    <row r="24" spans="1:9" s="11" customFormat="1">
      <c r="A24" s="174"/>
      <c r="B24" s="174"/>
      <c r="C24" s="23" t="s">
        <v>26</v>
      </c>
      <c r="D24" s="182"/>
      <c r="E24" s="182"/>
      <c r="F24" s="178"/>
      <c r="G24" s="178"/>
    </row>
    <row r="25" spans="1:9" s="11" customFormat="1">
      <c r="A25" s="174"/>
      <c r="B25" s="174"/>
      <c r="C25" s="13" t="s">
        <v>27</v>
      </c>
      <c r="D25" s="182"/>
      <c r="E25" s="182"/>
      <c r="F25" s="179"/>
      <c r="G25" s="179"/>
    </row>
    <row r="26" spans="1:9" ht="34.5">
      <c r="A26" s="119"/>
      <c r="B26" s="160"/>
      <c r="C26" s="159" t="s">
        <v>58</v>
      </c>
      <c r="D26" s="148">
        <f>+D27</f>
        <v>0</v>
      </c>
      <c r="E26" s="148">
        <f t="shared" ref="E26:G26" si="3">+E27</f>
        <v>480000</v>
      </c>
      <c r="F26" s="148">
        <f t="shared" si="3"/>
        <v>480000</v>
      </c>
      <c r="G26" s="148">
        <f t="shared" si="3"/>
        <v>480000</v>
      </c>
    </row>
    <row r="27" spans="1:9" s="5" customFormat="1">
      <c r="A27" s="183">
        <v>1157</v>
      </c>
      <c r="B27" s="186"/>
      <c r="C27" s="161" t="s">
        <v>53</v>
      </c>
      <c r="D27" s="176">
        <f t="shared" ref="D27:G27" si="4">+D34</f>
        <v>0</v>
      </c>
      <c r="E27" s="176">
        <f t="shared" ref="E27:F27" si="5">+E34</f>
        <v>480000</v>
      </c>
      <c r="F27" s="176">
        <f t="shared" si="5"/>
        <v>480000</v>
      </c>
      <c r="G27" s="176">
        <f t="shared" si="4"/>
        <v>480000</v>
      </c>
    </row>
    <row r="28" spans="1:9" s="5" customFormat="1">
      <c r="A28" s="184"/>
      <c r="B28" s="187"/>
      <c r="C28" s="162" t="s">
        <v>66</v>
      </c>
      <c r="D28" s="176"/>
      <c r="E28" s="176"/>
      <c r="F28" s="176"/>
      <c r="G28" s="176"/>
    </row>
    <row r="29" spans="1:9" s="5" customFormat="1">
      <c r="A29" s="184"/>
      <c r="B29" s="187"/>
      <c r="C29" s="161" t="s">
        <v>54</v>
      </c>
      <c r="D29" s="176"/>
      <c r="E29" s="176"/>
      <c r="F29" s="176"/>
      <c r="G29" s="176"/>
    </row>
    <row r="30" spans="1:9" s="5" customFormat="1">
      <c r="A30" s="184"/>
      <c r="B30" s="187"/>
      <c r="C30" s="13" t="s">
        <v>67</v>
      </c>
      <c r="D30" s="176"/>
      <c r="E30" s="176"/>
      <c r="F30" s="176"/>
      <c r="G30" s="176"/>
    </row>
    <row r="31" spans="1:9" s="5" customFormat="1">
      <c r="A31" s="184"/>
      <c r="B31" s="187"/>
      <c r="C31" s="161" t="s">
        <v>55</v>
      </c>
      <c r="D31" s="176"/>
      <c r="E31" s="176"/>
      <c r="F31" s="176"/>
      <c r="G31" s="176"/>
      <c r="I31" s="12"/>
    </row>
    <row r="32" spans="1:9" s="5" customFormat="1">
      <c r="A32" s="185"/>
      <c r="B32" s="188"/>
      <c r="C32" s="13" t="s">
        <v>68</v>
      </c>
      <c r="D32" s="176"/>
      <c r="E32" s="176"/>
      <c r="F32" s="176"/>
      <c r="G32" s="176"/>
    </row>
    <row r="33" spans="1:7" s="5" customFormat="1">
      <c r="A33" s="175" t="s">
        <v>15</v>
      </c>
      <c r="B33" s="175"/>
      <c r="C33" s="175"/>
      <c r="D33" s="175"/>
      <c r="E33" s="175"/>
      <c r="F33" s="175"/>
      <c r="G33" s="175"/>
    </row>
    <row r="34" spans="1:7" s="5" customFormat="1" ht="21" customHeight="1">
      <c r="A34" s="180"/>
      <c r="B34" s="181">
        <v>21001</v>
      </c>
      <c r="C34" s="161" t="s">
        <v>5</v>
      </c>
      <c r="D34" s="176"/>
      <c r="E34" s="176">
        <v>480000</v>
      </c>
      <c r="F34" s="176">
        <v>480000</v>
      </c>
      <c r="G34" s="176">
        <v>480000</v>
      </c>
    </row>
    <row r="35" spans="1:7" s="5" customFormat="1" ht="21.75" customHeight="1">
      <c r="A35" s="180"/>
      <c r="B35" s="181"/>
      <c r="C35" s="13" t="s">
        <v>100</v>
      </c>
      <c r="D35" s="176"/>
      <c r="E35" s="176"/>
      <c r="F35" s="176"/>
      <c r="G35" s="176"/>
    </row>
    <row r="36" spans="1:7" s="5" customFormat="1" ht="18" customHeight="1">
      <c r="A36" s="180"/>
      <c r="B36" s="181"/>
      <c r="C36" s="161" t="s">
        <v>36</v>
      </c>
      <c r="D36" s="176"/>
      <c r="E36" s="176"/>
      <c r="F36" s="176"/>
      <c r="G36" s="176"/>
    </row>
    <row r="37" spans="1:7" s="5" customFormat="1" ht="18" customHeight="1">
      <c r="A37" s="180"/>
      <c r="B37" s="181"/>
      <c r="C37" s="13" t="s">
        <v>81</v>
      </c>
      <c r="D37" s="176"/>
      <c r="E37" s="176"/>
      <c r="F37" s="176"/>
      <c r="G37" s="176"/>
    </row>
    <row r="38" spans="1:7" s="5" customFormat="1" ht="18" customHeight="1">
      <c r="A38" s="180"/>
      <c r="B38" s="181"/>
      <c r="C38" s="161" t="s">
        <v>6</v>
      </c>
      <c r="D38" s="176"/>
      <c r="E38" s="176"/>
      <c r="F38" s="176"/>
      <c r="G38" s="176"/>
    </row>
    <row r="39" spans="1:7" s="5" customFormat="1" ht="34.5">
      <c r="A39" s="180"/>
      <c r="B39" s="181"/>
      <c r="C39" s="13" t="s">
        <v>82</v>
      </c>
      <c r="D39" s="176"/>
      <c r="E39" s="176"/>
      <c r="F39" s="176"/>
      <c r="G39" s="176"/>
    </row>
    <row r="40" spans="1:7" s="5" customFormat="1">
      <c r="A40" s="6"/>
      <c r="B40" s="14"/>
      <c r="C40" s="11"/>
      <c r="D40" s="15"/>
      <c r="E40" s="15"/>
      <c r="F40" s="15"/>
      <c r="G40" s="16"/>
    </row>
    <row r="42" spans="1:7" s="17" customFormat="1">
      <c r="A42" s="1" t="s">
        <v>72</v>
      </c>
      <c r="B42" s="1"/>
      <c r="C42" s="1"/>
    </row>
    <row r="43" spans="1:7" s="17" customFormat="1">
      <c r="A43" s="1" t="s">
        <v>73</v>
      </c>
      <c r="B43" s="1"/>
      <c r="C43" s="1"/>
    </row>
    <row r="44" spans="1:7">
      <c r="B44" s="171" t="s">
        <v>74</v>
      </c>
      <c r="C44" s="171"/>
      <c r="D44" s="171"/>
      <c r="E44" s="171"/>
      <c r="F44" s="171"/>
      <c r="G44" s="171"/>
    </row>
  </sheetData>
  <mergeCells count="34">
    <mergeCell ref="A19:G19"/>
    <mergeCell ref="D13:D18"/>
    <mergeCell ref="E13:E18"/>
    <mergeCell ref="F13:F18"/>
    <mergeCell ref="G13:G18"/>
    <mergeCell ref="E27:E32"/>
    <mergeCell ref="F27:F32"/>
    <mergeCell ref="E34:E39"/>
    <mergeCell ref="F34:F39"/>
    <mergeCell ref="E20:E25"/>
    <mergeCell ref="F20:F25"/>
    <mergeCell ref="D34:D39"/>
    <mergeCell ref="A20:A25"/>
    <mergeCell ref="B20:B25"/>
    <mergeCell ref="D20:D25"/>
    <mergeCell ref="D27:D32"/>
    <mergeCell ref="A27:A32"/>
    <mergeCell ref="B27:B32"/>
    <mergeCell ref="D9:G9"/>
    <mergeCell ref="B44:G44"/>
    <mergeCell ref="D3:G3"/>
    <mergeCell ref="D4:G4"/>
    <mergeCell ref="A6:G6"/>
    <mergeCell ref="A9:B9"/>
    <mergeCell ref="C9:C10"/>
    <mergeCell ref="A33:G33"/>
    <mergeCell ref="B11:C11"/>
    <mergeCell ref="A13:A18"/>
    <mergeCell ref="B13:B18"/>
    <mergeCell ref="G34:G39"/>
    <mergeCell ref="G27:G32"/>
    <mergeCell ref="G20:G25"/>
    <mergeCell ref="A34:A39"/>
    <mergeCell ref="B34:B39"/>
  </mergeCells>
  <pageMargins left="0.15748031496062992" right="0.23622047244094491" top="0.27559055118110237" bottom="0.23622047244094491" header="0.19685039370078741" footer="0.15748031496062992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/>
  </sheetViews>
  <sheetFormatPr defaultColWidth="9.140625" defaultRowHeight="17.25"/>
  <cols>
    <col min="1" max="1" width="8.7109375" style="9" customWidth="1"/>
    <col min="2" max="2" width="8.140625" style="9" customWidth="1"/>
    <col min="3" max="3" width="6.7109375" style="9" customWidth="1"/>
    <col min="4" max="4" width="10.28515625" style="9" customWidth="1"/>
    <col min="5" max="5" width="14.42578125" style="9" customWidth="1"/>
    <col min="6" max="6" width="55" style="9" customWidth="1"/>
    <col min="7" max="7" width="17" style="9" hidden="1" customWidth="1"/>
    <col min="8" max="9" width="17" style="9" customWidth="1"/>
    <col min="10" max="10" width="18.28515625" style="9" customWidth="1"/>
    <col min="11" max="16384" width="9.140625" style="9"/>
  </cols>
  <sheetData>
    <row r="1" spans="1:10">
      <c r="G1" s="172" t="s">
        <v>146</v>
      </c>
      <c r="H1" s="172"/>
      <c r="I1" s="172"/>
      <c r="J1" s="172"/>
    </row>
    <row r="2" spans="1:10">
      <c r="F2" s="172" t="s">
        <v>123</v>
      </c>
      <c r="G2" s="172"/>
      <c r="H2" s="172"/>
      <c r="I2" s="172"/>
      <c r="J2" s="172"/>
    </row>
    <row r="3" spans="1:10">
      <c r="F3" s="172" t="s">
        <v>8</v>
      </c>
      <c r="G3" s="172"/>
      <c r="H3" s="172"/>
      <c r="I3" s="172"/>
      <c r="J3" s="172"/>
    </row>
    <row r="6" spans="1:10" ht="54.75" customHeight="1">
      <c r="A6" s="190" t="s">
        <v>124</v>
      </c>
      <c r="B6" s="190"/>
      <c r="C6" s="190"/>
      <c r="D6" s="190"/>
      <c r="E6" s="190"/>
      <c r="F6" s="190"/>
      <c r="G6" s="190"/>
      <c r="H6" s="190"/>
      <c r="I6" s="190"/>
      <c r="J6" s="190"/>
    </row>
    <row r="8" spans="1:10">
      <c r="J8" s="9" t="s">
        <v>29</v>
      </c>
    </row>
    <row r="9" spans="1:10" s="11" customFormat="1" ht="48.75" customHeight="1">
      <c r="A9" s="191" t="s">
        <v>137</v>
      </c>
      <c r="B9" s="192"/>
      <c r="C9" s="193"/>
      <c r="D9" s="194" t="s">
        <v>11</v>
      </c>
      <c r="E9" s="194"/>
      <c r="F9" s="195" t="s">
        <v>171</v>
      </c>
      <c r="G9" s="274" t="s">
        <v>28</v>
      </c>
      <c r="H9" s="274"/>
      <c r="I9" s="274"/>
      <c r="J9" s="274"/>
    </row>
    <row r="10" spans="1:10" s="11" customFormat="1" ht="51.75">
      <c r="A10" s="21" t="s">
        <v>31</v>
      </c>
      <c r="B10" s="21" t="s">
        <v>32</v>
      </c>
      <c r="C10" s="22" t="s">
        <v>33</v>
      </c>
      <c r="D10" s="139" t="s">
        <v>13</v>
      </c>
      <c r="E10" s="139" t="s">
        <v>14</v>
      </c>
      <c r="F10" s="194"/>
      <c r="G10" s="275" t="s">
        <v>136</v>
      </c>
      <c r="H10" s="275" t="s">
        <v>135</v>
      </c>
      <c r="I10" s="275" t="s">
        <v>65</v>
      </c>
      <c r="J10" s="275" t="s">
        <v>56</v>
      </c>
    </row>
    <row r="11" spans="1:10" s="11" customFormat="1">
      <c r="A11" s="13"/>
      <c r="B11" s="13"/>
      <c r="C11" s="13"/>
      <c r="D11" s="49"/>
      <c r="E11" s="49"/>
      <c r="F11" s="23" t="s">
        <v>16</v>
      </c>
      <c r="G11" s="156">
        <f>+G13+G32</f>
        <v>0</v>
      </c>
      <c r="H11" s="156">
        <f>+H13+H32</f>
        <v>0</v>
      </c>
      <c r="I11" s="156">
        <f>+I13+I32</f>
        <v>0</v>
      </c>
      <c r="J11" s="156">
        <f>+J13+J32</f>
        <v>0</v>
      </c>
    </row>
    <row r="12" spans="1:10">
      <c r="A12" s="50"/>
      <c r="B12" s="50"/>
      <c r="C12" s="50"/>
      <c r="D12" s="49"/>
      <c r="E12" s="49"/>
      <c r="F12" s="24" t="s">
        <v>42</v>
      </c>
      <c r="G12" s="25">
        <f>+G13</f>
        <v>0</v>
      </c>
      <c r="H12" s="25">
        <f t="shared" ref="H12:J12" si="0">+H13</f>
        <v>-480000</v>
      </c>
      <c r="I12" s="25">
        <f t="shared" si="0"/>
        <v>-480000</v>
      </c>
      <c r="J12" s="25">
        <f t="shared" si="0"/>
        <v>-480000</v>
      </c>
    </row>
    <row r="13" spans="1:10" ht="34.5">
      <c r="A13" s="50" t="s">
        <v>38</v>
      </c>
      <c r="B13" s="51"/>
      <c r="C13" s="51"/>
      <c r="D13" s="52"/>
      <c r="E13" s="52"/>
      <c r="F13" s="26" t="s">
        <v>39</v>
      </c>
      <c r="G13" s="25">
        <f>+G15</f>
        <v>0</v>
      </c>
      <c r="H13" s="25">
        <f t="shared" ref="H13:I13" si="1">+H15</f>
        <v>-480000</v>
      </c>
      <c r="I13" s="25">
        <f t="shared" si="1"/>
        <v>-480000</v>
      </c>
      <c r="J13" s="25">
        <f>+J15</f>
        <v>-480000</v>
      </c>
    </row>
    <row r="14" spans="1:10">
      <c r="A14" s="50"/>
      <c r="B14" s="51"/>
      <c r="C14" s="51"/>
      <c r="D14" s="52"/>
      <c r="E14" s="52"/>
      <c r="F14" s="24" t="s">
        <v>17</v>
      </c>
      <c r="G14" s="27"/>
      <c r="H14" s="28"/>
      <c r="I14" s="28"/>
      <c r="J14" s="27"/>
    </row>
    <row r="15" spans="1:10" ht="34.5">
      <c r="A15" s="50"/>
      <c r="B15" s="50" t="s">
        <v>34</v>
      </c>
      <c r="C15" s="51"/>
      <c r="D15" s="52"/>
      <c r="E15" s="52"/>
      <c r="F15" s="26" t="s">
        <v>40</v>
      </c>
      <c r="G15" s="25">
        <f>G17</f>
        <v>0</v>
      </c>
      <c r="H15" s="29">
        <f>+H17</f>
        <v>-480000</v>
      </c>
      <c r="I15" s="29">
        <f>+I17</f>
        <v>-480000</v>
      </c>
      <c r="J15" s="25">
        <f>J17</f>
        <v>-480000</v>
      </c>
    </row>
    <row r="16" spans="1:10">
      <c r="A16" s="50"/>
      <c r="B16" s="50"/>
      <c r="C16" s="51"/>
      <c r="D16" s="52"/>
      <c r="E16" s="52"/>
      <c r="F16" s="24" t="s">
        <v>17</v>
      </c>
      <c r="G16" s="25"/>
      <c r="H16" s="29"/>
      <c r="I16" s="29"/>
      <c r="J16" s="25"/>
    </row>
    <row r="17" spans="1:10">
      <c r="A17" s="50"/>
      <c r="B17" s="50"/>
      <c r="C17" s="50" t="s">
        <v>34</v>
      </c>
      <c r="D17" s="52"/>
      <c r="E17" s="52"/>
      <c r="F17" s="24" t="s">
        <v>41</v>
      </c>
      <c r="G17" s="25">
        <f>G19</f>
        <v>0</v>
      </c>
      <c r="H17" s="29">
        <f>+H19</f>
        <v>-480000</v>
      </c>
      <c r="I17" s="29">
        <f>+I19</f>
        <v>-480000</v>
      </c>
      <c r="J17" s="25">
        <f>J19</f>
        <v>-480000</v>
      </c>
    </row>
    <row r="18" spans="1:10">
      <c r="A18" s="50"/>
      <c r="B18" s="50"/>
      <c r="C18" s="50"/>
      <c r="D18" s="52"/>
      <c r="E18" s="52"/>
      <c r="F18" s="24" t="s">
        <v>17</v>
      </c>
      <c r="G18" s="25"/>
      <c r="H18" s="29"/>
      <c r="I18" s="29"/>
      <c r="J18" s="25"/>
    </row>
    <row r="19" spans="1:10">
      <c r="A19" s="50"/>
      <c r="B19" s="50"/>
      <c r="C19" s="50"/>
      <c r="D19" s="52"/>
      <c r="E19" s="52"/>
      <c r="F19" s="24" t="s">
        <v>42</v>
      </c>
      <c r="G19" s="25">
        <f>G21</f>
        <v>0</v>
      </c>
      <c r="H19" s="29">
        <f>+H21</f>
        <v>-480000</v>
      </c>
      <c r="I19" s="29">
        <f>+I21</f>
        <v>-480000</v>
      </c>
      <c r="J19" s="25">
        <f>J21</f>
        <v>-480000</v>
      </c>
    </row>
    <row r="20" spans="1:10">
      <c r="A20" s="50"/>
      <c r="B20" s="50"/>
      <c r="C20" s="50"/>
      <c r="D20" s="30"/>
      <c r="E20" s="30"/>
      <c r="F20" s="24" t="s">
        <v>17</v>
      </c>
      <c r="G20" s="25"/>
      <c r="H20" s="29"/>
      <c r="I20" s="29"/>
      <c r="J20" s="25"/>
    </row>
    <row r="21" spans="1:10">
      <c r="A21" s="50"/>
      <c r="B21" s="50"/>
      <c r="C21" s="50"/>
      <c r="D21" s="51">
        <v>1139</v>
      </c>
      <c r="F21" s="24" t="s">
        <v>41</v>
      </c>
      <c r="G21" s="25">
        <f>G25</f>
        <v>0</v>
      </c>
      <c r="H21" s="29">
        <f>+H25</f>
        <v>-480000</v>
      </c>
      <c r="I21" s="29">
        <f>+I25</f>
        <v>-480000</v>
      </c>
      <c r="J21" s="25">
        <f>J25</f>
        <v>-480000</v>
      </c>
    </row>
    <row r="22" spans="1:10">
      <c r="A22" s="50"/>
      <c r="B22" s="50"/>
      <c r="C22" s="50"/>
      <c r="D22" s="51"/>
      <c r="E22" s="51"/>
      <c r="F22" s="54" t="s">
        <v>17</v>
      </c>
      <c r="G22" s="29"/>
      <c r="H22" s="29"/>
      <c r="I22" s="29"/>
      <c r="J22" s="29"/>
    </row>
    <row r="23" spans="1:10">
      <c r="A23" s="50"/>
      <c r="B23" s="50"/>
      <c r="C23" s="50"/>
      <c r="D23" s="51"/>
      <c r="E23" s="51" t="s">
        <v>44</v>
      </c>
      <c r="F23" s="54" t="s">
        <v>41</v>
      </c>
      <c r="G23" s="29">
        <f>+G25</f>
        <v>0</v>
      </c>
      <c r="H23" s="29">
        <f t="shared" ref="H23:J23" si="2">+H25</f>
        <v>-480000</v>
      </c>
      <c r="I23" s="29">
        <f t="shared" si="2"/>
        <v>-480000</v>
      </c>
      <c r="J23" s="29">
        <f t="shared" si="2"/>
        <v>-480000</v>
      </c>
    </row>
    <row r="24" spans="1:10">
      <c r="A24" s="50"/>
      <c r="B24" s="50"/>
      <c r="C24" s="50"/>
      <c r="D24" s="51"/>
      <c r="E24" s="51"/>
      <c r="F24" s="24" t="s">
        <v>18</v>
      </c>
      <c r="G24" s="25"/>
      <c r="H24" s="29"/>
      <c r="I24" s="29"/>
      <c r="J24" s="25"/>
    </row>
    <row r="25" spans="1:10">
      <c r="A25" s="50"/>
      <c r="B25" s="50"/>
      <c r="C25" s="50"/>
      <c r="D25" s="51"/>
      <c r="E25" s="51"/>
      <c r="F25" s="31" t="s">
        <v>45</v>
      </c>
      <c r="G25" s="25">
        <f>G27</f>
        <v>0</v>
      </c>
      <c r="H25" s="29">
        <v>-480000</v>
      </c>
      <c r="I25" s="29">
        <f>+I27</f>
        <v>-480000</v>
      </c>
      <c r="J25" s="25">
        <f>J27</f>
        <v>-480000</v>
      </c>
    </row>
    <row r="26" spans="1:10" ht="34.5">
      <c r="A26" s="50"/>
      <c r="B26" s="50"/>
      <c r="C26" s="50"/>
      <c r="D26" s="51"/>
      <c r="E26" s="51"/>
      <c r="F26" s="23" t="s">
        <v>19</v>
      </c>
      <c r="G26" s="25"/>
      <c r="H26" s="29"/>
      <c r="I26" s="29"/>
      <c r="J26" s="25"/>
    </row>
    <row r="27" spans="1:10">
      <c r="A27" s="50"/>
      <c r="B27" s="50"/>
      <c r="C27" s="50"/>
      <c r="D27" s="51"/>
      <c r="E27" s="51"/>
      <c r="F27" s="23" t="s">
        <v>20</v>
      </c>
      <c r="G27" s="25">
        <f t="shared" ref="G27:J29" si="3">G28</f>
        <v>0</v>
      </c>
      <c r="H27" s="29">
        <f>+H28</f>
        <v>-480000</v>
      </c>
      <c r="I27" s="29">
        <f>+I28</f>
        <v>-480000</v>
      </c>
      <c r="J27" s="25">
        <f t="shared" si="3"/>
        <v>-480000</v>
      </c>
    </row>
    <row r="28" spans="1:10">
      <c r="A28" s="50"/>
      <c r="B28" s="50"/>
      <c r="C28" s="50"/>
      <c r="D28" s="51"/>
      <c r="E28" s="51"/>
      <c r="F28" s="23" t="s">
        <v>162</v>
      </c>
      <c r="G28" s="25">
        <f t="shared" si="3"/>
        <v>0</v>
      </c>
      <c r="H28" s="29">
        <f>H29</f>
        <v>-480000</v>
      </c>
      <c r="I28" s="29">
        <f>I29</f>
        <v>-480000</v>
      </c>
      <c r="J28" s="25">
        <f t="shared" si="3"/>
        <v>-480000</v>
      </c>
    </row>
    <row r="29" spans="1:10">
      <c r="A29" s="50"/>
      <c r="B29" s="50"/>
      <c r="C29" s="50"/>
      <c r="D29" s="51"/>
      <c r="E29" s="51"/>
      <c r="F29" s="23" t="s">
        <v>163</v>
      </c>
      <c r="G29" s="25">
        <f t="shared" si="3"/>
        <v>0</v>
      </c>
      <c r="H29" s="29">
        <f>+H30</f>
        <v>-480000</v>
      </c>
      <c r="I29" s="29">
        <f>+I30</f>
        <v>-480000</v>
      </c>
      <c r="J29" s="25">
        <f t="shared" si="3"/>
        <v>-480000</v>
      </c>
    </row>
    <row r="30" spans="1:10">
      <c r="A30" s="50"/>
      <c r="B30" s="50"/>
      <c r="C30" s="50"/>
      <c r="D30" s="51"/>
      <c r="E30" s="51"/>
      <c r="F30" s="23" t="s">
        <v>164</v>
      </c>
      <c r="G30" s="25">
        <v>0</v>
      </c>
      <c r="H30" s="25">
        <v>-480000</v>
      </c>
      <c r="I30" s="25">
        <f>H30</f>
        <v>-480000</v>
      </c>
      <c r="J30" s="25">
        <f>I30</f>
        <v>-480000</v>
      </c>
    </row>
    <row r="31" spans="1:10" s="11" customFormat="1" ht="34.5">
      <c r="A31" s="32"/>
      <c r="B31" s="50"/>
      <c r="C31" s="50"/>
      <c r="D31" s="53"/>
      <c r="E31" s="53"/>
      <c r="F31" s="33" t="s">
        <v>58</v>
      </c>
      <c r="G31" s="18">
        <f>+G32</f>
        <v>0</v>
      </c>
      <c r="H31" s="18">
        <f t="shared" ref="H31:J31" si="4">+H32</f>
        <v>480000</v>
      </c>
      <c r="I31" s="18">
        <f t="shared" si="4"/>
        <v>480000</v>
      </c>
      <c r="J31" s="18">
        <f t="shared" si="4"/>
        <v>480000</v>
      </c>
    </row>
    <row r="32" spans="1:10" s="34" customFormat="1">
      <c r="A32" s="47" t="s">
        <v>79</v>
      </c>
      <c r="B32" s="46"/>
      <c r="C32" s="46"/>
      <c r="D32" s="46"/>
      <c r="E32" s="46"/>
      <c r="F32" s="23" t="s">
        <v>78</v>
      </c>
      <c r="G32" s="18">
        <f>+G34</f>
        <v>0</v>
      </c>
      <c r="H32" s="19">
        <f>+H34</f>
        <v>480000</v>
      </c>
      <c r="I32" s="19">
        <f>+I34</f>
        <v>480000</v>
      </c>
      <c r="J32" s="18">
        <f>+J34</f>
        <v>480000</v>
      </c>
    </row>
    <row r="33" spans="1:10" s="34" customFormat="1">
      <c r="A33" s="47"/>
      <c r="B33" s="46"/>
      <c r="C33" s="46"/>
      <c r="D33" s="46"/>
      <c r="E33" s="46"/>
      <c r="F33" s="35" t="s">
        <v>17</v>
      </c>
      <c r="G33" s="36"/>
      <c r="H33" s="37"/>
      <c r="I33" s="37"/>
      <c r="J33" s="36"/>
    </row>
    <row r="34" spans="1:10" s="34" customFormat="1">
      <c r="A34" s="47"/>
      <c r="B34" s="47" t="s">
        <v>57</v>
      </c>
      <c r="C34" s="46"/>
      <c r="D34" s="46"/>
      <c r="E34" s="46"/>
      <c r="F34" s="23" t="s">
        <v>77</v>
      </c>
      <c r="G34" s="18">
        <f>+G36</f>
        <v>0</v>
      </c>
      <c r="H34" s="19">
        <f>+H36</f>
        <v>480000</v>
      </c>
      <c r="I34" s="19">
        <f>+I36</f>
        <v>480000</v>
      </c>
      <c r="J34" s="18">
        <f>+J36</f>
        <v>480000</v>
      </c>
    </row>
    <row r="35" spans="1:10" s="34" customFormat="1">
      <c r="A35" s="47"/>
      <c r="B35" s="47"/>
      <c r="C35" s="46"/>
      <c r="D35" s="46"/>
      <c r="E35" s="46"/>
      <c r="F35" s="35" t="s">
        <v>35</v>
      </c>
      <c r="G35" s="18"/>
      <c r="H35" s="19"/>
      <c r="I35" s="19"/>
      <c r="J35" s="18"/>
    </row>
    <row r="36" spans="1:10" s="34" customFormat="1" ht="16.899999999999999" customHeight="1">
      <c r="A36" s="47"/>
      <c r="B36" s="47"/>
      <c r="C36" s="47" t="s">
        <v>57</v>
      </c>
      <c r="D36" s="46"/>
      <c r="E36" s="46"/>
      <c r="F36" s="23" t="s">
        <v>80</v>
      </c>
      <c r="G36" s="18">
        <f>G40</f>
        <v>0</v>
      </c>
      <c r="H36" s="19">
        <f>+H38</f>
        <v>480000</v>
      </c>
      <c r="I36" s="19">
        <f>+I38</f>
        <v>480000</v>
      </c>
      <c r="J36" s="18">
        <f>J40</f>
        <v>480000</v>
      </c>
    </row>
    <row r="37" spans="1:10" s="11" customFormat="1">
      <c r="A37" s="47"/>
      <c r="B37" s="47"/>
      <c r="C37" s="47"/>
      <c r="D37" s="46"/>
      <c r="E37" s="46"/>
      <c r="F37" s="38" t="s">
        <v>17</v>
      </c>
      <c r="G37" s="18"/>
      <c r="H37" s="19"/>
      <c r="I37" s="19"/>
      <c r="J37" s="18"/>
    </row>
    <row r="38" spans="1:10" s="11" customFormat="1" ht="34.5">
      <c r="A38" s="47"/>
      <c r="B38" s="47"/>
      <c r="C38" s="47"/>
      <c r="D38" s="46"/>
      <c r="E38" s="46"/>
      <c r="F38" s="33" t="s">
        <v>58</v>
      </c>
      <c r="G38" s="18">
        <f t="shared" ref="G38:J38" si="5">+G40</f>
        <v>0</v>
      </c>
      <c r="H38" s="19">
        <f>+H40</f>
        <v>480000</v>
      </c>
      <c r="I38" s="19">
        <f>+I40</f>
        <v>480000</v>
      </c>
      <c r="J38" s="18">
        <f t="shared" si="5"/>
        <v>480000</v>
      </c>
    </row>
    <row r="39" spans="1:10" s="11" customFormat="1">
      <c r="A39" s="47"/>
      <c r="B39" s="47"/>
      <c r="C39" s="47"/>
      <c r="D39" s="46"/>
      <c r="E39" s="46"/>
      <c r="F39" s="38" t="s">
        <v>17</v>
      </c>
      <c r="G39" s="18"/>
      <c r="H39" s="19"/>
      <c r="I39" s="19"/>
      <c r="J39" s="18"/>
    </row>
    <row r="40" spans="1:10" s="34" customFormat="1">
      <c r="A40" s="47"/>
      <c r="B40" s="47"/>
      <c r="C40" s="47"/>
      <c r="D40" s="46">
        <v>1157</v>
      </c>
      <c r="E40" s="46"/>
      <c r="F40" s="39" t="s">
        <v>66</v>
      </c>
      <c r="G40" s="18">
        <f>+G44</f>
        <v>0</v>
      </c>
      <c r="H40" s="19">
        <f>+H44</f>
        <v>480000</v>
      </c>
      <c r="I40" s="19">
        <f>+I44</f>
        <v>480000</v>
      </c>
      <c r="J40" s="18">
        <f>+J44</f>
        <v>480000</v>
      </c>
    </row>
    <row r="41" spans="1:10" s="34" customFormat="1">
      <c r="A41" s="47"/>
      <c r="B41" s="47"/>
      <c r="C41" s="47"/>
      <c r="D41" s="46"/>
      <c r="E41" s="46"/>
      <c r="F41" s="45" t="s">
        <v>17</v>
      </c>
      <c r="G41" s="19"/>
      <c r="H41" s="19"/>
      <c r="I41" s="19"/>
      <c r="J41" s="19"/>
    </row>
    <row r="42" spans="1:10" s="34" customFormat="1" ht="34.5">
      <c r="A42" s="47"/>
      <c r="B42" s="47"/>
      <c r="C42" s="47"/>
      <c r="D42" s="46"/>
      <c r="E42" s="46">
        <v>21001</v>
      </c>
      <c r="F42" s="45" t="s">
        <v>100</v>
      </c>
      <c r="G42" s="19">
        <f>+G44</f>
        <v>0</v>
      </c>
      <c r="H42" s="19">
        <f t="shared" ref="H42:J42" si="6">+H44</f>
        <v>480000</v>
      </c>
      <c r="I42" s="19">
        <f t="shared" si="6"/>
        <v>480000</v>
      </c>
      <c r="J42" s="19">
        <f t="shared" si="6"/>
        <v>480000</v>
      </c>
    </row>
    <row r="43" spans="1:10" s="34" customFormat="1">
      <c r="A43" s="47"/>
      <c r="B43" s="47"/>
      <c r="C43" s="47"/>
      <c r="D43" s="46"/>
      <c r="E43" s="46"/>
      <c r="F43" s="40" t="s">
        <v>52</v>
      </c>
      <c r="G43" s="18"/>
      <c r="H43" s="19"/>
      <c r="I43" s="19"/>
      <c r="J43" s="18"/>
    </row>
    <row r="44" spans="1:10" s="34" customFormat="1" ht="34.5">
      <c r="A44" s="47"/>
      <c r="B44" s="47"/>
      <c r="C44" s="47"/>
      <c r="D44" s="46"/>
      <c r="E44" s="46"/>
      <c r="F44" s="33" t="s">
        <v>58</v>
      </c>
      <c r="G44" s="18">
        <f>+G46</f>
        <v>0</v>
      </c>
      <c r="H44" s="19">
        <f>+H46</f>
        <v>480000</v>
      </c>
      <c r="I44" s="19">
        <f>+I46</f>
        <v>480000</v>
      </c>
      <c r="J44" s="18">
        <f>+J46</f>
        <v>480000</v>
      </c>
    </row>
    <row r="45" spans="1:10" s="34" customFormat="1" ht="34.5">
      <c r="A45" s="47"/>
      <c r="B45" s="47"/>
      <c r="C45" s="47"/>
      <c r="D45" s="46"/>
      <c r="E45" s="46"/>
      <c r="F45" s="40" t="s">
        <v>19</v>
      </c>
      <c r="G45" s="18"/>
      <c r="H45" s="19"/>
      <c r="I45" s="19"/>
      <c r="J45" s="18"/>
    </row>
    <row r="46" spans="1:10" s="34" customFormat="1">
      <c r="A46" s="47"/>
      <c r="B46" s="47"/>
      <c r="C46" s="47"/>
      <c r="D46" s="46"/>
      <c r="E46" s="46"/>
      <c r="F46" s="13" t="s">
        <v>20</v>
      </c>
      <c r="G46" s="18">
        <f t="shared" ref="G46:J46" si="7">+G47</f>
        <v>0</v>
      </c>
      <c r="H46" s="19">
        <f>+H47</f>
        <v>480000</v>
      </c>
      <c r="I46" s="19">
        <f>+I47</f>
        <v>480000</v>
      </c>
      <c r="J46" s="18">
        <f t="shared" si="7"/>
        <v>480000</v>
      </c>
    </row>
    <row r="47" spans="1:10" s="34" customFormat="1" ht="34.5">
      <c r="A47" s="47"/>
      <c r="B47" s="47"/>
      <c r="C47" s="47"/>
      <c r="D47" s="46"/>
      <c r="E47" s="46"/>
      <c r="F47" s="13" t="s">
        <v>94</v>
      </c>
      <c r="G47" s="18">
        <f>G48</f>
        <v>0</v>
      </c>
      <c r="H47" s="18">
        <f t="shared" ref="H47:J47" si="8">H48</f>
        <v>480000</v>
      </c>
      <c r="I47" s="18">
        <f t="shared" si="8"/>
        <v>480000</v>
      </c>
      <c r="J47" s="18">
        <f t="shared" si="8"/>
        <v>480000</v>
      </c>
    </row>
    <row r="48" spans="1:10" s="34" customFormat="1">
      <c r="A48" s="47"/>
      <c r="B48" s="47"/>
      <c r="C48" s="47"/>
      <c r="D48" s="46"/>
      <c r="E48" s="46"/>
      <c r="F48" s="13" t="s">
        <v>95</v>
      </c>
      <c r="G48" s="18">
        <f>+G49</f>
        <v>0</v>
      </c>
      <c r="H48" s="18">
        <f t="shared" ref="H48:J48" si="9">+H49</f>
        <v>480000</v>
      </c>
      <c r="I48" s="18">
        <f t="shared" si="9"/>
        <v>480000</v>
      </c>
      <c r="J48" s="18">
        <f t="shared" si="9"/>
        <v>480000</v>
      </c>
    </row>
    <row r="49" spans="1:10">
      <c r="A49" s="47"/>
      <c r="B49" s="47"/>
      <c r="C49" s="47"/>
      <c r="D49" s="46"/>
      <c r="E49" s="46"/>
      <c r="F49" s="13" t="s">
        <v>116</v>
      </c>
      <c r="G49" s="18">
        <f>G50</f>
        <v>0</v>
      </c>
      <c r="H49" s="19">
        <f>H50</f>
        <v>480000</v>
      </c>
      <c r="I49" s="19">
        <f>I50</f>
        <v>480000</v>
      </c>
      <c r="J49" s="18">
        <f>J50</f>
        <v>480000</v>
      </c>
    </row>
    <row r="50" spans="1:10">
      <c r="A50" s="47"/>
      <c r="B50" s="47"/>
      <c r="C50" s="47"/>
      <c r="D50" s="46"/>
      <c r="E50" s="46"/>
      <c r="F50" s="13" t="s">
        <v>117</v>
      </c>
      <c r="G50" s="18">
        <v>0</v>
      </c>
      <c r="H50" s="18">
        <f>'havelvac 7'!I13</f>
        <v>480000</v>
      </c>
      <c r="I50" s="18">
        <f>H50</f>
        <v>480000</v>
      </c>
      <c r="J50" s="18">
        <f>I50</f>
        <v>480000</v>
      </c>
    </row>
    <row r="51" spans="1:10" ht="13.5" customHeight="1">
      <c r="A51" s="41"/>
      <c r="B51" s="41"/>
      <c r="C51" s="41"/>
      <c r="D51" s="42"/>
      <c r="E51" s="42"/>
      <c r="F51" s="11"/>
      <c r="G51" s="20"/>
      <c r="H51" s="20"/>
      <c r="I51" s="20"/>
      <c r="J51" s="20"/>
    </row>
    <row r="52" spans="1:10" ht="13.5" customHeight="1">
      <c r="A52" s="41"/>
      <c r="B52" s="41"/>
      <c r="C52" s="41"/>
      <c r="D52" s="42"/>
      <c r="E52" s="42"/>
      <c r="F52" s="11"/>
      <c r="G52" s="20"/>
      <c r="H52" s="20"/>
      <c r="I52" s="20"/>
      <c r="J52" s="20"/>
    </row>
    <row r="53" spans="1:10" ht="13.5" customHeight="1">
      <c r="A53" s="41"/>
      <c r="B53" s="41"/>
      <c r="C53" s="41"/>
      <c r="D53" s="42"/>
      <c r="E53" s="42"/>
      <c r="F53" s="11"/>
      <c r="G53" s="20"/>
      <c r="H53" s="20"/>
      <c r="I53" s="20"/>
      <c r="J53" s="20"/>
    </row>
    <row r="54" spans="1:10">
      <c r="B54" s="43" t="s">
        <v>70</v>
      </c>
    </row>
    <row r="55" spans="1:10">
      <c r="B55" s="43" t="s">
        <v>71</v>
      </c>
    </row>
    <row r="56" spans="1:10">
      <c r="B56" s="189" t="s">
        <v>169</v>
      </c>
      <c r="C56" s="189"/>
      <c r="D56" s="189"/>
      <c r="F56" s="9" t="s">
        <v>75</v>
      </c>
      <c r="H56" s="44"/>
      <c r="I56" s="44"/>
    </row>
  </sheetData>
  <mergeCells count="9">
    <mergeCell ref="B56:D56"/>
    <mergeCell ref="G1:J1"/>
    <mergeCell ref="F2:J2"/>
    <mergeCell ref="F3:J3"/>
    <mergeCell ref="A6:J6"/>
    <mergeCell ref="A9:C9"/>
    <mergeCell ref="D9:E9"/>
    <mergeCell ref="F9:F10"/>
    <mergeCell ref="G9:J9"/>
  </mergeCells>
  <pageMargins left="0.2" right="0" top="0.47" bottom="0.26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workbookViewId="0"/>
  </sheetViews>
  <sheetFormatPr defaultRowHeight="17.25"/>
  <cols>
    <col min="1" max="1" width="11.140625" style="55" customWidth="1"/>
    <col min="2" max="2" width="14.7109375" style="55" customWidth="1"/>
    <col min="3" max="3" width="65.85546875" style="55" customWidth="1"/>
    <col min="4" max="4" width="16.7109375" style="134" hidden="1" customWidth="1"/>
    <col min="5" max="6" width="16.7109375" style="134" customWidth="1"/>
    <col min="7" max="7" width="20.5703125" style="134" customWidth="1"/>
    <col min="8" max="231" width="9.140625" style="55"/>
    <col min="232" max="232" width="5" style="55" customWidth="1"/>
    <col min="233" max="233" width="4.7109375" style="55" customWidth="1"/>
    <col min="234" max="234" width="5" style="55" customWidth="1"/>
    <col min="235" max="235" width="19.7109375" style="55" customWidth="1"/>
    <col min="236" max="236" width="49.85546875" style="55" customWidth="1"/>
    <col min="237" max="237" width="14.5703125" style="55" customWidth="1"/>
    <col min="238" max="238" width="13.7109375" style="55" customWidth="1"/>
    <col min="239" max="239" width="13.42578125" style="55" customWidth="1"/>
    <col min="240" max="240" width="15.42578125" style="55" customWidth="1"/>
    <col min="241" max="242" width="10.28515625" style="55" bestFit="1" customWidth="1"/>
    <col min="243" max="487" width="9.140625" style="55"/>
    <col min="488" max="488" width="5" style="55" customWidth="1"/>
    <col min="489" max="489" width="4.7109375" style="55" customWidth="1"/>
    <col min="490" max="490" width="5" style="55" customWidth="1"/>
    <col min="491" max="491" width="19.7109375" style="55" customWidth="1"/>
    <col min="492" max="492" width="49.85546875" style="55" customWidth="1"/>
    <col min="493" max="493" width="14.5703125" style="55" customWidth="1"/>
    <col min="494" max="494" width="13.7109375" style="55" customWidth="1"/>
    <col min="495" max="495" width="13.42578125" style="55" customWidth="1"/>
    <col min="496" max="496" width="15.42578125" style="55" customWidth="1"/>
    <col min="497" max="498" width="10.28515625" style="55" bestFit="1" customWidth="1"/>
    <col min="499" max="743" width="9.140625" style="55"/>
    <col min="744" max="744" width="5" style="55" customWidth="1"/>
    <col min="745" max="745" width="4.7109375" style="55" customWidth="1"/>
    <col min="746" max="746" width="5" style="55" customWidth="1"/>
    <col min="747" max="747" width="19.7109375" style="55" customWidth="1"/>
    <col min="748" max="748" width="49.85546875" style="55" customWidth="1"/>
    <col min="749" max="749" width="14.5703125" style="55" customWidth="1"/>
    <col min="750" max="750" width="13.7109375" style="55" customWidth="1"/>
    <col min="751" max="751" width="13.42578125" style="55" customWidth="1"/>
    <col min="752" max="752" width="15.42578125" style="55" customWidth="1"/>
    <col min="753" max="754" width="10.28515625" style="55" bestFit="1" customWidth="1"/>
    <col min="755" max="999" width="9.140625" style="55"/>
    <col min="1000" max="1000" width="5" style="55" customWidth="1"/>
    <col min="1001" max="1001" width="4.7109375" style="55" customWidth="1"/>
    <col min="1002" max="1002" width="5" style="55" customWidth="1"/>
    <col min="1003" max="1003" width="19.7109375" style="55" customWidth="1"/>
    <col min="1004" max="1004" width="49.85546875" style="55" customWidth="1"/>
    <col min="1005" max="1005" width="14.5703125" style="55" customWidth="1"/>
    <col min="1006" max="1006" width="13.7109375" style="55" customWidth="1"/>
    <col min="1007" max="1007" width="13.42578125" style="55" customWidth="1"/>
    <col min="1008" max="1008" width="15.42578125" style="55" customWidth="1"/>
    <col min="1009" max="1010" width="10.28515625" style="55" bestFit="1" customWidth="1"/>
    <col min="1011" max="1255" width="9.140625" style="55"/>
    <col min="1256" max="1256" width="5" style="55" customWidth="1"/>
    <col min="1257" max="1257" width="4.7109375" style="55" customWidth="1"/>
    <col min="1258" max="1258" width="5" style="55" customWidth="1"/>
    <col min="1259" max="1259" width="19.7109375" style="55" customWidth="1"/>
    <col min="1260" max="1260" width="49.85546875" style="55" customWidth="1"/>
    <col min="1261" max="1261" width="14.5703125" style="55" customWidth="1"/>
    <col min="1262" max="1262" width="13.7109375" style="55" customWidth="1"/>
    <col min="1263" max="1263" width="13.42578125" style="55" customWidth="1"/>
    <col min="1264" max="1264" width="15.42578125" style="55" customWidth="1"/>
    <col min="1265" max="1266" width="10.28515625" style="55" bestFit="1" customWidth="1"/>
    <col min="1267" max="1511" width="9.140625" style="55"/>
    <col min="1512" max="1512" width="5" style="55" customWidth="1"/>
    <col min="1513" max="1513" width="4.7109375" style="55" customWidth="1"/>
    <col min="1514" max="1514" width="5" style="55" customWidth="1"/>
    <col min="1515" max="1515" width="19.7109375" style="55" customWidth="1"/>
    <col min="1516" max="1516" width="49.85546875" style="55" customWidth="1"/>
    <col min="1517" max="1517" width="14.5703125" style="55" customWidth="1"/>
    <col min="1518" max="1518" width="13.7109375" style="55" customWidth="1"/>
    <col min="1519" max="1519" width="13.42578125" style="55" customWidth="1"/>
    <col min="1520" max="1520" width="15.42578125" style="55" customWidth="1"/>
    <col min="1521" max="1522" width="10.28515625" style="55" bestFit="1" customWidth="1"/>
    <col min="1523" max="1767" width="9.140625" style="55"/>
    <col min="1768" max="1768" width="5" style="55" customWidth="1"/>
    <col min="1769" max="1769" width="4.7109375" style="55" customWidth="1"/>
    <col min="1770" max="1770" width="5" style="55" customWidth="1"/>
    <col min="1771" max="1771" width="19.7109375" style="55" customWidth="1"/>
    <col min="1772" max="1772" width="49.85546875" style="55" customWidth="1"/>
    <col min="1773" max="1773" width="14.5703125" style="55" customWidth="1"/>
    <col min="1774" max="1774" width="13.7109375" style="55" customWidth="1"/>
    <col min="1775" max="1775" width="13.42578125" style="55" customWidth="1"/>
    <col min="1776" max="1776" width="15.42578125" style="55" customWidth="1"/>
    <col min="1777" max="1778" width="10.28515625" style="55" bestFit="1" customWidth="1"/>
    <col min="1779" max="2023" width="9.140625" style="55"/>
    <col min="2024" max="2024" width="5" style="55" customWidth="1"/>
    <col min="2025" max="2025" width="4.7109375" style="55" customWidth="1"/>
    <col min="2026" max="2026" width="5" style="55" customWidth="1"/>
    <col min="2027" max="2027" width="19.7109375" style="55" customWidth="1"/>
    <col min="2028" max="2028" width="49.85546875" style="55" customWidth="1"/>
    <col min="2029" max="2029" width="14.5703125" style="55" customWidth="1"/>
    <col min="2030" max="2030" width="13.7109375" style="55" customWidth="1"/>
    <col min="2031" max="2031" width="13.42578125" style="55" customWidth="1"/>
    <col min="2032" max="2032" width="15.42578125" style="55" customWidth="1"/>
    <col min="2033" max="2034" width="10.28515625" style="55" bestFit="1" customWidth="1"/>
    <col min="2035" max="2279" width="9.140625" style="55"/>
    <col min="2280" max="2280" width="5" style="55" customWidth="1"/>
    <col min="2281" max="2281" width="4.7109375" style="55" customWidth="1"/>
    <col min="2282" max="2282" width="5" style="55" customWidth="1"/>
    <col min="2283" max="2283" width="19.7109375" style="55" customWidth="1"/>
    <col min="2284" max="2284" width="49.85546875" style="55" customWidth="1"/>
    <col min="2285" max="2285" width="14.5703125" style="55" customWidth="1"/>
    <col min="2286" max="2286" width="13.7109375" style="55" customWidth="1"/>
    <col min="2287" max="2287" width="13.42578125" style="55" customWidth="1"/>
    <col min="2288" max="2288" width="15.42578125" style="55" customWidth="1"/>
    <col min="2289" max="2290" width="10.28515625" style="55" bestFit="1" customWidth="1"/>
    <col min="2291" max="2535" width="9.140625" style="55"/>
    <col min="2536" max="2536" width="5" style="55" customWidth="1"/>
    <col min="2537" max="2537" width="4.7109375" style="55" customWidth="1"/>
    <col min="2538" max="2538" width="5" style="55" customWidth="1"/>
    <col min="2539" max="2539" width="19.7109375" style="55" customWidth="1"/>
    <col min="2540" max="2540" width="49.85546875" style="55" customWidth="1"/>
    <col min="2541" max="2541" width="14.5703125" style="55" customWidth="1"/>
    <col min="2542" max="2542" width="13.7109375" style="55" customWidth="1"/>
    <col min="2543" max="2543" width="13.42578125" style="55" customWidth="1"/>
    <col min="2544" max="2544" width="15.42578125" style="55" customWidth="1"/>
    <col min="2545" max="2546" width="10.28515625" style="55" bestFit="1" customWidth="1"/>
    <col min="2547" max="2791" width="9.140625" style="55"/>
    <col min="2792" max="2792" width="5" style="55" customWidth="1"/>
    <col min="2793" max="2793" width="4.7109375" style="55" customWidth="1"/>
    <col min="2794" max="2794" width="5" style="55" customWidth="1"/>
    <col min="2795" max="2795" width="19.7109375" style="55" customWidth="1"/>
    <col min="2796" max="2796" width="49.85546875" style="55" customWidth="1"/>
    <col min="2797" max="2797" width="14.5703125" style="55" customWidth="1"/>
    <col min="2798" max="2798" width="13.7109375" style="55" customWidth="1"/>
    <col min="2799" max="2799" width="13.42578125" style="55" customWidth="1"/>
    <col min="2800" max="2800" width="15.42578125" style="55" customWidth="1"/>
    <col min="2801" max="2802" width="10.28515625" style="55" bestFit="1" customWidth="1"/>
    <col min="2803" max="3047" width="9.140625" style="55"/>
    <col min="3048" max="3048" width="5" style="55" customWidth="1"/>
    <col min="3049" max="3049" width="4.7109375" style="55" customWidth="1"/>
    <col min="3050" max="3050" width="5" style="55" customWidth="1"/>
    <col min="3051" max="3051" width="19.7109375" style="55" customWidth="1"/>
    <col min="3052" max="3052" width="49.85546875" style="55" customWidth="1"/>
    <col min="3053" max="3053" width="14.5703125" style="55" customWidth="1"/>
    <col min="3054" max="3054" width="13.7109375" style="55" customWidth="1"/>
    <col min="3055" max="3055" width="13.42578125" style="55" customWidth="1"/>
    <col min="3056" max="3056" width="15.42578125" style="55" customWidth="1"/>
    <col min="3057" max="3058" width="10.28515625" style="55" bestFit="1" customWidth="1"/>
    <col min="3059" max="3303" width="9.140625" style="55"/>
    <col min="3304" max="3304" width="5" style="55" customWidth="1"/>
    <col min="3305" max="3305" width="4.7109375" style="55" customWidth="1"/>
    <col min="3306" max="3306" width="5" style="55" customWidth="1"/>
    <col min="3307" max="3307" width="19.7109375" style="55" customWidth="1"/>
    <col min="3308" max="3308" width="49.85546875" style="55" customWidth="1"/>
    <col min="3309" max="3309" width="14.5703125" style="55" customWidth="1"/>
    <col min="3310" max="3310" width="13.7109375" style="55" customWidth="1"/>
    <col min="3311" max="3311" width="13.42578125" style="55" customWidth="1"/>
    <col min="3312" max="3312" width="15.42578125" style="55" customWidth="1"/>
    <col min="3313" max="3314" width="10.28515625" style="55" bestFit="1" customWidth="1"/>
    <col min="3315" max="3559" width="9.140625" style="55"/>
    <col min="3560" max="3560" width="5" style="55" customWidth="1"/>
    <col min="3561" max="3561" width="4.7109375" style="55" customWidth="1"/>
    <col min="3562" max="3562" width="5" style="55" customWidth="1"/>
    <col min="3563" max="3563" width="19.7109375" style="55" customWidth="1"/>
    <col min="3564" max="3564" width="49.85546875" style="55" customWidth="1"/>
    <col min="3565" max="3565" width="14.5703125" style="55" customWidth="1"/>
    <col min="3566" max="3566" width="13.7109375" style="55" customWidth="1"/>
    <col min="3567" max="3567" width="13.42578125" style="55" customWidth="1"/>
    <col min="3568" max="3568" width="15.42578125" style="55" customWidth="1"/>
    <col min="3569" max="3570" width="10.28515625" style="55" bestFit="1" customWidth="1"/>
    <col min="3571" max="3815" width="9.140625" style="55"/>
    <col min="3816" max="3816" width="5" style="55" customWidth="1"/>
    <col min="3817" max="3817" width="4.7109375" style="55" customWidth="1"/>
    <col min="3818" max="3818" width="5" style="55" customWidth="1"/>
    <col min="3819" max="3819" width="19.7109375" style="55" customWidth="1"/>
    <col min="3820" max="3820" width="49.85546875" style="55" customWidth="1"/>
    <col min="3821" max="3821" width="14.5703125" style="55" customWidth="1"/>
    <col min="3822" max="3822" width="13.7109375" style="55" customWidth="1"/>
    <col min="3823" max="3823" width="13.42578125" style="55" customWidth="1"/>
    <col min="3824" max="3824" width="15.42578125" style="55" customWidth="1"/>
    <col min="3825" max="3826" width="10.28515625" style="55" bestFit="1" customWidth="1"/>
    <col min="3827" max="4071" width="9.140625" style="55"/>
    <col min="4072" max="4072" width="5" style="55" customWidth="1"/>
    <col min="4073" max="4073" width="4.7109375" style="55" customWidth="1"/>
    <col min="4074" max="4074" width="5" style="55" customWidth="1"/>
    <col min="4075" max="4075" width="19.7109375" style="55" customWidth="1"/>
    <col min="4076" max="4076" width="49.85546875" style="55" customWidth="1"/>
    <col min="4077" max="4077" width="14.5703125" style="55" customWidth="1"/>
    <col min="4078" max="4078" width="13.7109375" style="55" customWidth="1"/>
    <col min="4079" max="4079" width="13.42578125" style="55" customWidth="1"/>
    <col min="4080" max="4080" width="15.42578125" style="55" customWidth="1"/>
    <col min="4081" max="4082" width="10.28515625" style="55" bestFit="1" customWidth="1"/>
    <col min="4083" max="4327" width="9.140625" style="55"/>
    <col min="4328" max="4328" width="5" style="55" customWidth="1"/>
    <col min="4329" max="4329" width="4.7109375" style="55" customWidth="1"/>
    <col min="4330" max="4330" width="5" style="55" customWidth="1"/>
    <col min="4331" max="4331" width="19.7109375" style="55" customWidth="1"/>
    <col min="4332" max="4332" width="49.85546875" style="55" customWidth="1"/>
    <col min="4333" max="4333" width="14.5703125" style="55" customWidth="1"/>
    <col min="4334" max="4334" width="13.7109375" style="55" customWidth="1"/>
    <col min="4335" max="4335" width="13.42578125" style="55" customWidth="1"/>
    <col min="4336" max="4336" width="15.42578125" style="55" customWidth="1"/>
    <col min="4337" max="4338" width="10.28515625" style="55" bestFit="1" customWidth="1"/>
    <col min="4339" max="4583" width="9.140625" style="55"/>
    <col min="4584" max="4584" width="5" style="55" customWidth="1"/>
    <col min="4585" max="4585" width="4.7109375" style="55" customWidth="1"/>
    <col min="4586" max="4586" width="5" style="55" customWidth="1"/>
    <col min="4587" max="4587" width="19.7109375" style="55" customWidth="1"/>
    <col min="4588" max="4588" width="49.85546875" style="55" customWidth="1"/>
    <col min="4589" max="4589" width="14.5703125" style="55" customWidth="1"/>
    <col min="4590" max="4590" width="13.7109375" style="55" customWidth="1"/>
    <col min="4591" max="4591" width="13.42578125" style="55" customWidth="1"/>
    <col min="4592" max="4592" width="15.42578125" style="55" customWidth="1"/>
    <col min="4593" max="4594" width="10.28515625" style="55" bestFit="1" customWidth="1"/>
    <col min="4595" max="4839" width="9.140625" style="55"/>
    <col min="4840" max="4840" width="5" style="55" customWidth="1"/>
    <col min="4841" max="4841" width="4.7109375" style="55" customWidth="1"/>
    <col min="4842" max="4842" width="5" style="55" customWidth="1"/>
    <col min="4843" max="4843" width="19.7109375" style="55" customWidth="1"/>
    <col min="4844" max="4844" width="49.85546875" style="55" customWidth="1"/>
    <col min="4845" max="4845" width="14.5703125" style="55" customWidth="1"/>
    <col min="4846" max="4846" width="13.7109375" style="55" customWidth="1"/>
    <col min="4847" max="4847" width="13.42578125" style="55" customWidth="1"/>
    <col min="4848" max="4848" width="15.42578125" style="55" customWidth="1"/>
    <col min="4849" max="4850" width="10.28515625" style="55" bestFit="1" customWidth="1"/>
    <col min="4851" max="5095" width="9.140625" style="55"/>
    <col min="5096" max="5096" width="5" style="55" customWidth="1"/>
    <col min="5097" max="5097" width="4.7109375" style="55" customWidth="1"/>
    <col min="5098" max="5098" width="5" style="55" customWidth="1"/>
    <col min="5099" max="5099" width="19.7109375" style="55" customWidth="1"/>
    <col min="5100" max="5100" width="49.85546875" style="55" customWidth="1"/>
    <col min="5101" max="5101" width="14.5703125" style="55" customWidth="1"/>
    <col min="5102" max="5102" width="13.7109375" style="55" customWidth="1"/>
    <col min="5103" max="5103" width="13.42578125" style="55" customWidth="1"/>
    <col min="5104" max="5104" width="15.42578125" style="55" customWidth="1"/>
    <col min="5105" max="5106" width="10.28515625" style="55" bestFit="1" customWidth="1"/>
    <col min="5107" max="5351" width="9.140625" style="55"/>
    <col min="5352" max="5352" width="5" style="55" customWidth="1"/>
    <col min="5353" max="5353" width="4.7109375" style="55" customWidth="1"/>
    <col min="5354" max="5354" width="5" style="55" customWidth="1"/>
    <col min="5355" max="5355" width="19.7109375" style="55" customWidth="1"/>
    <col min="5356" max="5356" width="49.85546875" style="55" customWidth="1"/>
    <col min="5357" max="5357" width="14.5703125" style="55" customWidth="1"/>
    <col min="5358" max="5358" width="13.7109375" style="55" customWidth="1"/>
    <col min="5359" max="5359" width="13.42578125" style="55" customWidth="1"/>
    <col min="5360" max="5360" width="15.42578125" style="55" customWidth="1"/>
    <col min="5361" max="5362" width="10.28515625" style="55" bestFit="1" customWidth="1"/>
    <col min="5363" max="5607" width="9.140625" style="55"/>
    <col min="5608" max="5608" width="5" style="55" customWidth="1"/>
    <col min="5609" max="5609" width="4.7109375" style="55" customWidth="1"/>
    <col min="5610" max="5610" width="5" style="55" customWidth="1"/>
    <col min="5611" max="5611" width="19.7109375" style="55" customWidth="1"/>
    <col min="5612" max="5612" width="49.85546875" style="55" customWidth="1"/>
    <col min="5613" max="5613" width="14.5703125" style="55" customWidth="1"/>
    <col min="5614" max="5614" width="13.7109375" style="55" customWidth="1"/>
    <col min="5615" max="5615" width="13.42578125" style="55" customWidth="1"/>
    <col min="5616" max="5616" width="15.42578125" style="55" customWidth="1"/>
    <col min="5617" max="5618" width="10.28515625" style="55" bestFit="1" customWidth="1"/>
    <col min="5619" max="5863" width="9.140625" style="55"/>
    <col min="5864" max="5864" width="5" style="55" customWidth="1"/>
    <col min="5865" max="5865" width="4.7109375" style="55" customWidth="1"/>
    <col min="5866" max="5866" width="5" style="55" customWidth="1"/>
    <col min="5867" max="5867" width="19.7109375" style="55" customWidth="1"/>
    <col min="5868" max="5868" width="49.85546875" style="55" customWidth="1"/>
    <col min="5869" max="5869" width="14.5703125" style="55" customWidth="1"/>
    <col min="5870" max="5870" width="13.7109375" style="55" customWidth="1"/>
    <col min="5871" max="5871" width="13.42578125" style="55" customWidth="1"/>
    <col min="5872" max="5872" width="15.42578125" style="55" customWidth="1"/>
    <col min="5873" max="5874" width="10.28515625" style="55" bestFit="1" customWidth="1"/>
    <col min="5875" max="6119" width="9.140625" style="55"/>
    <col min="6120" max="6120" width="5" style="55" customWidth="1"/>
    <col min="6121" max="6121" width="4.7109375" style="55" customWidth="1"/>
    <col min="6122" max="6122" width="5" style="55" customWidth="1"/>
    <col min="6123" max="6123" width="19.7109375" style="55" customWidth="1"/>
    <col min="6124" max="6124" width="49.85546875" style="55" customWidth="1"/>
    <col min="6125" max="6125" width="14.5703125" style="55" customWidth="1"/>
    <col min="6126" max="6126" width="13.7109375" style="55" customWidth="1"/>
    <col min="6127" max="6127" width="13.42578125" style="55" customWidth="1"/>
    <col min="6128" max="6128" width="15.42578125" style="55" customWidth="1"/>
    <col min="6129" max="6130" width="10.28515625" style="55" bestFit="1" customWidth="1"/>
    <col min="6131" max="6375" width="9.140625" style="55"/>
    <col min="6376" max="6376" width="5" style="55" customWidth="1"/>
    <col min="6377" max="6377" width="4.7109375" style="55" customWidth="1"/>
    <col min="6378" max="6378" width="5" style="55" customWidth="1"/>
    <col min="6379" max="6379" width="19.7109375" style="55" customWidth="1"/>
    <col min="6380" max="6380" width="49.85546875" style="55" customWidth="1"/>
    <col min="6381" max="6381" width="14.5703125" style="55" customWidth="1"/>
    <col min="6382" max="6382" width="13.7109375" style="55" customWidth="1"/>
    <col min="6383" max="6383" width="13.42578125" style="55" customWidth="1"/>
    <col min="6384" max="6384" width="15.42578125" style="55" customWidth="1"/>
    <col min="6385" max="6386" width="10.28515625" style="55" bestFit="1" customWidth="1"/>
    <col min="6387" max="6631" width="9.140625" style="55"/>
    <col min="6632" max="6632" width="5" style="55" customWidth="1"/>
    <col min="6633" max="6633" width="4.7109375" style="55" customWidth="1"/>
    <col min="6634" max="6634" width="5" style="55" customWidth="1"/>
    <col min="6635" max="6635" width="19.7109375" style="55" customWidth="1"/>
    <col min="6636" max="6636" width="49.85546875" style="55" customWidth="1"/>
    <col min="6637" max="6637" width="14.5703125" style="55" customWidth="1"/>
    <col min="6638" max="6638" width="13.7109375" style="55" customWidth="1"/>
    <col min="6639" max="6639" width="13.42578125" style="55" customWidth="1"/>
    <col min="6640" max="6640" width="15.42578125" style="55" customWidth="1"/>
    <col min="6641" max="6642" width="10.28515625" style="55" bestFit="1" customWidth="1"/>
    <col min="6643" max="6887" width="9.140625" style="55"/>
    <col min="6888" max="6888" width="5" style="55" customWidth="1"/>
    <col min="6889" max="6889" width="4.7109375" style="55" customWidth="1"/>
    <col min="6890" max="6890" width="5" style="55" customWidth="1"/>
    <col min="6891" max="6891" width="19.7109375" style="55" customWidth="1"/>
    <col min="6892" max="6892" width="49.85546875" style="55" customWidth="1"/>
    <col min="6893" max="6893" width="14.5703125" style="55" customWidth="1"/>
    <col min="6894" max="6894" width="13.7109375" style="55" customWidth="1"/>
    <col min="6895" max="6895" width="13.42578125" style="55" customWidth="1"/>
    <col min="6896" max="6896" width="15.42578125" style="55" customWidth="1"/>
    <col min="6897" max="6898" width="10.28515625" style="55" bestFit="1" customWidth="1"/>
    <col min="6899" max="7143" width="9.140625" style="55"/>
    <col min="7144" max="7144" width="5" style="55" customWidth="1"/>
    <col min="7145" max="7145" width="4.7109375" style="55" customWidth="1"/>
    <col min="7146" max="7146" width="5" style="55" customWidth="1"/>
    <col min="7147" max="7147" width="19.7109375" style="55" customWidth="1"/>
    <col min="7148" max="7148" width="49.85546875" style="55" customWidth="1"/>
    <col min="7149" max="7149" width="14.5703125" style="55" customWidth="1"/>
    <col min="7150" max="7150" width="13.7109375" style="55" customWidth="1"/>
    <col min="7151" max="7151" width="13.42578125" style="55" customWidth="1"/>
    <col min="7152" max="7152" width="15.42578125" style="55" customWidth="1"/>
    <col min="7153" max="7154" width="10.28515625" style="55" bestFit="1" customWidth="1"/>
    <col min="7155" max="7399" width="9.140625" style="55"/>
    <col min="7400" max="7400" width="5" style="55" customWidth="1"/>
    <col min="7401" max="7401" width="4.7109375" style="55" customWidth="1"/>
    <col min="7402" max="7402" width="5" style="55" customWidth="1"/>
    <col min="7403" max="7403" width="19.7109375" style="55" customWidth="1"/>
    <col min="7404" max="7404" width="49.85546875" style="55" customWidth="1"/>
    <col min="7405" max="7405" width="14.5703125" style="55" customWidth="1"/>
    <col min="7406" max="7406" width="13.7109375" style="55" customWidth="1"/>
    <col min="7407" max="7407" width="13.42578125" style="55" customWidth="1"/>
    <col min="7408" max="7408" width="15.42578125" style="55" customWidth="1"/>
    <col min="7409" max="7410" width="10.28515625" style="55" bestFit="1" customWidth="1"/>
    <col min="7411" max="7655" width="9.140625" style="55"/>
    <col min="7656" max="7656" width="5" style="55" customWidth="1"/>
    <col min="7657" max="7657" width="4.7109375" style="55" customWidth="1"/>
    <col min="7658" max="7658" width="5" style="55" customWidth="1"/>
    <col min="7659" max="7659" width="19.7109375" style="55" customWidth="1"/>
    <col min="7660" max="7660" width="49.85546875" style="55" customWidth="1"/>
    <col min="7661" max="7661" width="14.5703125" style="55" customWidth="1"/>
    <col min="7662" max="7662" width="13.7109375" style="55" customWidth="1"/>
    <col min="7663" max="7663" width="13.42578125" style="55" customWidth="1"/>
    <col min="7664" max="7664" width="15.42578125" style="55" customWidth="1"/>
    <col min="7665" max="7666" width="10.28515625" style="55" bestFit="1" customWidth="1"/>
    <col min="7667" max="7911" width="9.140625" style="55"/>
    <col min="7912" max="7912" width="5" style="55" customWidth="1"/>
    <col min="7913" max="7913" width="4.7109375" style="55" customWidth="1"/>
    <col min="7914" max="7914" width="5" style="55" customWidth="1"/>
    <col min="7915" max="7915" width="19.7109375" style="55" customWidth="1"/>
    <col min="7916" max="7916" width="49.85546875" style="55" customWidth="1"/>
    <col min="7917" max="7917" width="14.5703125" style="55" customWidth="1"/>
    <col min="7918" max="7918" width="13.7109375" style="55" customWidth="1"/>
    <col min="7919" max="7919" width="13.42578125" style="55" customWidth="1"/>
    <col min="7920" max="7920" width="15.42578125" style="55" customWidth="1"/>
    <col min="7921" max="7922" width="10.28515625" style="55" bestFit="1" customWidth="1"/>
    <col min="7923" max="8167" width="9.140625" style="55"/>
    <col min="8168" max="8168" width="5" style="55" customWidth="1"/>
    <col min="8169" max="8169" width="4.7109375" style="55" customWidth="1"/>
    <col min="8170" max="8170" width="5" style="55" customWidth="1"/>
    <col min="8171" max="8171" width="19.7109375" style="55" customWidth="1"/>
    <col min="8172" max="8172" width="49.85546875" style="55" customWidth="1"/>
    <col min="8173" max="8173" width="14.5703125" style="55" customWidth="1"/>
    <col min="8174" max="8174" width="13.7109375" style="55" customWidth="1"/>
    <col min="8175" max="8175" width="13.42578125" style="55" customWidth="1"/>
    <col min="8176" max="8176" width="15.42578125" style="55" customWidth="1"/>
    <col min="8177" max="8178" width="10.28515625" style="55" bestFit="1" customWidth="1"/>
    <col min="8179" max="8423" width="9.140625" style="55"/>
    <col min="8424" max="8424" width="5" style="55" customWidth="1"/>
    <col min="8425" max="8425" width="4.7109375" style="55" customWidth="1"/>
    <col min="8426" max="8426" width="5" style="55" customWidth="1"/>
    <col min="8427" max="8427" width="19.7109375" style="55" customWidth="1"/>
    <col min="8428" max="8428" width="49.85546875" style="55" customWidth="1"/>
    <col min="8429" max="8429" width="14.5703125" style="55" customWidth="1"/>
    <col min="8430" max="8430" width="13.7109375" style="55" customWidth="1"/>
    <col min="8431" max="8431" width="13.42578125" style="55" customWidth="1"/>
    <col min="8432" max="8432" width="15.42578125" style="55" customWidth="1"/>
    <col min="8433" max="8434" width="10.28515625" style="55" bestFit="1" customWidth="1"/>
    <col min="8435" max="8679" width="9.140625" style="55"/>
    <col min="8680" max="8680" width="5" style="55" customWidth="1"/>
    <col min="8681" max="8681" width="4.7109375" style="55" customWidth="1"/>
    <col min="8682" max="8682" width="5" style="55" customWidth="1"/>
    <col min="8683" max="8683" width="19.7109375" style="55" customWidth="1"/>
    <col min="8684" max="8684" width="49.85546875" style="55" customWidth="1"/>
    <col min="8685" max="8685" width="14.5703125" style="55" customWidth="1"/>
    <col min="8686" max="8686" width="13.7109375" style="55" customWidth="1"/>
    <col min="8687" max="8687" width="13.42578125" style="55" customWidth="1"/>
    <col min="8688" max="8688" width="15.42578125" style="55" customWidth="1"/>
    <col min="8689" max="8690" width="10.28515625" style="55" bestFit="1" customWidth="1"/>
    <col min="8691" max="8935" width="9.140625" style="55"/>
    <col min="8936" max="8936" width="5" style="55" customWidth="1"/>
    <col min="8937" max="8937" width="4.7109375" style="55" customWidth="1"/>
    <col min="8938" max="8938" width="5" style="55" customWidth="1"/>
    <col min="8939" max="8939" width="19.7109375" style="55" customWidth="1"/>
    <col min="8940" max="8940" width="49.85546875" style="55" customWidth="1"/>
    <col min="8941" max="8941" width="14.5703125" style="55" customWidth="1"/>
    <col min="8942" max="8942" width="13.7109375" style="55" customWidth="1"/>
    <col min="8943" max="8943" width="13.42578125" style="55" customWidth="1"/>
    <col min="8944" max="8944" width="15.42578125" style="55" customWidth="1"/>
    <col min="8945" max="8946" width="10.28515625" style="55" bestFit="1" customWidth="1"/>
    <col min="8947" max="9191" width="9.140625" style="55"/>
    <col min="9192" max="9192" width="5" style="55" customWidth="1"/>
    <col min="9193" max="9193" width="4.7109375" style="55" customWidth="1"/>
    <col min="9194" max="9194" width="5" style="55" customWidth="1"/>
    <col min="9195" max="9195" width="19.7109375" style="55" customWidth="1"/>
    <col min="9196" max="9196" width="49.85546875" style="55" customWidth="1"/>
    <col min="9197" max="9197" width="14.5703125" style="55" customWidth="1"/>
    <col min="9198" max="9198" width="13.7109375" style="55" customWidth="1"/>
    <col min="9199" max="9199" width="13.42578125" style="55" customWidth="1"/>
    <col min="9200" max="9200" width="15.42578125" style="55" customWidth="1"/>
    <col min="9201" max="9202" width="10.28515625" style="55" bestFit="1" customWidth="1"/>
    <col min="9203" max="9447" width="9.140625" style="55"/>
    <col min="9448" max="9448" width="5" style="55" customWidth="1"/>
    <col min="9449" max="9449" width="4.7109375" style="55" customWidth="1"/>
    <col min="9450" max="9450" width="5" style="55" customWidth="1"/>
    <col min="9451" max="9451" width="19.7109375" style="55" customWidth="1"/>
    <col min="9452" max="9452" width="49.85546875" style="55" customWidth="1"/>
    <col min="9453" max="9453" width="14.5703125" style="55" customWidth="1"/>
    <col min="9454" max="9454" width="13.7109375" style="55" customWidth="1"/>
    <col min="9455" max="9455" width="13.42578125" style="55" customWidth="1"/>
    <col min="9456" max="9456" width="15.42578125" style="55" customWidth="1"/>
    <col min="9457" max="9458" width="10.28515625" style="55" bestFit="1" customWidth="1"/>
    <col min="9459" max="9703" width="9.140625" style="55"/>
    <col min="9704" max="9704" width="5" style="55" customWidth="1"/>
    <col min="9705" max="9705" width="4.7109375" style="55" customWidth="1"/>
    <col min="9706" max="9706" width="5" style="55" customWidth="1"/>
    <col min="9707" max="9707" width="19.7109375" style="55" customWidth="1"/>
    <col min="9708" max="9708" width="49.85546875" style="55" customWidth="1"/>
    <col min="9709" max="9709" width="14.5703125" style="55" customWidth="1"/>
    <col min="9710" max="9710" width="13.7109375" style="55" customWidth="1"/>
    <col min="9711" max="9711" width="13.42578125" style="55" customWidth="1"/>
    <col min="9712" max="9712" width="15.42578125" style="55" customWidth="1"/>
    <col min="9713" max="9714" width="10.28515625" style="55" bestFit="1" customWidth="1"/>
    <col min="9715" max="9959" width="9.140625" style="55"/>
    <col min="9960" max="9960" width="5" style="55" customWidth="1"/>
    <col min="9961" max="9961" width="4.7109375" style="55" customWidth="1"/>
    <col min="9962" max="9962" width="5" style="55" customWidth="1"/>
    <col min="9963" max="9963" width="19.7109375" style="55" customWidth="1"/>
    <col min="9964" max="9964" width="49.85546875" style="55" customWidth="1"/>
    <col min="9965" max="9965" width="14.5703125" style="55" customWidth="1"/>
    <col min="9966" max="9966" width="13.7109375" style="55" customWidth="1"/>
    <col min="9967" max="9967" width="13.42578125" style="55" customWidth="1"/>
    <col min="9968" max="9968" width="15.42578125" style="55" customWidth="1"/>
    <col min="9969" max="9970" width="10.28515625" style="55" bestFit="1" customWidth="1"/>
    <col min="9971" max="10215" width="9.140625" style="55"/>
    <col min="10216" max="10216" width="5" style="55" customWidth="1"/>
    <col min="10217" max="10217" width="4.7109375" style="55" customWidth="1"/>
    <col min="10218" max="10218" width="5" style="55" customWidth="1"/>
    <col min="10219" max="10219" width="19.7109375" style="55" customWidth="1"/>
    <col min="10220" max="10220" width="49.85546875" style="55" customWidth="1"/>
    <col min="10221" max="10221" width="14.5703125" style="55" customWidth="1"/>
    <col min="10222" max="10222" width="13.7109375" style="55" customWidth="1"/>
    <col min="10223" max="10223" width="13.42578125" style="55" customWidth="1"/>
    <col min="10224" max="10224" width="15.42578125" style="55" customWidth="1"/>
    <col min="10225" max="10226" width="10.28515625" style="55" bestFit="1" customWidth="1"/>
    <col min="10227" max="10471" width="9.140625" style="55"/>
    <col min="10472" max="10472" width="5" style="55" customWidth="1"/>
    <col min="10473" max="10473" width="4.7109375" style="55" customWidth="1"/>
    <col min="10474" max="10474" width="5" style="55" customWidth="1"/>
    <col min="10475" max="10475" width="19.7109375" style="55" customWidth="1"/>
    <col min="10476" max="10476" width="49.85546875" style="55" customWidth="1"/>
    <col min="10477" max="10477" width="14.5703125" style="55" customWidth="1"/>
    <col min="10478" max="10478" width="13.7109375" style="55" customWidth="1"/>
    <col min="10479" max="10479" width="13.42578125" style="55" customWidth="1"/>
    <col min="10480" max="10480" width="15.42578125" style="55" customWidth="1"/>
    <col min="10481" max="10482" width="10.28515625" style="55" bestFit="1" customWidth="1"/>
    <col min="10483" max="10727" width="9.140625" style="55"/>
    <col min="10728" max="10728" width="5" style="55" customWidth="1"/>
    <col min="10729" max="10729" width="4.7109375" style="55" customWidth="1"/>
    <col min="10730" max="10730" width="5" style="55" customWidth="1"/>
    <col min="10731" max="10731" width="19.7109375" style="55" customWidth="1"/>
    <col min="10732" max="10732" width="49.85546875" style="55" customWidth="1"/>
    <col min="10733" max="10733" width="14.5703125" style="55" customWidth="1"/>
    <col min="10734" max="10734" width="13.7109375" style="55" customWidth="1"/>
    <col min="10735" max="10735" width="13.42578125" style="55" customWidth="1"/>
    <col min="10736" max="10736" width="15.42578125" style="55" customWidth="1"/>
    <col min="10737" max="10738" width="10.28515625" style="55" bestFit="1" customWidth="1"/>
    <col min="10739" max="10983" width="9.140625" style="55"/>
    <col min="10984" max="10984" width="5" style="55" customWidth="1"/>
    <col min="10985" max="10985" width="4.7109375" style="55" customWidth="1"/>
    <col min="10986" max="10986" width="5" style="55" customWidth="1"/>
    <col min="10987" max="10987" width="19.7109375" style="55" customWidth="1"/>
    <col min="10988" max="10988" width="49.85546875" style="55" customWidth="1"/>
    <col min="10989" max="10989" width="14.5703125" style="55" customWidth="1"/>
    <col min="10990" max="10990" width="13.7109375" style="55" customWidth="1"/>
    <col min="10991" max="10991" width="13.42578125" style="55" customWidth="1"/>
    <col min="10992" max="10992" width="15.42578125" style="55" customWidth="1"/>
    <col min="10993" max="10994" width="10.28515625" style="55" bestFit="1" customWidth="1"/>
    <col min="10995" max="11239" width="9.140625" style="55"/>
    <col min="11240" max="11240" width="5" style="55" customWidth="1"/>
    <col min="11241" max="11241" width="4.7109375" style="55" customWidth="1"/>
    <col min="11242" max="11242" width="5" style="55" customWidth="1"/>
    <col min="11243" max="11243" width="19.7109375" style="55" customWidth="1"/>
    <col min="11244" max="11244" width="49.85546875" style="55" customWidth="1"/>
    <col min="11245" max="11245" width="14.5703125" style="55" customWidth="1"/>
    <col min="11246" max="11246" width="13.7109375" style="55" customWidth="1"/>
    <col min="11247" max="11247" width="13.42578125" style="55" customWidth="1"/>
    <col min="11248" max="11248" width="15.42578125" style="55" customWidth="1"/>
    <col min="11249" max="11250" width="10.28515625" style="55" bestFit="1" customWidth="1"/>
    <col min="11251" max="11495" width="9.140625" style="55"/>
    <col min="11496" max="11496" width="5" style="55" customWidth="1"/>
    <col min="11497" max="11497" width="4.7109375" style="55" customWidth="1"/>
    <col min="11498" max="11498" width="5" style="55" customWidth="1"/>
    <col min="11499" max="11499" width="19.7109375" style="55" customWidth="1"/>
    <col min="11500" max="11500" width="49.85546875" style="55" customWidth="1"/>
    <col min="11501" max="11501" width="14.5703125" style="55" customWidth="1"/>
    <col min="11502" max="11502" width="13.7109375" style="55" customWidth="1"/>
    <col min="11503" max="11503" width="13.42578125" style="55" customWidth="1"/>
    <col min="11504" max="11504" width="15.42578125" style="55" customWidth="1"/>
    <col min="11505" max="11506" width="10.28515625" style="55" bestFit="1" customWidth="1"/>
    <col min="11507" max="11751" width="9.140625" style="55"/>
    <col min="11752" max="11752" width="5" style="55" customWidth="1"/>
    <col min="11753" max="11753" width="4.7109375" style="55" customWidth="1"/>
    <col min="11754" max="11754" width="5" style="55" customWidth="1"/>
    <col min="11755" max="11755" width="19.7109375" style="55" customWidth="1"/>
    <col min="11756" max="11756" width="49.85546875" style="55" customWidth="1"/>
    <col min="11757" max="11757" width="14.5703125" style="55" customWidth="1"/>
    <col min="11758" max="11758" width="13.7109375" style="55" customWidth="1"/>
    <col min="11759" max="11759" width="13.42578125" style="55" customWidth="1"/>
    <col min="11760" max="11760" width="15.42578125" style="55" customWidth="1"/>
    <col min="11761" max="11762" width="10.28515625" style="55" bestFit="1" customWidth="1"/>
    <col min="11763" max="12007" width="9.140625" style="55"/>
    <col min="12008" max="12008" width="5" style="55" customWidth="1"/>
    <col min="12009" max="12009" width="4.7109375" style="55" customWidth="1"/>
    <col min="12010" max="12010" width="5" style="55" customWidth="1"/>
    <col min="12011" max="12011" width="19.7109375" style="55" customWidth="1"/>
    <col min="12012" max="12012" width="49.85546875" style="55" customWidth="1"/>
    <col min="12013" max="12013" width="14.5703125" style="55" customWidth="1"/>
    <col min="12014" max="12014" width="13.7109375" style="55" customWidth="1"/>
    <col min="12015" max="12015" width="13.42578125" style="55" customWidth="1"/>
    <col min="12016" max="12016" width="15.42578125" style="55" customWidth="1"/>
    <col min="12017" max="12018" width="10.28515625" style="55" bestFit="1" customWidth="1"/>
    <col min="12019" max="12263" width="9.140625" style="55"/>
    <col min="12264" max="12264" width="5" style="55" customWidth="1"/>
    <col min="12265" max="12265" width="4.7109375" style="55" customWidth="1"/>
    <col min="12266" max="12266" width="5" style="55" customWidth="1"/>
    <col min="12267" max="12267" width="19.7109375" style="55" customWidth="1"/>
    <col min="12268" max="12268" width="49.85546875" style="55" customWidth="1"/>
    <col min="12269" max="12269" width="14.5703125" style="55" customWidth="1"/>
    <col min="12270" max="12270" width="13.7109375" style="55" customWidth="1"/>
    <col min="12271" max="12271" width="13.42578125" style="55" customWidth="1"/>
    <col min="12272" max="12272" width="15.42578125" style="55" customWidth="1"/>
    <col min="12273" max="12274" width="10.28515625" style="55" bestFit="1" customWidth="1"/>
    <col min="12275" max="12519" width="9.140625" style="55"/>
    <col min="12520" max="12520" width="5" style="55" customWidth="1"/>
    <col min="12521" max="12521" width="4.7109375" style="55" customWidth="1"/>
    <col min="12522" max="12522" width="5" style="55" customWidth="1"/>
    <col min="12523" max="12523" width="19.7109375" style="55" customWidth="1"/>
    <col min="12524" max="12524" width="49.85546875" style="55" customWidth="1"/>
    <col min="12525" max="12525" width="14.5703125" style="55" customWidth="1"/>
    <col min="12526" max="12526" width="13.7109375" style="55" customWidth="1"/>
    <col min="12527" max="12527" width="13.42578125" style="55" customWidth="1"/>
    <col min="12528" max="12528" width="15.42578125" style="55" customWidth="1"/>
    <col min="12529" max="12530" width="10.28515625" style="55" bestFit="1" customWidth="1"/>
    <col min="12531" max="12775" width="9.140625" style="55"/>
    <col min="12776" max="12776" width="5" style="55" customWidth="1"/>
    <col min="12777" max="12777" width="4.7109375" style="55" customWidth="1"/>
    <col min="12778" max="12778" width="5" style="55" customWidth="1"/>
    <col min="12779" max="12779" width="19.7109375" style="55" customWidth="1"/>
    <col min="12780" max="12780" width="49.85546875" style="55" customWidth="1"/>
    <col min="12781" max="12781" width="14.5703125" style="55" customWidth="1"/>
    <col min="12782" max="12782" width="13.7109375" style="55" customWidth="1"/>
    <col min="12783" max="12783" width="13.42578125" style="55" customWidth="1"/>
    <col min="12784" max="12784" width="15.42578125" style="55" customWidth="1"/>
    <col min="12785" max="12786" width="10.28515625" style="55" bestFit="1" customWidth="1"/>
    <col min="12787" max="13031" width="9.140625" style="55"/>
    <col min="13032" max="13032" width="5" style="55" customWidth="1"/>
    <col min="13033" max="13033" width="4.7109375" style="55" customWidth="1"/>
    <col min="13034" max="13034" width="5" style="55" customWidth="1"/>
    <col min="13035" max="13035" width="19.7109375" style="55" customWidth="1"/>
    <col min="13036" max="13036" width="49.85546875" style="55" customWidth="1"/>
    <col min="13037" max="13037" width="14.5703125" style="55" customWidth="1"/>
    <col min="13038" max="13038" width="13.7109375" style="55" customWidth="1"/>
    <col min="13039" max="13039" width="13.42578125" style="55" customWidth="1"/>
    <col min="13040" max="13040" width="15.42578125" style="55" customWidth="1"/>
    <col min="13041" max="13042" width="10.28515625" style="55" bestFit="1" customWidth="1"/>
    <col min="13043" max="13287" width="9.140625" style="55"/>
    <col min="13288" max="13288" width="5" style="55" customWidth="1"/>
    <col min="13289" max="13289" width="4.7109375" style="55" customWidth="1"/>
    <col min="13290" max="13290" width="5" style="55" customWidth="1"/>
    <col min="13291" max="13291" width="19.7109375" style="55" customWidth="1"/>
    <col min="13292" max="13292" width="49.85546875" style="55" customWidth="1"/>
    <col min="13293" max="13293" width="14.5703125" style="55" customWidth="1"/>
    <col min="13294" max="13294" width="13.7109375" style="55" customWidth="1"/>
    <col min="13295" max="13295" width="13.42578125" style="55" customWidth="1"/>
    <col min="13296" max="13296" width="15.42578125" style="55" customWidth="1"/>
    <col min="13297" max="13298" width="10.28515625" style="55" bestFit="1" customWidth="1"/>
    <col min="13299" max="13543" width="9.140625" style="55"/>
    <col min="13544" max="13544" width="5" style="55" customWidth="1"/>
    <col min="13545" max="13545" width="4.7109375" style="55" customWidth="1"/>
    <col min="13546" max="13546" width="5" style="55" customWidth="1"/>
    <col min="13547" max="13547" width="19.7109375" style="55" customWidth="1"/>
    <col min="13548" max="13548" width="49.85546875" style="55" customWidth="1"/>
    <col min="13549" max="13549" width="14.5703125" style="55" customWidth="1"/>
    <col min="13550" max="13550" width="13.7109375" style="55" customWidth="1"/>
    <col min="13551" max="13551" width="13.42578125" style="55" customWidth="1"/>
    <col min="13552" max="13552" width="15.42578125" style="55" customWidth="1"/>
    <col min="13553" max="13554" width="10.28515625" style="55" bestFit="1" customWidth="1"/>
    <col min="13555" max="13799" width="9.140625" style="55"/>
    <col min="13800" max="13800" width="5" style="55" customWidth="1"/>
    <col min="13801" max="13801" width="4.7109375" style="55" customWidth="1"/>
    <col min="13802" max="13802" width="5" style="55" customWidth="1"/>
    <col min="13803" max="13803" width="19.7109375" style="55" customWidth="1"/>
    <col min="13804" max="13804" width="49.85546875" style="55" customWidth="1"/>
    <col min="13805" max="13805" width="14.5703125" style="55" customWidth="1"/>
    <col min="13806" max="13806" width="13.7109375" style="55" customWidth="1"/>
    <col min="13807" max="13807" width="13.42578125" style="55" customWidth="1"/>
    <col min="13808" max="13808" width="15.42578125" style="55" customWidth="1"/>
    <col min="13809" max="13810" width="10.28515625" style="55" bestFit="1" customWidth="1"/>
    <col min="13811" max="14055" width="9.140625" style="55"/>
    <col min="14056" max="14056" width="5" style="55" customWidth="1"/>
    <col min="14057" max="14057" width="4.7109375" style="55" customWidth="1"/>
    <col min="14058" max="14058" width="5" style="55" customWidth="1"/>
    <col min="14059" max="14059" width="19.7109375" style="55" customWidth="1"/>
    <col min="14060" max="14060" width="49.85546875" style="55" customWidth="1"/>
    <col min="14061" max="14061" width="14.5703125" style="55" customWidth="1"/>
    <col min="14062" max="14062" width="13.7109375" style="55" customWidth="1"/>
    <col min="14063" max="14063" width="13.42578125" style="55" customWidth="1"/>
    <col min="14064" max="14064" width="15.42578125" style="55" customWidth="1"/>
    <col min="14065" max="14066" width="10.28515625" style="55" bestFit="1" customWidth="1"/>
    <col min="14067" max="14311" width="9.140625" style="55"/>
    <col min="14312" max="14312" width="5" style="55" customWidth="1"/>
    <col min="14313" max="14313" width="4.7109375" style="55" customWidth="1"/>
    <col min="14314" max="14314" width="5" style="55" customWidth="1"/>
    <col min="14315" max="14315" width="19.7109375" style="55" customWidth="1"/>
    <col min="14316" max="14316" width="49.85546875" style="55" customWidth="1"/>
    <col min="14317" max="14317" width="14.5703125" style="55" customWidth="1"/>
    <col min="14318" max="14318" width="13.7109375" style="55" customWidth="1"/>
    <col min="14319" max="14319" width="13.42578125" style="55" customWidth="1"/>
    <col min="14320" max="14320" width="15.42578125" style="55" customWidth="1"/>
    <col min="14321" max="14322" width="10.28515625" style="55" bestFit="1" customWidth="1"/>
    <col min="14323" max="14567" width="9.140625" style="55"/>
    <col min="14568" max="14568" width="5" style="55" customWidth="1"/>
    <col min="14569" max="14569" width="4.7109375" style="55" customWidth="1"/>
    <col min="14570" max="14570" width="5" style="55" customWidth="1"/>
    <col min="14571" max="14571" width="19.7109375" style="55" customWidth="1"/>
    <col min="14572" max="14572" width="49.85546875" style="55" customWidth="1"/>
    <col min="14573" max="14573" width="14.5703125" style="55" customWidth="1"/>
    <col min="14574" max="14574" width="13.7109375" style="55" customWidth="1"/>
    <col min="14575" max="14575" width="13.42578125" style="55" customWidth="1"/>
    <col min="14576" max="14576" width="15.42578125" style="55" customWidth="1"/>
    <col min="14577" max="14578" width="10.28515625" style="55" bestFit="1" customWidth="1"/>
    <col min="14579" max="14823" width="9.140625" style="55"/>
    <col min="14824" max="14824" width="5" style="55" customWidth="1"/>
    <col min="14825" max="14825" width="4.7109375" style="55" customWidth="1"/>
    <col min="14826" max="14826" width="5" style="55" customWidth="1"/>
    <col min="14827" max="14827" width="19.7109375" style="55" customWidth="1"/>
    <col min="14828" max="14828" width="49.85546875" style="55" customWidth="1"/>
    <col min="14829" max="14829" width="14.5703125" style="55" customWidth="1"/>
    <col min="14830" max="14830" width="13.7109375" style="55" customWidth="1"/>
    <col min="14831" max="14831" width="13.42578125" style="55" customWidth="1"/>
    <col min="14832" max="14832" width="15.42578125" style="55" customWidth="1"/>
    <col min="14833" max="14834" width="10.28515625" style="55" bestFit="1" customWidth="1"/>
    <col min="14835" max="15079" width="9.140625" style="55"/>
    <col min="15080" max="15080" width="5" style="55" customWidth="1"/>
    <col min="15081" max="15081" width="4.7109375" style="55" customWidth="1"/>
    <col min="15082" max="15082" width="5" style="55" customWidth="1"/>
    <col min="15083" max="15083" width="19.7109375" style="55" customWidth="1"/>
    <col min="15084" max="15084" width="49.85546875" style="55" customWidth="1"/>
    <col min="15085" max="15085" width="14.5703125" style="55" customWidth="1"/>
    <col min="15086" max="15086" width="13.7109375" style="55" customWidth="1"/>
    <col min="15087" max="15087" width="13.42578125" style="55" customWidth="1"/>
    <col min="15088" max="15088" width="15.42578125" style="55" customWidth="1"/>
    <col min="15089" max="15090" width="10.28515625" style="55" bestFit="1" customWidth="1"/>
    <col min="15091" max="15335" width="9.140625" style="55"/>
    <col min="15336" max="15336" width="5" style="55" customWidth="1"/>
    <col min="15337" max="15337" width="4.7109375" style="55" customWidth="1"/>
    <col min="15338" max="15338" width="5" style="55" customWidth="1"/>
    <col min="15339" max="15339" width="19.7109375" style="55" customWidth="1"/>
    <col min="15340" max="15340" width="49.85546875" style="55" customWidth="1"/>
    <col min="15341" max="15341" width="14.5703125" style="55" customWidth="1"/>
    <col min="15342" max="15342" width="13.7109375" style="55" customWidth="1"/>
    <col min="15343" max="15343" width="13.42578125" style="55" customWidth="1"/>
    <col min="15344" max="15344" width="15.42578125" style="55" customWidth="1"/>
    <col min="15345" max="15346" width="10.28515625" style="55" bestFit="1" customWidth="1"/>
    <col min="15347" max="15591" width="9.140625" style="55"/>
    <col min="15592" max="15592" width="5" style="55" customWidth="1"/>
    <col min="15593" max="15593" width="4.7109375" style="55" customWidth="1"/>
    <col min="15594" max="15594" width="5" style="55" customWidth="1"/>
    <col min="15595" max="15595" width="19.7109375" style="55" customWidth="1"/>
    <col min="15596" max="15596" width="49.85546875" style="55" customWidth="1"/>
    <col min="15597" max="15597" width="14.5703125" style="55" customWidth="1"/>
    <col min="15598" max="15598" width="13.7109375" style="55" customWidth="1"/>
    <col min="15599" max="15599" width="13.42578125" style="55" customWidth="1"/>
    <col min="15600" max="15600" width="15.42578125" style="55" customWidth="1"/>
    <col min="15601" max="15602" width="10.28515625" style="55" bestFit="1" customWidth="1"/>
    <col min="15603" max="15847" width="9.140625" style="55"/>
    <col min="15848" max="15848" width="5" style="55" customWidth="1"/>
    <col min="15849" max="15849" width="4.7109375" style="55" customWidth="1"/>
    <col min="15850" max="15850" width="5" style="55" customWidth="1"/>
    <col min="15851" max="15851" width="19.7109375" style="55" customWidth="1"/>
    <col min="15852" max="15852" width="49.85546875" style="55" customWidth="1"/>
    <col min="15853" max="15853" width="14.5703125" style="55" customWidth="1"/>
    <col min="15854" max="15854" width="13.7109375" style="55" customWidth="1"/>
    <col min="15855" max="15855" width="13.42578125" style="55" customWidth="1"/>
    <col min="15856" max="15856" width="15.42578125" style="55" customWidth="1"/>
    <col min="15857" max="15858" width="10.28515625" style="55" bestFit="1" customWidth="1"/>
    <col min="15859" max="16103" width="9.140625" style="55"/>
    <col min="16104" max="16104" width="5" style="55" customWidth="1"/>
    <col min="16105" max="16105" width="4.7109375" style="55" customWidth="1"/>
    <col min="16106" max="16106" width="5" style="55" customWidth="1"/>
    <col min="16107" max="16107" width="19.7109375" style="55" customWidth="1"/>
    <col min="16108" max="16108" width="49.85546875" style="55" customWidth="1"/>
    <col min="16109" max="16109" width="14.5703125" style="55" customWidth="1"/>
    <col min="16110" max="16110" width="13.7109375" style="55" customWidth="1"/>
    <col min="16111" max="16111" width="13.42578125" style="55" customWidth="1"/>
    <col min="16112" max="16112" width="15.42578125" style="55" customWidth="1"/>
    <col min="16113" max="16114" width="10.28515625" style="55" bestFit="1" customWidth="1"/>
    <col min="16115" max="16384" width="9.140625" style="55"/>
  </cols>
  <sheetData>
    <row r="1" spans="1:7">
      <c r="B1" s="56"/>
      <c r="C1" s="56"/>
      <c r="D1" s="206" t="s">
        <v>145</v>
      </c>
      <c r="E1" s="206"/>
      <c r="F1" s="206"/>
      <c r="G1" s="206"/>
    </row>
    <row r="2" spans="1:7">
      <c r="B2" s="56"/>
      <c r="C2" s="172" t="s">
        <v>123</v>
      </c>
      <c r="D2" s="172"/>
      <c r="E2" s="172"/>
      <c r="F2" s="172"/>
      <c r="G2" s="172"/>
    </row>
    <row r="3" spans="1:7">
      <c r="B3" s="56"/>
      <c r="C3" s="172" t="s">
        <v>8</v>
      </c>
      <c r="D3" s="172"/>
      <c r="E3" s="172"/>
      <c r="F3" s="172"/>
      <c r="G3" s="172"/>
    </row>
    <row r="4" spans="1:7">
      <c r="D4" s="133"/>
      <c r="E4" s="133"/>
      <c r="F4" s="133"/>
    </row>
    <row r="5" spans="1:7">
      <c r="A5" s="211" t="s">
        <v>122</v>
      </c>
      <c r="B5" s="211"/>
      <c r="C5" s="211"/>
      <c r="D5" s="211"/>
      <c r="E5" s="211"/>
      <c r="F5" s="211"/>
      <c r="G5" s="211"/>
    </row>
    <row r="6" spans="1:7">
      <c r="A6" s="211"/>
      <c r="B6" s="211"/>
      <c r="C6" s="211"/>
      <c r="D6" s="211"/>
      <c r="E6" s="211"/>
      <c r="F6" s="211"/>
      <c r="G6" s="211"/>
    </row>
    <row r="7" spans="1:7">
      <c r="A7" s="57"/>
      <c r="B7" s="57"/>
      <c r="C7" s="57"/>
      <c r="D7" s="135"/>
      <c r="E7" s="135"/>
      <c r="F7" s="135"/>
      <c r="G7" s="136" t="s">
        <v>29</v>
      </c>
    </row>
    <row r="8" spans="1:7" ht="42.75" customHeight="1">
      <c r="A8" s="207" t="s">
        <v>59</v>
      </c>
      <c r="B8" s="208"/>
      <c r="C8" s="209" t="s">
        <v>85</v>
      </c>
      <c r="D8" s="212" t="s">
        <v>60</v>
      </c>
      <c r="E8" s="213"/>
      <c r="F8" s="213"/>
      <c r="G8" s="214"/>
    </row>
    <row r="9" spans="1:7" ht="34.5">
      <c r="A9" s="58" t="s">
        <v>61</v>
      </c>
      <c r="B9" s="58" t="s">
        <v>62</v>
      </c>
      <c r="C9" s="210"/>
      <c r="D9" s="137" t="str">
        <f>+'havelvac 1'!D10</f>
        <v>Առաջին       եռամսյակ</v>
      </c>
      <c r="E9" s="137" t="str">
        <f>+'havelvac 1'!E10</f>
        <v>Առաջին կիսամյակ</v>
      </c>
      <c r="F9" s="137" t="str">
        <f>+'havelvac 1'!F10</f>
        <v>Ինն ամիս</v>
      </c>
      <c r="G9" s="137" t="str">
        <f>+'havelvac 1'!G10</f>
        <v>Տարի</v>
      </c>
    </row>
    <row r="10" spans="1:7">
      <c r="A10" s="59"/>
      <c r="B10" s="59"/>
      <c r="C10" s="60" t="s">
        <v>63</v>
      </c>
      <c r="D10" s="156" t="e">
        <f>+D13+#REF!</f>
        <v>#REF!</v>
      </c>
      <c r="E10" s="156">
        <f>+E13</f>
        <v>480000</v>
      </c>
      <c r="F10" s="156">
        <f t="shared" ref="F10:G10" si="0">+F13</f>
        <v>480000</v>
      </c>
      <c r="G10" s="156">
        <f t="shared" si="0"/>
        <v>480000</v>
      </c>
    </row>
    <row r="11" spans="1:7">
      <c r="A11" s="203" t="s">
        <v>64</v>
      </c>
      <c r="B11" s="204"/>
      <c r="C11" s="205"/>
      <c r="D11" s="138"/>
      <c r="E11" s="138"/>
      <c r="F11" s="138"/>
      <c r="G11" s="138"/>
    </row>
    <row r="12" spans="1:7" s="150" customFormat="1">
      <c r="A12" s="200"/>
      <c r="B12" s="201"/>
      <c r="C12" s="201"/>
      <c r="D12" s="201"/>
      <c r="E12" s="201"/>
      <c r="F12" s="201"/>
      <c r="G12" s="202"/>
    </row>
    <row r="13" spans="1:7" s="154" customFormat="1" ht="37.5">
      <c r="A13" s="2"/>
      <c r="B13" s="151"/>
      <c r="C13" s="152" t="s">
        <v>92</v>
      </c>
      <c r="D13" s="153">
        <f>+D15</f>
        <v>0</v>
      </c>
      <c r="E13" s="153">
        <f t="shared" ref="E13:G13" si="1">+E15</f>
        <v>480000</v>
      </c>
      <c r="F13" s="153">
        <f t="shared" si="1"/>
        <v>480000</v>
      </c>
      <c r="G13" s="153">
        <f t="shared" si="1"/>
        <v>480000</v>
      </c>
    </row>
    <row r="14" spans="1:7" s="154" customFormat="1" ht="17.25" customHeight="1">
      <c r="A14" s="2"/>
      <c r="B14" s="2"/>
      <c r="C14" s="140" t="s">
        <v>64</v>
      </c>
      <c r="D14" s="155"/>
      <c r="E14" s="155"/>
      <c r="F14" s="155"/>
      <c r="G14" s="155"/>
    </row>
    <row r="15" spans="1:7" ht="34.5">
      <c r="A15" s="61" t="s">
        <v>69</v>
      </c>
      <c r="B15" s="61" t="s">
        <v>148</v>
      </c>
      <c r="C15" s="62" t="s">
        <v>100</v>
      </c>
      <c r="D15" s="138">
        <f t="shared" ref="D15:G15" si="2">+D17</f>
        <v>0</v>
      </c>
      <c r="E15" s="138">
        <f t="shared" ref="E15:F15" si="3">+E17</f>
        <v>480000</v>
      </c>
      <c r="F15" s="138">
        <f t="shared" si="3"/>
        <v>480000</v>
      </c>
      <c r="G15" s="138">
        <f t="shared" si="2"/>
        <v>480000</v>
      </c>
    </row>
    <row r="16" spans="1:7">
      <c r="A16" s="61"/>
      <c r="B16" s="61"/>
      <c r="C16" s="2" t="s">
        <v>52</v>
      </c>
      <c r="D16" s="138"/>
      <c r="E16" s="138"/>
      <c r="F16" s="138"/>
      <c r="G16" s="138"/>
    </row>
    <row r="17" spans="1:7" ht="34.5">
      <c r="A17" s="61"/>
      <c r="B17" s="61"/>
      <c r="C17" s="63" t="s">
        <v>58</v>
      </c>
      <c r="D17" s="138">
        <f>+'havelvac 1'!D34</f>
        <v>0</v>
      </c>
      <c r="E17" s="138">
        <f>+'havelvac 1'!E34</f>
        <v>480000</v>
      </c>
      <c r="F17" s="138">
        <f>+'havelvac 1'!F34</f>
        <v>480000</v>
      </c>
      <c r="G17" s="138">
        <f>+'havelvac 1'!G34</f>
        <v>480000</v>
      </c>
    </row>
    <row r="18" spans="1:7">
      <c r="A18" s="64"/>
      <c r="B18" s="64"/>
      <c r="C18" s="65"/>
      <c r="D18" s="133"/>
      <c r="E18" s="133"/>
      <c r="F18" s="133"/>
      <c r="G18" s="133"/>
    </row>
    <row r="19" spans="1:7">
      <c r="A19" s="64"/>
      <c r="B19" s="64"/>
      <c r="C19" s="65"/>
      <c r="D19" s="133"/>
      <c r="E19" s="133"/>
      <c r="F19" s="133"/>
      <c r="G19" s="133"/>
    </row>
    <row r="21" spans="1:7">
      <c r="C21" s="66" t="s">
        <v>96</v>
      </c>
    </row>
    <row r="22" spans="1:7">
      <c r="C22" s="66" t="s">
        <v>97</v>
      </c>
    </row>
    <row r="23" spans="1:7">
      <c r="C23" s="66" t="s">
        <v>168</v>
      </c>
      <c r="D23" s="134" t="s">
        <v>98</v>
      </c>
      <c r="E23" s="199" t="s">
        <v>93</v>
      </c>
      <c r="F23" s="199"/>
      <c r="G23" s="199"/>
    </row>
  </sheetData>
  <mergeCells count="10">
    <mergeCell ref="E23:G23"/>
    <mergeCell ref="A12:G12"/>
    <mergeCell ref="A11:C11"/>
    <mergeCell ref="D1:G1"/>
    <mergeCell ref="C2:G2"/>
    <mergeCell ref="C3:G3"/>
    <mergeCell ref="A8:B8"/>
    <mergeCell ref="C8:C9"/>
    <mergeCell ref="A5:G6"/>
    <mergeCell ref="D8:G8"/>
  </mergeCells>
  <pageMargins left="0.43307086614173229" right="0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zoomScaleNormal="100" zoomScaleSheetLayoutView="94" workbookViewId="0"/>
  </sheetViews>
  <sheetFormatPr defaultColWidth="9.140625" defaultRowHeight="17.25"/>
  <cols>
    <col min="1" max="1" width="7.7109375" style="67" customWidth="1"/>
    <col min="2" max="2" width="9.140625" style="67" customWidth="1"/>
    <col min="3" max="3" width="49.140625" style="68" customWidth="1"/>
    <col min="4" max="4" width="15.140625" style="69" customWidth="1"/>
    <col min="5" max="5" width="18.42578125" style="69" customWidth="1"/>
    <col min="6" max="6" width="21" style="69" customWidth="1"/>
    <col min="7" max="7" width="20.42578125" style="69" customWidth="1"/>
    <col min="8" max="8" width="19" style="69" customWidth="1"/>
    <col min="9" max="9" width="29" style="68" customWidth="1"/>
    <col min="10" max="16384" width="9.140625" style="68"/>
  </cols>
  <sheetData>
    <row r="1" spans="1:9">
      <c r="F1" s="70"/>
      <c r="G1" s="68"/>
      <c r="H1" s="70"/>
    </row>
    <row r="2" spans="1:9" s="55" customFormat="1" ht="17.25" customHeight="1">
      <c r="B2" s="56"/>
      <c r="C2" s="56"/>
      <c r="D2" s="56"/>
      <c r="E2" s="172" t="s">
        <v>144</v>
      </c>
      <c r="F2" s="172"/>
      <c r="G2" s="172"/>
      <c r="H2" s="172"/>
      <c r="I2" s="56"/>
    </row>
    <row r="3" spans="1:9" s="55" customFormat="1" ht="17.25" customHeight="1">
      <c r="B3" s="56"/>
      <c r="C3" s="9"/>
      <c r="D3" s="9"/>
      <c r="E3" s="9"/>
      <c r="F3" s="9"/>
      <c r="G3" s="9" t="s">
        <v>123</v>
      </c>
      <c r="H3" s="9"/>
      <c r="I3" s="56"/>
    </row>
    <row r="4" spans="1:9" s="55" customFormat="1" ht="17.25" customHeight="1">
      <c r="B4" s="56"/>
      <c r="C4" s="172" t="s">
        <v>8</v>
      </c>
      <c r="D4" s="172"/>
      <c r="E4" s="172"/>
      <c r="F4" s="172"/>
      <c r="G4" s="172"/>
      <c r="H4" s="172"/>
      <c r="I4" s="56"/>
    </row>
    <row r="5" spans="1:9" s="55" customFormat="1" ht="17.25" customHeight="1">
      <c r="B5" s="56"/>
      <c r="C5" s="10"/>
      <c r="D5" s="10"/>
      <c r="E5" s="10"/>
      <c r="F5" s="10"/>
      <c r="G5" s="10"/>
      <c r="H5" s="10"/>
      <c r="I5" s="56"/>
    </row>
    <row r="6" spans="1:9" s="55" customFormat="1" ht="69.75" customHeight="1">
      <c r="A6" s="215" t="s">
        <v>173</v>
      </c>
      <c r="B6" s="215"/>
      <c r="C6" s="215"/>
      <c r="D6" s="215"/>
      <c r="E6" s="215"/>
      <c r="F6" s="215"/>
      <c r="G6" s="215"/>
      <c r="H6" s="215"/>
      <c r="I6" s="56"/>
    </row>
    <row r="7" spans="1:9" ht="17.25" customHeight="1">
      <c r="A7" s="71"/>
      <c r="B7" s="71"/>
      <c r="C7" s="67"/>
      <c r="D7" s="72"/>
      <c r="E7" s="72"/>
      <c r="F7" s="72"/>
      <c r="G7" s="72"/>
      <c r="H7" s="72"/>
    </row>
    <row r="8" spans="1:9" ht="17.25" customHeight="1">
      <c r="A8" s="71"/>
      <c r="B8" s="71"/>
      <c r="C8" s="67"/>
      <c r="D8" s="72"/>
      <c r="E8" s="72"/>
      <c r="F8" s="72"/>
      <c r="G8" s="73"/>
      <c r="H8" s="10" t="s">
        <v>29</v>
      </c>
    </row>
    <row r="9" spans="1:9" s="67" customFormat="1" ht="33.75" customHeight="1">
      <c r="A9" s="216" t="s">
        <v>84</v>
      </c>
      <c r="B9" s="217"/>
      <c r="C9" s="218" t="s">
        <v>85</v>
      </c>
      <c r="D9" s="220" t="s">
        <v>63</v>
      </c>
      <c r="E9" s="222" t="s">
        <v>86</v>
      </c>
      <c r="F9" s="223"/>
      <c r="G9" s="223"/>
      <c r="H9" s="224"/>
    </row>
    <row r="10" spans="1:9" s="67" customFormat="1" ht="107.25" customHeight="1">
      <c r="A10" s="74" t="s">
        <v>13</v>
      </c>
      <c r="B10" s="75" t="s">
        <v>62</v>
      </c>
      <c r="C10" s="219"/>
      <c r="D10" s="221"/>
      <c r="E10" s="78" t="s">
        <v>87</v>
      </c>
      <c r="F10" s="78" t="s">
        <v>88</v>
      </c>
      <c r="G10" s="78" t="s">
        <v>89</v>
      </c>
      <c r="H10" s="78" t="s">
        <v>90</v>
      </c>
    </row>
    <row r="11" spans="1:9" s="147" customFormat="1" ht="30.75" customHeight="1">
      <c r="A11" s="143"/>
      <c r="B11" s="143"/>
      <c r="C11" s="144" t="s">
        <v>91</v>
      </c>
      <c r="D11" s="158">
        <f>+G11+H11+E11+F11</f>
        <v>480000</v>
      </c>
      <c r="E11" s="158">
        <f t="shared" ref="E11:G11" si="0">E13</f>
        <v>0</v>
      </c>
      <c r="F11" s="158">
        <f t="shared" si="0"/>
        <v>0</v>
      </c>
      <c r="G11" s="158">
        <f t="shared" si="0"/>
        <v>0</v>
      </c>
      <c r="H11" s="145">
        <f>H13</f>
        <v>480000</v>
      </c>
      <c r="I11" s="146"/>
    </row>
    <row r="12" spans="1:9">
      <c r="A12" s="225"/>
      <c r="B12" s="226"/>
      <c r="C12" s="226"/>
      <c r="D12" s="226"/>
      <c r="E12" s="226"/>
      <c r="F12" s="226"/>
      <c r="G12" s="226"/>
      <c r="H12" s="227"/>
    </row>
    <row r="13" spans="1:9" s="67" customFormat="1" ht="59.25" customHeight="1">
      <c r="A13" s="76"/>
      <c r="B13" s="77"/>
      <c r="C13" s="141" t="s">
        <v>92</v>
      </c>
      <c r="D13" s="142">
        <f>+D15</f>
        <v>480000</v>
      </c>
      <c r="E13" s="158">
        <f t="shared" ref="E13:H13" si="1">+E15</f>
        <v>0</v>
      </c>
      <c r="F13" s="158">
        <f t="shared" si="1"/>
        <v>0</v>
      </c>
      <c r="G13" s="158">
        <f t="shared" si="1"/>
        <v>0</v>
      </c>
      <c r="H13" s="142">
        <f t="shared" si="1"/>
        <v>480000</v>
      </c>
    </row>
    <row r="14" spans="1:9" s="67" customFormat="1" ht="17.25" customHeight="1">
      <c r="A14" s="76"/>
      <c r="B14" s="76"/>
      <c r="C14" s="76" t="s">
        <v>64</v>
      </c>
      <c r="D14" s="78"/>
      <c r="E14" s="78"/>
      <c r="F14" s="78"/>
      <c r="G14" s="78"/>
      <c r="H14" s="78"/>
    </row>
    <row r="15" spans="1:9" ht="34.5">
      <c r="A15" s="76">
        <v>1157</v>
      </c>
      <c r="B15" s="76">
        <v>21001</v>
      </c>
      <c r="C15" s="79" t="s">
        <v>100</v>
      </c>
      <c r="D15" s="78">
        <f>SUM(E15:H15)</f>
        <v>480000</v>
      </c>
      <c r="E15" s="157">
        <v>0</v>
      </c>
      <c r="F15" s="157">
        <v>0</v>
      </c>
      <c r="G15" s="157">
        <v>0</v>
      </c>
      <c r="H15" s="157">
        <f>'havelvac 7'!I13</f>
        <v>480000</v>
      </c>
    </row>
    <row r="16" spans="1:9">
      <c r="A16" s="257"/>
      <c r="B16" s="257"/>
      <c r="C16" s="258"/>
      <c r="D16" s="259"/>
      <c r="E16" s="260"/>
      <c r="F16" s="260"/>
      <c r="G16" s="260"/>
      <c r="H16" s="260"/>
    </row>
    <row r="18" spans="2:7" s="9" customFormat="1">
      <c r="B18" s="43" t="s">
        <v>70</v>
      </c>
    </row>
    <row r="19" spans="2:7" s="9" customFormat="1">
      <c r="B19" s="43" t="s">
        <v>71</v>
      </c>
    </row>
    <row r="20" spans="2:7">
      <c r="C20" s="68" t="s">
        <v>170</v>
      </c>
      <c r="E20" s="199" t="s">
        <v>93</v>
      </c>
      <c r="F20" s="199"/>
      <c r="G20" s="199"/>
    </row>
  </sheetData>
  <mergeCells count="9">
    <mergeCell ref="C4:H4"/>
    <mergeCell ref="E2:H2"/>
    <mergeCell ref="E20:G20"/>
    <mergeCell ref="A6:H6"/>
    <mergeCell ref="A9:B9"/>
    <mergeCell ref="C9:C10"/>
    <mergeCell ref="D9:D10"/>
    <mergeCell ref="E9:H9"/>
    <mergeCell ref="A12:H12"/>
  </mergeCells>
  <pageMargins left="0.19685039370078741" right="0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/>
  </sheetViews>
  <sheetFormatPr defaultRowHeight="15.75"/>
  <cols>
    <col min="1" max="1" width="9" style="273" customWidth="1"/>
    <col min="2" max="2" width="8.5703125" style="273" customWidth="1"/>
    <col min="3" max="3" width="7" style="273" customWidth="1"/>
    <col min="4" max="4" width="10" style="273" customWidth="1"/>
    <col min="5" max="5" width="15.42578125" style="273" customWidth="1"/>
    <col min="6" max="6" width="66" style="273" customWidth="1"/>
    <col min="7" max="7" width="29" style="273" bestFit="1" customWidth="1"/>
    <col min="8" max="10" width="8.85546875" style="273" customWidth="1"/>
    <col min="11" max="16384" width="9.140625" style="273"/>
  </cols>
  <sheetData>
    <row r="1" spans="1:7" s="9" customFormat="1" ht="17.25">
      <c r="C1" s="172" t="s">
        <v>149</v>
      </c>
      <c r="D1" s="172"/>
      <c r="E1" s="172"/>
      <c r="F1" s="172"/>
      <c r="G1" s="172"/>
    </row>
    <row r="2" spans="1:7" s="9" customFormat="1" ht="17.25">
      <c r="C2" s="172" t="s">
        <v>150</v>
      </c>
      <c r="D2" s="172"/>
      <c r="E2" s="172"/>
      <c r="F2" s="172"/>
      <c r="G2" s="172"/>
    </row>
    <row r="3" spans="1:7" s="9" customFormat="1" ht="17.25">
      <c r="C3" s="172" t="s">
        <v>151</v>
      </c>
      <c r="D3" s="172"/>
      <c r="E3" s="172"/>
      <c r="F3" s="172"/>
      <c r="G3" s="172"/>
    </row>
    <row r="4" spans="1:7" s="163" customFormat="1" ht="17.25">
      <c r="A4" s="169"/>
      <c r="B4" s="169"/>
      <c r="C4" s="169"/>
      <c r="D4" s="261"/>
      <c r="E4" s="261"/>
      <c r="F4" s="261"/>
      <c r="G4" s="261"/>
    </row>
    <row r="5" spans="1:7" s="9" customFormat="1" ht="78" customHeight="1">
      <c r="A5" s="190" t="s">
        <v>152</v>
      </c>
      <c r="B5" s="190"/>
      <c r="C5" s="190"/>
      <c r="D5" s="190"/>
      <c r="E5" s="190"/>
      <c r="F5" s="190"/>
      <c r="G5" s="190"/>
    </row>
    <row r="6" spans="1:7" s="264" customFormat="1" ht="17.25">
      <c r="A6" s="262"/>
      <c r="B6" s="262"/>
      <c r="C6" s="262"/>
      <c r="D6" s="263"/>
      <c r="E6" s="263"/>
      <c r="F6" s="263"/>
      <c r="G6" s="263" t="s">
        <v>153</v>
      </c>
    </row>
    <row r="7" spans="1:7" s="267" customFormat="1" ht="45" customHeight="1">
      <c r="A7" s="265" t="s">
        <v>154</v>
      </c>
      <c r="B7" s="265"/>
      <c r="C7" s="265"/>
      <c r="D7" s="265" t="s">
        <v>11</v>
      </c>
      <c r="E7" s="265"/>
      <c r="F7" s="266" t="s">
        <v>155</v>
      </c>
      <c r="G7" s="265" t="s">
        <v>156</v>
      </c>
    </row>
    <row r="8" spans="1:7" s="267" customFormat="1" ht="23.25" customHeight="1">
      <c r="A8" s="268" t="s">
        <v>31</v>
      </c>
      <c r="B8" s="268" t="s">
        <v>32</v>
      </c>
      <c r="C8" s="268" t="s">
        <v>33</v>
      </c>
      <c r="D8" s="268" t="s">
        <v>61</v>
      </c>
      <c r="E8" s="268" t="s">
        <v>14</v>
      </c>
      <c r="F8" s="266"/>
      <c r="G8" s="265"/>
    </row>
    <row r="9" spans="1:7" s="267" customFormat="1" ht="17.25">
      <c r="A9" s="269"/>
      <c r="B9" s="269"/>
      <c r="C9" s="269"/>
      <c r="D9" s="269"/>
      <c r="E9" s="269"/>
      <c r="F9" s="270" t="s">
        <v>20</v>
      </c>
      <c r="G9" s="164">
        <f>G10</f>
        <v>480000</v>
      </c>
    </row>
    <row r="10" spans="1:7" s="166" customFormat="1" ht="17.25">
      <c r="A10" s="165" t="s">
        <v>157</v>
      </c>
      <c r="B10" s="81"/>
      <c r="C10" s="81"/>
      <c r="D10" s="81"/>
      <c r="E10" s="81"/>
      <c r="F10" s="23" t="s">
        <v>78</v>
      </c>
      <c r="G10" s="164">
        <f>G11</f>
        <v>480000</v>
      </c>
    </row>
    <row r="11" spans="1:7" s="166" customFormat="1" ht="17.25">
      <c r="A11" s="81"/>
      <c r="B11" s="165" t="s">
        <v>160</v>
      </c>
      <c r="C11" s="81"/>
      <c r="D11" s="81"/>
      <c r="E11" s="81"/>
      <c r="F11" s="23" t="s">
        <v>77</v>
      </c>
      <c r="G11" s="164">
        <f>G13</f>
        <v>480000</v>
      </c>
    </row>
    <row r="12" spans="1:7" s="166" customFormat="1" ht="17.25">
      <c r="A12" s="81"/>
      <c r="B12" s="81"/>
      <c r="C12" s="165" t="s">
        <v>160</v>
      </c>
      <c r="D12" s="81"/>
      <c r="E12" s="81"/>
      <c r="F12" s="23" t="s">
        <v>80</v>
      </c>
      <c r="G12" s="164">
        <f>G13</f>
        <v>480000</v>
      </c>
    </row>
    <row r="13" spans="1:7" s="166" customFormat="1" ht="17.25">
      <c r="A13" s="81"/>
      <c r="B13" s="81"/>
      <c r="C13" s="81"/>
      <c r="D13" s="81" t="s">
        <v>158</v>
      </c>
      <c r="E13" s="13"/>
      <c r="F13" s="167" t="s">
        <v>159</v>
      </c>
      <c r="G13" s="164">
        <f>+G14</f>
        <v>480000</v>
      </c>
    </row>
    <row r="14" spans="1:7" s="166" customFormat="1" ht="17.25">
      <c r="A14" s="81"/>
      <c r="B14" s="81"/>
      <c r="C14" s="81"/>
      <c r="D14" s="81"/>
      <c r="E14" s="81">
        <v>21001</v>
      </c>
      <c r="F14" s="13" t="s">
        <v>100</v>
      </c>
      <c r="G14" s="168">
        <v>480000</v>
      </c>
    </row>
    <row r="15" spans="1:7" s="271" customFormat="1"/>
    <row r="16" spans="1:7" s="271" customFormat="1"/>
    <row r="17" spans="2:7" s="271" customFormat="1"/>
    <row r="18" spans="2:7" s="271" customFormat="1">
      <c r="B18" s="272" t="s">
        <v>166</v>
      </c>
      <c r="C18" s="272"/>
      <c r="D18" s="272"/>
      <c r="E18" s="272"/>
    </row>
    <row r="19" spans="2:7" s="271" customFormat="1">
      <c r="B19" s="272"/>
      <c r="C19" s="272"/>
      <c r="D19" s="272"/>
      <c r="E19" s="272"/>
    </row>
    <row r="20" spans="2:7" s="271" customFormat="1" ht="17.25">
      <c r="B20" s="272"/>
      <c r="C20" s="272"/>
      <c r="D20" s="272"/>
      <c r="E20" s="272"/>
      <c r="G20" s="5" t="s">
        <v>93</v>
      </c>
    </row>
    <row r="21" spans="2:7" s="271" customFormat="1"/>
  </sheetData>
  <mergeCells count="9">
    <mergeCell ref="B18:E20"/>
    <mergeCell ref="C1:G1"/>
    <mergeCell ref="C2:G2"/>
    <mergeCell ref="C3:G3"/>
    <mergeCell ref="A5:G5"/>
    <mergeCell ref="A7:C7"/>
    <mergeCell ref="D7:E7"/>
    <mergeCell ref="F7:F8"/>
    <mergeCell ref="G7:G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5"/>
  <sheetViews>
    <sheetView workbookViewId="0"/>
  </sheetViews>
  <sheetFormatPr defaultColWidth="9.140625" defaultRowHeight="17.25"/>
  <cols>
    <col min="1" max="1" width="4" style="9" customWidth="1"/>
    <col min="2" max="2" width="31.5703125" style="9" customWidth="1"/>
    <col min="3" max="3" width="56.140625" style="9" customWidth="1"/>
    <col min="4" max="4" width="14.7109375" style="9" hidden="1" customWidth="1"/>
    <col min="5" max="7" width="14.7109375" style="9" customWidth="1"/>
    <col min="8" max="16384" width="9.140625" style="9"/>
  </cols>
  <sheetData>
    <row r="2" spans="1:7">
      <c r="D2" s="172" t="s">
        <v>101</v>
      </c>
      <c r="E2" s="172"/>
      <c r="F2" s="172"/>
      <c r="G2" s="172"/>
    </row>
    <row r="3" spans="1:7">
      <c r="C3" s="172" t="s">
        <v>123</v>
      </c>
      <c r="D3" s="172"/>
      <c r="E3" s="172"/>
      <c r="F3" s="172"/>
      <c r="G3" s="172"/>
    </row>
    <row r="4" spans="1:7">
      <c r="D4" s="172" t="s">
        <v>8</v>
      </c>
      <c r="E4" s="172"/>
      <c r="F4" s="172"/>
      <c r="G4" s="172"/>
    </row>
    <row r="5" spans="1:7">
      <c r="D5" s="10"/>
      <c r="E5" s="10"/>
      <c r="F5" s="10"/>
      <c r="G5" s="9" t="s">
        <v>138</v>
      </c>
    </row>
    <row r="7" spans="1:7" ht="58.5" customHeight="1">
      <c r="A7" s="173" t="s">
        <v>143</v>
      </c>
      <c r="B7" s="173"/>
      <c r="C7" s="173"/>
      <c r="D7" s="173"/>
      <c r="E7" s="173"/>
      <c r="F7" s="173"/>
      <c r="G7" s="173"/>
    </row>
    <row r="8" spans="1:7">
      <c r="A8" s="189" t="str">
        <f>+havelvac3!C17</f>
        <v>ՀՀ տարածքային կառավարման և ենթակառուցվածքների նախարարություն</v>
      </c>
      <c r="B8" s="189"/>
      <c r="C8" s="189"/>
      <c r="D8" s="189"/>
      <c r="E8" s="44"/>
      <c r="F8" s="44"/>
    </row>
    <row r="9" spans="1:7" ht="12.75" customHeight="1">
      <c r="A9" s="44"/>
      <c r="B9" s="44"/>
      <c r="C9" s="44"/>
      <c r="D9" s="44"/>
      <c r="E9" s="44"/>
      <c r="F9" s="44"/>
    </row>
    <row r="11" spans="1:7">
      <c r="B11" s="97" t="s">
        <v>1</v>
      </c>
      <c r="C11" s="97" t="s">
        <v>2</v>
      </c>
      <c r="D11" s="98"/>
      <c r="E11" s="98"/>
      <c r="F11" s="98"/>
    </row>
    <row r="12" spans="1:7">
      <c r="B12" s="99">
        <v>1157</v>
      </c>
      <c r="C12" s="48" t="s">
        <v>66</v>
      </c>
      <c r="D12" s="98"/>
      <c r="E12" s="98"/>
      <c r="F12" s="98"/>
    </row>
    <row r="13" spans="1:7" ht="30" customHeight="1">
      <c r="B13" s="9" t="s">
        <v>37</v>
      </c>
    </row>
    <row r="14" spans="1:7" ht="48" customHeight="1">
      <c r="B14" s="100" t="s">
        <v>3</v>
      </c>
      <c r="C14" s="101">
        <v>1157</v>
      </c>
      <c r="D14" s="196" t="s">
        <v>60</v>
      </c>
      <c r="E14" s="197"/>
      <c r="F14" s="197"/>
      <c r="G14" s="198"/>
    </row>
    <row r="15" spans="1:7" ht="34.5">
      <c r="B15" s="100" t="s">
        <v>4</v>
      </c>
      <c r="C15" s="79">
        <v>21001</v>
      </c>
      <c r="D15" s="102" t="str">
        <f>+havelvac3!D9</f>
        <v>Առաջին       եռամսյակ</v>
      </c>
      <c r="E15" s="102" t="str">
        <f>+havelvac3!E9</f>
        <v>Առաջին կիսամյակ</v>
      </c>
      <c r="F15" s="102" t="str">
        <f>+havelvac3!F9</f>
        <v>Ինն ամիս</v>
      </c>
      <c r="G15" s="102" t="str">
        <f>+havelvac3!G9</f>
        <v>Տարի</v>
      </c>
    </row>
    <row r="16" spans="1:7" ht="48.75" customHeight="1">
      <c r="B16" s="100" t="s">
        <v>5</v>
      </c>
      <c r="C16" s="62" t="s">
        <v>100</v>
      </c>
      <c r="D16" s="103"/>
      <c r="E16" s="52"/>
      <c r="F16" s="52"/>
      <c r="G16" s="104"/>
    </row>
    <row r="17" spans="1:7" ht="43.5" customHeight="1">
      <c r="B17" s="100" t="s">
        <v>9</v>
      </c>
      <c r="C17" s="105" t="str">
        <f>+'havelvac 1'!C37</f>
        <v xml:space="preserve"> Երևանի մետրոպոլիտենի ենթակառուցվածքների նորոգում</v>
      </c>
      <c r="D17" s="103"/>
      <c r="E17" s="52"/>
      <c r="F17" s="52"/>
      <c r="G17" s="104"/>
    </row>
    <row r="18" spans="1:7" ht="52.15" customHeight="1">
      <c r="B18" s="100" t="s">
        <v>6</v>
      </c>
      <c r="C18" s="79" t="str">
        <f>+'havelvac 1'!C39</f>
        <v xml:space="preserve"> Հանրության կողմից անմիջականորեն օգտագործվող ակտիվների հետ կապված միջոցառումներ</v>
      </c>
      <c r="D18" s="103"/>
      <c r="E18" s="52"/>
      <c r="F18" s="52"/>
      <c r="G18" s="104"/>
    </row>
    <row r="19" spans="1:7" ht="32.25" customHeight="1">
      <c r="B19" s="100" t="s">
        <v>10</v>
      </c>
      <c r="C19" s="106" t="s">
        <v>83</v>
      </c>
      <c r="D19" s="103"/>
      <c r="E19" s="52"/>
      <c r="F19" s="52"/>
      <c r="G19" s="104"/>
    </row>
    <row r="20" spans="1:7">
      <c r="B20" s="230" t="s">
        <v>0</v>
      </c>
      <c r="C20" s="230"/>
      <c r="D20" s="103"/>
      <c r="E20" s="52"/>
      <c r="F20" s="52"/>
      <c r="G20" s="104"/>
    </row>
    <row r="21" spans="1:7" ht="21.75" customHeight="1">
      <c r="B21" s="231" t="s">
        <v>132</v>
      </c>
      <c r="C21" s="232"/>
      <c r="D21" s="107">
        <v>0</v>
      </c>
      <c r="E21" s="107">
        <v>6</v>
      </c>
      <c r="F21" s="107">
        <v>6</v>
      </c>
      <c r="G21" s="107">
        <v>6</v>
      </c>
    </row>
    <row r="22" spans="1:7" ht="21.75" customHeight="1">
      <c r="B22" s="231" t="s">
        <v>133</v>
      </c>
      <c r="C22" s="232"/>
      <c r="D22" s="108">
        <v>0</v>
      </c>
      <c r="E22" s="108">
        <v>8</v>
      </c>
      <c r="F22" s="108">
        <v>8</v>
      </c>
      <c r="G22" s="108">
        <v>8</v>
      </c>
    </row>
    <row r="23" spans="1:7" ht="21.75" customHeight="1">
      <c r="B23" s="231" t="s">
        <v>134</v>
      </c>
      <c r="C23" s="232"/>
      <c r="D23" s="107">
        <v>0</v>
      </c>
      <c r="E23" s="107">
        <v>10</v>
      </c>
      <c r="F23" s="107">
        <v>10</v>
      </c>
      <c r="G23" s="107">
        <v>10</v>
      </c>
    </row>
    <row r="24" spans="1:7">
      <c r="B24" s="229" t="s">
        <v>7</v>
      </c>
      <c r="C24" s="229"/>
      <c r="D24" s="109">
        <v>0</v>
      </c>
      <c r="E24" s="109">
        <v>480000</v>
      </c>
      <c r="F24" s="109">
        <f>E24</f>
        <v>480000</v>
      </c>
      <c r="G24" s="109">
        <v>480000</v>
      </c>
    </row>
    <row r="25" spans="1:7">
      <c r="B25" s="110"/>
      <c r="C25" s="110"/>
      <c r="D25" s="72"/>
      <c r="E25" s="72"/>
      <c r="F25" s="72"/>
      <c r="G25" s="72"/>
    </row>
    <row r="26" spans="1:7" ht="28.5" customHeight="1">
      <c r="B26" s="110"/>
      <c r="C26" s="110"/>
      <c r="D26" s="98"/>
      <c r="E26" s="98"/>
      <c r="F26" s="98"/>
      <c r="G26" s="9" t="s">
        <v>139</v>
      </c>
    </row>
    <row r="27" spans="1:7" ht="44.25" customHeight="1">
      <c r="B27" s="190" t="s">
        <v>131</v>
      </c>
      <c r="C27" s="190"/>
      <c r="D27" s="190"/>
      <c r="E27" s="190"/>
      <c r="F27" s="190"/>
      <c r="G27" s="190"/>
    </row>
    <row r="28" spans="1:7" ht="24" customHeight="1">
      <c r="B28" s="189" t="s">
        <v>119</v>
      </c>
      <c r="C28" s="189"/>
    </row>
    <row r="30" spans="1:7" ht="23.25" customHeight="1">
      <c r="A30" s="111"/>
      <c r="B30" s="112" t="s">
        <v>1</v>
      </c>
      <c r="C30" s="112" t="s">
        <v>2</v>
      </c>
    </row>
    <row r="31" spans="1:7">
      <c r="A31" s="111"/>
      <c r="B31" s="113">
        <v>1139</v>
      </c>
      <c r="C31" s="114" t="s">
        <v>49</v>
      </c>
    </row>
    <row r="32" spans="1:7" ht="28.5" customHeight="1">
      <c r="B32" s="9" t="s">
        <v>37</v>
      </c>
    </row>
    <row r="33" spans="1:7" ht="52.5" customHeight="1">
      <c r="A33" s="111"/>
      <c r="B33" s="103" t="s">
        <v>3</v>
      </c>
      <c r="C33" s="115">
        <v>1139</v>
      </c>
      <c r="D33" s="196" t="s">
        <v>141</v>
      </c>
      <c r="E33" s="197"/>
      <c r="F33" s="197"/>
      <c r="G33" s="198"/>
    </row>
    <row r="34" spans="1:7" ht="36.75" customHeight="1">
      <c r="A34" s="111"/>
      <c r="B34" s="116" t="s">
        <v>4</v>
      </c>
      <c r="C34" s="117">
        <v>11001</v>
      </c>
      <c r="D34" s="118" t="str">
        <f t="shared" ref="D34:G34" si="0">+D15</f>
        <v>Առաջին       եռամսյակ</v>
      </c>
      <c r="E34" s="118" t="str">
        <f t="shared" si="0"/>
        <v>Առաջին կիսամյակ</v>
      </c>
      <c r="F34" s="118" t="str">
        <f t="shared" si="0"/>
        <v>Ինն ամիս</v>
      </c>
      <c r="G34" s="118" t="str">
        <f t="shared" si="0"/>
        <v>Տարի</v>
      </c>
    </row>
    <row r="35" spans="1:7" ht="24" customHeight="1">
      <c r="A35" s="111"/>
      <c r="B35" s="116" t="s">
        <v>5</v>
      </c>
      <c r="C35" s="116" t="s">
        <v>49</v>
      </c>
      <c r="D35" s="52"/>
      <c r="E35" s="52"/>
      <c r="F35" s="52"/>
      <c r="G35" s="119"/>
    </row>
    <row r="36" spans="1:7" ht="92.25" customHeight="1">
      <c r="A36" s="111"/>
      <c r="B36" s="116" t="s">
        <v>9</v>
      </c>
      <c r="C36" s="120" t="s">
        <v>51</v>
      </c>
      <c r="D36" s="52"/>
      <c r="E36" s="52"/>
      <c r="F36" s="52"/>
      <c r="G36" s="119"/>
    </row>
    <row r="37" spans="1:7" ht="21.75" customHeight="1">
      <c r="A37" s="111"/>
      <c r="B37" s="116" t="s">
        <v>6</v>
      </c>
      <c r="C37" s="121" t="s">
        <v>99</v>
      </c>
      <c r="D37" s="103"/>
      <c r="E37" s="52"/>
      <c r="F37" s="52"/>
      <c r="G37" s="104"/>
    </row>
    <row r="38" spans="1:7">
      <c r="A38" s="111"/>
      <c r="B38" s="103"/>
      <c r="C38" s="103" t="s">
        <v>0</v>
      </c>
      <c r="D38" s="103"/>
      <c r="E38" s="52"/>
      <c r="F38" s="52"/>
      <c r="G38" s="104"/>
    </row>
    <row r="39" spans="1:7" ht="23.25" customHeight="1">
      <c r="A39" s="111"/>
      <c r="B39" s="228" t="s">
        <v>7</v>
      </c>
      <c r="C39" s="228"/>
      <c r="D39" s="122">
        <f>+'havelvac 1'!D12</f>
        <v>0</v>
      </c>
      <c r="E39" s="122">
        <f>+'havelvac 1'!E12</f>
        <v>-480000</v>
      </c>
      <c r="F39" s="122">
        <f>+'havelvac 1'!F12</f>
        <v>-480000</v>
      </c>
      <c r="G39" s="122">
        <f>+'havelvac 1'!G12</f>
        <v>-480000</v>
      </c>
    </row>
    <row r="43" spans="1:7">
      <c r="B43" s="43" t="s">
        <v>70</v>
      </c>
    </row>
    <row r="44" spans="1:7">
      <c r="B44" s="43" t="s">
        <v>71</v>
      </c>
    </row>
    <row r="45" spans="1:7">
      <c r="B45" s="43" t="s">
        <v>167</v>
      </c>
      <c r="C45" s="9" t="s">
        <v>76</v>
      </c>
      <c r="E45" s="44"/>
      <c r="F45" s="44"/>
    </row>
  </sheetData>
  <mergeCells count="15">
    <mergeCell ref="D2:G2"/>
    <mergeCell ref="D4:G4"/>
    <mergeCell ref="C3:G3"/>
    <mergeCell ref="A7:G7"/>
    <mergeCell ref="B27:G27"/>
    <mergeCell ref="B23:C23"/>
    <mergeCell ref="B22:C22"/>
    <mergeCell ref="B39:C39"/>
    <mergeCell ref="B24:C24"/>
    <mergeCell ref="A8:D8"/>
    <mergeCell ref="B20:C20"/>
    <mergeCell ref="B21:C21"/>
    <mergeCell ref="B28:C28"/>
    <mergeCell ref="D14:G14"/>
    <mergeCell ref="D33:G33"/>
  </mergeCells>
  <pageMargins left="0" right="0" top="0.75" bottom="0" header="0.51" footer="0.3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workbookViewId="0"/>
  </sheetViews>
  <sheetFormatPr defaultColWidth="8.7109375" defaultRowHeight="17.25"/>
  <cols>
    <col min="1" max="1" width="18.85546875" style="5" customWidth="1"/>
    <col min="2" max="2" width="16.85546875" style="5" customWidth="1"/>
    <col min="3" max="3" width="14.28515625" style="5" customWidth="1"/>
    <col min="4" max="4" width="5.28515625" style="5" customWidth="1"/>
    <col min="5" max="5" width="10" style="5" customWidth="1"/>
    <col min="6" max="6" width="11" style="5" customWidth="1"/>
    <col min="7" max="7" width="15.85546875" style="5" customWidth="1"/>
    <col min="8" max="8" width="10.85546875" style="5" customWidth="1"/>
    <col min="9" max="9" width="25" style="5" customWidth="1"/>
    <col min="10" max="10" width="11.85546875" style="5" customWidth="1"/>
    <col min="11" max="11" width="13.85546875" style="5" bestFit="1" customWidth="1"/>
    <col min="12" max="13" width="11" style="5" bestFit="1" customWidth="1"/>
    <col min="14" max="16384" width="8.7109375" style="5"/>
  </cols>
  <sheetData>
    <row r="1" spans="1:11" s="4" customFormat="1">
      <c r="A1" s="7"/>
      <c r="B1" s="7"/>
      <c r="C1" s="7"/>
      <c r="D1" s="252" t="s">
        <v>129</v>
      </c>
      <c r="E1" s="252"/>
      <c r="F1" s="252"/>
      <c r="G1" s="252"/>
      <c r="H1" s="252"/>
      <c r="I1" s="252"/>
    </row>
    <row r="2" spans="1:11" s="3" customFormat="1" ht="17.25" customHeight="1">
      <c r="A2" s="253" t="s">
        <v>140</v>
      </c>
      <c r="B2" s="253"/>
      <c r="C2" s="253"/>
      <c r="D2" s="253"/>
      <c r="E2" s="253"/>
      <c r="F2" s="253"/>
      <c r="G2" s="253"/>
      <c r="H2" s="253"/>
      <c r="I2" s="253"/>
    </row>
    <row r="3" spans="1:11" s="3" customFormat="1" ht="17.25" customHeight="1">
      <c r="A3" s="253" t="s">
        <v>8</v>
      </c>
      <c r="B3" s="253"/>
      <c r="C3" s="253"/>
      <c r="D3" s="253"/>
      <c r="E3" s="253"/>
      <c r="F3" s="253"/>
      <c r="G3" s="253"/>
      <c r="H3" s="253"/>
      <c r="I3" s="253"/>
    </row>
    <row r="4" spans="1:11" s="3" customFormat="1" ht="17.25" customHeight="1">
      <c r="A4" s="8"/>
      <c r="B4" s="8"/>
      <c r="C4" s="8"/>
      <c r="D4" s="8"/>
      <c r="E4" s="8"/>
      <c r="F4" s="8"/>
      <c r="G4" s="8"/>
      <c r="H4" s="8"/>
      <c r="I4" s="8"/>
    </row>
    <row r="5" spans="1:11" s="4" customFormat="1" ht="55.5" customHeight="1">
      <c r="A5" s="254" t="s">
        <v>175</v>
      </c>
      <c r="B5" s="254"/>
      <c r="C5" s="254"/>
      <c r="D5" s="254"/>
      <c r="E5" s="254"/>
      <c r="F5" s="254"/>
      <c r="G5" s="254"/>
      <c r="H5" s="254"/>
      <c r="I5" s="254"/>
    </row>
    <row r="6" spans="1:11">
      <c r="A6" s="237"/>
      <c r="B6" s="237"/>
      <c r="C6" s="237"/>
      <c r="D6" s="237"/>
      <c r="E6" s="237"/>
      <c r="F6" s="237"/>
      <c r="G6" s="237"/>
      <c r="H6" s="237"/>
      <c r="I6" s="237"/>
    </row>
    <row r="7" spans="1:11" ht="123.75" customHeight="1">
      <c r="A7" s="238" t="s">
        <v>102</v>
      </c>
      <c r="B7" s="246" t="s">
        <v>103</v>
      </c>
      <c r="C7" s="247"/>
      <c r="D7" s="248"/>
      <c r="E7" s="238" t="s">
        <v>104</v>
      </c>
      <c r="F7" s="238" t="s">
        <v>105</v>
      </c>
      <c r="G7" s="238" t="s">
        <v>106</v>
      </c>
      <c r="H7" s="238" t="s">
        <v>107</v>
      </c>
      <c r="I7" s="81" t="s">
        <v>60</v>
      </c>
    </row>
    <row r="8" spans="1:11" ht="35.25" customHeight="1">
      <c r="A8" s="238"/>
      <c r="B8" s="249"/>
      <c r="C8" s="250"/>
      <c r="D8" s="251"/>
      <c r="E8" s="238"/>
      <c r="F8" s="238"/>
      <c r="G8" s="238"/>
      <c r="H8" s="238"/>
      <c r="I8" s="82" t="s">
        <v>108</v>
      </c>
    </row>
    <row r="9" spans="1:11" ht="24" customHeight="1">
      <c r="A9" s="83">
        <v>1</v>
      </c>
      <c r="B9" s="239">
        <v>2</v>
      </c>
      <c r="C9" s="240"/>
      <c r="D9" s="241"/>
      <c r="E9" s="82">
        <v>3</v>
      </c>
      <c r="F9" s="84">
        <v>4</v>
      </c>
      <c r="G9" s="82">
        <v>5</v>
      </c>
      <c r="H9" s="84">
        <v>6</v>
      </c>
      <c r="I9" s="82">
        <v>7</v>
      </c>
    </row>
    <row r="10" spans="1:11" ht="24" customHeight="1">
      <c r="A10" s="242" t="s">
        <v>58</v>
      </c>
      <c r="B10" s="242"/>
      <c r="C10" s="242"/>
      <c r="D10" s="242"/>
      <c r="E10" s="242"/>
      <c r="F10" s="242"/>
      <c r="G10" s="242"/>
      <c r="H10" s="242"/>
      <c r="I10" s="88">
        <f>I11</f>
        <v>480000</v>
      </c>
      <c r="J10" s="85"/>
    </row>
    <row r="11" spans="1:11" s="86" customFormat="1">
      <c r="A11" s="2" t="s">
        <v>109</v>
      </c>
      <c r="B11" s="2" t="s">
        <v>110</v>
      </c>
      <c r="C11" s="2" t="s">
        <v>111</v>
      </c>
      <c r="D11" s="243" t="s">
        <v>112</v>
      </c>
      <c r="E11" s="244"/>
      <c r="F11" s="244"/>
      <c r="G11" s="244"/>
      <c r="H11" s="245"/>
      <c r="I11" s="88">
        <f>I12</f>
        <v>480000</v>
      </c>
    </row>
    <row r="12" spans="1:11" s="89" customFormat="1" ht="24" customHeight="1">
      <c r="A12" s="87" t="s">
        <v>113</v>
      </c>
      <c r="B12" s="225" t="s">
        <v>81</v>
      </c>
      <c r="C12" s="226"/>
      <c r="D12" s="226"/>
      <c r="E12" s="226"/>
      <c r="F12" s="226"/>
      <c r="G12" s="226"/>
      <c r="H12" s="227"/>
      <c r="I12" s="88">
        <f>I13</f>
        <v>480000</v>
      </c>
    </row>
    <row r="13" spans="1:11" s="92" customFormat="1" ht="24" customHeight="1">
      <c r="A13" s="2" t="s">
        <v>114</v>
      </c>
      <c r="B13" s="225" t="s">
        <v>118</v>
      </c>
      <c r="C13" s="226"/>
      <c r="D13" s="227"/>
      <c r="E13" s="90" t="s">
        <v>114</v>
      </c>
      <c r="F13" s="90" t="s">
        <v>114</v>
      </c>
      <c r="G13" s="90"/>
      <c r="H13" s="91"/>
      <c r="I13" s="88">
        <f>I14+I15+I16</f>
        <v>480000</v>
      </c>
    </row>
    <row r="14" spans="1:11" s="92" customFormat="1">
      <c r="A14" s="93">
        <v>39714100</v>
      </c>
      <c r="B14" s="236" t="s">
        <v>174</v>
      </c>
      <c r="C14" s="236"/>
      <c r="D14" s="236"/>
      <c r="E14" s="2" t="s">
        <v>115</v>
      </c>
      <c r="F14" s="2" t="s">
        <v>120</v>
      </c>
      <c r="G14" s="94">
        <v>40000000</v>
      </c>
      <c r="H14" s="80">
        <v>6</v>
      </c>
      <c r="I14" s="88">
        <f>G14*H14/1000</f>
        <v>240000</v>
      </c>
    </row>
    <row r="15" spans="1:11" s="92" customFormat="1">
      <c r="A15" s="93">
        <v>39714100</v>
      </c>
      <c r="B15" s="236" t="s">
        <v>174</v>
      </c>
      <c r="C15" s="236"/>
      <c r="D15" s="236"/>
      <c r="E15" s="2" t="s">
        <v>115</v>
      </c>
      <c r="F15" s="2" t="s">
        <v>120</v>
      </c>
      <c r="G15" s="94">
        <v>30000000</v>
      </c>
      <c r="H15" s="80">
        <v>8</v>
      </c>
      <c r="I15" s="88">
        <f>G15*H15/1000</f>
        <v>240000</v>
      </c>
    </row>
    <row r="16" spans="1:11" hidden="1">
      <c r="A16" s="93">
        <v>34911151</v>
      </c>
      <c r="B16" s="233" t="s">
        <v>121</v>
      </c>
      <c r="C16" s="234"/>
      <c r="D16" s="235"/>
      <c r="E16" s="2" t="s">
        <v>115</v>
      </c>
      <c r="F16" s="2" t="s">
        <v>120</v>
      </c>
      <c r="G16" s="94">
        <v>13875000</v>
      </c>
      <c r="H16" s="95">
        <v>24</v>
      </c>
      <c r="I16" s="88"/>
      <c r="K16" s="96"/>
    </row>
    <row r="20" spans="2:7">
      <c r="B20" s="237" t="s">
        <v>166</v>
      </c>
      <c r="C20" s="237"/>
      <c r="D20" s="237"/>
      <c r="E20" s="237"/>
    </row>
    <row r="21" spans="2:7">
      <c r="B21" s="237"/>
      <c r="C21" s="237"/>
      <c r="D21" s="237"/>
      <c r="E21" s="237"/>
    </row>
    <row r="22" spans="2:7">
      <c r="B22" s="237"/>
      <c r="C22" s="237"/>
      <c r="D22" s="237"/>
      <c r="E22" s="237"/>
      <c r="G22" s="5" t="s">
        <v>93</v>
      </c>
    </row>
  </sheetData>
  <mergeCells count="20">
    <mergeCell ref="D1:I1"/>
    <mergeCell ref="A2:I2"/>
    <mergeCell ref="A3:I3"/>
    <mergeCell ref="A5:I5"/>
    <mergeCell ref="A6:I6"/>
    <mergeCell ref="H7:H8"/>
    <mergeCell ref="B9:D9"/>
    <mergeCell ref="A10:H10"/>
    <mergeCell ref="D11:H11"/>
    <mergeCell ref="B12:H12"/>
    <mergeCell ref="G7:G8"/>
    <mergeCell ref="A7:A8"/>
    <mergeCell ref="B7:D8"/>
    <mergeCell ref="E7:E8"/>
    <mergeCell ref="F7:F8"/>
    <mergeCell ref="B16:D16"/>
    <mergeCell ref="B14:D14"/>
    <mergeCell ref="B15:D15"/>
    <mergeCell ref="B20:E22"/>
    <mergeCell ref="B13:D13"/>
  </mergeCells>
  <pageMargins left="0.19685039370078741" right="0" top="0.74803149606299213" bottom="0.74803149606299213" header="0.31496062992125984" footer="0.31496062992125984"/>
  <pageSetup paperSize="9" scale="8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workbookViewId="0"/>
  </sheetViews>
  <sheetFormatPr defaultColWidth="8.7109375" defaultRowHeight="17.25"/>
  <cols>
    <col min="1" max="1" width="7.42578125" style="5" customWidth="1"/>
    <col min="2" max="2" width="43.28515625" style="5" customWidth="1"/>
    <col min="3" max="3" width="41.85546875" style="5" customWidth="1"/>
    <col min="4" max="4" width="13" style="5" customWidth="1"/>
    <col min="5" max="6" width="12.42578125" style="5" customWidth="1"/>
    <col min="7" max="7" width="14.7109375" style="5" customWidth="1"/>
    <col min="8" max="8" width="12.140625" style="5" customWidth="1"/>
    <col min="9" max="9" width="17.7109375" style="5" customWidth="1"/>
    <col min="10" max="10" width="19.42578125" style="5" customWidth="1"/>
    <col min="11" max="11" width="13.85546875" style="5" bestFit="1" customWidth="1"/>
    <col min="12" max="13" width="11" style="5" bestFit="1" customWidth="1"/>
    <col min="14" max="16384" width="8.7109375" style="5"/>
  </cols>
  <sheetData>
    <row r="1" spans="1:9" s="123" customFormat="1" ht="17.25" customHeight="1">
      <c r="C1" s="124" t="s">
        <v>161</v>
      </c>
      <c r="D1" s="125"/>
      <c r="E1" s="125"/>
      <c r="F1" s="125"/>
      <c r="G1" s="125"/>
      <c r="H1" s="125"/>
      <c r="I1" s="125"/>
    </row>
    <row r="2" spans="1:9" s="126" customFormat="1" ht="17.25" customHeight="1">
      <c r="A2" s="255" t="s">
        <v>123</v>
      </c>
      <c r="B2" s="255"/>
      <c r="C2" s="255"/>
      <c r="D2" s="56"/>
      <c r="E2" s="56"/>
      <c r="F2" s="56"/>
      <c r="G2" s="56"/>
      <c r="H2" s="56"/>
      <c r="I2" s="56"/>
    </row>
    <row r="3" spans="1:9" s="126" customFormat="1" ht="17.25" customHeight="1">
      <c r="A3" s="255" t="s">
        <v>8</v>
      </c>
      <c r="B3" s="255"/>
      <c r="C3" s="255"/>
      <c r="D3" s="56"/>
      <c r="E3" s="56"/>
      <c r="F3" s="56"/>
      <c r="G3" s="56"/>
      <c r="H3" s="56"/>
      <c r="I3" s="56"/>
    </row>
    <row r="4" spans="1:9" s="126" customFormat="1" ht="17.25" customHeight="1">
      <c r="A4" s="127"/>
      <c r="B4" s="127"/>
      <c r="C4" s="127"/>
      <c r="D4" s="127"/>
      <c r="E4" s="56"/>
      <c r="F4" s="56"/>
      <c r="G4" s="56"/>
      <c r="H4" s="56"/>
      <c r="I4" s="56"/>
    </row>
    <row r="5" spans="1:9" s="126" customFormat="1" ht="17.25" customHeight="1">
      <c r="A5" s="127"/>
      <c r="B5" s="127"/>
      <c r="C5" s="127"/>
      <c r="D5" s="127"/>
      <c r="E5" s="56"/>
      <c r="F5" s="56"/>
      <c r="G5" s="56"/>
      <c r="H5" s="56"/>
      <c r="I5" s="56"/>
    </row>
    <row r="6" spans="1:9" s="126" customFormat="1" ht="17.25" customHeight="1">
      <c r="A6" s="127"/>
      <c r="B6" s="127"/>
      <c r="C6" s="127"/>
      <c r="D6" s="127"/>
      <c r="E6" s="127"/>
      <c r="F6" s="127"/>
      <c r="G6" s="127"/>
      <c r="H6" s="127"/>
      <c r="I6" s="127"/>
    </row>
    <row r="7" spans="1:9" s="123" customFormat="1" ht="97.5" customHeight="1">
      <c r="A7" s="256" t="s">
        <v>165</v>
      </c>
      <c r="B7" s="256"/>
      <c r="C7" s="256"/>
      <c r="D7" s="125"/>
      <c r="E7" s="125"/>
      <c r="F7" s="125"/>
      <c r="G7" s="125"/>
      <c r="H7" s="125"/>
      <c r="I7" s="125"/>
    </row>
    <row r="8" spans="1:9" ht="28.5" customHeight="1">
      <c r="A8" s="128"/>
      <c r="B8" s="128"/>
      <c r="C8" s="128"/>
      <c r="D8" s="128"/>
      <c r="E8" s="128"/>
      <c r="F8" s="128"/>
      <c r="G8" s="128"/>
      <c r="H8" s="128"/>
      <c r="I8" s="128"/>
    </row>
    <row r="9" spans="1:9" ht="22.5" customHeight="1">
      <c r="A9" s="129" t="s">
        <v>125</v>
      </c>
      <c r="B9" s="129" t="s">
        <v>126</v>
      </c>
      <c r="C9" s="129" t="s">
        <v>127</v>
      </c>
      <c r="I9" s="130"/>
    </row>
    <row r="10" spans="1:9" s="132" customFormat="1" ht="25.5" customHeight="1">
      <c r="A10" s="131">
        <v>1</v>
      </c>
      <c r="B10" s="131" t="s">
        <v>130</v>
      </c>
      <c r="C10" s="129" t="s">
        <v>142</v>
      </c>
    </row>
    <row r="11" spans="1:9">
      <c r="A11" s="132"/>
      <c r="B11" s="132"/>
      <c r="C11" s="132"/>
    </row>
    <row r="12" spans="1:9">
      <c r="A12" s="132"/>
      <c r="B12" s="132"/>
      <c r="C12" s="132"/>
    </row>
    <row r="13" spans="1:9" ht="51.75">
      <c r="B13" s="67" t="s">
        <v>166</v>
      </c>
      <c r="C13" s="6" t="s">
        <v>128</v>
      </c>
    </row>
  </sheetData>
  <mergeCells count="3">
    <mergeCell ref="A2:C2"/>
    <mergeCell ref="A3:C3"/>
    <mergeCell ref="A7:C7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havelvac 1</vt:lpstr>
      <vt:lpstr>havelvac 2</vt:lpstr>
      <vt:lpstr>havelvac3</vt:lpstr>
      <vt:lpstr>havelvac 4</vt:lpstr>
      <vt:lpstr>havelvac 5</vt:lpstr>
      <vt:lpstr>havelvac 6</vt:lpstr>
      <vt:lpstr>havelvac 7</vt:lpstr>
      <vt:lpstr>havelvac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https://mul2-mta.gov.am/tasks/1302049/oneclick/75a9268b94d39ef303157a7a4f5f1f681f2941c86fd7923f90bb1a9b84235bef.xlsx?token=8b1e737b4e1f8ff1ef9f91ebbfb56fee</cp:keywords>
  <cp:lastModifiedBy>h.aperyan</cp:lastModifiedBy>
  <cp:lastPrinted>2023-02-27T07:42:58Z</cp:lastPrinted>
  <dcterms:created xsi:type="dcterms:W3CDTF">2019-11-13T13:19:06Z</dcterms:created>
  <dcterms:modified xsi:type="dcterms:W3CDTF">2023-04-11T13:17:39Z</dcterms:modified>
</cp:coreProperties>
</file>