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120" yWindow="0" windowWidth="20730" windowHeight="11640" tabRatio="423" activeTab="2"/>
  </bookViews>
  <sheets>
    <sheet name="1" sheetId="57" r:id="rId1"/>
    <sheet name="2" sheetId="50" r:id="rId2"/>
    <sheet name="3" sheetId="53" r:id="rId3"/>
    <sheet name="4" sheetId="42" r:id="rId4"/>
    <sheet name="5" sheetId="58" r:id="rId5"/>
    <sheet name="6" sheetId="44" r:id="rId6"/>
    <sheet name="7" sheetId="52" r:id="rId7"/>
    <sheet name="8" sheetId="55" r:id="rId8"/>
  </sheets>
  <definedNames>
    <definedName name="AgencyCode" localSheetId="1">#REF!</definedName>
    <definedName name="AgencyCode" localSheetId="3">#REF!</definedName>
    <definedName name="AgencyCode" localSheetId="7">#REF!</definedName>
    <definedName name="AgencyCode">#REF!</definedName>
    <definedName name="AgencyName" localSheetId="3">#REF!</definedName>
    <definedName name="AgencyName" localSheetId="7">#REF!</definedName>
    <definedName name="AgencyName">#REF!</definedName>
    <definedName name="Functional1" localSheetId="3">#REF!</definedName>
    <definedName name="Functional1" localSheetId="7">#REF!</definedName>
    <definedName name="Functional1">#REF!</definedName>
    <definedName name="PANature" localSheetId="3">#REF!</definedName>
    <definedName name="PANature" localSheetId="7">#REF!</definedName>
    <definedName name="PANature">#REF!</definedName>
    <definedName name="PAType" localSheetId="3">#REF!</definedName>
    <definedName name="PAType" localSheetId="7">#REF!</definedName>
    <definedName name="PAType">#REF!</definedName>
    <definedName name="Performance2" localSheetId="3">#REF!</definedName>
    <definedName name="Performance2" localSheetId="7">#REF!</definedName>
    <definedName name="Performance2">#REF!</definedName>
    <definedName name="PerformanceType" localSheetId="3">#REF!</definedName>
    <definedName name="PerformanceType" localSheetId="7">#REF!</definedName>
    <definedName name="PerformanceType">#REF!</definedName>
    <definedName name="_xlnm.Print_Area" localSheetId="1">'2'!$A$1:$I$165</definedName>
    <definedName name="_xlnm.Print_Titles" localSheetId="1">'2'!$8:$9</definedName>
    <definedName name="_xlnm.Print_Titles" localSheetId="3">'4'!$7:$8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2" i="44" l="1"/>
  <c r="D51" i="44" s="1"/>
  <c r="D64" i="44" s="1"/>
  <c r="D78" i="44" s="1"/>
  <c r="D96" i="44" s="1"/>
  <c r="D110" i="44" s="1"/>
  <c r="D16" i="44" l="1"/>
  <c r="D33" i="44" s="1"/>
  <c r="D52" i="44" s="1"/>
  <c r="D65" i="44" s="1"/>
  <c r="D79" i="44" s="1"/>
  <c r="D97" i="44" s="1"/>
  <c r="D111" i="44" s="1"/>
  <c r="D128" i="44" s="1"/>
  <c r="D8" i="42"/>
  <c r="D11" i="57"/>
  <c r="E10" i="57"/>
  <c r="I161" i="50" l="1"/>
  <c r="I67" i="52"/>
  <c r="I66" i="52"/>
  <c r="I64" i="52"/>
  <c r="I63" i="52"/>
  <c r="I65" i="52"/>
  <c r="I60" i="52"/>
  <c r="I59" i="52"/>
  <c r="I62" i="52"/>
  <c r="I44" i="52"/>
  <c r="I42" i="52"/>
  <c r="I39" i="52"/>
  <c r="I34" i="52"/>
  <c r="I29" i="52"/>
  <c r="I28" i="52"/>
  <c r="I26" i="52"/>
  <c r="F34" i="42" l="1"/>
  <c r="F36" i="42" s="1"/>
  <c r="D22" i="53"/>
  <c r="I61" i="52"/>
  <c r="I27" i="52"/>
  <c r="D20" i="53" l="1"/>
  <c r="F20" i="53"/>
  <c r="F22" i="53" s="1"/>
  <c r="F13" i="57"/>
  <c r="F12" i="57" s="1"/>
  <c r="G13" i="57"/>
  <c r="G12" i="57" s="1"/>
  <c r="E13" i="57"/>
  <c r="E12" i="57" s="1"/>
  <c r="H11" i="53" l="1"/>
  <c r="H9" i="53" s="1"/>
  <c r="G46" i="50"/>
  <c r="H49" i="58"/>
  <c r="H48" i="58" s="1"/>
  <c r="G48" i="58"/>
  <c r="G47" i="58" s="1"/>
  <c r="G46" i="58" s="1"/>
  <c r="G45" i="58" s="1"/>
  <c r="H47" i="58"/>
  <c r="H46" i="58"/>
  <c r="H45" i="58" s="1"/>
  <c r="H43" i="58"/>
  <c r="G43" i="58"/>
  <c r="H42" i="58"/>
  <c r="H41" i="58" s="1"/>
  <c r="G41" i="58"/>
  <c r="G40" i="58" s="1"/>
  <c r="G39" i="58" s="1"/>
  <c r="G38" i="58" s="1"/>
  <c r="H40" i="58"/>
  <c r="H39" i="58" s="1"/>
  <c r="H38" i="58" s="1"/>
  <c r="H37" i="58"/>
  <c r="H36" i="58"/>
  <c r="G36" i="58"/>
  <c r="G35" i="58" s="1"/>
  <c r="G34" i="58" s="1"/>
  <c r="G33" i="58" s="1"/>
  <c r="H35" i="58"/>
  <c r="H34" i="58" s="1"/>
  <c r="H33" i="58" s="1"/>
  <c r="H32" i="58"/>
  <c r="H31" i="58" s="1"/>
  <c r="G31" i="58"/>
  <c r="G30" i="58" s="1"/>
  <c r="G29" i="58" s="1"/>
  <c r="G28" i="58" s="1"/>
  <c r="H30" i="58"/>
  <c r="H29" i="58" s="1"/>
  <c r="H28" i="58" s="1"/>
  <c r="H27" i="58"/>
  <c r="H26" i="58" s="1"/>
  <c r="G26" i="58"/>
  <c r="G25" i="58" s="1"/>
  <c r="H25" i="58"/>
  <c r="H23" i="58" s="1"/>
  <c r="H21" i="58" s="1"/>
  <c r="H20" i="58"/>
  <c r="H19" i="58" s="1"/>
  <c r="G19" i="58"/>
  <c r="G17" i="58" s="1"/>
  <c r="H17" i="58"/>
  <c r="H16" i="58" s="1"/>
  <c r="H14" i="58" s="1"/>
  <c r="H13" i="58"/>
  <c r="H12" i="58" s="1"/>
  <c r="G12" i="58"/>
  <c r="G11" i="58" s="1"/>
  <c r="G10" i="58" s="1"/>
  <c r="H11" i="58"/>
  <c r="H10" i="58" s="1"/>
  <c r="H9" i="58" s="1"/>
  <c r="G23" i="58" l="1"/>
  <c r="G21" i="58" s="1"/>
  <c r="G16" i="58"/>
  <c r="G14" i="58" s="1"/>
  <c r="G9" i="58" l="1"/>
  <c r="G8" i="58" s="1"/>
  <c r="I156" i="50" l="1"/>
  <c r="I155" i="50" s="1"/>
  <c r="H156" i="50"/>
  <c r="H155" i="50" s="1"/>
  <c r="G156" i="50"/>
  <c r="G155" i="50" s="1"/>
  <c r="F31" i="42" l="1"/>
  <c r="E31" i="42"/>
  <c r="D31" i="42"/>
  <c r="F28" i="42"/>
  <c r="E28" i="42"/>
  <c r="D28" i="42"/>
  <c r="E63" i="57"/>
  <c r="E62" i="57" s="1"/>
  <c r="D36" i="42" s="1"/>
  <c r="D34" i="42" s="1"/>
  <c r="F63" i="57"/>
  <c r="F62" i="57" s="1"/>
  <c r="E36" i="42" s="1"/>
  <c r="E34" i="42" s="1"/>
  <c r="G63" i="57"/>
  <c r="G62" i="57" s="1"/>
  <c r="F11" i="53" l="1"/>
  <c r="F9" i="53" s="1"/>
  <c r="G11" i="53"/>
  <c r="G9" i="53" s="1"/>
  <c r="E11" i="53"/>
  <c r="H160" i="50"/>
  <c r="H159" i="50" s="1"/>
  <c r="H158" i="50" s="1"/>
  <c r="H154" i="50" s="1"/>
  <c r="H152" i="50" s="1"/>
  <c r="I160" i="50"/>
  <c r="I159" i="50" s="1"/>
  <c r="I158" i="50" s="1"/>
  <c r="I154" i="50" s="1"/>
  <c r="G160" i="50"/>
  <c r="G159" i="50" s="1"/>
  <c r="G158" i="50" s="1"/>
  <c r="G154" i="50" s="1"/>
  <c r="G152" i="50" s="1"/>
  <c r="I152" i="50" l="1"/>
  <c r="I153" i="50"/>
  <c r="D22" i="42"/>
  <c r="E22" i="42"/>
  <c r="F22" i="42"/>
  <c r="H46" i="50" l="1"/>
  <c r="I46" i="50"/>
  <c r="E25" i="42" l="1"/>
  <c r="F25" i="42"/>
  <c r="D25" i="42"/>
  <c r="E19" i="42"/>
  <c r="F19" i="42"/>
  <c r="D19" i="42"/>
  <c r="E16" i="42"/>
  <c r="F16" i="42"/>
  <c r="D16" i="42"/>
  <c r="E13" i="42"/>
  <c r="F13" i="42"/>
  <c r="D13" i="42"/>
  <c r="D11" i="42" l="1"/>
  <c r="D9" i="42" s="1"/>
  <c r="F11" i="42"/>
  <c r="F9" i="42" s="1"/>
  <c r="E11" i="42"/>
  <c r="E9" i="42" s="1"/>
  <c r="I83" i="52" l="1"/>
  <c r="I82" i="52"/>
  <c r="I78" i="52"/>
  <c r="I77" i="52"/>
  <c r="I76" i="52" s="1"/>
  <c r="I72" i="52"/>
  <c r="I71" i="52"/>
  <c r="I70" i="52" s="1"/>
  <c r="I58" i="52"/>
  <c r="I57" i="52" s="1"/>
  <c r="I54" i="52"/>
  <c r="I53" i="52"/>
  <c r="I52" i="52"/>
  <c r="I51" i="52"/>
  <c r="I49" i="52"/>
  <c r="I48" i="52"/>
  <c r="I43" i="52"/>
  <c r="I41" i="52"/>
  <c r="I40" i="52" s="1"/>
  <c r="I33" i="52"/>
  <c r="I32" i="52" s="1"/>
  <c r="I31" i="52" s="1"/>
  <c r="I21" i="52"/>
  <c r="I16" i="52"/>
  <c r="I17" i="52"/>
  <c r="I14" i="52"/>
  <c r="I13" i="52" s="1"/>
  <c r="I50" i="52" l="1"/>
  <c r="I47" i="52"/>
  <c r="I15" i="52"/>
  <c r="I38" i="52"/>
  <c r="I37" i="52" s="1"/>
  <c r="I22" i="52"/>
  <c r="I23" i="52"/>
  <c r="I24" i="52"/>
  <c r="I25" i="52"/>
  <c r="I20" i="52" l="1"/>
  <c r="I19" i="52" s="1"/>
  <c r="I69" i="52"/>
  <c r="I68" i="52" s="1"/>
  <c r="I56" i="52"/>
  <c r="I55" i="52" s="1"/>
  <c r="I46" i="52"/>
  <c r="I45" i="52" s="1"/>
  <c r="I36" i="52"/>
  <c r="I35" i="52" s="1"/>
  <c r="I12" i="52"/>
  <c r="I11" i="52" s="1"/>
  <c r="I18" i="52" l="1"/>
  <c r="I30" i="52"/>
  <c r="D16" i="53"/>
  <c r="D19" i="53"/>
  <c r="D18" i="53"/>
  <c r="D13" i="53"/>
  <c r="D15" i="53"/>
  <c r="D17" i="53"/>
  <c r="D14" i="53"/>
  <c r="I10" i="52" l="1"/>
  <c r="I150" i="50"/>
  <c r="I148" i="50" s="1"/>
  <c r="I147" i="50" s="1"/>
  <c r="I146" i="50" s="1"/>
  <c r="I144" i="50" s="1"/>
  <c r="I142" i="50" s="1"/>
  <c r="G153" i="50"/>
  <c r="E11" i="57"/>
  <c r="G11" i="57"/>
  <c r="F11" i="57"/>
  <c r="D11" i="53"/>
  <c r="D9" i="53" s="1"/>
  <c r="G119" i="50"/>
  <c r="G118" i="50" s="1"/>
  <c r="G117" i="50" s="1"/>
  <c r="G116" i="50" s="1"/>
  <c r="G114" i="50" s="1"/>
  <c r="G112" i="50" s="1"/>
  <c r="G110" i="50" s="1"/>
  <c r="G108" i="50" s="1"/>
  <c r="G106" i="50" s="1"/>
  <c r="G104" i="50" s="1"/>
  <c r="G102" i="50" s="1"/>
  <c r="H119" i="50"/>
  <c r="H118" i="50" s="1"/>
  <c r="H117" i="50" s="1"/>
  <c r="H116" i="50" s="1"/>
  <c r="H114" i="50" s="1"/>
  <c r="H112" i="50" s="1"/>
  <c r="H110" i="50" s="1"/>
  <c r="H108" i="50" s="1"/>
  <c r="H106" i="50" s="1"/>
  <c r="H104" i="50" s="1"/>
  <c r="H102" i="50" s="1"/>
  <c r="I119" i="50"/>
  <c r="I118" i="50" s="1"/>
  <c r="I117" i="50" s="1"/>
  <c r="I116" i="50" s="1"/>
  <c r="I114" i="50" s="1"/>
  <c r="I112" i="50" s="1"/>
  <c r="I110" i="50" s="1"/>
  <c r="I108" i="50" s="1"/>
  <c r="I106" i="50" s="1"/>
  <c r="I104" i="50" s="1"/>
  <c r="I102" i="50" s="1"/>
  <c r="G139" i="50"/>
  <c r="G138" i="50" s="1"/>
  <c r="G137" i="50" s="1"/>
  <c r="G136" i="50" s="1"/>
  <c r="G134" i="50" s="1"/>
  <c r="G132" i="50" s="1"/>
  <c r="G130" i="50" s="1"/>
  <c r="G128" i="50" s="1"/>
  <c r="G126" i="50" s="1"/>
  <c r="G124" i="50" s="1"/>
  <c r="G122" i="50" s="1"/>
  <c r="H139" i="50"/>
  <c r="H138" i="50" s="1"/>
  <c r="H137" i="50" s="1"/>
  <c r="H136" i="50" s="1"/>
  <c r="H134" i="50" s="1"/>
  <c r="H132" i="50" s="1"/>
  <c r="H130" i="50" s="1"/>
  <c r="H128" i="50" s="1"/>
  <c r="H126" i="50" s="1"/>
  <c r="H124" i="50" s="1"/>
  <c r="H122" i="50" s="1"/>
  <c r="I139" i="50"/>
  <c r="I138" i="50" s="1"/>
  <c r="I137" i="50" s="1"/>
  <c r="I136" i="50" s="1"/>
  <c r="I134" i="50" s="1"/>
  <c r="I132" i="50" s="1"/>
  <c r="I130" i="50" s="1"/>
  <c r="I128" i="50" s="1"/>
  <c r="I126" i="50" s="1"/>
  <c r="I124" i="50" s="1"/>
  <c r="I122" i="50" s="1"/>
  <c r="I29" i="50"/>
  <c r="I28" i="50" s="1"/>
  <c r="I27" i="50" s="1"/>
  <c r="I26" i="50" s="1"/>
  <c r="I24" i="50" s="1"/>
  <c r="I22" i="50" s="1"/>
  <c r="I20" i="50" s="1"/>
  <c r="I18" i="50" s="1"/>
  <c r="H29" i="50"/>
  <c r="H28" i="50" s="1"/>
  <c r="H27" i="50" s="1"/>
  <c r="H26" i="50" s="1"/>
  <c r="H24" i="50" s="1"/>
  <c r="H22" i="50" s="1"/>
  <c r="H20" i="50" s="1"/>
  <c r="H18" i="50" s="1"/>
  <c r="G29" i="50"/>
  <c r="G28" i="50" s="1"/>
  <c r="G27" i="50" s="1"/>
  <c r="G26" i="50" s="1"/>
  <c r="G24" i="50" s="1"/>
  <c r="G22" i="50" s="1"/>
  <c r="G20" i="50" s="1"/>
  <c r="G18" i="50" s="1"/>
  <c r="I100" i="50"/>
  <c r="I99" i="50" s="1"/>
  <c r="I98" i="50" s="1"/>
  <c r="I97" i="50" s="1"/>
  <c r="I95" i="50" s="1"/>
  <c r="I93" i="50" s="1"/>
  <c r="I91" i="50" s="1"/>
  <c r="I89" i="50" s="1"/>
  <c r="I87" i="50" s="1"/>
  <c r="I85" i="50" s="1"/>
  <c r="I83" i="50" s="1"/>
  <c r="H100" i="50"/>
  <c r="H99" i="50" s="1"/>
  <c r="H98" i="50" s="1"/>
  <c r="H97" i="50" s="1"/>
  <c r="H95" i="50" s="1"/>
  <c r="H93" i="50" s="1"/>
  <c r="H91" i="50" s="1"/>
  <c r="H89" i="50" s="1"/>
  <c r="H87" i="50" s="1"/>
  <c r="H85" i="50" s="1"/>
  <c r="H83" i="50" s="1"/>
  <c r="G100" i="50"/>
  <c r="G99" i="50" s="1"/>
  <c r="G98" i="50" s="1"/>
  <c r="G97" i="50" s="1"/>
  <c r="G95" i="50" s="1"/>
  <c r="G93" i="50" s="1"/>
  <c r="G91" i="50" s="1"/>
  <c r="G89" i="50" s="1"/>
  <c r="G87" i="50" s="1"/>
  <c r="G85" i="50" s="1"/>
  <c r="G83" i="50" s="1"/>
  <c r="I81" i="50"/>
  <c r="I80" i="50" s="1"/>
  <c r="I79" i="50" s="1"/>
  <c r="I78" i="50" s="1"/>
  <c r="I76" i="50" s="1"/>
  <c r="I74" i="50" s="1"/>
  <c r="I72" i="50" s="1"/>
  <c r="I70" i="50" s="1"/>
  <c r="I68" i="50" s="1"/>
  <c r="I66" i="50" s="1"/>
  <c r="I64" i="50" s="1"/>
  <c r="H81" i="50"/>
  <c r="H80" i="50" s="1"/>
  <c r="H79" i="50" s="1"/>
  <c r="H78" i="50" s="1"/>
  <c r="H76" i="50" s="1"/>
  <c r="H74" i="50" s="1"/>
  <c r="H72" i="50" s="1"/>
  <c r="H70" i="50" s="1"/>
  <c r="H68" i="50" s="1"/>
  <c r="H66" i="50" s="1"/>
  <c r="H64" i="50" s="1"/>
  <c r="G81" i="50"/>
  <c r="G80" i="50" s="1"/>
  <c r="G79" i="50" s="1"/>
  <c r="G78" i="50" s="1"/>
  <c r="G76" i="50" s="1"/>
  <c r="G74" i="50" s="1"/>
  <c r="G72" i="50" s="1"/>
  <c r="G70" i="50" s="1"/>
  <c r="G68" i="50" s="1"/>
  <c r="G66" i="50" s="1"/>
  <c r="G64" i="50" s="1"/>
  <c r="I45" i="50"/>
  <c r="I44" i="50" s="1"/>
  <c r="I43" i="50" s="1"/>
  <c r="I41" i="50" s="1"/>
  <c r="I39" i="50" s="1"/>
  <c r="I37" i="50" s="1"/>
  <c r="I35" i="50" s="1"/>
  <c r="H45" i="50"/>
  <c r="H44" i="50" s="1"/>
  <c r="H43" i="50" s="1"/>
  <c r="H41" i="50" s="1"/>
  <c r="H39" i="50" s="1"/>
  <c r="H37" i="50" s="1"/>
  <c r="G45" i="50"/>
  <c r="G44" i="50" s="1"/>
  <c r="G43" i="50" s="1"/>
  <c r="G41" i="50" s="1"/>
  <c r="G39" i="50" s="1"/>
  <c r="G37" i="50" s="1"/>
  <c r="G150" i="50" l="1"/>
  <c r="G148" i="50" s="1"/>
  <c r="G147" i="50" s="1"/>
  <c r="G146" i="50" s="1"/>
  <c r="G144" i="50" s="1"/>
  <c r="G142" i="50" s="1"/>
  <c r="G35" i="50"/>
  <c r="G33" i="50" s="1"/>
  <c r="H35" i="50"/>
  <c r="H33" i="50" s="1"/>
  <c r="I33" i="50"/>
  <c r="G62" i="50"/>
  <c r="G61" i="50" s="1"/>
  <c r="G60" i="50" s="1"/>
  <c r="G59" i="50" s="1"/>
  <c r="G57" i="50" s="1"/>
  <c r="G55" i="50" s="1"/>
  <c r="H62" i="50"/>
  <c r="H61" i="50" s="1"/>
  <c r="H60" i="50" s="1"/>
  <c r="H59" i="50" s="1"/>
  <c r="I62" i="50"/>
  <c r="I61" i="50" s="1"/>
  <c r="I60" i="50" s="1"/>
  <c r="I59" i="50" s="1"/>
  <c r="I57" i="50" s="1"/>
  <c r="I55" i="50" s="1"/>
  <c r="H57" i="50" l="1"/>
  <c r="H55" i="50" s="1"/>
  <c r="H53" i="50" s="1"/>
  <c r="H51" i="50" s="1"/>
  <c r="H49" i="50" s="1"/>
  <c r="H16" i="50"/>
  <c r="H14" i="50" s="1"/>
  <c r="G16" i="50"/>
  <c r="G14" i="50" s="1"/>
  <c r="I16" i="50"/>
  <c r="I14" i="50" s="1"/>
  <c r="I53" i="50"/>
  <c r="I51" i="50" s="1"/>
  <c r="I49" i="50" s="1"/>
  <c r="G53" i="50"/>
  <c r="G51" i="50" s="1"/>
  <c r="G49" i="50" s="1"/>
  <c r="G31" i="50" l="1"/>
  <c r="G12" i="50" s="1"/>
  <c r="G10" i="50" s="1"/>
  <c r="I31" i="50"/>
  <c r="I12" i="50" s="1"/>
  <c r="I10" i="50" s="1"/>
  <c r="H31" i="50"/>
  <c r="H12" i="50" s="1"/>
  <c r="H153" i="50" l="1"/>
  <c r="H150" i="50" s="1"/>
  <c r="H148" i="50" s="1"/>
  <c r="H147" i="50" s="1"/>
  <c r="H146" i="50" s="1"/>
  <c r="H144" i="50" s="1"/>
  <c r="H142" i="50" s="1"/>
  <c r="H10" i="50" s="1"/>
  <c r="E9" i="53" l="1"/>
</calcChain>
</file>

<file path=xl/sharedStrings.xml><?xml version="1.0" encoding="utf-8"?>
<sst xmlns="http://schemas.openxmlformats.org/spreadsheetml/2006/main" count="1003" uniqueCount="336">
  <si>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</si>
  <si>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</si>
  <si>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</si>
  <si>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</si>
  <si>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</si>
  <si>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</si>
  <si>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</si>
  <si>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</si>
  <si>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</si>
  <si>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</si>
  <si>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</si>
  <si>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</si>
  <si>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</si>
  <si>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</si>
  <si>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</si>
  <si>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</si>
  <si>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</si>
  <si>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</si>
  <si>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</si>
  <si>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</si>
  <si>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Ծրագիր</t>
  </si>
  <si>
    <t>Միջոցառում</t>
  </si>
  <si>
    <t xml:space="preserve">ԸՆԴԱՄԵՆԸ </t>
  </si>
  <si>
    <t xml:space="preserve">այդ թվում՝ </t>
  </si>
  <si>
    <t>այդ թվում`</t>
  </si>
  <si>
    <t>ՀՀ ՏԱՐԱԾՔԱՅԻՆ ԿԱՌԱՎԱՐՄԱՆ ԵՎ ԵՆԹԱԿԱՌՈՒՑՎԱԾՔՆԵՐԻ ՆԱԽԱՐԱՐՈՒԹՅՈՒՆ</t>
  </si>
  <si>
    <t>ՀՀ տարածքային կառավարման և ենթակառուցվածքների նախարարություն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</si>
  <si>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</si>
  <si>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</si>
  <si>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ՈՉ ՖԻՆԱՆՍԱԿԱՆ ԱԿՏԻՎՆԵՐԻ ԳԾՈՎ ԾԱԽՍԵՐ</t>
  </si>
  <si>
    <t xml:space="preserve"> ՀԻՄՆԱԿԱՆ ՄԻՋՈՑՆԵՐ</t>
  </si>
  <si>
    <t xml:space="preserve"> ՀՀ կառավարություն</t>
  </si>
  <si>
    <t>ՀՀ կառավարություն</t>
  </si>
  <si>
    <t xml:space="preserve">ՀՀ կառավարության  2022 թվականի </t>
  </si>
  <si>
    <t>Բաժին</t>
  </si>
  <si>
    <t>Խումբ</t>
  </si>
  <si>
    <t>Դաս</t>
  </si>
  <si>
    <t xml:space="preserve"> 1157</t>
  </si>
  <si>
    <t xml:space="preserve"> Քաղաքային զարգացում</t>
  </si>
  <si>
    <t>ՄԵՔԵՆԱՆԵՐ ԵՎ ՍԱՐՔԱՎՈՐՈՒՄՆԵՐ</t>
  </si>
  <si>
    <t xml:space="preserve"> - Այլ մեքենաներ և սարքավորումներ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</si>
  <si>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</si>
  <si>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</si>
  <si>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Ա.ՀԱՐՈՒԹՅՈՒՆՅԱՆ</t>
  </si>
  <si>
    <t>Հավելված N 2</t>
  </si>
  <si>
    <t>Հավելված N 4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</si>
  <si>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</si>
  <si>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</si>
  <si>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</si>
  <si>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</si>
  <si>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</si>
  <si>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</si>
  <si>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</si>
  <si>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 xml:space="preserve"> </t>
  </si>
  <si>
    <t>Բաժին N 04</t>
  </si>
  <si>
    <t>Խումբ N 05</t>
  </si>
  <si>
    <t>հազար  դրամներով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</si>
  <si>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</si>
  <si>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</si>
  <si>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</si>
  <si>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</si>
  <si>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</si>
  <si>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ԲՄ</t>
  </si>
  <si>
    <t xml:space="preserve"> 04</t>
  </si>
  <si>
    <t xml:space="preserve"> 05</t>
  </si>
  <si>
    <t xml:space="preserve"> ՏՆՏԵՍԱԿԱՆ ՀԱՐԱԲԵՐՈՒԹՅՈՒՆՆԵՐ</t>
  </si>
  <si>
    <t xml:space="preserve"> Տրանսպորտ</t>
  </si>
  <si>
    <t xml:space="preserve"> Խողովակաշարային և այլ տրանսպորտ</t>
  </si>
  <si>
    <t>ՇԵՆՔԵՐ ԵՎ ՇԻՆՈՒԹՅՈՒՆՆԵՐ</t>
  </si>
  <si>
    <t xml:space="preserve"> - Շենքերի և շինությունների կապիտալ վերանորոգում</t>
  </si>
  <si>
    <t>հատ</t>
  </si>
  <si>
    <t>Հավելված N 7</t>
  </si>
  <si>
    <t>NN</t>
  </si>
  <si>
    <t>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</si>
  <si>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նվազեցումները` փակագծերում)</t>
  </si>
  <si>
    <t>ինն ամիս</t>
  </si>
  <si>
    <t>Տարի</t>
  </si>
  <si>
    <t xml:space="preserve">ՀԱՅԱՍՏԱՆԻ ՀԱՆՐԱՊԵՏՈՒԹՅԱՆ ԿԱՌԱՎԱՐՈՒԹՅԱՆ 2022 ԹՎԱԿԱՆԻ ԴԵԿՏԵՄԲԵՐԻ 29-Ի N 2111-Ն ՈՐՈՇՄԱՆ
NN 3 ԵՎ 4 ՀԱՎԵԼՎԱԾՆԵՐՈՒՄ ԿԱՏԱՐՎՈՂ ՓՈՓՈԽՈՒԹՅՈՒՆՆԵՐԸ ԵՎ ԼՐԱՑՈՒՄՆԵՐԸ
</t>
  </si>
  <si>
    <t xml:space="preserve"> 01</t>
  </si>
  <si>
    <t xml:space="preserve"> Ճանապարհային տրանսպորտ</t>
  </si>
  <si>
    <t xml:space="preserve"> 06</t>
  </si>
  <si>
    <t xml:space="preserve"> 03</t>
  </si>
  <si>
    <t xml:space="preserve"> ԲՆԱԿԱՐԱՆԱՅԻՆ ՇԻՆԱՐԱՐՈՒԹՅՈՒՆ ԵՎ ԿՈՄՈՒՆԱԼ ԾԱՌԱՅՈՒԹՅՈՒՆՆԵՐ</t>
  </si>
  <si>
    <t xml:space="preserve"> Ջրամատակարարում</t>
  </si>
  <si>
    <t xml:space="preserve"> ՇԵՆՔԵՐ ԵՎ ՇԻՆՈՒԹՅՈՒՆՆԵՐ</t>
  </si>
  <si>
    <t xml:space="preserve"> - Շենքերի և շինությունների շինարարություն</t>
  </si>
  <si>
    <t xml:space="preserve"> 07</t>
  </si>
  <si>
    <t xml:space="preserve"> 02</t>
  </si>
  <si>
    <t xml:space="preserve"> ԱՌՈՂՋԱՊԱՀՈՒԹՅՈՒՆ</t>
  </si>
  <si>
    <t xml:space="preserve"> Առողջապահություն (այլ դասերին չպատկանող)</t>
  </si>
  <si>
    <t>02</t>
  </si>
  <si>
    <t xml:space="preserve"> Վառելիք և էներգետիկա</t>
  </si>
  <si>
    <t xml:space="preserve">Նավթամթերք և բնական գազ </t>
  </si>
  <si>
    <t xml:space="preserve"> ԿՐԹՈՒԹՅՈՒՆ</t>
  </si>
  <si>
    <t xml:space="preserve"> 09</t>
  </si>
  <si>
    <t xml:space="preserve"> 08</t>
  </si>
  <si>
    <t xml:space="preserve"> ՀԱՆԳԻՍՏ, ՄՇԱԿՈՒՅԹ ԵՎ ԿՐՈՆ</t>
  </si>
  <si>
    <t xml:space="preserve"> Հանգստի և սպորտի ծառայություններ</t>
  </si>
  <si>
    <t xml:space="preserve">Նոր Խարբերդ թաղամասում գազատարի կառուցման աշխատանքներ </t>
  </si>
  <si>
    <t>Երևան քաղաքի բազմաբնակարան շենքերի վերելակների արդիականացում</t>
  </si>
  <si>
    <t>Երևան քաղաքի կոյուղատար համակարգի արդիականացման և ընդլայնման աշխատանքներ</t>
  </si>
  <si>
    <t>Երևան քաղաքում հանգստի գոտիների և այգիների կառուցման և հիմնանորոգման աշխատանքներ</t>
  </si>
  <si>
    <t>Երևան քաղաքի նախադպրոցական ուսումնական հաստատությունների կառուցման և հիմնանորոգման աշխատանքներ</t>
  </si>
  <si>
    <t xml:space="preserve">ՀՀ կառավարության  2023 թվականի </t>
  </si>
  <si>
    <t>«ՀԱՅԱUՏԱՆԻ ՀԱՆՐԱՊԵՏՈՒԹՅԱՆ 2023 ԹՎԱԿԱՆԻ ՊԵՏԱԿԱՆ ԲՅՈՒՋԵԻ ՄԱUԻՆ» OՐԵՆՔԻ N 1 ՀԱՎԵԼՎԱԾԻ N 3 ԱՂՅՈՒՍԱԿՈՒՄ ԿԱՏԱՐՎՈՂ ՓՈՓՈԽՈՒԹՅՈՒՆՆԵՐԸ ԵՎ ԼՐԱՑՈՒՄՆԵՐԸ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</si>
  <si>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</si>
  <si>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 xml:space="preserve">                                                                                         ՀՀ կառավարության  2023 թվականի </t>
  </si>
  <si>
    <t xml:space="preserve">                                                                                            ______________ ի    ___Ն որոշման</t>
  </si>
  <si>
    <t xml:space="preserve"> Ծրագիր</t>
  </si>
  <si>
    <t>Աղյուսակ N 9.7</t>
  </si>
  <si>
    <t>ՀՀ տարածքային կառավարման և ենթակառուցվածնքերի նախարարություն</t>
  </si>
  <si>
    <t xml:space="preserve">          ՄԱՍ 2. ՊԵՏԱԿԱՆ ՄԱՐՄՆԻ ԳԾՈՎ ԱՐԴՅՈՒՆՔԱՅԻՆ (ԿԱՏԱՐՈՂԱԿԱՆ) ՑՈՒՑԱՆԻՇՆԵՐԸ</t>
  </si>
  <si>
    <t>Ծրագրի դասիչը</t>
  </si>
  <si>
    <t>Ծրագրի անվանումը</t>
  </si>
  <si>
    <t xml:space="preserve">Ծրագրի միջոցառումները 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</si>
  <si>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</si>
  <si>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</si>
  <si>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</si>
  <si>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</si>
  <si>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</si>
  <si>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 Շահառուների ընտրության չափանիշները </t>
  </si>
  <si>
    <t xml:space="preserve"> ՀՀ բնակչություն </t>
  </si>
  <si>
    <t>Արդյունքի չափորոշիչներ</t>
  </si>
  <si>
    <t>Հիմնանորոգվող մանկապարտեզներ, այդ թվում մանկապարտեզների բակային տարածքներ, հատ</t>
  </si>
  <si>
    <t>Հիմնանորոգվող պոլիկլինիկաներ, հատ</t>
  </si>
  <si>
    <t>Մշակութային և զբոսաշրջային նշանակություն ունեցող հանգստի գոտու ստեղծում, հատ</t>
  </si>
  <si>
    <t>Կոյուղատար համակարգերի կառուցում, գծմ</t>
  </si>
  <si>
    <t>Վերելակների փոխարինում նորով, հատ</t>
  </si>
  <si>
    <t>Ճանապարհների միջին նորոգում, վարչական շրջանների քանակ</t>
  </si>
  <si>
    <t>Գազատարի կառուցում, կմ</t>
  </si>
  <si>
    <t>Միջոցառման վրա կատարվող ծախսը (հազար դրամ)</t>
  </si>
  <si>
    <t>Աղյուսակ N 9.47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</si>
  <si>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</si>
  <si>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</si>
  <si>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</si>
  <si>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</si>
  <si>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Ինն ամիս </t>
  </si>
  <si>
    <t xml:space="preserve"> Տարի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</si>
  <si>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</si>
  <si>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</si>
  <si>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ՀԱՅԱՍՏԱՆԻ ՀԱՆՐԱՊԵՏՈՒԹՅԱՆ</t>
  </si>
  <si>
    <t>ՎԱՐՉԱՊԵՏԻ  ԱՇԽԱՏԱԿԱԶՄԻ</t>
  </si>
  <si>
    <t>ՂԵԿԱՎԱՐ</t>
  </si>
  <si>
    <t xml:space="preserve">1157
</t>
  </si>
  <si>
    <t>ՀԱՅԱՍՏԱՆԻ ՀԱՆՐԱՊԵՏՈՒԹՅԱՆ ԿԱՌԱՎԱՐՈՒԹՅԱՆ 2022 ԹՎԱԿԱՆԻ ԴԵԿՏԵՄԲԵՐԻ 29-Ի N 2111-Ն ՈՐՈՇՄԱՆ N 10 ՀԱՎԵԼՎԱԾՈՒՄ ԿԱՏԱՐՎՈՂ ԼՐԱՑՈՒՄՆԵՐԸ</t>
  </si>
  <si>
    <t xml:space="preserve">«ՀԱՅԱՍՏԱՆԻ ՀԱՆՐԱՊԵՏՈՒԹՅԱՆ 2023 ԹՎԱԿԱՆԻ ՊԵՏԱԿԱՆ ԲՅՈՒՋԵԻ ՄԱՍԻՆ» ՀԱՅԱՍՏԱՆԻ ՀԱՆՐԱՊԵՏՈՒԹՅԱՆ ՕՐԵՆՔԻ N 1 ՀԱՎԵԼՎԱԾԻ N 2 ԱՂՅՈՒՍԱԿՈՒՄ ՎԵՐԱԲԱՇԽՈՒՄ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  </t>
  </si>
  <si>
    <t>հազար դրամ/</t>
  </si>
  <si>
    <t xml:space="preserve"> Բյուջետային հատկացումների գլխավոր կարգադրիչների, ծրագրերի և միջոցառումների անվանումները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</si>
  <si>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</si>
  <si>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</si>
  <si>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</si>
  <si>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</si>
  <si>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</si>
  <si>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</si>
  <si>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արդյունավետություն և թափանցիկություն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</si>
  <si>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</si>
  <si>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</si>
  <si>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</si>
  <si>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</si>
  <si>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</si>
  <si>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</si>
  <si>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Ծրագրի անվանումը՝</t>
  </si>
  <si>
    <t>Ծրագրի նպատակը՝</t>
  </si>
  <si>
    <t>Ծրագրի միջոցառումներ</t>
  </si>
  <si>
    <t>Միջոցառման նկարագրությունը՝</t>
  </si>
  <si>
    <t xml:space="preserve">                ՀԱՅԱՍՏԱՆԻ ՀԱՆՐԱՊԵՏՈՒԹՅԱՆ</t>
  </si>
  <si>
    <t xml:space="preserve">                ՎԱՐՉԱՊԵՏԻ ԱՇԽԱՏԱԿԱԶՄԻ</t>
  </si>
  <si>
    <t xml:space="preserve"> ՂԵԿԱՎԱՐ ՝                                                                                     Ա. ՀԱՐՈՒԹՅՈՒՆՅԱՆ</t>
  </si>
  <si>
    <t>ՀԱՅԱՍՏԱՆԻ ՀԱՆՐԱՊԵՏՈՒԹՅԱՆ                        ՎԱՐՉԱՊԵՏԻ ԱՇԽԱՏԱԿԱԶՄԻ                          ՂԵԿԱՎԱՐ</t>
  </si>
  <si>
    <t>11</t>
  </si>
  <si>
    <t xml:space="preserve"> ՀԻՄՆԱԿԱՆ ԲԱԺԻՆՆԵՐԻՆ ՉԴԱՍՎՈՂ ՊԱՀՈՒՍՏԱՅԻՆ ՖՈՆԴԵՐ</t>
  </si>
  <si>
    <t>01</t>
  </si>
  <si>
    <t xml:space="preserve"> ՀՀ կառավարության և համայնքների պահուստային ֆոնդ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</si>
  <si>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</si>
  <si>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</si>
  <si>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                                             Ա. ՀԱՐՈՒԹՅՈՒՆՅԱՆ</t>
  </si>
  <si>
    <t>ՀԱՅԱՍՏԱՆԻ ՀԱՆՐԱՊԵՏՈՒԹՅԱՆ         ՎԱՐՉԱՊԵՏԻ ԱՇԽԱՏԱԿԱԶՄԻ                 ՂԵԿԱՎԱՐ</t>
  </si>
  <si>
    <t>Նոր Խարբերդ թաղամասում գազատարի և գազաբաշխիչ կայանի (ԳԲԿ) կառուցում</t>
  </si>
  <si>
    <t>Երևան քաղաքի կոյուղատար համակարգի կառուցում և վերակառուցում</t>
  </si>
  <si>
    <t>Երևան քաղաքում հանգստի գոտիների և այգիների կառուցում և հիմնանորոգում, ինչպես նաև կանաչ գոտիների արդիականացում</t>
  </si>
  <si>
    <t>Նախադպրոցական ուսումնական հաստատությունների և դրանց բակային տարածքների հիմնանորոգում, ինչպես նաև նորերի կառուցում</t>
  </si>
  <si>
    <t>Երևան քաղաքաի բազմաբնակարան շենքերի շահագործման ոչ պիտանի վերելակների փոխարինում նոր վերելակներով</t>
  </si>
  <si>
    <t>Դաս N 01</t>
  </si>
  <si>
    <t xml:space="preserve"> ՄԱՍ II.  ԱՇԽԱՏԱՆՔՆԵՐ</t>
  </si>
  <si>
    <t>Բաժին N 06</t>
  </si>
  <si>
    <t>Խումբ N 03</t>
  </si>
  <si>
    <t>Աղյուսակ N 9.1.7</t>
  </si>
  <si>
    <t>Աղյուսակ N 9.1.58</t>
  </si>
  <si>
    <t xml:space="preserve"> Միջոցառումն իրականացնողի անվանումը </t>
  </si>
  <si>
    <t xml:space="preserve">ՀԱՅԱՍՏԱՆԻ ՀԱՆՐԱՊԵՏՈՒԹՅԱՆ ԿԱՌԱՎԱՐՈՒԹՅԱՆ 2022 ԹՎԱԿԱՆԻ ԴԵԿՏԵՄԲԵՐԻ 29-Ի N 2111-Ն ՈՐՈՇՄԱՆ
N 9 և  N 9.1 ՀԱՎԵԼՎԱԾՆԵՐԻ  N 9.7, 9.47 և 9.1.7, 9.1.58 ԱՂՅՈՒՍԱԿՆԵՐՈՒՄ ԿԱՏԱՐՎՈՂ ԼՐԱՑՈՒՄՆԵՐԸ 
</t>
  </si>
  <si>
    <t>ՀԱՅԱՍՏԱՆԻ ՀԱՆՐԱՊԵՏՈՒԹՅԱՆ                      ՎԱՐՉԱՊԵՏԻ ԱՇԽԱՏԱԿԱԶՄԻ                                      ՂԵԿԱՎԱՐ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</si>
  <si>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</si>
  <si>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</si>
  <si>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>Դաս N 05</t>
  </si>
  <si>
    <t>Դաս N 02</t>
  </si>
  <si>
    <t xml:space="preserve"> ՄԱՍ III. ԾԱՌԱՅՈՒԹՅՈՒՆՆԵՐ</t>
  </si>
  <si>
    <t xml:space="preserve">  տեխնիկական հսկողության ծառայություններ</t>
  </si>
  <si>
    <t xml:space="preserve"> հեղինակային հսկողության ծառայություններ</t>
  </si>
  <si>
    <t>դրամ</t>
  </si>
  <si>
    <t>ՄԱ</t>
  </si>
  <si>
    <t>Ճանապարհային ծածկույթի թարմացման աշխատանքներ</t>
  </si>
  <si>
    <t>45231188-1</t>
  </si>
  <si>
    <t>45231188-2</t>
  </si>
  <si>
    <t>45231188-3</t>
  </si>
  <si>
    <t>45231188-4</t>
  </si>
  <si>
    <t>45231188-5</t>
  </si>
  <si>
    <t xml:space="preserve">  ընդհանուր շինարարական աշխատանքներ</t>
  </si>
  <si>
    <t xml:space="preserve"> ՄԱՍ I.  ԱՊՐԱՆՔՆԵՐ</t>
  </si>
  <si>
    <t xml:space="preserve">  վերելակներ</t>
  </si>
  <si>
    <t>Կոյուղիների կառուցման աշխատանքներ</t>
  </si>
  <si>
    <t>71351540-1</t>
  </si>
  <si>
    <t>71351540-2</t>
  </si>
  <si>
    <t>98111140-1</t>
  </si>
  <si>
    <t>98111140-2</t>
  </si>
  <si>
    <t>Բաժին N 07</t>
  </si>
  <si>
    <t>Խումբ N 06</t>
  </si>
  <si>
    <t>45221142-1</t>
  </si>
  <si>
    <t>45221142-2</t>
  </si>
  <si>
    <t>Բաժին N 08</t>
  </si>
  <si>
    <t>Խումբ N 01</t>
  </si>
  <si>
    <t>հանգստի տարածքների վերանորոգման աշխատանքներ</t>
  </si>
  <si>
    <t>Բաժին N 09</t>
  </si>
  <si>
    <t xml:space="preserve"> կրթական օբյեկտների հիմնանորոգում</t>
  </si>
  <si>
    <t>45611100-1</t>
  </si>
  <si>
    <t>45611100-2</t>
  </si>
  <si>
    <t xml:space="preserve">Ց Ա Ն Կ
ԵՐԵՎԱՆԻ ՔԱՂԱՔԱՊԵՏԱՐԱՆԻ ԿՈՂՄԻՑ 2022-2023 ԹՎԱԿԱՆՆԵՐԻ ԸՆԹԱՑՔՈՒՄ «ԳՆՈՒՄՆԵՐԻ ՄԱՍԻՆ» ՕՐԵՆՔԻ 15-ՐԴ ՀՈԴՎԱԾԻ 6-ՐԴ ՄԱՍԻ 2-ՐԴ ԿԵՏԻ ՀԻՄԱՆ ՎՐԱ ԿԱԶՄԱԿԵՐՊՎԱԾ ԱՊՐԱՆՔՆԵՐԻ, ԱՇԽԱՏԱՆՔՆԵՐԻ, ԾԱՌԱՅՈՒԹՅՈՒՆՆԵՐԻ ԳՆՄԱՆ ԳՈՐԾԸՆԹԱՑՆԵՐԻ ԱՐԴՅՈՒՆՔՈՒՄ ԿՆՔՎԱԾ ՊԱՅՄԱՆԱԳՐԵՐԻ
</t>
  </si>
  <si>
    <t>Գնման ընթացակարգի ծածկագիրը</t>
  </si>
  <si>
    <t>Կնքված պայմանագրի ծածկագիրը</t>
  </si>
  <si>
    <t>Երևան քաղաքում ճանապարհների կառուցման և  միջին նորոգման աշխատանքներ</t>
  </si>
  <si>
    <t xml:space="preserve"> Երևան քաղաքում առողջապահական կազմակերպությունների հիմնանորոգում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</si>
  <si>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</si>
  <si>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</si>
  <si>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</si>
  <si>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Երևան քաղաքում բնակչությանը որակյալ բժշկական օգնության ծառայություններ մատուցելու նպատակով առողջապահական կազմակերպությունների հիմնանորոգում</t>
  </si>
  <si>
    <t>ԵՔ-ԲՄԱՊՁԲ-23/7</t>
  </si>
  <si>
    <t>ԵՔ-ԲՄԱՇՁԲ-23/13</t>
  </si>
  <si>
    <t>ԵՔ-ՄԱԾՁԲ-23/80</t>
  </si>
  <si>
    <t>ԵՔ-ԲՄԽԾՁԲ-23/2</t>
  </si>
  <si>
    <t>ԵՔ-ԲՄԽԾՁԲ-23/2-1</t>
  </si>
  <si>
    <t>ԵՔ-ԲՄԱՇՁԲ-23/36</t>
  </si>
  <si>
    <t>ԵՔ-ՄԱԾՁԲ-23/81</t>
  </si>
  <si>
    <t>ԵՔ-ԲՄԽԾՁԲ-23/11</t>
  </si>
  <si>
    <t>ԵՔ-ԲՄԱՇՁԲ-23/24</t>
  </si>
  <si>
    <t>ԵՔ-ՄԱԾՁԲ-23/85</t>
  </si>
  <si>
    <t>ԵՔ-ԲՄԽԾՁԲ-23/4</t>
  </si>
  <si>
    <t>ԵՔ-ԲՄԽԾՁԲ-23/4-2</t>
  </si>
  <si>
    <t>ԵՔ-ԳՀԱՇՁԲ-23/27</t>
  </si>
  <si>
    <t>ԵՔ-ՄԱԾՁԲ-23/86</t>
  </si>
  <si>
    <t>ԵՔ-ՀԲՄԽԾՁԲ-23/9</t>
  </si>
  <si>
    <t>ԵՔ-ՀԲՄԽԾՁԲ-23/9-3</t>
  </si>
  <si>
    <t xml:space="preserve">ԵՔ-ԲՄԱՇՁԲ-23/9 </t>
  </si>
  <si>
    <t>ԵՔ-ՄԱԾՁԲ-23/87</t>
  </si>
  <si>
    <t>ԵՔ-ԲՄԽԾՁԲ-23/2-4</t>
  </si>
  <si>
    <t>ԵՔ-ԲՄԱՇՁԲ-23/38</t>
  </si>
  <si>
    <t>ԵՔ-ԲՄԱՇՁԲ-23/38-1</t>
  </si>
  <si>
    <t>ԵՔ-ԲՄԱՇՁԲ-23/38-2</t>
  </si>
  <si>
    <t xml:space="preserve">ԵՔ-ԲՄԱՇՁԲ-22/89 </t>
  </si>
  <si>
    <t>ԵՔ-ՄԱԾՁԲ-23/92</t>
  </si>
  <si>
    <t>ԵՔ-ԲՄԽԾՁԲ-22/75</t>
  </si>
  <si>
    <t>ԵՔ-ԲՄԽԾՁԲ-23/3</t>
  </si>
  <si>
    <t>ԵՔ-ԲՄԽԾՁԲ-23/3-1</t>
  </si>
  <si>
    <t>ԵՔ-ՄԱԾՁԲ-23/93</t>
  </si>
  <si>
    <t xml:space="preserve"> ______________ ի    ___Ն որոշման</t>
  </si>
  <si>
    <t xml:space="preserve">Երևան քաղաքաում նոր ճանապարհատվածներիի կառուցում և  ճանապարհների պատվածքի մաշված վերին շերտի վերականգնում և շինարարական նորմերով նախատեսված սկզբնական որակական ցուցանիշների ապահովում </t>
  </si>
  <si>
    <t>Գազի մատակարարման և մագիստրալային խողովակների կառուցման աշխատանքներ</t>
  </si>
  <si>
    <t>ՀԲՄ</t>
  </si>
  <si>
    <t>ԵՔ-ԲՄԽԾՁԲ-23/11-2</t>
  </si>
  <si>
    <t>ԵՔ-ԲՄԱՇՁԲ-23/19</t>
  </si>
  <si>
    <t xml:space="preserve">ՀԱՅԱՍՏԱՆԻ ՀԱՆՐԱՊԵՏՈՒԹՅԱՆ ԿԱՌԱՎԱՐՈՒԹՅԱՆ 2022 ԹՎԱԿԱՆԻ ԴԵԿՏԵՄԲԵՐԻ 29-Ի N 2111-Ն ՈՐՈՇՄԱՆ
N 8 ՀԱՎԵԼՎԱԾՆԵՐՈՒՄ ԿԱՏԱՐՎՈՂ ՓՈՓՈԽՈՒԹՅՈՒՆՆԵՐԸ ԵՎ ԼՐԱՑՈՒՄՆԵՐԸ
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</si>
  <si>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</si>
  <si>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 xml:space="preserve"> Գումարը  (հազար դրամ)</t>
  </si>
  <si>
    <t xml:space="preserve"> Բաժին</t>
  </si>
  <si>
    <t xml:space="preserve"> Խումբ</t>
  </si>
  <si>
    <t xml:space="preserve"> Դաս</t>
  </si>
  <si>
    <t xml:space="preserve"> Միջոցառում</t>
  </si>
  <si>
    <t xml:space="preserve"> Հանրակրթության ծրագիր</t>
  </si>
  <si>
    <t>ՀԱՅԱՍՏԱՆԻ ՀԱՆՐԱՊԵՏՈՒԹՅԱՆ                      ՎԱՐՉԱՊԵՏԻ  ԱՇԽԱՏԱԿԱԶՄԻ                  ՂԵԿԱՎԱՐ</t>
  </si>
  <si>
    <t xml:space="preserve"> Ա. ՀԱՐՈՒԹՅՈՒՆՅԱՆ</t>
  </si>
  <si>
    <t>Հավելված N 8</t>
  </si>
  <si>
    <t>Նոր ճանապարհի կառուցում, կմ</t>
  </si>
  <si>
    <t>Հիմնանորոգվող այգիներ, հատ</t>
  </si>
  <si>
    <t>1057-21031</t>
  </si>
  <si>
    <t>1157-21032</t>
  </si>
  <si>
    <t>42414700-1</t>
  </si>
  <si>
    <t>42414700-2</t>
  </si>
  <si>
    <t>1157-21033</t>
  </si>
  <si>
    <t>45231143-2</t>
  </si>
  <si>
    <t>45231143-1</t>
  </si>
  <si>
    <t>1157-21034</t>
  </si>
  <si>
    <t>1157-21035</t>
  </si>
  <si>
    <t>1157-21036</t>
  </si>
  <si>
    <t>45231270-1</t>
  </si>
  <si>
    <t>45231270-2</t>
  </si>
  <si>
    <t>45231270-3</t>
  </si>
  <si>
    <t>71351540-3</t>
  </si>
  <si>
    <t>98111140-3</t>
  </si>
  <si>
    <t>1157-21037</t>
  </si>
  <si>
    <t>45611100-3</t>
  </si>
  <si>
    <t>98111140-4</t>
  </si>
  <si>
    <t>98111140-5</t>
  </si>
  <si>
    <t>71351540-4</t>
  </si>
  <si>
    <t>71351540-5</t>
  </si>
  <si>
    <t>ԵՔ-ԲՄԱՇՁԲ-23/78</t>
  </si>
  <si>
    <t>ԵՔ-ԲՄԽԾՁԲ-23/31</t>
  </si>
  <si>
    <t>ԵՔ-ՄԱԾՁԲ-23/89</t>
  </si>
  <si>
    <t>ԵՔ-ԲՄԱՊՁԲ-23/5</t>
  </si>
  <si>
    <t>ԵՔ-ԲՄԱՇՁԲ-23/71</t>
  </si>
  <si>
    <t>ԵՔ-ԲՄԽԾՁԲ-23/25</t>
  </si>
  <si>
    <t>ԵՔ-ՄԱԾՁԲ-23/94</t>
  </si>
  <si>
    <t>ԵՔ-ԲՄԱՇՁԲ-23/97</t>
  </si>
  <si>
    <t>ԵՔ-ԲՄԽԾՁԲ-23/43</t>
  </si>
  <si>
    <t>ԵՔ-ՄԱԾՁԲ-23/90</t>
  </si>
  <si>
    <t>ԵՔ-ԲՄԱՇՁԲ-23/98</t>
  </si>
  <si>
    <t>ԵՔ-ՄԱԾՁԲ-23/91</t>
  </si>
  <si>
    <t>ԵՔ-ԲՄԽԾՁԲ-23/44</t>
  </si>
  <si>
    <t>ԵՔ-ԲՄԱՇՁԲ-23/43</t>
  </si>
  <si>
    <t>ԵՔ-ՄԱԾՁԲ-23/82</t>
  </si>
  <si>
    <t>ԵՔ-ԲՄԱՇՁԲ-23/85</t>
  </si>
  <si>
    <t>ԵՔ-ՄԱԾՁԲ-23/83</t>
  </si>
  <si>
    <t>ԵՔ-ԲՄԽԾՁԲ-23/28</t>
  </si>
  <si>
    <t>ԵՔ-ԲՄԱՇՁԲ-23/61</t>
  </si>
  <si>
    <t>ԵՔ-ՄԱԾՁԲ-23/84</t>
  </si>
  <si>
    <t>Նախադպրոցական և տարրական ընդհանուր կրթություն</t>
  </si>
  <si>
    <t xml:space="preserve">Նախադպրոցական կրթություն </t>
  </si>
  <si>
    <t>Առաջին կիսամյակ</t>
  </si>
  <si>
    <t xml:space="preserve">                                                                                                                       Հավելված N 5</t>
  </si>
  <si>
    <t xml:space="preserve">    ՀՀ կառավարության  2023 թվականի </t>
  </si>
  <si>
    <t xml:space="preserve">              ______________ ի    ___Ն որոշման</t>
  </si>
  <si>
    <t xml:space="preserve"> Հավելված N 6</t>
  </si>
  <si>
    <t>Ցուցանիշների փոփոխությունը  (նվազեցումները նշված են փակագծերում)</t>
  </si>
  <si>
    <t xml:space="preserve">                                                                                                                       Հավելված N 1 </t>
  </si>
  <si>
    <t>Հավելված N 3</t>
  </si>
  <si>
    <t>ՀՀ ԿԱՌԱՎԱՐՈՒԹՅՈՒՆ</t>
  </si>
  <si>
    <t>Պահուստային ֆոնդ</t>
  </si>
  <si>
    <t xml:space="preserve">    այդ թվում`</t>
  </si>
  <si>
    <t xml:space="preserve">            ՄԱՍ 2. ՊԵՏԱԿԱՆ ՄԱՐՄՆԻ ԳԾՈՎ ԱՐԴՅՈՒՆՔԱՅԻՆ (ԿԱՏԱՐՈՂԱԿԱՆ) ՑՈՒՑԱՆԻՇՆԵՐԸ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</si>
</sst>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 * #,##0.00_)_€_ ;_ * \(#,##0.00\)_€_ ;_ * &quot;-&quot;??_)_€_ ;_ @_ 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_-* #,##0.00_р_._-;\-* #,##0.00_р_._-;_-* &quot;-&quot;??_р_._-;_-@_-"/>
    <numFmt numFmtId="170" formatCode="_ * #,##0.00_)\ _ _ ;_ * \(#,##0.00\)\ _ _ ;_ * &quot;-&quot;??_)\ _ _ ;_ @_ "/>
    <numFmt numFmtId="171" formatCode="#,##0.0"/>
    <numFmt numFmtId="172" formatCode="##,##0;\(##,##0\);\-"/>
    <numFmt numFmtId="173" formatCode="_(* #,##0.0_);_(* \(#,##0.0\);_(* &quot;-&quot;?_);_(@_)"/>
    <numFmt numFmtId="174" formatCode="0.0_);\(0.0\)"/>
    <numFmt numFmtId="175" formatCode="0.00_);\(0.00\)"/>
  </numFmts>
  <fonts count="10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b/>
      <u/>
      <sz val="12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rgb="FF9C6500"/>
      <name val="Calibri"/>
      <family val="2"/>
      <scheme val="minor"/>
    </font>
    <font>
      <b/>
      <sz val="12"/>
      <name val="GHEA Grapalat"/>
      <family val="2"/>
    </font>
    <font>
      <b/>
      <u/>
      <sz val="11"/>
      <color theme="1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i/>
      <sz val="12"/>
      <name val="GHEA Grapalat"/>
      <family val="2"/>
    </font>
    <font>
      <sz val="9"/>
      <name val="GHEA Grapalat"/>
      <family val="3"/>
    </font>
    <font>
      <sz val="11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1"/>
      <color theme="1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2"/>
      <color theme="1"/>
      <name val="GHEA Grapalat"/>
      <family val="2"/>
    </font>
    <font>
      <b/>
      <u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sz val="8"/>
      <color theme="1"/>
      <name val="GHEA Grapalat"/>
      <family val="3"/>
    </font>
    <font>
      <b/>
      <sz val="13"/>
      <name val="GHEA Grapalat"/>
      <family val="3"/>
    </font>
    <font>
      <b/>
      <sz val="11"/>
      <color theme="1"/>
      <name val="Calibri"/>
      <family val="2"/>
      <charset val="1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11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165" fontId="10" fillId="0" borderId="0" applyFill="0" applyBorder="0" applyProtection="0">
      <alignment horizontal="right" vertical="top"/>
    </xf>
    <xf numFmtId="43" fontId="9" fillId="0" borderId="0" applyFont="0" applyFill="0" applyBorder="0" applyAlignment="0" applyProtection="0"/>
    <xf numFmtId="0" fontId="10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4" fillId="0" borderId="0"/>
    <xf numFmtId="0" fontId="15" fillId="0" borderId="0"/>
    <xf numFmtId="164" fontId="14" fillId="0" borderId="0" applyFont="0" applyFill="0" applyBorder="0" applyAlignment="0" applyProtection="0"/>
    <xf numFmtId="0" fontId="9" fillId="0" borderId="0"/>
    <xf numFmtId="43" fontId="17" fillId="0" borderId="0" applyFont="0" applyFill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20" fillId="3" borderId="0" applyNumberFormat="0" applyBorder="0" applyAlignment="0" applyProtection="0"/>
    <xf numFmtId="0" fontId="21" fillId="6" borderId="13" applyNumberFormat="0" applyAlignment="0" applyProtection="0"/>
    <xf numFmtId="0" fontId="22" fillId="7" borderId="16" applyNumberFormat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0" borderId="10" applyNumberFormat="0" applyFill="0" applyAlignment="0" applyProtection="0"/>
    <xf numFmtId="0" fontId="26" fillId="0" borderId="11" applyNumberFormat="0" applyFill="0" applyAlignment="0" applyProtection="0"/>
    <xf numFmtId="0" fontId="27" fillId="0" borderId="12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13" applyNumberFormat="0" applyAlignment="0" applyProtection="0"/>
    <xf numFmtId="0" fontId="29" fillId="0" borderId="15" applyNumberFormat="0" applyFill="0" applyAlignment="0" applyProtection="0"/>
    <xf numFmtId="0" fontId="30" fillId="4" borderId="0" applyNumberFormat="0" applyBorder="0" applyAlignment="0" applyProtection="0"/>
    <xf numFmtId="0" fontId="31" fillId="0" borderId="0"/>
    <xf numFmtId="0" fontId="10" fillId="0" borderId="0">
      <alignment horizontal="left" vertical="top" wrapText="1"/>
    </xf>
    <xf numFmtId="0" fontId="7" fillId="0" borderId="0"/>
    <xf numFmtId="0" fontId="18" fillId="8" borderId="17" applyNumberFormat="0" applyFont="0" applyAlignment="0" applyProtection="0"/>
    <xf numFmtId="0" fontId="14" fillId="8" borderId="17" applyNumberFormat="0" applyFont="0" applyAlignment="0" applyProtection="0"/>
    <xf numFmtId="0" fontId="33" fillId="6" borderId="14" applyNumberFormat="0" applyAlignment="0" applyProtection="0"/>
    <xf numFmtId="9" fontId="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/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8" fillId="0" borderId="0"/>
    <xf numFmtId="0" fontId="13" fillId="0" borderId="0"/>
    <xf numFmtId="0" fontId="39" fillId="4" borderId="0" applyNumberFormat="0" applyBorder="0" applyAlignment="0" applyProtection="0"/>
    <xf numFmtId="0" fontId="16" fillId="0" borderId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32" fillId="40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37" borderId="0" applyNumberFormat="0" applyBorder="0" applyAlignment="0" applyProtection="0"/>
    <xf numFmtId="0" fontId="32" fillId="36" borderId="0" applyNumberFormat="0" applyBorder="0" applyAlignment="0" applyProtection="0"/>
    <xf numFmtId="0" fontId="32" fillId="42" borderId="0" applyNumberFormat="0" applyBorder="0" applyAlignment="0" applyProtection="0"/>
    <xf numFmtId="0" fontId="32" fillId="44" borderId="0" applyNumberFormat="0" applyBorder="0" applyAlignment="0" applyProtection="0"/>
    <xf numFmtId="0" fontId="40" fillId="45" borderId="0" applyNumberFormat="0" applyBorder="0" applyAlignment="0" applyProtection="0"/>
    <xf numFmtId="0" fontId="40" fillId="43" borderId="0" applyNumberFormat="0" applyBorder="0" applyAlignment="0" applyProtection="0"/>
    <xf numFmtId="0" fontId="40" fillId="37" borderId="0" applyNumberFormat="0" applyBorder="0" applyAlignment="0" applyProtection="0"/>
    <xf numFmtId="0" fontId="40" fillId="38" borderId="0" applyNumberFormat="0" applyBorder="0" applyAlignment="0" applyProtection="0"/>
    <xf numFmtId="0" fontId="40" fillId="46" borderId="0" applyNumberFormat="0" applyBorder="0" applyAlignment="0" applyProtection="0"/>
    <xf numFmtId="0" fontId="40" fillId="39" borderId="0" applyNumberFormat="0" applyBorder="0" applyAlignment="0" applyProtection="0"/>
    <xf numFmtId="0" fontId="40" fillId="47" borderId="0" applyNumberFormat="0" applyBorder="0" applyAlignment="0" applyProtection="0"/>
    <xf numFmtId="0" fontId="40" fillId="48" borderId="0" applyNumberFormat="0" applyBorder="0" applyAlignment="0" applyProtection="0"/>
    <xf numFmtId="0" fontId="40" fillId="49" borderId="0" applyNumberFormat="0" applyBorder="0" applyAlignment="0" applyProtection="0"/>
    <xf numFmtId="0" fontId="40" fillId="38" borderId="0" applyNumberFormat="0" applyBorder="0" applyAlignment="0" applyProtection="0"/>
    <xf numFmtId="0" fontId="40" fillId="46" borderId="0" applyNumberFormat="0" applyBorder="0" applyAlignment="0" applyProtection="0"/>
    <xf numFmtId="0" fontId="40" fillId="50" borderId="0" applyNumberFormat="0" applyBorder="0" applyAlignment="0" applyProtection="0"/>
    <xf numFmtId="0" fontId="41" fillId="34" borderId="0" applyNumberFormat="0" applyBorder="0" applyAlignment="0" applyProtection="0"/>
    <xf numFmtId="0" fontId="42" fillId="51" borderId="19" applyNumberFormat="0" applyAlignment="0" applyProtection="0"/>
    <xf numFmtId="0" fontId="43" fillId="52" borderId="20" applyNumberFormat="0" applyAlignment="0" applyProtection="0"/>
    <xf numFmtId="43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35" borderId="0" applyNumberFormat="0" applyBorder="0" applyAlignment="0" applyProtection="0"/>
    <xf numFmtId="0" fontId="46" fillId="0" borderId="21" applyNumberFormat="0" applyFill="0" applyAlignment="0" applyProtection="0"/>
    <xf numFmtId="0" fontId="47" fillId="0" borderId="22" applyNumberFormat="0" applyFill="0" applyAlignment="0" applyProtection="0"/>
    <xf numFmtId="0" fontId="48" fillId="0" borderId="23" applyNumberFormat="0" applyFill="0" applyAlignment="0" applyProtection="0"/>
    <xf numFmtId="0" fontId="48" fillId="0" borderId="0" applyNumberFormat="0" applyFill="0" applyBorder="0" applyAlignment="0" applyProtection="0"/>
    <xf numFmtId="0" fontId="49" fillId="41" borderId="19" applyNumberFormat="0" applyAlignment="0" applyProtection="0"/>
    <xf numFmtId="0" fontId="50" fillId="0" borderId="24" applyNumberFormat="0" applyFill="0" applyAlignment="0" applyProtection="0"/>
    <xf numFmtId="0" fontId="51" fillId="53" borderId="0" applyNumberFormat="0" applyBorder="0" applyAlignment="0" applyProtection="0"/>
    <xf numFmtId="1" fontId="57" fillId="0" borderId="0"/>
    <xf numFmtId="1" fontId="57" fillId="0" borderId="0"/>
    <xf numFmtId="1" fontId="57" fillId="0" borderId="0"/>
    <xf numFmtId="0" fontId="14" fillId="0" borderId="0"/>
    <xf numFmtId="0" fontId="7" fillId="0" borderId="0"/>
    <xf numFmtId="0" fontId="7" fillId="0" borderId="0"/>
    <xf numFmtId="0" fontId="13" fillId="54" borderId="25" applyNumberFormat="0" applyFont="0" applyAlignment="0" applyProtection="0"/>
    <xf numFmtId="0" fontId="52" fillId="51" borderId="26" applyNumberFormat="0" applyAlignment="0" applyProtection="0"/>
    <xf numFmtId="0" fontId="56" fillId="0" borderId="0"/>
    <xf numFmtId="0" fontId="56" fillId="0" borderId="0"/>
    <xf numFmtId="0" fontId="56" fillId="0" borderId="0"/>
    <xf numFmtId="0" fontId="53" fillId="0" borderId="0" applyNumberFormat="0" applyFill="0" applyBorder="0" applyAlignment="0" applyProtection="0"/>
    <xf numFmtId="0" fontId="54" fillId="0" borderId="27" applyNumberFormat="0" applyFill="0" applyAlignment="0" applyProtection="0"/>
    <xf numFmtId="0" fontId="55" fillId="0" borderId="0" applyNumberFormat="0" applyFill="0" applyBorder="0" applyAlignment="0" applyProtection="0"/>
    <xf numFmtId="0" fontId="38" fillId="0" borderId="0"/>
    <xf numFmtId="1" fontId="57" fillId="0" borderId="0"/>
    <xf numFmtId="0" fontId="58" fillId="0" borderId="0"/>
    <xf numFmtId="0" fontId="7" fillId="0" borderId="0"/>
    <xf numFmtId="0" fontId="14" fillId="0" borderId="0"/>
    <xf numFmtId="0" fontId="10" fillId="0" borderId="0">
      <alignment horizontal="left" vertical="top" wrapText="1"/>
    </xf>
    <xf numFmtId="0" fontId="16" fillId="0" borderId="0"/>
    <xf numFmtId="0" fontId="59" fillId="0" borderId="0"/>
    <xf numFmtId="0" fontId="7" fillId="0" borderId="0"/>
    <xf numFmtId="0" fontId="7" fillId="0" borderId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10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3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39" fillId="4" borderId="0" applyNumberFormat="0" applyBorder="0" applyAlignment="0" applyProtection="0"/>
    <xf numFmtId="0" fontId="39" fillId="4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62" fillId="12" borderId="0" applyNumberFormat="0" applyBorder="0" applyAlignment="0" applyProtection="0"/>
    <xf numFmtId="0" fontId="62" fillId="16" borderId="0" applyNumberFormat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9" borderId="0" applyNumberFormat="0" applyBorder="0" applyAlignment="0" applyProtection="0"/>
    <xf numFmtId="0" fontId="62" fillId="13" borderId="0" applyNumberFormat="0" applyBorder="0" applyAlignment="0" applyProtection="0"/>
    <xf numFmtId="0" fontId="62" fillId="17" borderId="0" applyNumberFormat="0" applyBorder="0" applyAlignment="0" applyProtection="0"/>
    <xf numFmtId="0" fontId="62" fillId="21" borderId="0" applyNumberFormat="0" applyBorder="0" applyAlignment="0" applyProtection="0"/>
    <xf numFmtId="0" fontId="62" fillId="25" borderId="0" applyNumberFormat="0" applyBorder="0" applyAlignment="0" applyProtection="0"/>
    <xf numFmtId="0" fontId="62" fillId="29" borderId="0" applyNumberFormat="0" applyBorder="0" applyAlignment="0" applyProtection="0"/>
    <xf numFmtId="0" fontId="63" fillId="3" borderId="0" applyNumberFormat="0" applyBorder="0" applyAlignment="0" applyProtection="0"/>
    <xf numFmtId="0" fontId="64" fillId="6" borderId="13" applyNumberFormat="0" applyAlignment="0" applyProtection="0"/>
    <xf numFmtId="0" fontId="65" fillId="7" borderId="16" applyNumberFormat="0" applyAlignment="0" applyProtection="0"/>
    <xf numFmtId="0" fontId="66" fillId="0" borderId="0" applyNumberFormat="0" applyFill="0" applyBorder="0" applyAlignment="0" applyProtection="0"/>
    <xf numFmtId="0" fontId="67" fillId="2" borderId="0" applyNumberFormat="0" applyBorder="0" applyAlignment="0" applyProtection="0"/>
    <xf numFmtId="0" fontId="68" fillId="0" borderId="10" applyNumberFormat="0" applyFill="0" applyAlignment="0" applyProtection="0"/>
    <xf numFmtId="0" fontId="69" fillId="0" borderId="11" applyNumberFormat="0" applyFill="0" applyAlignment="0" applyProtection="0"/>
    <xf numFmtId="0" fontId="70" fillId="0" borderId="12" applyNumberFormat="0" applyFill="0" applyAlignment="0" applyProtection="0"/>
    <xf numFmtId="0" fontId="70" fillId="0" borderId="0" applyNumberFormat="0" applyFill="0" applyBorder="0" applyAlignment="0" applyProtection="0"/>
    <xf numFmtId="0" fontId="71" fillId="5" borderId="13" applyNumberFormat="0" applyAlignment="0" applyProtection="0"/>
    <xf numFmtId="0" fontId="72" fillId="0" borderId="15" applyNumberFormat="0" applyFill="0" applyAlignment="0" applyProtection="0"/>
    <xf numFmtId="0" fontId="39" fillId="4" borderId="0" applyNumberFormat="0" applyBorder="0" applyAlignment="0" applyProtection="0"/>
    <xf numFmtId="0" fontId="73" fillId="6" borderId="14" applyNumberFormat="0" applyAlignment="0" applyProtection="0"/>
    <xf numFmtId="0" fontId="61" fillId="0" borderId="0" applyNumberFormat="0" applyFill="0" applyBorder="0" applyAlignment="0" applyProtection="0"/>
    <xf numFmtId="0" fontId="74" fillId="0" borderId="18" applyNumberFormat="0" applyFill="0" applyAlignment="0" applyProtection="0"/>
    <xf numFmtId="0" fontId="7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8" fillId="0" borderId="10" applyNumberFormat="0" applyFill="0" applyAlignment="0" applyProtection="0"/>
    <xf numFmtId="0" fontId="69" fillId="0" borderId="11" applyNumberFormat="0" applyFill="0" applyAlignment="0" applyProtection="0"/>
    <xf numFmtId="0" fontId="70" fillId="0" borderId="12" applyNumberFormat="0" applyFill="0" applyAlignment="0" applyProtection="0"/>
    <xf numFmtId="0" fontId="70" fillId="0" borderId="0" applyNumberFormat="0" applyFill="0" applyBorder="0" applyAlignment="0" applyProtection="0"/>
    <xf numFmtId="0" fontId="67" fillId="2" borderId="0" applyNumberFormat="0" applyBorder="0" applyAlignment="0" applyProtection="0"/>
    <xf numFmtId="0" fontId="63" fillId="3" borderId="0" applyNumberFormat="0" applyBorder="0" applyAlignment="0" applyProtection="0"/>
    <xf numFmtId="0" fontId="71" fillId="5" borderId="13" applyNumberFormat="0" applyAlignment="0" applyProtection="0"/>
    <xf numFmtId="0" fontId="73" fillId="6" borderId="14" applyNumberFormat="0" applyAlignment="0" applyProtection="0"/>
    <xf numFmtId="0" fontId="64" fillId="6" borderId="13" applyNumberFormat="0" applyAlignment="0" applyProtection="0"/>
    <xf numFmtId="0" fontId="72" fillId="0" borderId="15" applyNumberFormat="0" applyFill="0" applyAlignment="0" applyProtection="0"/>
    <xf numFmtId="0" fontId="65" fillId="7" borderId="16" applyNumberFormat="0" applyAlignment="0" applyProtection="0"/>
    <xf numFmtId="0" fontId="7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74" fillId="0" borderId="18" applyNumberFormat="0" applyFill="0" applyAlignment="0" applyProtection="0"/>
    <xf numFmtId="0" fontId="62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62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62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62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62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62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0" fillId="0" borderId="0">
      <alignment horizontal="left" vertical="top" wrapText="1"/>
    </xf>
    <xf numFmtId="0" fontId="84" fillId="4" borderId="0" applyNumberFormat="0" applyBorder="0" applyAlignment="0" applyProtection="0"/>
    <xf numFmtId="0" fontId="4" fillId="8" borderId="17" applyNumberFormat="0" applyFont="0" applyAlignment="0" applyProtection="0"/>
    <xf numFmtId="43" fontId="4" fillId="0" borderId="0" applyFont="0" applyFill="0" applyBorder="0" applyAlignment="0" applyProtection="0"/>
    <xf numFmtId="0" fontId="49" fillId="41" borderId="32" applyNumberFormat="0" applyAlignment="0" applyProtection="0"/>
    <xf numFmtId="0" fontId="4" fillId="8" borderId="17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13" fillId="0" borderId="0" applyFont="0" applyFill="0" applyBorder="0" applyAlignment="0" applyProtection="0"/>
    <xf numFmtId="0" fontId="42" fillId="51" borderId="32" applyNumberForma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13" fillId="54" borderId="33" applyNumberFormat="0" applyFont="0" applyAlignment="0" applyProtection="0"/>
    <xf numFmtId="0" fontId="52" fillId="51" borderId="34" applyNumberFormat="0" applyAlignment="0" applyProtection="0"/>
    <xf numFmtId="0" fontId="54" fillId="0" borderId="35" applyNumberFormat="0" applyFill="0" applyAlignment="0" applyProtection="0"/>
    <xf numFmtId="0" fontId="56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3" fillId="0" borderId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9" fillId="0" borderId="0"/>
    <xf numFmtId="43" fontId="9" fillId="0" borderId="0" applyFont="0" applyFill="0" applyBorder="0" applyAlignment="0" applyProtection="0"/>
    <xf numFmtId="0" fontId="13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8" borderId="17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17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7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8" borderId="17" applyNumberFormat="0" applyFont="0" applyAlignment="0" applyProtection="0"/>
    <xf numFmtId="43" fontId="1" fillId="0" borderId="0" applyFont="0" applyFill="0" applyBorder="0" applyAlignment="0" applyProtection="0"/>
    <xf numFmtId="0" fontId="42" fillId="51" borderId="32" applyNumberFormat="0" applyAlignment="0" applyProtection="0"/>
    <xf numFmtId="43" fontId="1" fillId="0" borderId="0" applyFont="0" applyFill="0" applyBorder="0" applyAlignment="0" applyProtection="0"/>
    <xf numFmtId="0" fontId="49" fillId="41" borderId="32" applyNumberFormat="0" applyAlignment="0" applyProtection="0"/>
    <xf numFmtId="0" fontId="1" fillId="0" borderId="0"/>
    <xf numFmtId="0" fontId="13" fillId="54" borderId="33" applyNumberFormat="0" applyFont="0" applyAlignment="0" applyProtection="0"/>
    <xf numFmtId="0" fontId="52" fillId="51" borderId="34" applyNumberFormat="0" applyAlignment="0" applyProtection="0"/>
    <xf numFmtId="0" fontId="42" fillId="51" borderId="42" applyNumberFormat="0" applyAlignment="0" applyProtection="0"/>
    <xf numFmtId="0" fontId="54" fillId="0" borderId="35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1" borderId="47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7" applyNumberFormat="0" applyFont="0" applyAlignment="0" applyProtection="0"/>
    <xf numFmtId="43" fontId="1" fillId="0" borderId="0" applyFont="0" applyFill="0" applyBorder="0" applyAlignment="0" applyProtection="0"/>
    <xf numFmtId="0" fontId="1" fillId="8" borderId="17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17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7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7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2" fillId="51" borderId="44" applyNumberFormat="0" applyAlignment="0" applyProtection="0"/>
    <xf numFmtId="0" fontId="13" fillId="54" borderId="43" applyNumberFormat="0" applyFont="0" applyAlignment="0" applyProtection="0"/>
    <xf numFmtId="0" fontId="49" fillId="41" borderId="42" applyNumberFormat="0" applyAlignment="0" applyProtection="0"/>
    <xf numFmtId="0" fontId="13" fillId="54" borderId="48" applyNumberFormat="0" applyFont="0" applyAlignment="0" applyProtection="0"/>
    <xf numFmtId="0" fontId="54" fillId="0" borderId="50" applyNumberFormat="0" applyFill="0" applyAlignment="0" applyProtection="0"/>
    <xf numFmtId="0" fontId="49" fillId="41" borderId="47" applyNumberFormat="0" applyAlignment="0" applyProtection="0"/>
    <xf numFmtId="0" fontId="54" fillId="0" borderId="45" applyNumberFormat="0" applyFill="0" applyAlignment="0" applyProtection="0"/>
    <xf numFmtId="0" fontId="52" fillId="51" borderId="49" applyNumberFormat="0" applyAlignment="0" applyProtection="0"/>
  </cellStyleXfs>
  <cellXfs count="421">
    <xf numFmtId="0" fontId="0" fillId="0" borderId="0" xfId="0"/>
    <xf numFmtId="0" fontId="11" fillId="55" borderId="28" xfId="0" applyFont="1" applyFill="1" applyBorder="1" applyAlignment="1">
      <alignment horizontal="center" vertical="center" wrapText="1"/>
    </xf>
    <xf numFmtId="0" fontId="11" fillId="55" borderId="28" xfId="0" applyFont="1" applyFill="1" applyBorder="1" applyAlignment="1">
      <alignment vertical="center" wrapText="1"/>
    </xf>
    <xf numFmtId="0" fontId="11" fillId="55" borderId="0" xfId="9" applyFont="1" applyFill="1" applyAlignment="1">
      <alignment horizontal="left" vertical="top" wrapText="1"/>
    </xf>
    <xf numFmtId="0" fontId="11" fillId="55" borderId="0" xfId="9" applyFont="1" applyFill="1" applyAlignment="1">
      <alignment vertical="center" wrapText="1"/>
    </xf>
    <xf numFmtId="0" fontId="11" fillId="55" borderId="0" xfId="9" applyFont="1" applyFill="1" applyAlignment="1">
      <alignment vertical="top" wrapText="1"/>
    </xf>
    <xf numFmtId="49" fontId="11" fillId="55" borderId="0" xfId="9" applyNumberFormat="1" applyFont="1" applyFill="1" applyAlignment="1">
      <alignment horizontal="center" vertical="center" wrapText="1"/>
    </xf>
    <xf numFmtId="49" fontId="11" fillId="55" borderId="28" xfId="9" applyNumberFormat="1" applyFont="1" applyFill="1" applyBorder="1" applyAlignment="1">
      <alignment horizontal="center" vertical="center" textRotation="90" wrapText="1"/>
    </xf>
    <xf numFmtId="166" fontId="11" fillId="55" borderId="28" xfId="9" applyNumberFormat="1" applyFont="1" applyFill="1" applyBorder="1" applyAlignment="1">
      <alignment horizontal="center" vertical="center" wrapText="1"/>
    </xf>
    <xf numFmtId="0" fontId="11" fillId="55" borderId="28" xfId="9" applyFont="1" applyFill="1" applyBorder="1" applyAlignment="1">
      <alignment horizontal="center" vertical="center" wrapText="1"/>
    </xf>
    <xf numFmtId="171" fontId="11" fillId="55" borderId="8" xfId="9" applyNumberFormat="1" applyFont="1" applyFill="1" applyBorder="1" applyAlignment="1">
      <alignment horizontal="center" vertical="center" wrapText="1"/>
    </xf>
    <xf numFmtId="0" fontId="11" fillId="55" borderId="1" xfId="9" applyFont="1" applyFill="1" applyBorder="1" applyAlignment="1">
      <alignment horizontal="center" vertical="center" wrapText="1"/>
    </xf>
    <xf numFmtId="0" fontId="76" fillId="55" borderId="28" xfId="9" applyFont="1" applyFill="1" applyBorder="1" applyAlignment="1">
      <alignment horizontal="left" vertical="center" wrapText="1"/>
    </xf>
    <xf numFmtId="0" fontId="11" fillId="55" borderId="7" xfId="9" applyFont="1" applyFill="1" applyBorder="1" applyAlignment="1">
      <alignment vertical="center" wrapText="1"/>
    </xf>
    <xf numFmtId="167" fontId="11" fillId="55" borderId="28" xfId="7" applyNumberFormat="1" applyFont="1" applyFill="1" applyBorder="1" applyAlignment="1">
      <alignment vertical="center" wrapText="1"/>
    </xf>
    <xf numFmtId="0" fontId="11" fillId="55" borderId="0" xfId="8" applyFont="1" applyFill="1" applyAlignment="1">
      <alignment horizontal="left" vertical="center" wrapText="1"/>
    </xf>
    <xf numFmtId="0" fontId="11" fillId="55" borderId="28" xfId="8" applyFont="1" applyFill="1" applyBorder="1" applyAlignment="1">
      <alignment horizontal="center" vertical="center" wrapText="1"/>
    </xf>
    <xf numFmtId="0" fontId="11" fillId="55" borderId="28" xfId="8" applyFont="1" applyFill="1" applyBorder="1" applyAlignment="1">
      <alignment horizontal="left" vertical="center" wrapText="1"/>
    </xf>
    <xf numFmtId="0" fontId="11" fillId="55" borderId="28" xfId="8" applyFont="1" applyFill="1" applyBorder="1" applyAlignment="1">
      <alignment horizontal="left" vertical="center" wrapText="1" indent="2"/>
    </xf>
    <xf numFmtId="0" fontId="76" fillId="55" borderId="28" xfId="8" applyFont="1" applyFill="1" applyBorder="1" applyAlignment="1">
      <alignment horizontal="center" vertical="center" wrapText="1"/>
    </xf>
    <xf numFmtId="0" fontId="76" fillId="55" borderId="28" xfId="8" applyFont="1" applyFill="1" applyBorder="1" applyAlignment="1">
      <alignment horizontal="left" vertical="center" wrapText="1"/>
    </xf>
    <xf numFmtId="0" fontId="76" fillId="55" borderId="0" xfId="8" applyFont="1" applyFill="1" applyAlignment="1">
      <alignment horizontal="left" vertical="center" wrapText="1"/>
    </xf>
    <xf numFmtId="0" fontId="11" fillId="55" borderId="28" xfId="0" applyFont="1" applyFill="1" applyBorder="1" applyAlignment="1">
      <alignment horizontal="left" vertical="center" indent="2"/>
    </xf>
    <xf numFmtId="0" fontId="11" fillId="55" borderId="28" xfId="0" applyFont="1" applyFill="1" applyBorder="1" applyAlignment="1">
      <alignment horizontal="left" vertical="center" wrapText="1" indent="2"/>
    </xf>
    <xf numFmtId="49" fontId="11" fillId="55" borderId="28" xfId="0" applyNumberFormat="1" applyFont="1" applyFill="1" applyBorder="1" applyAlignment="1">
      <alignment horizontal="left" vertical="center" wrapText="1" indent="2"/>
    </xf>
    <xf numFmtId="0" fontId="77" fillId="55" borderId="0" xfId="0" applyFont="1" applyFill="1" applyAlignment="1">
      <alignment horizontal="left" vertical="center" indent="2"/>
    </xf>
    <xf numFmtId="0" fontId="11" fillId="55" borderId="28" xfId="0" applyFont="1" applyFill="1" applyBorder="1" applyAlignment="1">
      <alignment horizontal="center" vertical="center"/>
    </xf>
    <xf numFmtId="49" fontId="11" fillId="55" borderId="28" xfId="0" applyNumberFormat="1" applyFont="1" applyFill="1" applyBorder="1" applyAlignment="1">
      <alignment horizontal="center" vertical="center" wrapText="1"/>
    </xf>
    <xf numFmtId="0" fontId="77" fillId="55" borderId="0" xfId="0" applyFont="1" applyFill="1" applyAlignment="1">
      <alignment vertical="center"/>
    </xf>
    <xf numFmtId="0" fontId="11" fillId="55" borderId="0" xfId="9" applyFont="1" applyFill="1" applyAlignment="1">
      <alignment horizontal="center" vertical="center" wrapText="1"/>
    </xf>
    <xf numFmtId="0" fontId="11" fillId="55" borderId="28" xfId="9" applyFont="1" applyFill="1" applyBorder="1" applyAlignment="1">
      <alignment horizontal="left" vertical="center" wrapText="1"/>
    </xf>
    <xf numFmtId="0" fontId="11" fillId="55" borderId="0" xfId="0" applyFont="1" applyFill="1" applyAlignment="1">
      <alignment horizontal="center" vertical="center" wrapText="1"/>
    </xf>
    <xf numFmtId="0" fontId="11" fillId="55" borderId="0" xfId="0" applyFont="1" applyFill="1" applyAlignment="1">
      <alignment vertical="center" wrapText="1"/>
    </xf>
    <xf numFmtId="171" fontId="11" fillId="55" borderId="0" xfId="0" applyNumberFormat="1" applyFont="1" applyFill="1" applyAlignment="1">
      <alignment vertical="center" wrapText="1"/>
    </xf>
    <xf numFmtId="49" fontId="78" fillId="55" borderId="28" xfId="0" applyNumberFormat="1" applyFont="1" applyFill="1" applyBorder="1" applyAlignment="1">
      <alignment horizontal="center" vertical="center" textRotation="90" wrapText="1"/>
    </xf>
    <xf numFmtId="0" fontId="11" fillId="55" borderId="28" xfId="0" applyFont="1" applyFill="1" applyBorder="1" applyAlignment="1">
      <alignment horizontal="left" vertical="center" wrapText="1"/>
    </xf>
    <xf numFmtId="171" fontId="11" fillId="55" borderId="28" xfId="0" applyNumberFormat="1" applyFont="1" applyFill="1" applyBorder="1" applyAlignment="1">
      <alignment horizontal="center" vertical="center" wrapText="1"/>
    </xf>
    <xf numFmtId="0" fontId="80" fillId="55" borderId="28" xfId="0" applyFont="1" applyFill="1" applyBorder="1" applyAlignment="1">
      <alignment horizontal="center" vertical="center" wrapText="1"/>
    </xf>
    <xf numFmtId="0" fontId="11" fillId="55" borderId="0" xfId="8" applyFont="1" applyFill="1" applyAlignment="1">
      <alignment vertical="center" wrapText="1"/>
    </xf>
    <xf numFmtId="0" fontId="79" fillId="0" borderId="0" xfId="0" applyFont="1"/>
    <xf numFmtId="173" fontId="79" fillId="0" borderId="0" xfId="0" applyNumberFormat="1" applyFont="1"/>
    <xf numFmtId="0" fontId="11" fillId="0" borderId="0" xfId="0" applyFont="1"/>
    <xf numFmtId="0" fontId="11" fillId="0" borderId="0" xfId="0" applyFont="1" applyAlignment="1">
      <alignment wrapText="1"/>
    </xf>
    <xf numFmtId="49" fontId="11" fillId="55" borderId="28" xfId="0" applyNumberFormat="1" applyFont="1" applyFill="1" applyBorder="1" applyAlignment="1">
      <alignment horizontal="center" vertical="center" textRotation="90" wrapText="1"/>
    </xf>
    <xf numFmtId="167" fontId="11" fillId="55" borderId="28" xfId="7" applyNumberFormat="1" applyFont="1" applyFill="1" applyBorder="1" applyAlignment="1">
      <alignment horizontal="right" vertical="center" wrapText="1"/>
    </xf>
    <xf numFmtId="0" fontId="11" fillId="55" borderId="0" xfId="8" applyFont="1" applyFill="1" applyAlignment="1">
      <alignment horizontal="right" vertical="center" wrapText="1"/>
    </xf>
    <xf numFmtId="0" fontId="11" fillId="55" borderId="0" xfId="9" applyFont="1" applyFill="1" applyAlignment="1">
      <alignment horizontal="right" vertical="top" wrapText="1"/>
    </xf>
    <xf numFmtId="0" fontId="78" fillId="0" borderId="0" xfId="0" applyFont="1" applyAlignment="1">
      <alignment wrapText="1"/>
    </xf>
    <xf numFmtId="165" fontId="11" fillId="55" borderId="28" xfId="6" applyFont="1" applyFill="1" applyBorder="1" applyAlignment="1">
      <alignment horizontal="right" vertical="center"/>
    </xf>
    <xf numFmtId="0" fontId="11" fillId="0" borderId="28" xfId="0" applyFont="1" applyBorder="1" applyAlignment="1">
      <alignment horizontal="center" vertical="center"/>
    </xf>
    <xf numFmtId="0" fontId="11" fillId="55" borderId="9" xfId="8" applyFont="1" applyFill="1" applyBorder="1" applyAlignment="1">
      <alignment horizontal="right" wrapText="1"/>
    </xf>
    <xf numFmtId="0" fontId="11" fillId="0" borderId="0" xfId="0" applyFont="1" applyAlignment="1">
      <alignment horizontal="center" wrapText="1"/>
    </xf>
    <xf numFmtId="49" fontId="78" fillId="55" borderId="0" xfId="0" applyNumberFormat="1" applyFont="1" applyFill="1" applyAlignment="1">
      <alignment horizontal="center" vertical="center" wrapText="1"/>
    </xf>
    <xf numFmtId="0" fontId="78" fillId="55" borderId="0" xfId="0" applyFont="1" applyFill="1" applyAlignment="1">
      <alignment horizontal="center" vertical="center" wrapText="1"/>
    </xf>
    <xf numFmtId="171" fontId="78" fillId="55" borderId="0" xfId="0" applyNumberFormat="1" applyFont="1" applyFill="1" applyAlignment="1">
      <alignment horizontal="center" vertical="center" wrapText="1"/>
    </xf>
    <xf numFmtId="0" fontId="11" fillId="56" borderId="28" xfId="0" applyFont="1" applyFill="1" applyBorder="1" applyAlignment="1">
      <alignment vertical="center" wrapText="1"/>
    </xf>
    <xf numFmtId="0" fontId="11" fillId="56" borderId="28" xfId="0" applyFont="1" applyFill="1" applyBorder="1" applyAlignment="1">
      <alignment horizontal="center" vertical="center" wrapText="1"/>
    </xf>
    <xf numFmtId="0" fontId="11" fillId="56" borderId="28" xfId="0" applyFont="1" applyFill="1" applyBorder="1" applyAlignment="1">
      <alignment horizontal="center"/>
    </xf>
    <xf numFmtId="0" fontId="11" fillId="56" borderId="28" xfId="0" applyFont="1" applyFill="1" applyBorder="1" applyAlignment="1">
      <alignment horizontal="center" wrapText="1"/>
    </xf>
    <xf numFmtId="167" fontId="11" fillId="0" borderId="28" xfId="7" applyNumberFormat="1" applyFont="1" applyFill="1" applyBorder="1" applyAlignment="1">
      <alignment horizontal="center" vertical="center" wrapText="1"/>
    </xf>
    <xf numFmtId="171" fontId="11" fillId="0" borderId="0" xfId="0" applyNumberFormat="1" applyFont="1"/>
    <xf numFmtId="166" fontId="11" fillId="55" borderId="4" xfId="0" applyNumberFormat="1" applyFont="1" applyFill="1" applyBorder="1" applyAlignment="1">
      <alignment horizontal="center" vertical="center" wrapText="1"/>
    </xf>
    <xf numFmtId="0" fontId="11" fillId="55" borderId="0" xfId="0" applyFont="1" applyFill="1"/>
    <xf numFmtId="0" fontId="11" fillId="0" borderId="28" xfId="0" applyFont="1" applyBorder="1" applyAlignment="1">
      <alignment horizontal="center" vertical="center" wrapText="1"/>
    </xf>
    <xf numFmtId="166" fontId="11" fillId="0" borderId="4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top"/>
    </xf>
    <xf numFmtId="0" fontId="11" fillId="55" borderId="5" xfId="0" applyFont="1" applyFill="1" applyBorder="1" applyAlignment="1">
      <alignment horizontal="center" vertical="center"/>
    </xf>
    <xf numFmtId="0" fontId="11" fillId="55" borderId="4" xfId="0" applyFont="1" applyFill="1" applyBorder="1" applyAlignment="1">
      <alignment horizontal="center" vertical="center"/>
    </xf>
    <xf numFmtId="166" fontId="11" fillId="55" borderId="28" xfId="0" applyNumberFormat="1" applyFont="1" applyFill="1" applyBorder="1" applyAlignment="1">
      <alignment horizontal="center" vertical="center" wrapText="1"/>
    </xf>
    <xf numFmtId="166" fontId="11" fillId="55" borderId="0" xfId="0" applyNumberFormat="1" applyFont="1" applyFill="1" applyAlignment="1">
      <alignment horizontal="left" vertical="top" wrapText="1"/>
    </xf>
    <xf numFmtId="0" fontId="11" fillId="55" borderId="0" xfId="0" applyFont="1" applyFill="1" applyAlignment="1">
      <alignment horizontal="left" vertical="top" wrapText="1"/>
    </xf>
    <xf numFmtId="166" fontId="11" fillId="0" borderId="0" xfId="0" applyNumberFormat="1" applyFont="1"/>
    <xf numFmtId="0" fontId="11" fillId="55" borderId="0" xfId="8" applyFont="1" applyFill="1" applyAlignment="1">
      <alignment horizontal="right" vertical="center"/>
    </xf>
    <xf numFmtId="0" fontId="11" fillId="55" borderId="0" xfId="9" applyFont="1" applyFill="1" applyAlignment="1">
      <alignment horizontal="center" wrapText="1"/>
    </xf>
    <xf numFmtId="0" fontId="11" fillId="55" borderId="8" xfId="9" applyFont="1" applyFill="1" applyBorder="1" applyAlignment="1">
      <alignment horizontal="center" vertical="center" wrapText="1"/>
    </xf>
    <xf numFmtId="171" fontId="87" fillId="0" borderId="0" xfId="0" applyNumberFormat="1" applyFont="1" applyAlignment="1">
      <alignment horizontal="center" vertical="center"/>
    </xf>
    <xf numFmtId="0" fontId="87" fillId="0" borderId="0" xfId="0" applyFont="1"/>
    <xf numFmtId="0" fontId="81" fillId="0" borderId="0" xfId="0" applyFont="1" applyAlignment="1">
      <alignment horizontal="left" vertical="top" wrapText="1"/>
    </xf>
    <xf numFmtId="0" fontId="87" fillId="0" borderId="0" xfId="0" applyFont="1" applyAlignment="1">
      <alignment horizontal="center" vertical="top"/>
    </xf>
    <xf numFmtId="0" fontId="87" fillId="0" borderId="0" xfId="0" applyFont="1" applyAlignment="1">
      <alignment horizontal="center"/>
    </xf>
    <xf numFmtId="0" fontId="88" fillId="0" borderId="0" xfId="0" applyFont="1" applyAlignment="1">
      <alignment horizontal="left" vertical="top" wrapText="1"/>
    </xf>
    <xf numFmtId="0" fontId="81" fillId="0" borderId="0" xfId="0" applyFont="1" applyAlignment="1">
      <alignment horizontal="right"/>
    </xf>
    <xf numFmtId="0" fontId="81" fillId="0" borderId="0" xfId="0" applyFont="1"/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79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88" fillId="0" borderId="0" xfId="0" applyFont="1"/>
    <xf numFmtId="0" fontId="88" fillId="0" borderId="0" xfId="0" applyFont="1" applyAlignment="1">
      <alignment horizontal="left"/>
    </xf>
    <xf numFmtId="0" fontId="11" fillId="55" borderId="40" xfId="8" applyFont="1" applyFill="1" applyBorder="1" applyAlignment="1">
      <alignment horizontal="left" vertical="center" wrapText="1"/>
    </xf>
    <xf numFmtId="0" fontId="11" fillId="55" borderId="40" xfId="9" applyFont="1" applyFill="1" applyBorder="1" applyAlignment="1">
      <alignment horizontal="left" vertical="center" wrapText="1"/>
    </xf>
    <xf numFmtId="0" fontId="11" fillId="55" borderId="40" xfId="8" applyFont="1" applyFill="1" applyBorder="1" applyAlignment="1">
      <alignment horizontal="center" vertical="center" wrapText="1"/>
    </xf>
    <xf numFmtId="0" fontId="12" fillId="0" borderId="40" xfId="454" applyFont="1" applyBorder="1">
      <alignment horizontal="left" vertical="top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right"/>
    </xf>
    <xf numFmtId="0" fontId="89" fillId="55" borderId="40" xfId="454" applyFont="1" applyFill="1" applyBorder="1">
      <alignment horizontal="left" vertical="top" wrapText="1"/>
    </xf>
    <xf numFmtId="172" fontId="11" fillId="55" borderId="28" xfId="6" applyNumberFormat="1" applyFont="1" applyFill="1" applyBorder="1" applyAlignment="1">
      <alignment horizontal="center" vertical="center"/>
    </xf>
    <xf numFmtId="0" fontId="90" fillId="0" borderId="40" xfId="0" applyFont="1" applyBorder="1" applyAlignment="1">
      <alignment horizontal="left" vertical="top" wrapText="1"/>
    </xf>
    <xf numFmtId="0" fontId="90" fillId="55" borderId="40" xfId="0" applyFont="1" applyFill="1" applyBorder="1" applyAlignment="1">
      <alignment horizontal="center" vertical="top" wrapText="1"/>
    </xf>
    <xf numFmtId="0" fontId="11" fillId="55" borderId="40" xfId="0" applyFont="1" applyFill="1" applyBorder="1" applyAlignment="1">
      <alignment horizontal="center" vertical="center"/>
    </xf>
    <xf numFmtId="0" fontId="90" fillId="55" borderId="40" xfId="0" applyFont="1" applyFill="1" applyBorder="1" applyAlignment="1">
      <alignment horizontal="left" vertical="top" wrapText="1"/>
    </xf>
    <xf numFmtId="0" fontId="11" fillId="55" borderId="40" xfId="0" applyFont="1" applyFill="1" applyBorder="1" applyAlignment="1">
      <alignment vertical="center" wrapText="1"/>
    </xf>
    <xf numFmtId="165" fontId="11" fillId="55" borderId="28" xfId="6" applyFont="1" applyFill="1" applyBorder="1" applyAlignment="1">
      <alignment horizontal="center" vertical="center"/>
    </xf>
    <xf numFmtId="172" fontId="11" fillId="55" borderId="6" xfId="6" applyNumberFormat="1" applyFont="1" applyFill="1" applyBorder="1" applyAlignment="1">
      <alignment horizontal="center" vertical="center"/>
    </xf>
    <xf numFmtId="0" fontId="90" fillId="0" borderId="0" xfId="0" applyFont="1" applyAlignment="1">
      <alignment horizontal="left" vertical="top" wrapText="1"/>
    </xf>
    <xf numFmtId="0" fontId="11" fillId="0" borderId="40" xfId="0" applyFont="1" applyBorder="1" applyAlignment="1">
      <alignment horizontal="center" vertical="center"/>
    </xf>
    <xf numFmtId="172" fontId="11" fillId="55" borderId="8" xfId="6" applyNumberFormat="1" applyFont="1" applyFill="1" applyBorder="1" applyAlignment="1">
      <alignment horizontal="center" vertical="center"/>
    </xf>
    <xf numFmtId="165" fontId="11" fillId="55" borderId="40" xfId="6" applyFont="1" applyFill="1" applyBorder="1" applyAlignment="1">
      <alignment horizontal="right" vertical="center"/>
    </xf>
    <xf numFmtId="167" fontId="82" fillId="0" borderId="28" xfId="7" applyNumberFormat="1" applyFont="1" applyBorder="1" applyAlignment="1">
      <alignment horizontal="center" vertical="center" wrapText="1"/>
    </xf>
    <xf numFmtId="167" fontId="11" fillId="55" borderId="28" xfId="6" applyNumberFormat="1" applyFont="1" applyFill="1" applyBorder="1" applyAlignment="1">
      <alignment horizontal="right" vertical="center"/>
    </xf>
    <xf numFmtId="167" fontId="11" fillId="55" borderId="40" xfId="6" applyNumberFormat="1" applyFont="1" applyFill="1" applyBorder="1" applyAlignment="1">
      <alignment horizontal="right" vertical="center"/>
    </xf>
    <xf numFmtId="0" fontId="11" fillId="55" borderId="40" xfId="0" applyFont="1" applyFill="1" applyBorder="1" applyAlignment="1">
      <alignment horizontal="center" vertical="center" wrapText="1"/>
    </xf>
    <xf numFmtId="49" fontId="11" fillId="55" borderId="40" xfId="0" applyNumberFormat="1" applyFont="1" applyFill="1" applyBorder="1" applyAlignment="1">
      <alignment horizontal="center" vertical="center" wrapText="1"/>
    </xf>
    <xf numFmtId="173" fontId="78" fillId="55" borderId="28" xfId="9" applyNumberFormat="1" applyFont="1" applyFill="1" applyBorder="1" applyAlignment="1">
      <alignment horizontal="center" vertical="center" wrapText="1"/>
    </xf>
    <xf numFmtId="0" fontId="83" fillId="55" borderId="40" xfId="0" applyFont="1" applyFill="1" applyBorder="1" applyAlignment="1">
      <alignment horizontal="center" vertical="center"/>
    </xf>
    <xf numFmtId="0" fontId="11" fillId="55" borderId="28" xfId="454" applyFont="1" applyFill="1" applyBorder="1">
      <alignment horizontal="left" vertical="top" wrapText="1"/>
    </xf>
    <xf numFmtId="0" fontId="86" fillId="55" borderId="0" xfId="0" applyFont="1" applyFill="1"/>
    <xf numFmtId="0" fontId="77" fillId="55" borderId="28" xfId="0" applyFont="1" applyFill="1" applyBorder="1" applyAlignment="1">
      <alignment horizontal="left" vertical="top" wrapText="1"/>
    </xf>
    <xf numFmtId="0" fontId="12" fillId="55" borderId="28" xfId="454" applyFont="1" applyFill="1" applyBorder="1">
      <alignment horizontal="left" vertical="top" wrapText="1"/>
    </xf>
    <xf numFmtId="0" fontId="87" fillId="55" borderId="0" xfId="356" applyFont="1" applyFill="1" applyAlignment="1">
      <alignment horizontal="right" vertical="top" wrapText="1"/>
    </xf>
    <xf numFmtId="0" fontId="57" fillId="55" borderId="0" xfId="356" applyFont="1" applyFill="1" applyAlignment="1">
      <alignment horizontal="left" vertical="top" wrapText="1"/>
    </xf>
    <xf numFmtId="0" fontId="83" fillId="0" borderId="0" xfId="0" applyFont="1" applyAlignment="1">
      <alignment wrapText="1"/>
    </xf>
    <xf numFmtId="165" fontId="76" fillId="55" borderId="40" xfId="6" applyFont="1" applyFill="1" applyBorder="1" applyAlignment="1">
      <alignment horizontal="right" vertical="center"/>
    </xf>
    <xf numFmtId="0" fontId="11" fillId="0" borderId="40" xfId="0" applyFont="1" applyBorder="1" applyAlignment="1">
      <alignment horizontal="left" vertical="top" wrapText="1"/>
    </xf>
    <xf numFmtId="0" fontId="85" fillId="0" borderId="40" xfId="454" applyFont="1" applyBorder="1">
      <alignment horizontal="left" vertical="top" wrapText="1"/>
    </xf>
    <xf numFmtId="0" fontId="11" fillId="0" borderId="40" xfId="454" applyFont="1" applyBorder="1">
      <alignment horizontal="left" vertical="top" wrapText="1"/>
    </xf>
    <xf numFmtId="0" fontId="77" fillId="0" borderId="40" xfId="0" applyFont="1" applyBorder="1" applyAlignment="1">
      <alignment horizontal="left" vertical="top" wrapText="1"/>
    </xf>
    <xf numFmtId="0" fontId="11" fillId="55" borderId="40" xfId="8" applyFont="1" applyFill="1" applyBorder="1" applyAlignment="1">
      <alignment horizontal="left" vertical="center" wrapText="1" indent="2"/>
    </xf>
    <xf numFmtId="0" fontId="91" fillId="0" borderId="0" xfId="0" applyFont="1"/>
    <xf numFmtId="165" fontId="11" fillId="55" borderId="40" xfId="6" applyFont="1" applyFill="1" applyBorder="1" applyAlignment="1">
      <alignment horizontal="center" vertical="center"/>
    </xf>
    <xf numFmtId="172" fontId="11" fillId="55" borderId="40" xfId="6" applyNumberFormat="1" applyFont="1" applyFill="1" applyBorder="1" applyAlignment="1">
      <alignment horizontal="center" vertical="center"/>
    </xf>
    <xf numFmtId="166" fontId="11" fillId="55" borderId="40" xfId="0" applyNumberFormat="1" applyFont="1" applyFill="1" applyBorder="1" applyAlignment="1">
      <alignment horizontal="center" vertical="center" wrapText="1"/>
    </xf>
    <xf numFmtId="166" fontId="11" fillId="55" borderId="0" xfId="0" applyNumberFormat="1" applyFont="1" applyFill="1"/>
    <xf numFmtId="0" fontId="11" fillId="55" borderId="0" xfId="8" applyFont="1" applyFill="1" applyAlignment="1">
      <alignment horizontal="center" vertical="center" wrapText="1"/>
    </xf>
    <xf numFmtId="0" fontId="83" fillId="55" borderId="0" xfId="0" applyFont="1" applyFill="1" applyAlignment="1">
      <alignment horizontal="center"/>
    </xf>
    <xf numFmtId="0" fontId="11" fillId="55" borderId="40" xfId="8" applyFont="1" applyFill="1" applyBorder="1" applyAlignment="1">
      <alignment vertical="center" wrapText="1"/>
    </xf>
    <xf numFmtId="0" fontId="78" fillId="55" borderId="28" xfId="8" quotePrefix="1" applyFont="1" applyFill="1" applyBorder="1" applyAlignment="1">
      <alignment horizontal="center" vertical="center" wrapText="1"/>
    </xf>
    <xf numFmtId="0" fontId="78" fillId="55" borderId="28" xfId="8" applyFont="1" applyFill="1" applyBorder="1" applyAlignment="1">
      <alignment horizontal="center" vertical="center" wrapText="1"/>
    </xf>
    <xf numFmtId="0" fontId="78" fillId="55" borderId="28" xfId="0" applyFont="1" applyFill="1" applyBorder="1" applyAlignment="1">
      <alignment horizontal="left" vertical="top" wrapText="1"/>
    </xf>
    <xf numFmtId="0" fontId="78" fillId="55" borderId="0" xfId="8" applyFont="1" applyFill="1" applyAlignment="1">
      <alignment horizontal="left" vertical="center" wrapText="1"/>
    </xf>
    <xf numFmtId="0" fontId="78" fillId="55" borderId="28" xfId="454" applyFont="1" applyFill="1" applyBorder="1">
      <alignment horizontal="left" vertical="top" wrapText="1"/>
    </xf>
    <xf numFmtId="0" fontId="78" fillId="55" borderId="28" xfId="454" quotePrefix="1" applyFont="1" applyFill="1" applyBorder="1">
      <alignment horizontal="left" vertical="top" wrapText="1"/>
    </xf>
    <xf numFmtId="0" fontId="82" fillId="0" borderId="0" xfId="0" applyFont="1"/>
    <xf numFmtId="0" fontId="78" fillId="55" borderId="28" xfId="8" applyFont="1" applyFill="1" applyBorder="1" applyAlignment="1">
      <alignment horizontal="left" vertical="center" wrapText="1"/>
    </xf>
    <xf numFmtId="49" fontId="78" fillId="58" borderId="40" xfId="0" applyNumberFormat="1" applyFont="1" applyFill="1" applyBorder="1" applyAlignment="1">
      <alignment vertical="top" wrapText="1"/>
    </xf>
    <xf numFmtId="0" fontId="78" fillId="58" borderId="40" xfId="0" applyFont="1" applyFill="1" applyBorder="1" applyAlignment="1">
      <alignment vertical="top" wrapText="1"/>
    </xf>
    <xf numFmtId="0" fontId="83" fillId="0" borderId="40" xfId="0" applyFont="1" applyBorder="1" applyAlignment="1">
      <alignment vertical="top" wrapText="1"/>
    </xf>
    <xf numFmtId="0" fontId="78" fillId="0" borderId="40" xfId="0" applyFont="1" applyBorder="1" applyAlignment="1">
      <alignment horizontal="left" vertical="center" wrapText="1"/>
    </xf>
    <xf numFmtId="167" fontId="78" fillId="0" borderId="40" xfId="7" applyNumberFormat="1" applyFont="1" applyBorder="1" applyAlignment="1">
      <alignment horizontal="center" vertical="center" wrapText="1"/>
    </xf>
    <xf numFmtId="166" fontId="78" fillId="0" borderId="40" xfId="7" applyNumberFormat="1" applyFont="1" applyBorder="1" applyAlignment="1">
      <alignment horizontal="center" vertical="center" wrapText="1"/>
    </xf>
    <xf numFmtId="0" fontId="77" fillId="0" borderId="40" xfId="0" applyFont="1" applyBorder="1" applyAlignment="1">
      <alignment vertical="top" wrapText="1"/>
    </xf>
    <xf numFmtId="0" fontId="94" fillId="0" borderId="40" xfId="0" applyFont="1" applyBorder="1" applyAlignment="1">
      <alignment horizontal="left" vertical="center" wrapText="1"/>
    </xf>
    <xf numFmtId="167" fontId="11" fillId="0" borderId="40" xfId="7" applyNumberFormat="1" applyFont="1" applyBorder="1" applyAlignment="1">
      <alignment horizontal="center" vertical="center" wrapText="1"/>
    </xf>
    <xf numFmtId="175" fontId="11" fillId="0" borderId="40" xfId="7" applyNumberFormat="1" applyFont="1" applyBorder="1" applyAlignment="1">
      <alignment horizontal="center" vertical="center" wrapText="1"/>
    </xf>
    <xf numFmtId="166" fontId="11" fillId="0" borderId="40" xfId="7" applyNumberFormat="1" applyFont="1" applyBorder="1" applyAlignment="1">
      <alignment horizontal="center" vertical="center" wrapText="1"/>
    </xf>
    <xf numFmtId="0" fontId="78" fillId="58" borderId="6" xfId="0" applyFont="1" applyFill="1" applyBorder="1" applyAlignment="1">
      <alignment vertical="top" wrapText="1"/>
    </xf>
    <xf numFmtId="0" fontId="95" fillId="0" borderId="40" xfId="0" applyFont="1" applyBorder="1" applyAlignment="1">
      <alignment horizontal="left" vertical="center" wrapText="1"/>
    </xf>
    <xf numFmtId="166" fontId="11" fillId="0" borderId="40" xfId="7" applyNumberFormat="1" applyFont="1" applyBorder="1" applyAlignment="1">
      <alignment vertical="center" wrapText="1"/>
    </xf>
    <xf numFmtId="0" fontId="76" fillId="0" borderId="40" xfId="454" applyFont="1" applyBorder="1">
      <alignment horizontal="left" vertical="top" wrapText="1"/>
    </xf>
    <xf numFmtId="167" fontId="11" fillId="0" borderId="40" xfId="7" applyNumberFormat="1" applyFont="1" applyBorder="1" applyAlignment="1">
      <alignment vertical="center" wrapText="1"/>
    </xf>
    <xf numFmtId="49" fontId="78" fillId="0" borderId="40" xfId="8" applyNumberFormat="1" applyFont="1" applyBorder="1" applyAlignment="1">
      <alignment horizontal="center" vertical="top" wrapText="1"/>
    </xf>
    <xf numFmtId="167" fontId="11" fillId="55" borderId="40" xfId="0" applyNumberFormat="1" applyFont="1" applyFill="1" applyBorder="1" applyAlignment="1">
      <alignment horizontal="center" vertical="center" wrapText="1"/>
    </xf>
    <xf numFmtId="166" fontId="11" fillId="55" borderId="40" xfId="0" applyNumberFormat="1" applyFont="1" applyFill="1" applyBorder="1" applyAlignment="1">
      <alignment vertical="center" wrapText="1"/>
    </xf>
    <xf numFmtId="0" fontId="78" fillId="0" borderId="40" xfId="8" applyFont="1" applyBorder="1" applyAlignment="1">
      <alignment horizontal="center" vertical="top" wrapText="1"/>
    </xf>
    <xf numFmtId="167" fontId="11" fillId="55" borderId="40" xfId="0" applyNumberFormat="1" applyFont="1" applyFill="1" applyBorder="1" applyAlignment="1">
      <alignment vertical="center" wrapText="1"/>
    </xf>
    <xf numFmtId="0" fontId="11" fillId="55" borderId="28" xfId="8" applyFont="1" applyFill="1" applyBorder="1" applyAlignment="1">
      <alignment vertical="center" wrapText="1"/>
    </xf>
    <xf numFmtId="0" fontId="11" fillId="55" borderId="28" xfId="454" applyFont="1" applyFill="1" applyBorder="1" applyAlignment="1">
      <alignment vertical="top" wrapText="1"/>
    </xf>
    <xf numFmtId="0" fontId="76" fillId="55" borderId="28" xfId="8" applyFont="1" applyFill="1" applyBorder="1" applyAlignment="1">
      <alignment vertical="center" wrapText="1"/>
    </xf>
    <xf numFmtId="0" fontId="78" fillId="55" borderId="28" xfId="454" applyFont="1" applyFill="1" applyBorder="1" applyAlignment="1">
      <alignment vertical="top" wrapText="1"/>
    </xf>
    <xf numFmtId="166" fontId="78" fillId="0" borderId="40" xfId="7" applyNumberFormat="1" applyFont="1" applyBorder="1" applyAlignment="1">
      <alignment vertical="center" wrapText="1"/>
    </xf>
    <xf numFmtId="0" fontId="77" fillId="0" borderId="28" xfId="0" applyFont="1" applyBorder="1" applyAlignment="1">
      <alignment horizontal="center" vertical="center" wrapText="1"/>
    </xf>
    <xf numFmtId="0" fontId="77" fillId="0" borderId="8" xfId="0" applyFont="1" applyBorder="1" applyAlignment="1">
      <alignment horizontal="center" vertical="center" wrapText="1"/>
    </xf>
    <xf numFmtId="43" fontId="83" fillId="0" borderId="28" xfId="7" applyFont="1" applyBorder="1" applyAlignment="1">
      <alignment horizontal="center" vertical="center" wrapText="1"/>
    </xf>
    <xf numFmtId="0" fontId="77" fillId="0" borderId="28" xfId="0" applyFont="1" applyBorder="1" applyAlignment="1">
      <alignment horizontal="left" vertical="top" wrapText="1"/>
    </xf>
    <xf numFmtId="0" fontId="11" fillId="0" borderId="28" xfId="0" applyFont="1" applyBorder="1"/>
    <xf numFmtId="166" fontId="11" fillId="0" borderId="28" xfId="0" applyNumberFormat="1" applyFont="1" applyBorder="1" applyAlignment="1">
      <alignment vertical="center"/>
    </xf>
    <xf numFmtId="0" fontId="11" fillId="55" borderId="40" xfId="454" applyFont="1" applyFill="1" applyBorder="1">
      <alignment horizontal="left" vertical="top" wrapText="1"/>
    </xf>
    <xf numFmtId="166" fontId="11" fillId="0" borderId="40" xfId="0" applyNumberFormat="1" applyFont="1" applyBorder="1" applyAlignment="1">
      <alignment vertical="center"/>
    </xf>
    <xf numFmtId="0" fontId="76" fillId="55" borderId="40" xfId="454" applyFont="1" applyFill="1" applyBorder="1">
      <alignment horizontal="left" vertical="top" wrapText="1"/>
    </xf>
    <xf numFmtId="0" fontId="11" fillId="55" borderId="39" xfId="0" applyFont="1" applyFill="1" applyBorder="1"/>
    <xf numFmtId="171" fontId="11" fillId="0" borderId="40" xfId="0" applyNumberFormat="1" applyFont="1" applyBorder="1" applyAlignment="1">
      <alignment vertical="center"/>
    </xf>
    <xf numFmtId="0" fontId="11" fillId="55" borderId="40" xfId="0" applyFont="1" applyFill="1" applyBorder="1"/>
    <xf numFmtId="0" fontId="76" fillId="55" borderId="28" xfId="9" applyFont="1" applyFill="1" applyBorder="1" applyAlignment="1">
      <alignment horizontal="left" vertical="top" wrapText="1"/>
    </xf>
    <xf numFmtId="0" fontId="76" fillId="55" borderId="40" xfId="9" applyFont="1" applyFill="1" applyBorder="1" applyAlignment="1">
      <alignment horizontal="left" vertical="top" wrapText="1"/>
    </xf>
    <xf numFmtId="0" fontId="11" fillId="0" borderId="28" xfId="0" applyFont="1" applyBorder="1" applyAlignment="1">
      <alignment horizontal="left" vertical="top" wrapText="1"/>
    </xf>
    <xf numFmtId="174" fontId="77" fillId="0" borderId="28" xfId="0" applyNumberFormat="1" applyFont="1" applyBorder="1" applyAlignment="1">
      <alignment horizontal="center" vertical="center" wrapText="1"/>
    </xf>
    <xf numFmtId="166" fontId="11" fillId="55" borderId="40" xfId="0" applyNumberFormat="1" applyFont="1" applyFill="1" applyBorder="1" applyAlignment="1">
      <alignment horizontal="right" vertical="center" wrapText="1"/>
    </xf>
    <xf numFmtId="165" fontId="78" fillId="0" borderId="40" xfId="6" applyFont="1" applyFill="1" applyBorder="1" applyAlignment="1">
      <alignment horizontal="right" vertical="center"/>
    </xf>
    <xf numFmtId="0" fontId="11" fillId="0" borderId="40" xfId="0" applyFont="1" applyBorder="1" applyAlignment="1">
      <alignment wrapText="1"/>
    </xf>
    <xf numFmtId="0" fontId="11" fillId="0" borderId="40" xfId="0" applyFont="1" applyBorder="1" applyAlignment="1">
      <alignment horizontal="center" wrapText="1"/>
    </xf>
    <xf numFmtId="0" fontId="11" fillId="0" borderId="40" xfId="0" applyFont="1" applyBorder="1"/>
    <xf numFmtId="0" fontId="93" fillId="0" borderId="0" xfId="0" applyFont="1" applyAlignment="1">
      <alignment horizontal="left" vertical="top" wrapText="1"/>
    </xf>
    <xf numFmtId="0" fontId="83" fillId="0" borderId="28" xfId="0" applyFont="1" applyBorder="1" applyAlignment="1">
      <alignment horizontal="left" vertical="top" wrapText="1"/>
    </xf>
    <xf numFmtId="167" fontId="78" fillId="55" borderId="28" xfId="6" applyNumberFormat="1" applyFont="1" applyFill="1" applyBorder="1" applyAlignment="1">
      <alignment horizontal="right" vertical="center"/>
    </xf>
    <xf numFmtId="0" fontId="83" fillId="0" borderId="28" xfId="0" applyFont="1" applyBorder="1" applyAlignment="1">
      <alignment vertical="center" wrapText="1"/>
    </xf>
    <xf numFmtId="0" fontId="78" fillId="55" borderId="0" xfId="9" applyFont="1" applyFill="1" applyAlignment="1">
      <alignment horizontal="center" vertical="center" wrapText="1"/>
    </xf>
    <xf numFmtId="0" fontId="78" fillId="55" borderId="40" xfId="8" quotePrefix="1" applyFont="1" applyFill="1" applyBorder="1" applyAlignment="1">
      <alignment horizontal="center" vertical="center" wrapText="1"/>
    </xf>
    <xf numFmtId="0" fontId="78" fillId="55" borderId="40" xfId="8" applyFont="1" applyFill="1" applyBorder="1" applyAlignment="1">
      <alignment horizontal="center" vertical="center" wrapText="1"/>
    </xf>
    <xf numFmtId="0" fontId="78" fillId="0" borderId="40" xfId="0" applyFont="1" applyBorder="1" applyAlignment="1">
      <alignment horizontal="left" vertical="top" wrapText="1"/>
    </xf>
    <xf numFmtId="165" fontId="92" fillId="55" borderId="40" xfId="6" applyFont="1" applyFill="1" applyBorder="1" applyAlignment="1">
      <alignment horizontal="right" vertical="center"/>
    </xf>
    <xf numFmtId="0" fontId="78" fillId="0" borderId="40" xfId="454" applyFont="1" applyBorder="1">
      <alignment horizontal="left" vertical="top" wrapText="1"/>
    </xf>
    <xf numFmtId="0" fontId="12" fillId="0" borderId="40" xfId="0" applyFont="1" applyBorder="1" applyAlignment="1">
      <alignment horizontal="center" vertical="top" wrapText="1"/>
    </xf>
    <xf numFmtId="0" fontId="85" fillId="55" borderId="40" xfId="8" quotePrefix="1" applyFont="1" applyFill="1" applyBorder="1" applyAlignment="1">
      <alignment horizontal="center" vertical="center" wrapText="1"/>
    </xf>
    <xf numFmtId="0" fontId="85" fillId="55" borderId="40" xfId="8" applyFont="1" applyFill="1" applyBorder="1" applyAlignment="1">
      <alignment horizontal="center" vertical="center" wrapText="1"/>
    </xf>
    <xf numFmtId="0" fontId="85" fillId="0" borderId="40" xfId="454" quotePrefix="1" applyFont="1" applyBorder="1">
      <alignment horizontal="left" vertical="top" wrapText="1"/>
    </xf>
    <xf numFmtId="0" fontId="12" fillId="55" borderId="40" xfId="8" applyFont="1" applyFill="1" applyBorder="1" applyAlignment="1">
      <alignment horizontal="center" vertical="center" wrapText="1"/>
    </xf>
    <xf numFmtId="0" fontId="96" fillId="0" borderId="40" xfId="0" applyFont="1" applyBorder="1" applyAlignment="1">
      <alignment horizontal="left" vertical="top" wrapText="1"/>
    </xf>
    <xf numFmtId="0" fontId="12" fillId="55" borderId="40" xfId="8" quotePrefix="1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top"/>
    </xf>
    <xf numFmtId="0" fontId="11" fillId="55" borderId="0" xfId="356" applyFont="1" applyFill="1" applyAlignment="1">
      <alignment horizontal="right" vertical="top" wrapText="1"/>
    </xf>
    <xf numFmtId="0" fontId="11" fillId="55" borderId="0" xfId="356" applyFont="1" applyFill="1" applyAlignment="1">
      <alignment vertical="top" wrapText="1"/>
    </xf>
    <xf numFmtId="165" fontId="78" fillId="55" borderId="40" xfId="6" applyFont="1" applyFill="1" applyBorder="1" applyAlignment="1">
      <alignment horizontal="right" vertical="center"/>
    </xf>
    <xf numFmtId="0" fontId="77" fillId="0" borderId="0" xfId="0" applyFont="1"/>
    <xf numFmtId="0" fontId="77" fillId="0" borderId="0" xfId="0" applyFont="1" applyAlignment="1">
      <alignment horizontal="right"/>
    </xf>
    <xf numFmtId="0" fontId="83" fillId="55" borderId="28" xfId="0" applyFont="1" applyFill="1" applyBorder="1" applyAlignment="1">
      <alignment vertical="top" wrapText="1"/>
    </xf>
    <xf numFmtId="0" fontId="11" fillId="55" borderId="28" xfId="0" applyFont="1" applyFill="1" applyBorder="1" applyAlignment="1">
      <alignment horizontal="left" vertical="top" wrapText="1"/>
    </xf>
    <xf numFmtId="0" fontId="77" fillId="0" borderId="28" xfId="0" applyFont="1" applyBorder="1" applyAlignment="1">
      <alignment vertical="center" wrapText="1"/>
    </xf>
    <xf numFmtId="0" fontId="77" fillId="0" borderId="28" xfId="0" applyFont="1" applyBorder="1"/>
    <xf numFmtId="0" fontId="11" fillId="0" borderId="28" xfId="0" applyFont="1" applyBorder="1" applyAlignment="1">
      <alignment horizontal="left" vertical="center" wrapText="1"/>
    </xf>
    <xf numFmtId="0" fontId="98" fillId="0" borderId="28" xfId="0" applyFont="1" applyBorder="1" applyAlignment="1">
      <alignment horizontal="left" vertical="top" wrapText="1"/>
    </xf>
    <xf numFmtId="0" fontId="98" fillId="0" borderId="0" xfId="0" applyFont="1" applyAlignment="1">
      <alignment horizontal="left" vertical="top" wrapText="1"/>
    </xf>
    <xf numFmtId="0" fontId="11" fillId="57" borderId="3" xfId="0" applyFont="1" applyFill="1" applyBorder="1" applyAlignment="1">
      <alignment horizontal="left" vertical="center" wrapText="1"/>
    </xf>
    <xf numFmtId="0" fontId="11" fillId="57" borderId="37" xfId="0" applyFont="1" applyFill="1" applyBorder="1" applyAlignment="1">
      <alignment horizontal="left" vertical="center" wrapText="1"/>
    </xf>
    <xf numFmtId="0" fontId="77" fillId="57" borderId="28" xfId="0" applyFont="1" applyFill="1" applyBorder="1"/>
    <xf numFmtId="0" fontId="77" fillId="0" borderId="40" xfId="0" applyFont="1" applyBorder="1"/>
    <xf numFmtId="0" fontId="11" fillId="55" borderId="0" xfId="0" applyFont="1" applyFill="1" applyAlignment="1">
      <alignment horizontal="left" vertical="center" wrapText="1"/>
    </xf>
    <xf numFmtId="166" fontId="11" fillId="55" borderId="0" xfId="0" applyNumberFormat="1" applyFont="1" applyFill="1" applyAlignment="1">
      <alignment horizontal="right" vertical="center" wrapText="1"/>
    </xf>
    <xf numFmtId="0" fontId="77" fillId="55" borderId="28" xfId="0" applyFont="1" applyFill="1" applyBorder="1"/>
    <xf numFmtId="0" fontId="89" fillId="0" borderId="40" xfId="454" applyFont="1" applyBorder="1">
      <alignment horizontal="left" vertical="top" wrapText="1"/>
    </xf>
    <xf numFmtId="0" fontId="11" fillId="55" borderId="40" xfId="0" applyFont="1" applyFill="1" applyBorder="1" applyAlignment="1">
      <alignment horizontal="left" vertical="top" wrapText="1"/>
    </xf>
    <xf numFmtId="0" fontId="11" fillId="0" borderId="40" xfId="0" applyFont="1" applyBorder="1" applyAlignment="1">
      <alignment horizontal="left" vertical="center" wrapText="1"/>
    </xf>
    <xf numFmtId="0" fontId="98" fillId="0" borderId="40" xfId="0" applyFont="1" applyBorder="1" applyAlignment="1">
      <alignment horizontal="left" vertical="top" wrapText="1"/>
    </xf>
    <xf numFmtId="0" fontId="99" fillId="0" borderId="0" xfId="0" applyFont="1"/>
    <xf numFmtId="0" fontId="76" fillId="55" borderId="28" xfId="0" applyFont="1" applyFill="1" applyBorder="1" applyAlignment="1">
      <alignment horizontal="left" vertical="top" wrapText="1"/>
    </xf>
    <xf numFmtId="0" fontId="76" fillId="55" borderId="28" xfId="0" applyFont="1" applyFill="1" applyBorder="1" applyAlignment="1">
      <alignment horizontal="left" vertical="center" wrapText="1"/>
    </xf>
    <xf numFmtId="0" fontId="76" fillId="0" borderId="0" xfId="454" applyFont="1">
      <alignment horizontal="left" vertical="top" wrapText="1"/>
    </xf>
    <xf numFmtId="0" fontId="76" fillId="0" borderId="28" xfId="0" applyFont="1" applyBorder="1" applyAlignment="1">
      <alignment horizontal="left" vertical="center" wrapText="1"/>
    </xf>
    <xf numFmtId="0" fontId="76" fillId="55" borderId="28" xfId="454" applyFont="1" applyFill="1" applyBorder="1">
      <alignment horizontal="left" vertical="top" wrapText="1"/>
    </xf>
    <xf numFmtId="0" fontId="100" fillId="0" borderId="0" xfId="0" applyFont="1"/>
    <xf numFmtId="0" fontId="83" fillId="0" borderId="40" xfId="0" applyFont="1" applyBorder="1"/>
    <xf numFmtId="0" fontId="77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5" fontId="78" fillId="55" borderId="28" xfId="6" applyFont="1" applyFill="1" applyBorder="1" applyAlignment="1">
      <alignment horizontal="right" vertical="center"/>
    </xf>
    <xf numFmtId="0" fontId="78" fillId="55" borderId="28" xfId="0" applyFont="1" applyFill="1" applyBorder="1" applyAlignment="1">
      <alignment horizontal="center" vertical="center" wrapText="1"/>
    </xf>
    <xf numFmtId="167" fontId="78" fillId="55" borderId="28" xfId="7" applyNumberFormat="1" applyFont="1" applyFill="1" applyBorder="1" applyAlignment="1">
      <alignment horizontal="right" vertical="center" wrapText="1"/>
    </xf>
    <xf numFmtId="0" fontId="78" fillId="55" borderId="40" xfId="9" applyFont="1" applyFill="1" applyBorder="1" applyAlignment="1">
      <alignment horizontal="left" vertical="center" wrapText="1"/>
    </xf>
    <xf numFmtId="0" fontId="78" fillId="55" borderId="28" xfId="9" applyFont="1" applyFill="1" applyBorder="1" applyAlignment="1">
      <alignment horizontal="left" vertical="center" wrapText="1"/>
    </xf>
    <xf numFmtId="0" fontId="78" fillId="55" borderId="1" xfId="9" applyFont="1" applyFill="1" applyBorder="1" applyAlignment="1">
      <alignment horizontal="center" vertical="center" wrapText="1"/>
    </xf>
    <xf numFmtId="0" fontId="80" fillId="55" borderId="1" xfId="9" applyFont="1" applyFill="1" applyBorder="1" applyAlignment="1">
      <alignment horizontal="center" vertical="center" wrapText="1"/>
    </xf>
    <xf numFmtId="0" fontId="80" fillId="55" borderId="28" xfId="9" applyFont="1" applyFill="1" applyBorder="1" applyAlignment="1">
      <alignment horizontal="center" vertical="center" wrapText="1"/>
    </xf>
    <xf numFmtId="0" fontId="11" fillId="55" borderId="31" xfId="8" applyFont="1" applyFill="1" applyBorder="1" applyAlignment="1">
      <alignment horizontal="center" vertical="center" wrapText="1"/>
    </xf>
    <xf numFmtId="0" fontId="11" fillId="55" borderId="46" xfId="501" applyFont="1" applyFill="1" applyBorder="1" applyAlignment="1">
      <alignment horizontal="left" vertical="center" wrapText="1"/>
    </xf>
    <xf numFmtId="0" fontId="11" fillId="55" borderId="46" xfId="501" applyFont="1" applyFill="1" applyBorder="1" applyAlignment="1">
      <alignment horizontal="center" vertical="center" wrapText="1"/>
    </xf>
    <xf numFmtId="167" fontId="11" fillId="55" borderId="46" xfId="488" applyNumberFormat="1" applyFont="1" applyFill="1" applyBorder="1" applyAlignment="1">
      <alignment horizontal="center" vertical="center" wrapText="1"/>
    </xf>
    <xf numFmtId="0" fontId="11" fillId="0" borderId="0" xfId="8" applyFont="1" applyAlignment="1">
      <alignment vertical="center" wrapText="1"/>
    </xf>
    <xf numFmtId="0" fontId="11" fillId="0" borderId="0" xfId="8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78" fillId="0" borderId="0" xfId="0" applyFont="1" applyAlignment="1">
      <alignment horizontal="center" vertical="center" wrapText="1"/>
    </xf>
    <xf numFmtId="0" fontId="78" fillId="0" borderId="0" xfId="0" applyFont="1" applyAlignment="1">
      <alignment vertical="center" wrapText="1"/>
    </xf>
    <xf numFmtId="0" fontId="78" fillId="0" borderId="0" xfId="67" applyFont="1" applyAlignment="1">
      <alignment horizontal="center" vertical="center" wrapText="1"/>
    </xf>
    <xf numFmtId="0" fontId="78" fillId="0" borderId="0" xfId="67" applyFont="1" applyAlignment="1">
      <alignment horizontal="left" vertical="center" wrapText="1"/>
    </xf>
    <xf numFmtId="167" fontId="78" fillId="0" borderId="0" xfId="7" applyNumberFormat="1" applyFont="1" applyFill="1" applyBorder="1" applyAlignment="1">
      <alignment horizontal="right" vertical="center" wrapText="1"/>
    </xf>
    <xf numFmtId="0" fontId="78" fillId="0" borderId="51" xfId="67" applyFont="1" applyBorder="1" applyAlignment="1">
      <alignment horizontal="center" vertical="center" wrapText="1"/>
    </xf>
    <xf numFmtId="0" fontId="78" fillId="0" borderId="51" xfId="67" applyFont="1" applyBorder="1" applyAlignment="1">
      <alignment horizontal="left" vertical="center" wrapText="1"/>
    </xf>
    <xf numFmtId="167" fontId="78" fillId="0" borderId="51" xfId="7" applyNumberFormat="1" applyFont="1" applyFill="1" applyBorder="1" applyAlignment="1">
      <alignment horizontal="right" vertical="center" wrapText="1"/>
    </xf>
    <xf numFmtId="0" fontId="78" fillId="55" borderId="51" xfId="8" applyFont="1" applyFill="1" applyBorder="1" applyAlignment="1">
      <alignment horizontal="center" vertical="center" wrapText="1"/>
    </xf>
    <xf numFmtId="0" fontId="78" fillId="55" borderId="51" xfId="454" applyFont="1" applyFill="1" applyBorder="1">
      <alignment horizontal="left" vertical="top" wrapText="1"/>
    </xf>
    <xf numFmtId="167" fontId="78" fillId="55" borderId="51" xfId="7" applyNumberFormat="1" applyFont="1" applyFill="1" applyBorder="1" applyAlignment="1">
      <alignment horizontal="right" vertical="center" wrapText="1"/>
    </xf>
    <xf numFmtId="165" fontId="78" fillId="55" borderId="51" xfId="6" applyFont="1" applyFill="1" applyBorder="1" applyAlignment="1">
      <alignment horizontal="right" vertical="center"/>
    </xf>
    <xf numFmtId="0" fontId="11" fillId="55" borderId="51" xfId="67" applyFont="1" applyFill="1" applyBorder="1" applyAlignment="1">
      <alignment horizontal="center" vertical="center" wrapText="1"/>
    </xf>
    <xf numFmtId="171" fontId="11" fillId="55" borderId="51" xfId="67" applyNumberFormat="1" applyFont="1" applyFill="1" applyBorder="1" applyAlignment="1">
      <alignment horizontal="center" vertical="center" wrapText="1"/>
    </xf>
    <xf numFmtId="0" fontId="78" fillId="0" borderId="40" xfId="454" applyFont="1" applyBorder="1" applyAlignment="1">
      <alignment horizontal="left" vertical="center" wrapText="1"/>
    </xf>
    <xf numFmtId="0" fontId="11" fillId="55" borderId="28" xfId="8" applyFont="1" applyFill="1" applyBorder="1" applyAlignment="1">
      <alignment horizontal="left" vertical="top" wrapText="1" indent="2"/>
    </xf>
    <xf numFmtId="171" fontId="11" fillId="0" borderId="28" xfId="0" applyNumberFormat="1" applyFont="1" applyBorder="1" applyAlignment="1">
      <alignment horizontal="center" vertical="center" wrapText="1"/>
    </xf>
    <xf numFmtId="49" fontId="78" fillId="0" borderId="28" xfId="0" applyNumberFormat="1" applyFont="1" applyBorder="1" applyAlignment="1">
      <alignment horizontal="center" vertical="center" textRotation="90" wrapText="1"/>
    </xf>
    <xf numFmtId="0" fontId="78" fillId="0" borderId="28" xfId="0" applyFont="1" applyBorder="1" applyAlignment="1">
      <alignment horizontal="center" vertical="center" wrapText="1"/>
    </xf>
    <xf numFmtId="167" fontId="78" fillId="0" borderId="28" xfId="7" applyNumberFormat="1" applyFont="1" applyFill="1" applyBorder="1" applyAlignment="1">
      <alignment horizontal="right" vertical="center" wrapText="1"/>
    </xf>
    <xf numFmtId="0" fontId="80" fillId="0" borderId="51" xfId="67" applyFont="1" applyBorder="1" applyAlignment="1">
      <alignment horizontal="center" vertical="center" wrapText="1"/>
    </xf>
    <xf numFmtId="0" fontId="11" fillId="55" borderId="28" xfId="9" applyFont="1" applyFill="1" applyBorder="1" applyAlignment="1">
      <alignment horizontal="left" vertical="top" wrapText="1"/>
    </xf>
    <xf numFmtId="0" fontId="83" fillId="0" borderId="30" xfId="0" applyFont="1" applyBorder="1" applyAlignment="1">
      <alignment vertical="center" wrapText="1"/>
    </xf>
    <xf numFmtId="0" fontId="11" fillId="0" borderId="29" xfId="0" applyFont="1" applyBorder="1"/>
    <xf numFmtId="0" fontId="11" fillId="55" borderId="30" xfId="8" applyFont="1" applyFill="1" applyBorder="1" applyAlignment="1">
      <alignment horizontal="left" vertical="center" wrapText="1"/>
    </xf>
    <xf numFmtId="0" fontId="11" fillId="55" borderId="29" xfId="0" applyFont="1" applyFill="1" applyBorder="1"/>
    <xf numFmtId="0" fontId="11" fillId="55" borderId="30" xfId="454" applyFont="1" applyFill="1" applyBorder="1">
      <alignment horizontal="left" vertical="top" wrapText="1"/>
    </xf>
    <xf numFmtId="0" fontId="76" fillId="55" borderId="30" xfId="454" applyFont="1" applyFill="1" applyBorder="1">
      <alignment horizontal="left" vertical="top" wrapText="1"/>
    </xf>
    <xf numFmtId="0" fontId="77" fillId="0" borderId="51" xfId="0" applyFont="1" applyBorder="1" applyAlignment="1">
      <alignment vertical="top" wrapText="1"/>
    </xf>
    <xf numFmtId="0" fontId="83" fillId="0" borderId="31" xfId="0" applyFont="1" applyBorder="1" applyAlignment="1">
      <alignment vertical="top" wrapText="1"/>
    </xf>
    <xf numFmtId="0" fontId="77" fillId="0" borderId="31" xfId="0" applyFont="1" applyBorder="1" applyAlignment="1">
      <alignment vertical="top" wrapText="1"/>
    </xf>
    <xf numFmtId="0" fontId="83" fillId="0" borderId="51" xfId="0" applyFont="1" applyBorder="1" applyAlignment="1">
      <alignment vertical="top" wrapText="1"/>
    </xf>
    <xf numFmtId="49" fontId="11" fillId="58" borderId="40" xfId="0" applyNumberFormat="1" applyFont="1" applyFill="1" applyBorder="1" applyAlignment="1">
      <alignment vertical="top" wrapText="1"/>
    </xf>
    <xf numFmtId="0" fontId="11" fillId="58" borderId="40" xfId="0" applyFont="1" applyFill="1" applyBorder="1" applyAlignment="1">
      <alignment vertical="top" wrapText="1"/>
    </xf>
    <xf numFmtId="49" fontId="78" fillId="0" borderId="28" xfId="9" applyNumberFormat="1" applyFont="1" applyBorder="1" applyAlignment="1">
      <alignment horizontal="center" vertical="center" textRotation="90" wrapText="1"/>
    </xf>
    <xf numFmtId="0" fontId="78" fillId="0" borderId="28" xfId="9" applyFont="1" applyBorder="1" applyAlignment="1">
      <alignment horizontal="center" vertical="center" wrapText="1"/>
    </xf>
    <xf numFmtId="173" fontId="78" fillId="0" borderId="28" xfId="9" applyNumberFormat="1" applyFont="1" applyBorder="1" applyAlignment="1">
      <alignment horizontal="center" vertical="center" wrapText="1"/>
    </xf>
    <xf numFmtId="0" fontId="78" fillId="0" borderId="0" xfId="9" applyFont="1" applyAlignment="1">
      <alignment horizontal="center" vertical="center" wrapText="1"/>
    </xf>
    <xf numFmtId="0" fontId="78" fillId="0" borderId="46" xfId="501" applyFont="1" applyBorder="1" applyAlignment="1">
      <alignment horizontal="center" vertical="center" wrapText="1"/>
    </xf>
    <xf numFmtId="0" fontId="80" fillId="0" borderId="46" xfId="501" applyFont="1" applyBorder="1" applyAlignment="1">
      <alignment horizontal="center" vertical="center" wrapText="1"/>
    </xf>
    <xf numFmtId="0" fontId="101" fillId="0" borderId="46" xfId="501" applyFont="1" applyBorder="1" applyAlignment="1">
      <alignment horizontal="center" vertical="center" wrapText="1"/>
    </xf>
    <xf numFmtId="167" fontId="101" fillId="0" borderId="46" xfId="488" applyNumberFormat="1" applyFont="1" applyFill="1" applyBorder="1" applyAlignment="1">
      <alignment horizontal="center" vertical="center" wrapText="1"/>
    </xf>
    <xf numFmtId="0" fontId="102" fillId="0" borderId="0" xfId="0" applyFont="1"/>
    <xf numFmtId="0" fontId="78" fillId="0" borderId="0" xfId="9" applyFont="1" applyAlignment="1">
      <alignment vertical="center" wrapText="1"/>
    </xf>
    <xf numFmtId="0" fontId="11" fillId="0" borderId="46" xfId="501" applyFont="1" applyBorder="1" applyAlignment="1">
      <alignment horizontal="center" vertical="center" wrapText="1"/>
    </xf>
    <xf numFmtId="0" fontId="11" fillId="0" borderId="46" xfId="501" applyFont="1" applyBorder="1" applyAlignment="1">
      <alignment horizontal="left" vertical="center" wrapText="1"/>
    </xf>
    <xf numFmtId="167" fontId="11" fillId="0" borderId="46" xfId="488" applyNumberFormat="1" applyFont="1" applyFill="1" applyBorder="1" applyAlignment="1">
      <alignment vertical="center" wrapText="1"/>
    </xf>
    <xf numFmtId="167" fontId="11" fillId="0" borderId="51" xfId="0" applyNumberFormat="1" applyFont="1" applyBorder="1" applyAlignment="1">
      <alignment horizontal="center" vertical="center" wrapText="1"/>
    </xf>
    <xf numFmtId="0" fontId="11" fillId="0" borderId="0" xfId="9" applyFont="1" applyAlignment="1">
      <alignment horizontal="center" wrapText="1"/>
    </xf>
    <xf numFmtId="0" fontId="11" fillId="0" borderId="0" xfId="9" applyFont="1" applyAlignment="1">
      <alignment vertical="center" wrapText="1"/>
    </xf>
    <xf numFmtId="0" fontId="97" fillId="0" borderId="0" xfId="0" applyFont="1" applyAlignment="1">
      <alignment vertical="center"/>
    </xf>
    <xf numFmtId="0" fontId="85" fillId="0" borderId="40" xfId="0" applyFont="1" applyBorder="1" applyAlignment="1">
      <alignment horizontal="left" vertical="top" wrapText="1"/>
    </xf>
    <xf numFmtId="0" fontId="102" fillId="0" borderId="0" xfId="0" applyFont="1" applyAlignment="1">
      <alignment horizontal="left" vertical="top" wrapText="1"/>
    </xf>
    <xf numFmtId="0" fontId="77" fillId="0" borderId="40" xfId="0" applyFont="1" applyBorder="1" applyAlignment="1">
      <alignment horizontal="center" vertical="center" wrapText="1"/>
    </xf>
    <xf numFmtId="0" fontId="77" fillId="0" borderId="0" xfId="0" applyFont="1" applyAlignment="1">
      <alignment horizontal="left" vertical="center"/>
    </xf>
    <xf numFmtId="0" fontId="77" fillId="0" borderId="0" xfId="0" applyFont="1" applyAlignment="1">
      <alignment horizontal="center"/>
    </xf>
    <xf numFmtId="0" fontId="11" fillId="0" borderId="40" xfId="0" applyFont="1" applyBorder="1" applyAlignment="1">
      <alignment horizontal="center"/>
    </xf>
    <xf numFmtId="0" fontId="11" fillId="55" borderId="40" xfId="0" applyFont="1" applyFill="1" applyBorder="1" applyAlignment="1">
      <alignment horizontal="center" vertical="top"/>
    </xf>
    <xf numFmtId="0" fontId="77" fillId="0" borderId="0" xfId="0" applyFont="1" applyAlignment="1">
      <alignment horizontal="right"/>
    </xf>
    <xf numFmtId="0" fontId="78" fillId="0" borderId="0" xfId="0" applyFont="1" applyAlignment="1">
      <alignment horizontal="center" vertical="center" wrapText="1"/>
    </xf>
    <xf numFmtId="0" fontId="77" fillId="0" borderId="3" xfId="0" applyFont="1" applyBorder="1" applyAlignment="1">
      <alignment horizontal="center" vertical="top" wrapText="1"/>
    </xf>
    <xf numFmtId="0" fontId="77" fillId="0" borderId="37" xfId="0" applyFont="1" applyBorder="1" applyAlignment="1">
      <alignment horizontal="center" vertical="top" wrapText="1"/>
    </xf>
    <xf numFmtId="0" fontId="77" fillId="0" borderId="28" xfId="0" applyFont="1" applyBorder="1" applyAlignment="1">
      <alignment horizontal="center" vertical="center" wrapText="1"/>
    </xf>
    <xf numFmtId="0" fontId="77" fillId="0" borderId="41" xfId="0" applyFont="1" applyBorder="1" applyAlignment="1">
      <alignment horizontal="center" vertical="center" wrapText="1"/>
    </xf>
    <xf numFmtId="0" fontId="77" fillId="0" borderId="36" xfId="0" applyFont="1" applyBorder="1" applyAlignment="1">
      <alignment horizontal="center" vertical="center" wrapText="1"/>
    </xf>
    <xf numFmtId="0" fontId="77" fillId="0" borderId="37" xfId="0" applyFont="1" applyBorder="1" applyAlignment="1">
      <alignment horizontal="center" vertical="center" wrapText="1"/>
    </xf>
    <xf numFmtId="0" fontId="77" fillId="0" borderId="28" xfId="0" applyFont="1" applyBorder="1" applyAlignment="1">
      <alignment horizontal="center" vertical="top" wrapText="1"/>
    </xf>
    <xf numFmtId="0" fontId="77" fillId="0" borderId="38" xfId="0" applyFont="1" applyBorder="1" applyAlignment="1">
      <alignment horizontal="center" vertical="top" wrapText="1"/>
    </xf>
    <xf numFmtId="0" fontId="77" fillId="0" borderId="2" xfId="0" applyFont="1" applyBorder="1" applyAlignment="1">
      <alignment horizontal="center" vertical="top" wrapText="1"/>
    </xf>
    <xf numFmtId="0" fontId="77" fillId="0" borderId="8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77" fillId="0" borderId="6" xfId="0" applyFont="1" applyBorder="1" applyAlignment="1">
      <alignment horizontal="center" vertical="top" wrapText="1"/>
    </xf>
    <xf numFmtId="0" fontId="83" fillId="0" borderId="0" xfId="0" applyFont="1" applyAlignment="1">
      <alignment horizontal="center" wrapText="1"/>
    </xf>
    <xf numFmtId="0" fontId="11" fillId="55" borderId="31" xfId="8" applyFont="1" applyFill="1" applyBorder="1" applyAlignment="1">
      <alignment horizontal="center" vertical="center" wrapText="1"/>
    </xf>
    <xf numFmtId="0" fontId="11" fillId="55" borderId="29" xfId="8" applyFont="1" applyFill="1" applyBorder="1" applyAlignment="1">
      <alignment horizontal="center" vertical="center" wrapText="1"/>
    </xf>
    <xf numFmtId="0" fontId="11" fillId="55" borderId="30" xfId="8" applyFont="1" applyFill="1" applyBorder="1" applyAlignment="1">
      <alignment horizontal="center" vertical="center" wrapText="1"/>
    </xf>
    <xf numFmtId="0" fontId="81" fillId="0" borderId="36" xfId="0" applyFont="1" applyBorder="1" applyAlignment="1">
      <alignment horizontal="center" vertical="center" wrapText="1"/>
    </xf>
    <xf numFmtId="0" fontId="81" fillId="0" borderId="37" xfId="0" applyFont="1" applyBorder="1" applyAlignment="1">
      <alignment horizontal="center" vertical="center" wrapText="1"/>
    </xf>
    <xf numFmtId="0" fontId="11" fillId="55" borderId="0" xfId="8" applyFont="1" applyFill="1" applyAlignment="1">
      <alignment horizontal="center" vertical="center" wrapText="1"/>
    </xf>
    <xf numFmtId="0" fontId="11" fillId="55" borderId="0" xfId="8" applyFont="1" applyFill="1" applyAlignment="1">
      <alignment horizontal="left" vertical="center" wrapText="1"/>
    </xf>
    <xf numFmtId="0" fontId="11" fillId="55" borderId="6" xfId="8" applyFont="1" applyFill="1" applyBorder="1" applyAlignment="1">
      <alignment horizontal="center" vertical="center" wrapText="1"/>
    </xf>
    <xf numFmtId="0" fontId="11" fillId="55" borderId="8" xfId="8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55" borderId="0" xfId="9" applyFont="1" applyFill="1" applyAlignment="1">
      <alignment horizontal="center" wrapText="1"/>
    </xf>
    <xf numFmtId="0" fontId="11" fillId="55" borderId="9" xfId="8" applyFont="1" applyFill="1" applyBorder="1" applyAlignment="1">
      <alignment horizontal="right"/>
    </xf>
    <xf numFmtId="49" fontId="11" fillId="55" borderId="31" xfId="0" applyNumberFormat="1" applyFont="1" applyFill="1" applyBorder="1" applyAlignment="1">
      <alignment horizontal="center" vertical="center" wrapText="1"/>
    </xf>
    <xf numFmtId="49" fontId="11" fillId="55" borderId="4" xfId="0" applyNumberFormat="1" applyFont="1" applyFill="1" applyBorder="1" applyAlignment="1">
      <alignment horizontal="center" vertical="center" wrapText="1"/>
    </xf>
    <xf numFmtId="0" fontId="11" fillId="55" borderId="6" xfId="0" applyFont="1" applyFill="1" applyBorder="1" applyAlignment="1">
      <alignment horizontal="center" vertical="center" wrapText="1"/>
    </xf>
    <xf numFmtId="0" fontId="11" fillId="55" borderId="8" xfId="0" applyFont="1" applyFill="1" applyBorder="1" applyAlignment="1">
      <alignment horizontal="center" vertical="center" wrapText="1"/>
    </xf>
    <xf numFmtId="171" fontId="11" fillId="55" borderId="6" xfId="0" applyNumberFormat="1" applyFont="1" applyFill="1" applyBorder="1" applyAlignment="1">
      <alignment horizontal="center" vertical="center" wrapText="1"/>
    </xf>
    <xf numFmtId="171" fontId="11" fillId="55" borderId="8" xfId="0" applyNumberFormat="1" applyFont="1" applyFill="1" applyBorder="1" applyAlignment="1">
      <alignment horizontal="center" vertical="center" wrapText="1"/>
    </xf>
    <xf numFmtId="171" fontId="11" fillId="55" borderId="3" xfId="0" applyNumberFormat="1" applyFont="1" applyFill="1" applyBorder="1" applyAlignment="1">
      <alignment horizontal="center" vertical="center" wrapText="1"/>
    </xf>
    <xf numFmtId="171" fontId="11" fillId="55" borderId="5" xfId="0" applyNumberFormat="1" applyFont="1" applyFill="1" applyBorder="1" applyAlignment="1">
      <alignment horizontal="center" vertical="center" wrapText="1"/>
    </xf>
    <xf numFmtId="171" fontId="11" fillId="55" borderId="4" xfId="0" applyNumberFormat="1" applyFont="1" applyFill="1" applyBorder="1" applyAlignment="1">
      <alignment horizontal="center" vertical="center" wrapText="1"/>
    </xf>
    <xf numFmtId="0" fontId="11" fillId="55" borderId="0" xfId="8" applyFont="1" applyFill="1" applyAlignment="1">
      <alignment horizontal="right" vertical="center" wrapText="1"/>
    </xf>
    <xf numFmtId="166" fontId="11" fillId="55" borderId="0" xfId="0" applyNumberFormat="1" applyFont="1" applyFill="1" applyAlignment="1">
      <alignment horizontal="center" vertical="center" wrapText="1"/>
    </xf>
    <xf numFmtId="171" fontId="11" fillId="55" borderId="9" xfId="0" applyNumberFormat="1" applyFont="1" applyFill="1" applyBorder="1" applyAlignment="1">
      <alignment horizontal="right" vertical="center" wrapText="1"/>
    </xf>
    <xf numFmtId="49" fontId="11" fillId="55" borderId="28" xfId="9" applyNumberFormat="1" applyFont="1" applyFill="1" applyBorder="1" applyAlignment="1">
      <alignment horizontal="center" vertical="center" wrapText="1"/>
    </xf>
    <xf numFmtId="0" fontId="11" fillId="55" borderId="6" xfId="9" applyFont="1" applyFill="1" applyBorder="1" applyAlignment="1">
      <alignment horizontal="center" vertical="center" wrapText="1"/>
    </xf>
    <xf numFmtId="0" fontId="11" fillId="55" borderId="8" xfId="9" applyFont="1" applyFill="1" applyBorder="1" applyAlignment="1">
      <alignment horizontal="center" vertical="center" wrapText="1"/>
    </xf>
    <xf numFmtId="0" fontId="11" fillId="55" borderId="36" xfId="8" applyFont="1" applyFill="1" applyBorder="1" applyAlignment="1">
      <alignment horizontal="center" vertical="center" wrapText="1"/>
    </xf>
    <xf numFmtId="0" fontId="11" fillId="55" borderId="37" xfId="8" applyFont="1" applyFill="1" applyBorder="1" applyAlignment="1">
      <alignment horizontal="center" vertical="center" wrapText="1"/>
    </xf>
    <xf numFmtId="0" fontId="79" fillId="0" borderId="0" xfId="0" applyFont="1" applyAlignment="1">
      <alignment horizontal="left" wrapText="1"/>
    </xf>
    <xf numFmtId="0" fontId="12" fillId="0" borderId="40" xfId="0" applyFont="1" applyBorder="1" applyAlignment="1">
      <alignment horizontal="center" vertical="top" wrapText="1"/>
    </xf>
    <xf numFmtId="0" fontId="11" fillId="0" borderId="40" xfId="56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top" wrapText="1"/>
    </xf>
    <xf numFmtId="0" fontId="76" fillId="55" borderId="3" xfId="0" applyFont="1" applyFill="1" applyBorder="1" applyAlignment="1">
      <alignment horizontal="left" vertical="center" wrapText="1"/>
    </xf>
    <xf numFmtId="0" fontId="76" fillId="55" borderId="37" xfId="0" applyFont="1" applyFill="1" applyBorder="1" applyAlignment="1">
      <alignment horizontal="left" vertical="center" wrapText="1"/>
    </xf>
    <xf numFmtId="0" fontId="11" fillId="55" borderId="3" xfId="0" applyFont="1" applyFill="1" applyBorder="1" applyAlignment="1">
      <alignment horizontal="left" vertical="center" wrapText="1"/>
    </xf>
    <xf numFmtId="0" fontId="11" fillId="55" borderId="37" xfId="0" applyFont="1" applyFill="1" applyBorder="1" applyAlignment="1">
      <alignment horizontal="left" vertical="center" wrapText="1"/>
    </xf>
    <xf numFmtId="0" fontId="76" fillId="55" borderId="41" xfId="0" applyFont="1" applyFill="1" applyBorder="1" applyAlignment="1">
      <alignment horizontal="left" vertical="center" wrapText="1"/>
    </xf>
    <xf numFmtId="0" fontId="77" fillId="0" borderId="41" xfId="0" applyFont="1" applyBorder="1" applyAlignment="1">
      <alignment horizontal="center" wrapText="1"/>
    </xf>
    <xf numFmtId="0" fontId="77" fillId="0" borderId="36" xfId="0" applyFont="1" applyBorder="1" applyAlignment="1">
      <alignment horizontal="center" wrapText="1"/>
    </xf>
    <xf numFmtId="0" fontId="77" fillId="0" borderId="37" xfId="0" applyFont="1" applyBorder="1" applyAlignment="1">
      <alignment horizontal="center" wrapText="1"/>
    </xf>
    <xf numFmtId="0" fontId="11" fillId="55" borderId="28" xfId="0" applyFont="1" applyFill="1" applyBorder="1" applyAlignment="1">
      <alignment horizontal="center" vertical="center" wrapText="1"/>
    </xf>
    <xf numFmtId="0" fontId="77" fillId="0" borderId="31" xfId="0" applyFont="1" applyBorder="1" applyAlignment="1">
      <alignment horizontal="center" vertical="center" wrapText="1"/>
    </xf>
    <xf numFmtId="0" fontId="77" fillId="0" borderId="29" xfId="0" applyFont="1" applyBorder="1" applyAlignment="1">
      <alignment horizontal="center" vertical="center" wrapText="1"/>
    </xf>
    <xf numFmtId="0" fontId="77" fillId="0" borderId="30" xfId="0" applyFont="1" applyBorder="1" applyAlignment="1">
      <alignment horizontal="center" vertical="center" wrapText="1"/>
    </xf>
    <xf numFmtId="0" fontId="83" fillId="55" borderId="0" xfId="0" applyFont="1" applyFill="1" applyAlignment="1">
      <alignment horizontal="center" vertical="top" wrapText="1"/>
    </xf>
    <xf numFmtId="0" fontId="83" fillId="55" borderId="0" xfId="0" applyFont="1" applyFill="1" applyAlignment="1">
      <alignment horizontal="center"/>
    </xf>
    <xf numFmtId="0" fontId="77" fillId="0" borderId="31" xfId="0" applyFont="1" applyBorder="1" applyAlignment="1">
      <alignment horizontal="center" vertical="top" wrapText="1"/>
    </xf>
    <xf numFmtId="0" fontId="77" fillId="0" borderId="29" xfId="0" applyFont="1" applyBorder="1" applyAlignment="1">
      <alignment horizontal="center" vertical="top" wrapText="1"/>
    </xf>
    <xf numFmtId="0" fontId="77" fillId="0" borderId="30" xfId="0" applyFont="1" applyBorder="1" applyAlignment="1">
      <alignment horizontal="center" vertical="top" wrapText="1"/>
    </xf>
    <xf numFmtId="0" fontId="78" fillId="55" borderId="0" xfId="0" applyFont="1" applyFill="1" applyAlignment="1">
      <alignment horizontal="left"/>
    </xf>
    <xf numFmtId="0" fontId="83" fillId="55" borderId="0" xfId="0" applyFont="1" applyFill="1" applyAlignment="1">
      <alignment horizontal="left" vertical="top" wrapText="1"/>
    </xf>
    <xf numFmtId="0" fontId="11" fillId="55" borderId="40" xfId="0" applyFont="1" applyFill="1" applyBorder="1" applyAlignment="1">
      <alignment horizontal="left" vertical="center" wrapText="1"/>
    </xf>
    <xf numFmtId="0" fontId="85" fillId="0" borderId="0" xfId="0" applyFont="1" applyAlignment="1">
      <alignment horizontal="center" vertical="top"/>
    </xf>
    <xf numFmtId="0" fontId="11" fillId="55" borderId="40" xfId="0" applyFont="1" applyFill="1" applyBorder="1" applyAlignment="1">
      <alignment horizontal="center" vertical="center" wrapText="1"/>
    </xf>
    <xf numFmtId="0" fontId="11" fillId="0" borderId="41" xfId="0" applyFont="1" applyBorder="1" applyAlignment="1">
      <alignment horizontal="left" wrapText="1"/>
    </xf>
    <xf numFmtId="0" fontId="11" fillId="0" borderId="36" xfId="0" applyFont="1" applyBorder="1" applyAlignment="1">
      <alignment horizontal="left" wrapText="1"/>
    </xf>
    <xf numFmtId="0" fontId="11" fillId="0" borderId="37" xfId="0" applyFont="1" applyBorder="1" applyAlignment="1">
      <alignment horizontal="left" wrapText="1"/>
    </xf>
    <xf numFmtId="0" fontId="11" fillId="55" borderId="31" xfId="0" applyFont="1" applyFill="1" applyBorder="1" applyAlignment="1">
      <alignment horizontal="left" wrapText="1"/>
    </xf>
    <xf numFmtId="0" fontId="11" fillId="55" borderId="29" xfId="0" applyFont="1" applyFill="1" applyBorder="1" applyAlignment="1">
      <alignment horizontal="left" wrapText="1"/>
    </xf>
    <xf numFmtId="0" fontId="11" fillId="55" borderId="30" xfId="0" applyFont="1" applyFill="1" applyBorder="1" applyAlignment="1">
      <alignment horizontal="left" wrapText="1"/>
    </xf>
    <xf numFmtId="0" fontId="11" fillId="0" borderId="40" xfId="0" applyFont="1" applyBorder="1" applyAlignment="1">
      <alignment horizontal="left" wrapText="1"/>
    </xf>
    <xf numFmtId="0" fontId="11" fillId="0" borderId="31" xfId="0" applyFont="1" applyBorder="1" applyAlignment="1">
      <alignment horizontal="left" wrapText="1"/>
    </xf>
    <xf numFmtId="0" fontId="11" fillId="0" borderId="29" xfId="0" applyFont="1" applyBorder="1" applyAlignment="1">
      <alignment horizontal="left" wrapText="1"/>
    </xf>
    <xf numFmtId="0" fontId="11" fillId="0" borderId="30" xfId="0" applyFont="1" applyBorder="1" applyAlignment="1">
      <alignment horizontal="left" wrapText="1"/>
    </xf>
    <xf numFmtId="0" fontId="11" fillId="0" borderId="28" xfId="0" applyFont="1" applyBorder="1" applyAlignment="1">
      <alignment horizontal="left" wrapText="1"/>
    </xf>
    <xf numFmtId="0" fontId="11" fillId="0" borderId="40" xfId="454" applyFont="1" applyBorder="1" applyAlignment="1">
      <alignment horizontal="center" vertical="top" wrapText="1"/>
    </xf>
    <xf numFmtId="0" fontId="11" fillId="55" borderId="40" xfId="0" applyFont="1" applyFill="1" applyBorder="1" applyAlignment="1">
      <alignment horizontal="left" wrapText="1"/>
    </xf>
    <xf numFmtId="0" fontId="11" fillId="55" borderId="41" xfId="0" applyFont="1" applyFill="1" applyBorder="1" applyAlignment="1">
      <alignment horizontal="center" vertical="center" wrapText="1"/>
    </xf>
    <xf numFmtId="0" fontId="11" fillId="55" borderId="36" xfId="0" applyFont="1" applyFill="1" applyBorder="1" applyAlignment="1">
      <alignment horizontal="center" vertical="center" wrapText="1"/>
    </xf>
    <xf numFmtId="0" fontId="11" fillId="55" borderId="37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55" borderId="31" xfId="0" applyFont="1" applyFill="1" applyBorder="1" applyAlignment="1">
      <alignment horizontal="center" vertical="center" wrapText="1"/>
    </xf>
    <xf numFmtId="0" fontId="11" fillId="55" borderId="5" xfId="0" applyFont="1" applyFill="1" applyBorder="1" applyAlignment="1">
      <alignment horizontal="center" vertical="center" wrapText="1"/>
    </xf>
    <xf numFmtId="0" fontId="11" fillId="55" borderId="4" xfId="0" applyFont="1" applyFill="1" applyBorder="1" applyAlignment="1">
      <alignment horizontal="center" vertical="center" wrapText="1"/>
    </xf>
    <xf numFmtId="0" fontId="11" fillId="56" borderId="28" xfId="0" applyFont="1" applyFill="1" applyBorder="1" applyAlignment="1">
      <alignment horizontal="center" vertical="center" wrapText="1"/>
    </xf>
    <xf numFmtId="0" fontId="11" fillId="55" borderId="0" xfId="9" applyFont="1" applyFill="1" applyAlignment="1">
      <alignment horizontal="right" vertical="top" wrapText="1"/>
    </xf>
    <xf numFmtId="0" fontId="11" fillId="55" borderId="0" xfId="9" applyFont="1" applyFill="1" applyAlignment="1">
      <alignment horizontal="center" vertical="top" wrapText="1"/>
    </xf>
    <xf numFmtId="0" fontId="11" fillId="56" borderId="31" xfId="0" applyFont="1" applyFill="1" applyBorder="1" applyAlignment="1">
      <alignment horizontal="center" wrapText="1"/>
    </xf>
    <xf numFmtId="0" fontId="11" fillId="56" borderId="5" xfId="0" applyFont="1" applyFill="1" applyBorder="1" applyAlignment="1">
      <alignment horizontal="center" wrapText="1"/>
    </xf>
    <xf numFmtId="0" fontId="11" fillId="56" borderId="4" xfId="0" applyFont="1" applyFill="1" applyBorder="1" applyAlignment="1">
      <alignment horizontal="center" wrapText="1"/>
    </xf>
    <xf numFmtId="0" fontId="11" fillId="0" borderId="28" xfId="0" applyFont="1" applyBorder="1" applyAlignment="1">
      <alignment vertical="center" wrapText="1"/>
    </xf>
    <xf numFmtId="0" fontId="78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41" xfId="454" applyFont="1" applyBorder="1" applyAlignment="1">
      <alignment horizontal="center" vertical="top" wrapText="1"/>
    </xf>
    <xf numFmtId="0" fontId="11" fillId="0" borderId="36" xfId="454" applyFont="1" applyBorder="1" applyAlignment="1">
      <alignment horizontal="center" vertical="top" wrapText="1"/>
    </xf>
    <xf numFmtId="0" fontId="11" fillId="0" borderId="37" xfId="454" applyFont="1" applyBorder="1" applyAlignment="1">
      <alignment horizontal="center" vertical="top" wrapText="1"/>
    </xf>
  </cellXfs>
  <cellStyles count="911">
    <cellStyle name="_artabyuje" xfId="140"/>
    <cellStyle name="_artabyuje_3.Havelvacner_N1_12 23.01.2018" xfId="141"/>
    <cellStyle name="20% - Accent1" xfId="437" builtinId="30" customBuiltin="1"/>
    <cellStyle name="20% - Accent1 2" xfId="18"/>
    <cellStyle name="20% - Accent1 2 2" xfId="80"/>
    <cellStyle name="20% - Accent1 2 2 2" xfId="142"/>
    <cellStyle name="20% - Accent1 2 2 2 2" xfId="143"/>
    <cellStyle name="20% - Accent1 2 2 2 2 2" xfId="575"/>
    <cellStyle name="20% - Accent1 2 2 2 3" xfId="144"/>
    <cellStyle name="20% - Accent1 2 2 2 3 2" xfId="576"/>
    <cellStyle name="20% - Accent1 2 2 2 4" xfId="574"/>
    <cellStyle name="20% - Accent1 2 2 3" xfId="145"/>
    <cellStyle name="20% - Accent1 2 2 3 2" xfId="577"/>
    <cellStyle name="20% - Accent1 2 2 4" xfId="146"/>
    <cellStyle name="20% - Accent1 2 2 4 2" xfId="578"/>
    <cellStyle name="20% - Accent1 2 3" xfId="147"/>
    <cellStyle name="20% - Accent1 2 3 2" xfId="148"/>
    <cellStyle name="20% - Accent1 2 3 2 2" xfId="580"/>
    <cellStyle name="20% - Accent1 2 3 3" xfId="149"/>
    <cellStyle name="20% - Accent1 2 3 3 2" xfId="581"/>
    <cellStyle name="20% - Accent1 2 3 4" xfId="579"/>
    <cellStyle name="20% - Accent1 2 4" xfId="150"/>
    <cellStyle name="20% - Accent1 2 4 2" xfId="151"/>
    <cellStyle name="20% - Accent1 2 4 2 2" xfId="583"/>
    <cellStyle name="20% - Accent1 2 4 3" xfId="152"/>
    <cellStyle name="20% - Accent1 2 4 3 2" xfId="584"/>
    <cellStyle name="20% - Accent1 2 4 4" xfId="582"/>
    <cellStyle name="20% - Accent1 2 5" xfId="153"/>
    <cellStyle name="20% - Accent1 2 5 2" xfId="585"/>
    <cellStyle name="20% - Accent1 2 6" xfId="154"/>
    <cellStyle name="20% - Accent1 2 6 2" xfId="586"/>
    <cellStyle name="20% - Accent1 2 7" xfId="460"/>
    <cellStyle name="20% - Accent1 2 7 2" xfId="813"/>
    <cellStyle name="20% - Accent1 2 8" xfId="549"/>
    <cellStyle name="20% - Accent1 2 8 2" xfId="891"/>
    <cellStyle name="20% - Accent1 3" xfId="381"/>
    <cellStyle name="20% - Accent1 3 2" xfId="786"/>
    <cellStyle name="20% - Accent1 4" xfId="523"/>
    <cellStyle name="20% - Accent1 4 2" xfId="865"/>
    <cellStyle name="20% - Accent1 5" xfId="536"/>
    <cellStyle name="20% - Accent1 5 2" xfId="878"/>
    <cellStyle name="20% - Accent1 6" xfId="798"/>
    <cellStyle name="20% - Accent2" xfId="440" builtinId="34" customBuiltin="1"/>
    <cellStyle name="20% - Accent2 2" xfId="19"/>
    <cellStyle name="20% - Accent2 2 2" xfId="81"/>
    <cellStyle name="20% - Accent2 2 2 2" xfId="155"/>
    <cellStyle name="20% - Accent2 2 2 2 2" xfId="156"/>
    <cellStyle name="20% - Accent2 2 2 2 2 2" xfId="588"/>
    <cellStyle name="20% - Accent2 2 2 2 3" xfId="157"/>
    <cellStyle name="20% - Accent2 2 2 2 3 2" xfId="589"/>
    <cellStyle name="20% - Accent2 2 2 2 4" xfId="587"/>
    <cellStyle name="20% - Accent2 2 2 3" xfId="158"/>
    <cellStyle name="20% - Accent2 2 2 3 2" xfId="590"/>
    <cellStyle name="20% - Accent2 2 2 4" xfId="159"/>
    <cellStyle name="20% - Accent2 2 2 4 2" xfId="591"/>
    <cellStyle name="20% - Accent2 2 3" xfId="160"/>
    <cellStyle name="20% - Accent2 2 3 2" xfId="161"/>
    <cellStyle name="20% - Accent2 2 3 2 2" xfId="593"/>
    <cellStyle name="20% - Accent2 2 3 3" xfId="162"/>
    <cellStyle name="20% - Accent2 2 3 3 2" xfId="594"/>
    <cellStyle name="20% - Accent2 2 3 4" xfId="592"/>
    <cellStyle name="20% - Accent2 2 4" xfId="163"/>
    <cellStyle name="20% - Accent2 2 4 2" xfId="164"/>
    <cellStyle name="20% - Accent2 2 4 2 2" xfId="596"/>
    <cellStyle name="20% - Accent2 2 4 3" xfId="165"/>
    <cellStyle name="20% - Accent2 2 4 3 2" xfId="597"/>
    <cellStyle name="20% - Accent2 2 4 4" xfId="595"/>
    <cellStyle name="20% - Accent2 2 5" xfId="166"/>
    <cellStyle name="20% - Accent2 2 5 2" xfId="598"/>
    <cellStyle name="20% - Accent2 2 6" xfId="167"/>
    <cellStyle name="20% - Accent2 2 6 2" xfId="599"/>
    <cellStyle name="20% - Accent2 2 7" xfId="462"/>
    <cellStyle name="20% - Accent2 2 7 2" xfId="815"/>
    <cellStyle name="20% - Accent2 2 8" xfId="551"/>
    <cellStyle name="20% - Accent2 2 8 2" xfId="893"/>
    <cellStyle name="20% - Accent2 3" xfId="382"/>
    <cellStyle name="20% - Accent2 3 2" xfId="787"/>
    <cellStyle name="20% - Accent2 4" xfId="525"/>
    <cellStyle name="20% - Accent2 4 2" xfId="867"/>
    <cellStyle name="20% - Accent2 5" xfId="538"/>
    <cellStyle name="20% - Accent2 5 2" xfId="880"/>
    <cellStyle name="20% - Accent2 6" xfId="800"/>
    <cellStyle name="20% - Accent3" xfId="443" builtinId="38" customBuiltin="1"/>
    <cellStyle name="20% - Accent3 2" xfId="20"/>
    <cellStyle name="20% - Accent3 2 2" xfId="82"/>
    <cellStyle name="20% - Accent3 2 2 2" xfId="168"/>
    <cellStyle name="20% - Accent3 2 2 2 2" xfId="169"/>
    <cellStyle name="20% - Accent3 2 2 2 2 2" xfId="601"/>
    <cellStyle name="20% - Accent3 2 2 2 3" xfId="170"/>
    <cellStyle name="20% - Accent3 2 2 2 3 2" xfId="602"/>
    <cellStyle name="20% - Accent3 2 2 2 4" xfId="600"/>
    <cellStyle name="20% - Accent3 2 2 3" xfId="171"/>
    <cellStyle name="20% - Accent3 2 2 3 2" xfId="603"/>
    <cellStyle name="20% - Accent3 2 2 4" xfId="172"/>
    <cellStyle name="20% - Accent3 2 2 4 2" xfId="604"/>
    <cellStyle name="20% - Accent3 2 3" xfId="173"/>
    <cellStyle name="20% - Accent3 2 3 2" xfId="174"/>
    <cellStyle name="20% - Accent3 2 3 2 2" xfId="606"/>
    <cellStyle name="20% - Accent3 2 3 3" xfId="175"/>
    <cellStyle name="20% - Accent3 2 3 3 2" xfId="607"/>
    <cellStyle name="20% - Accent3 2 3 4" xfId="605"/>
    <cellStyle name="20% - Accent3 2 4" xfId="176"/>
    <cellStyle name="20% - Accent3 2 4 2" xfId="177"/>
    <cellStyle name="20% - Accent3 2 4 2 2" xfId="609"/>
    <cellStyle name="20% - Accent3 2 4 3" xfId="178"/>
    <cellStyle name="20% - Accent3 2 4 3 2" xfId="610"/>
    <cellStyle name="20% - Accent3 2 4 4" xfId="608"/>
    <cellStyle name="20% - Accent3 2 5" xfId="179"/>
    <cellStyle name="20% - Accent3 2 5 2" xfId="611"/>
    <cellStyle name="20% - Accent3 2 6" xfId="180"/>
    <cellStyle name="20% - Accent3 2 6 2" xfId="612"/>
    <cellStyle name="20% - Accent3 2 7" xfId="464"/>
    <cellStyle name="20% - Accent3 2 7 2" xfId="817"/>
    <cellStyle name="20% - Accent3 2 8" xfId="553"/>
    <cellStyle name="20% - Accent3 2 8 2" xfId="895"/>
    <cellStyle name="20% - Accent3 3" xfId="383"/>
    <cellStyle name="20% - Accent3 3 2" xfId="788"/>
    <cellStyle name="20% - Accent3 4" xfId="527"/>
    <cellStyle name="20% - Accent3 4 2" xfId="869"/>
    <cellStyle name="20% - Accent3 5" xfId="540"/>
    <cellStyle name="20% - Accent3 5 2" xfId="882"/>
    <cellStyle name="20% - Accent3 6" xfId="802"/>
    <cellStyle name="20% - Accent4" xfId="446" builtinId="42" customBuiltin="1"/>
    <cellStyle name="20% - Accent4 2" xfId="21"/>
    <cellStyle name="20% - Accent4 2 2" xfId="83"/>
    <cellStyle name="20% - Accent4 2 2 2" xfId="181"/>
    <cellStyle name="20% - Accent4 2 2 2 2" xfId="182"/>
    <cellStyle name="20% - Accent4 2 2 2 2 2" xfId="614"/>
    <cellStyle name="20% - Accent4 2 2 2 3" xfId="183"/>
    <cellStyle name="20% - Accent4 2 2 2 3 2" xfId="615"/>
    <cellStyle name="20% - Accent4 2 2 2 4" xfId="613"/>
    <cellStyle name="20% - Accent4 2 2 3" xfId="184"/>
    <cellStyle name="20% - Accent4 2 2 3 2" xfId="616"/>
    <cellStyle name="20% - Accent4 2 2 4" xfId="185"/>
    <cellStyle name="20% - Accent4 2 2 4 2" xfId="617"/>
    <cellStyle name="20% - Accent4 2 3" xfId="186"/>
    <cellStyle name="20% - Accent4 2 3 2" xfId="187"/>
    <cellStyle name="20% - Accent4 2 3 2 2" xfId="619"/>
    <cellStyle name="20% - Accent4 2 3 3" xfId="188"/>
    <cellStyle name="20% - Accent4 2 3 3 2" xfId="620"/>
    <cellStyle name="20% - Accent4 2 3 4" xfId="618"/>
    <cellStyle name="20% - Accent4 2 4" xfId="189"/>
    <cellStyle name="20% - Accent4 2 4 2" xfId="190"/>
    <cellStyle name="20% - Accent4 2 4 2 2" xfId="622"/>
    <cellStyle name="20% - Accent4 2 4 3" xfId="191"/>
    <cellStyle name="20% - Accent4 2 4 3 2" xfId="623"/>
    <cellStyle name="20% - Accent4 2 4 4" xfId="621"/>
    <cellStyle name="20% - Accent4 2 5" xfId="192"/>
    <cellStyle name="20% - Accent4 2 5 2" xfId="624"/>
    <cellStyle name="20% - Accent4 2 6" xfId="193"/>
    <cellStyle name="20% - Accent4 2 6 2" xfId="625"/>
    <cellStyle name="20% - Accent4 2 7" xfId="466"/>
    <cellStyle name="20% - Accent4 2 7 2" xfId="819"/>
    <cellStyle name="20% - Accent4 2 8" xfId="555"/>
    <cellStyle name="20% - Accent4 2 8 2" xfId="897"/>
    <cellStyle name="20% - Accent4 3" xfId="384"/>
    <cellStyle name="20% - Accent4 3 2" xfId="789"/>
    <cellStyle name="20% - Accent4 4" xfId="529"/>
    <cellStyle name="20% - Accent4 4 2" xfId="871"/>
    <cellStyle name="20% - Accent4 5" xfId="542"/>
    <cellStyle name="20% - Accent4 5 2" xfId="884"/>
    <cellStyle name="20% - Accent4 6" xfId="804"/>
    <cellStyle name="20% - Accent5" xfId="449" builtinId="46" customBuiltin="1"/>
    <cellStyle name="20% - Accent5 2" xfId="22"/>
    <cellStyle name="20% - Accent5 2 2" xfId="84"/>
    <cellStyle name="20% - Accent5 2 2 2" xfId="194"/>
    <cellStyle name="20% - Accent5 2 2 2 2" xfId="195"/>
    <cellStyle name="20% - Accent5 2 2 2 2 2" xfId="627"/>
    <cellStyle name="20% - Accent5 2 2 2 3" xfId="196"/>
    <cellStyle name="20% - Accent5 2 2 2 3 2" xfId="628"/>
    <cellStyle name="20% - Accent5 2 2 2 4" xfId="626"/>
    <cellStyle name="20% - Accent5 2 2 3" xfId="197"/>
    <cellStyle name="20% - Accent5 2 2 3 2" xfId="629"/>
    <cellStyle name="20% - Accent5 2 2 4" xfId="198"/>
    <cellStyle name="20% - Accent5 2 2 4 2" xfId="630"/>
    <cellStyle name="20% - Accent5 2 3" xfId="199"/>
    <cellStyle name="20% - Accent5 2 3 2" xfId="200"/>
    <cellStyle name="20% - Accent5 2 3 2 2" xfId="632"/>
    <cellStyle name="20% - Accent5 2 3 3" xfId="201"/>
    <cellStyle name="20% - Accent5 2 3 3 2" xfId="633"/>
    <cellStyle name="20% - Accent5 2 3 4" xfId="631"/>
    <cellStyle name="20% - Accent5 2 4" xfId="202"/>
    <cellStyle name="20% - Accent5 2 4 2" xfId="203"/>
    <cellStyle name="20% - Accent5 2 4 2 2" xfId="635"/>
    <cellStyle name="20% - Accent5 2 4 3" xfId="204"/>
    <cellStyle name="20% - Accent5 2 4 3 2" xfId="636"/>
    <cellStyle name="20% - Accent5 2 4 4" xfId="634"/>
    <cellStyle name="20% - Accent5 2 5" xfId="205"/>
    <cellStyle name="20% - Accent5 2 5 2" xfId="637"/>
    <cellStyle name="20% - Accent5 2 6" xfId="206"/>
    <cellStyle name="20% - Accent5 2 6 2" xfId="638"/>
    <cellStyle name="20% - Accent5 2 7" xfId="468"/>
    <cellStyle name="20% - Accent5 2 7 2" xfId="821"/>
    <cellStyle name="20% - Accent5 2 8" xfId="557"/>
    <cellStyle name="20% - Accent5 2 8 2" xfId="899"/>
    <cellStyle name="20% - Accent5 3" xfId="385"/>
    <cellStyle name="20% - Accent5 3 2" xfId="790"/>
    <cellStyle name="20% - Accent5 4" xfId="531"/>
    <cellStyle name="20% - Accent5 4 2" xfId="873"/>
    <cellStyle name="20% - Accent5 5" xfId="544"/>
    <cellStyle name="20% - Accent5 5 2" xfId="886"/>
    <cellStyle name="20% - Accent5 6" xfId="806"/>
    <cellStyle name="20% - Accent6" xfId="452" builtinId="50" customBuiltin="1"/>
    <cellStyle name="20% - Accent6 2" xfId="23"/>
    <cellStyle name="20% - Accent6 2 2" xfId="85"/>
    <cellStyle name="20% - Accent6 2 2 2" xfId="207"/>
    <cellStyle name="20% - Accent6 2 2 2 2" xfId="208"/>
    <cellStyle name="20% - Accent6 2 2 2 2 2" xfId="640"/>
    <cellStyle name="20% - Accent6 2 2 2 3" xfId="209"/>
    <cellStyle name="20% - Accent6 2 2 2 3 2" xfId="641"/>
    <cellStyle name="20% - Accent6 2 2 2 4" xfId="639"/>
    <cellStyle name="20% - Accent6 2 2 3" xfId="210"/>
    <cellStyle name="20% - Accent6 2 2 3 2" xfId="642"/>
    <cellStyle name="20% - Accent6 2 2 4" xfId="211"/>
    <cellStyle name="20% - Accent6 2 2 4 2" xfId="643"/>
    <cellStyle name="20% - Accent6 2 3" xfId="212"/>
    <cellStyle name="20% - Accent6 2 3 2" xfId="213"/>
    <cellStyle name="20% - Accent6 2 3 2 2" xfId="645"/>
    <cellStyle name="20% - Accent6 2 3 3" xfId="214"/>
    <cellStyle name="20% - Accent6 2 3 3 2" xfId="646"/>
    <cellStyle name="20% - Accent6 2 3 4" xfId="644"/>
    <cellStyle name="20% - Accent6 2 4" xfId="215"/>
    <cellStyle name="20% - Accent6 2 4 2" xfId="216"/>
    <cellStyle name="20% - Accent6 2 4 2 2" xfId="648"/>
    <cellStyle name="20% - Accent6 2 4 3" xfId="217"/>
    <cellStyle name="20% - Accent6 2 4 3 2" xfId="649"/>
    <cellStyle name="20% - Accent6 2 4 4" xfId="647"/>
    <cellStyle name="20% - Accent6 2 5" xfId="218"/>
    <cellStyle name="20% - Accent6 2 5 2" xfId="650"/>
    <cellStyle name="20% - Accent6 2 6" xfId="219"/>
    <cellStyle name="20% - Accent6 2 6 2" xfId="651"/>
    <cellStyle name="20% - Accent6 2 7" xfId="470"/>
    <cellStyle name="20% - Accent6 2 7 2" xfId="823"/>
    <cellStyle name="20% - Accent6 2 8" xfId="559"/>
    <cellStyle name="20% - Accent6 2 8 2" xfId="901"/>
    <cellStyle name="20% - Accent6 3" xfId="386"/>
    <cellStyle name="20% - Accent6 3 2" xfId="791"/>
    <cellStyle name="20% - Accent6 4" xfId="533"/>
    <cellStyle name="20% - Accent6 4 2" xfId="875"/>
    <cellStyle name="20% - Accent6 5" xfId="546"/>
    <cellStyle name="20% - Accent6 5 2" xfId="888"/>
    <cellStyle name="20% - Accent6 6" xfId="808"/>
    <cellStyle name="40% - Accent1" xfId="438" builtinId="31" customBuiltin="1"/>
    <cellStyle name="40% - Accent1 2" xfId="24"/>
    <cellStyle name="40% - Accent1 2 2" xfId="86"/>
    <cellStyle name="40% - Accent1 2 2 2" xfId="220"/>
    <cellStyle name="40% - Accent1 2 2 2 2" xfId="221"/>
    <cellStyle name="40% - Accent1 2 2 2 2 2" xfId="653"/>
    <cellStyle name="40% - Accent1 2 2 2 3" xfId="222"/>
    <cellStyle name="40% - Accent1 2 2 2 3 2" xfId="654"/>
    <cellStyle name="40% - Accent1 2 2 2 4" xfId="652"/>
    <cellStyle name="40% - Accent1 2 2 3" xfId="223"/>
    <cellStyle name="40% - Accent1 2 2 3 2" xfId="655"/>
    <cellStyle name="40% - Accent1 2 2 4" xfId="224"/>
    <cellStyle name="40% - Accent1 2 2 4 2" xfId="656"/>
    <cellStyle name="40% - Accent1 2 3" xfId="225"/>
    <cellStyle name="40% - Accent1 2 3 2" xfId="226"/>
    <cellStyle name="40% - Accent1 2 3 2 2" xfId="658"/>
    <cellStyle name="40% - Accent1 2 3 3" xfId="227"/>
    <cellStyle name="40% - Accent1 2 3 3 2" xfId="659"/>
    <cellStyle name="40% - Accent1 2 3 4" xfId="657"/>
    <cellStyle name="40% - Accent1 2 4" xfId="228"/>
    <cellStyle name="40% - Accent1 2 4 2" xfId="229"/>
    <cellStyle name="40% - Accent1 2 4 2 2" xfId="661"/>
    <cellStyle name="40% - Accent1 2 4 3" xfId="230"/>
    <cellStyle name="40% - Accent1 2 4 3 2" xfId="662"/>
    <cellStyle name="40% - Accent1 2 4 4" xfId="660"/>
    <cellStyle name="40% - Accent1 2 5" xfId="231"/>
    <cellStyle name="40% - Accent1 2 5 2" xfId="663"/>
    <cellStyle name="40% - Accent1 2 6" xfId="232"/>
    <cellStyle name="40% - Accent1 2 6 2" xfId="664"/>
    <cellStyle name="40% - Accent1 2 7" xfId="461"/>
    <cellStyle name="40% - Accent1 2 7 2" xfId="814"/>
    <cellStyle name="40% - Accent1 2 8" xfId="550"/>
    <cellStyle name="40% - Accent1 2 8 2" xfId="892"/>
    <cellStyle name="40% - Accent1 3" xfId="387"/>
    <cellStyle name="40% - Accent1 3 2" xfId="792"/>
    <cellStyle name="40% - Accent1 4" xfId="524"/>
    <cellStyle name="40% - Accent1 4 2" xfId="866"/>
    <cellStyle name="40% - Accent1 5" xfId="537"/>
    <cellStyle name="40% - Accent1 5 2" xfId="879"/>
    <cellStyle name="40% - Accent1 6" xfId="799"/>
    <cellStyle name="40% - Accent2" xfId="441" builtinId="35" customBuiltin="1"/>
    <cellStyle name="40% - Accent2 2" xfId="25"/>
    <cellStyle name="40% - Accent2 2 2" xfId="87"/>
    <cellStyle name="40% - Accent2 2 2 2" xfId="233"/>
    <cellStyle name="40% - Accent2 2 2 2 2" xfId="234"/>
    <cellStyle name="40% - Accent2 2 2 2 2 2" xfId="666"/>
    <cellStyle name="40% - Accent2 2 2 2 3" xfId="235"/>
    <cellStyle name="40% - Accent2 2 2 2 3 2" xfId="667"/>
    <cellStyle name="40% - Accent2 2 2 2 4" xfId="665"/>
    <cellStyle name="40% - Accent2 2 2 3" xfId="236"/>
    <cellStyle name="40% - Accent2 2 2 3 2" xfId="668"/>
    <cellStyle name="40% - Accent2 2 2 4" xfId="237"/>
    <cellStyle name="40% - Accent2 2 2 4 2" xfId="669"/>
    <cellStyle name="40% - Accent2 2 3" xfId="238"/>
    <cellStyle name="40% - Accent2 2 3 2" xfId="239"/>
    <cellStyle name="40% - Accent2 2 3 2 2" xfId="671"/>
    <cellStyle name="40% - Accent2 2 3 3" xfId="240"/>
    <cellStyle name="40% - Accent2 2 3 3 2" xfId="672"/>
    <cellStyle name="40% - Accent2 2 3 4" xfId="670"/>
    <cellStyle name="40% - Accent2 2 4" xfId="241"/>
    <cellStyle name="40% - Accent2 2 4 2" xfId="242"/>
    <cellStyle name="40% - Accent2 2 4 2 2" xfId="674"/>
    <cellStyle name="40% - Accent2 2 4 3" xfId="243"/>
    <cellStyle name="40% - Accent2 2 4 3 2" xfId="675"/>
    <cellStyle name="40% - Accent2 2 4 4" xfId="673"/>
    <cellStyle name="40% - Accent2 2 5" xfId="244"/>
    <cellStyle name="40% - Accent2 2 5 2" xfId="676"/>
    <cellStyle name="40% - Accent2 2 6" xfId="245"/>
    <cellStyle name="40% - Accent2 2 6 2" xfId="677"/>
    <cellStyle name="40% - Accent2 2 7" xfId="463"/>
    <cellStyle name="40% - Accent2 2 7 2" xfId="816"/>
    <cellStyle name="40% - Accent2 2 8" xfId="552"/>
    <cellStyle name="40% - Accent2 2 8 2" xfId="894"/>
    <cellStyle name="40% - Accent2 3" xfId="388"/>
    <cellStyle name="40% - Accent2 3 2" xfId="793"/>
    <cellStyle name="40% - Accent2 4" xfId="526"/>
    <cellStyle name="40% - Accent2 4 2" xfId="868"/>
    <cellStyle name="40% - Accent2 5" xfId="539"/>
    <cellStyle name="40% - Accent2 5 2" xfId="881"/>
    <cellStyle name="40% - Accent2 6" xfId="801"/>
    <cellStyle name="40% - Accent3" xfId="444" builtinId="39" customBuiltin="1"/>
    <cellStyle name="40% - Accent3 2" xfId="26"/>
    <cellStyle name="40% - Accent3 2 2" xfId="88"/>
    <cellStyle name="40% - Accent3 2 2 2" xfId="246"/>
    <cellStyle name="40% - Accent3 2 2 2 2" xfId="247"/>
    <cellStyle name="40% - Accent3 2 2 2 2 2" xfId="679"/>
    <cellStyle name="40% - Accent3 2 2 2 3" xfId="248"/>
    <cellStyle name="40% - Accent3 2 2 2 3 2" xfId="680"/>
    <cellStyle name="40% - Accent3 2 2 2 4" xfId="678"/>
    <cellStyle name="40% - Accent3 2 2 3" xfId="249"/>
    <cellStyle name="40% - Accent3 2 2 3 2" xfId="681"/>
    <cellStyle name="40% - Accent3 2 2 4" xfId="250"/>
    <cellStyle name="40% - Accent3 2 2 4 2" xfId="682"/>
    <cellStyle name="40% - Accent3 2 3" xfId="251"/>
    <cellStyle name="40% - Accent3 2 3 2" xfId="252"/>
    <cellStyle name="40% - Accent3 2 3 2 2" xfId="684"/>
    <cellStyle name="40% - Accent3 2 3 3" xfId="253"/>
    <cellStyle name="40% - Accent3 2 3 3 2" xfId="685"/>
    <cellStyle name="40% - Accent3 2 3 4" xfId="683"/>
    <cellStyle name="40% - Accent3 2 4" xfId="254"/>
    <cellStyle name="40% - Accent3 2 4 2" xfId="255"/>
    <cellStyle name="40% - Accent3 2 4 2 2" xfId="687"/>
    <cellStyle name="40% - Accent3 2 4 3" xfId="256"/>
    <cellStyle name="40% - Accent3 2 4 3 2" xfId="688"/>
    <cellStyle name="40% - Accent3 2 4 4" xfId="686"/>
    <cellStyle name="40% - Accent3 2 5" xfId="257"/>
    <cellStyle name="40% - Accent3 2 5 2" xfId="689"/>
    <cellStyle name="40% - Accent3 2 6" xfId="258"/>
    <cellStyle name="40% - Accent3 2 6 2" xfId="690"/>
    <cellStyle name="40% - Accent3 2 7" xfId="465"/>
    <cellStyle name="40% - Accent3 2 7 2" xfId="818"/>
    <cellStyle name="40% - Accent3 2 8" xfId="554"/>
    <cellStyle name="40% - Accent3 2 8 2" xfId="896"/>
    <cellStyle name="40% - Accent3 3" xfId="389"/>
    <cellStyle name="40% - Accent3 3 2" xfId="794"/>
    <cellStyle name="40% - Accent3 4" xfId="528"/>
    <cellStyle name="40% - Accent3 4 2" xfId="870"/>
    <cellStyle name="40% - Accent3 5" xfId="541"/>
    <cellStyle name="40% - Accent3 5 2" xfId="883"/>
    <cellStyle name="40% - Accent3 6" xfId="803"/>
    <cellStyle name="40% - Accent4" xfId="447" builtinId="43" customBuiltin="1"/>
    <cellStyle name="40% - Accent4 2" xfId="27"/>
    <cellStyle name="40% - Accent4 2 2" xfId="89"/>
    <cellStyle name="40% - Accent4 2 2 2" xfId="259"/>
    <cellStyle name="40% - Accent4 2 2 2 2" xfId="260"/>
    <cellStyle name="40% - Accent4 2 2 2 2 2" xfId="692"/>
    <cellStyle name="40% - Accent4 2 2 2 3" xfId="261"/>
    <cellStyle name="40% - Accent4 2 2 2 3 2" xfId="693"/>
    <cellStyle name="40% - Accent4 2 2 2 4" xfId="691"/>
    <cellStyle name="40% - Accent4 2 2 3" xfId="262"/>
    <cellStyle name="40% - Accent4 2 2 3 2" xfId="694"/>
    <cellStyle name="40% - Accent4 2 2 4" xfId="263"/>
    <cellStyle name="40% - Accent4 2 2 4 2" xfId="695"/>
    <cellStyle name="40% - Accent4 2 3" xfId="264"/>
    <cellStyle name="40% - Accent4 2 3 2" xfId="265"/>
    <cellStyle name="40% - Accent4 2 3 2 2" xfId="697"/>
    <cellStyle name="40% - Accent4 2 3 3" xfId="266"/>
    <cellStyle name="40% - Accent4 2 3 3 2" xfId="698"/>
    <cellStyle name="40% - Accent4 2 3 4" xfId="696"/>
    <cellStyle name="40% - Accent4 2 4" xfId="267"/>
    <cellStyle name="40% - Accent4 2 4 2" xfId="268"/>
    <cellStyle name="40% - Accent4 2 4 2 2" xfId="700"/>
    <cellStyle name="40% - Accent4 2 4 3" xfId="269"/>
    <cellStyle name="40% - Accent4 2 4 3 2" xfId="701"/>
    <cellStyle name="40% - Accent4 2 4 4" xfId="699"/>
    <cellStyle name="40% - Accent4 2 5" xfId="270"/>
    <cellStyle name="40% - Accent4 2 5 2" xfId="702"/>
    <cellStyle name="40% - Accent4 2 6" xfId="271"/>
    <cellStyle name="40% - Accent4 2 6 2" xfId="703"/>
    <cellStyle name="40% - Accent4 2 7" xfId="467"/>
    <cellStyle name="40% - Accent4 2 7 2" xfId="820"/>
    <cellStyle name="40% - Accent4 2 8" xfId="556"/>
    <cellStyle name="40% - Accent4 2 8 2" xfId="898"/>
    <cellStyle name="40% - Accent4 3" xfId="390"/>
    <cellStyle name="40% - Accent4 3 2" xfId="795"/>
    <cellStyle name="40% - Accent4 4" xfId="530"/>
    <cellStyle name="40% - Accent4 4 2" xfId="872"/>
    <cellStyle name="40% - Accent4 5" xfId="543"/>
    <cellStyle name="40% - Accent4 5 2" xfId="885"/>
    <cellStyle name="40% - Accent4 6" xfId="805"/>
    <cellStyle name="40% - Accent5" xfId="450" builtinId="47" customBuiltin="1"/>
    <cellStyle name="40% - Accent5 2" xfId="28"/>
    <cellStyle name="40% - Accent5 2 2" xfId="90"/>
    <cellStyle name="40% - Accent5 2 2 2" xfId="272"/>
    <cellStyle name="40% - Accent5 2 2 2 2" xfId="273"/>
    <cellStyle name="40% - Accent5 2 2 2 2 2" xfId="705"/>
    <cellStyle name="40% - Accent5 2 2 2 3" xfId="274"/>
    <cellStyle name="40% - Accent5 2 2 2 3 2" xfId="706"/>
    <cellStyle name="40% - Accent5 2 2 2 4" xfId="704"/>
    <cellStyle name="40% - Accent5 2 2 3" xfId="275"/>
    <cellStyle name="40% - Accent5 2 2 3 2" xfId="707"/>
    <cellStyle name="40% - Accent5 2 2 4" xfId="276"/>
    <cellStyle name="40% - Accent5 2 2 4 2" xfId="708"/>
    <cellStyle name="40% - Accent5 2 3" xfId="277"/>
    <cellStyle name="40% - Accent5 2 3 2" xfId="278"/>
    <cellStyle name="40% - Accent5 2 3 2 2" xfId="710"/>
    <cellStyle name="40% - Accent5 2 3 3" xfId="279"/>
    <cellStyle name="40% - Accent5 2 3 3 2" xfId="711"/>
    <cellStyle name="40% - Accent5 2 3 4" xfId="709"/>
    <cellStyle name="40% - Accent5 2 4" xfId="280"/>
    <cellStyle name="40% - Accent5 2 4 2" xfId="281"/>
    <cellStyle name="40% - Accent5 2 4 2 2" xfId="713"/>
    <cellStyle name="40% - Accent5 2 4 3" xfId="282"/>
    <cellStyle name="40% - Accent5 2 4 3 2" xfId="714"/>
    <cellStyle name="40% - Accent5 2 4 4" xfId="712"/>
    <cellStyle name="40% - Accent5 2 5" xfId="283"/>
    <cellStyle name="40% - Accent5 2 5 2" xfId="715"/>
    <cellStyle name="40% - Accent5 2 6" xfId="284"/>
    <cellStyle name="40% - Accent5 2 6 2" xfId="716"/>
    <cellStyle name="40% - Accent5 2 7" xfId="469"/>
    <cellStyle name="40% - Accent5 2 7 2" xfId="822"/>
    <cellStyle name="40% - Accent5 2 8" xfId="558"/>
    <cellStyle name="40% - Accent5 2 8 2" xfId="900"/>
    <cellStyle name="40% - Accent5 3" xfId="391"/>
    <cellStyle name="40% - Accent5 3 2" xfId="796"/>
    <cellStyle name="40% - Accent5 4" xfId="532"/>
    <cellStyle name="40% - Accent5 4 2" xfId="874"/>
    <cellStyle name="40% - Accent5 5" xfId="545"/>
    <cellStyle name="40% - Accent5 5 2" xfId="887"/>
    <cellStyle name="40% - Accent5 6" xfId="807"/>
    <cellStyle name="40% - Accent6" xfId="453" builtinId="51" customBuiltin="1"/>
    <cellStyle name="40% - Accent6 2" xfId="29"/>
    <cellStyle name="40% - Accent6 2 2" xfId="91"/>
    <cellStyle name="40% - Accent6 2 2 2" xfId="285"/>
    <cellStyle name="40% - Accent6 2 2 2 2" xfId="286"/>
    <cellStyle name="40% - Accent6 2 2 2 2 2" xfId="718"/>
    <cellStyle name="40% - Accent6 2 2 2 3" xfId="287"/>
    <cellStyle name="40% - Accent6 2 2 2 3 2" xfId="719"/>
    <cellStyle name="40% - Accent6 2 2 2 4" xfId="717"/>
    <cellStyle name="40% - Accent6 2 2 3" xfId="288"/>
    <cellStyle name="40% - Accent6 2 2 3 2" xfId="720"/>
    <cellStyle name="40% - Accent6 2 2 4" xfId="289"/>
    <cellStyle name="40% - Accent6 2 2 4 2" xfId="721"/>
    <cellStyle name="40% - Accent6 2 3" xfId="290"/>
    <cellStyle name="40% - Accent6 2 3 2" xfId="291"/>
    <cellStyle name="40% - Accent6 2 3 2 2" xfId="723"/>
    <cellStyle name="40% - Accent6 2 3 3" xfId="292"/>
    <cellStyle name="40% - Accent6 2 3 3 2" xfId="724"/>
    <cellStyle name="40% - Accent6 2 3 4" xfId="722"/>
    <cellStyle name="40% - Accent6 2 4" xfId="293"/>
    <cellStyle name="40% - Accent6 2 4 2" xfId="294"/>
    <cellStyle name="40% - Accent6 2 4 2 2" xfId="726"/>
    <cellStyle name="40% - Accent6 2 4 3" xfId="295"/>
    <cellStyle name="40% - Accent6 2 4 3 2" xfId="727"/>
    <cellStyle name="40% - Accent6 2 4 4" xfId="725"/>
    <cellStyle name="40% - Accent6 2 5" xfId="296"/>
    <cellStyle name="40% - Accent6 2 5 2" xfId="728"/>
    <cellStyle name="40% - Accent6 2 6" xfId="297"/>
    <cellStyle name="40% - Accent6 2 6 2" xfId="729"/>
    <cellStyle name="40% - Accent6 2 7" xfId="471"/>
    <cellStyle name="40% - Accent6 2 7 2" xfId="824"/>
    <cellStyle name="40% - Accent6 2 8" xfId="560"/>
    <cellStyle name="40% - Accent6 2 8 2" xfId="902"/>
    <cellStyle name="40% - Accent6 3" xfId="392"/>
    <cellStyle name="40% - Accent6 3 2" xfId="797"/>
    <cellStyle name="40% - Accent6 4" xfId="534"/>
    <cellStyle name="40% - Accent6 4 2" xfId="876"/>
    <cellStyle name="40% - Accent6 5" xfId="547"/>
    <cellStyle name="40% - Accent6 5 2" xfId="889"/>
    <cellStyle name="40% - Accent6 6" xfId="809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Accent1" xfId="436" builtinId="29" customBuiltin="1"/>
    <cellStyle name="Accent1 2" xfId="36"/>
    <cellStyle name="Accent1 2 2" xfId="98"/>
    <cellStyle name="Accent1 3" xfId="399"/>
    <cellStyle name="Accent2" xfId="439" builtinId="33" customBuiltin="1"/>
    <cellStyle name="Accent2 2" xfId="37"/>
    <cellStyle name="Accent2 2 2" xfId="99"/>
    <cellStyle name="Accent2 3" xfId="400"/>
    <cellStyle name="Accent3" xfId="442" builtinId="37" customBuiltin="1"/>
    <cellStyle name="Accent3 2" xfId="38"/>
    <cellStyle name="Accent3 2 2" xfId="100"/>
    <cellStyle name="Accent3 3" xfId="401"/>
    <cellStyle name="Accent4" xfId="445" builtinId="41" customBuiltin="1"/>
    <cellStyle name="Accent4 2" xfId="39"/>
    <cellStyle name="Accent4 2 2" xfId="101"/>
    <cellStyle name="Accent4 3" xfId="402"/>
    <cellStyle name="Accent5" xfId="448" builtinId="45" customBuiltin="1"/>
    <cellStyle name="Accent5 2" xfId="40"/>
    <cellStyle name="Accent5 2 2" xfId="102"/>
    <cellStyle name="Accent5 3" xfId="403"/>
    <cellStyle name="Accent6" xfId="451" builtinId="49" customBuiltin="1"/>
    <cellStyle name="Accent6 2" xfId="41"/>
    <cellStyle name="Accent6 2 2" xfId="103"/>
    <cellStyle name="Accent6 3" xfId="404"/>
    <cellStyle name="Bad" xfId="427" builtinId="27" customBuiltin="1"/>
    <cellStyle name="Bad 2" xfId="42"/>
    <cellStyle name="Bad 2 2" xfId="104"/>
    <cellStyle name="Bad 3" xfId="405"/>
    <cellStyle name="Calculation" xfId="430" builtinId="22" customBuiltin="1"/>
    <cellStyle name="Calculation 2" xfId="43"/>
    <cellStyle name="Calculation 2 2" xfId="105"/>
    <cellStyle name="Calculation 2 2 2" xfId="565"/>
    <cellStyle name="Calculation 2 2 3" xfId="571"/>
    <cellStyle name="Calculation 2 3" xfId="473"/>
    <cellStyle name="Calculation 2 3 2" xfId="785"/>
    <cellStyle name="Calculation 3" xfId="406"/>
    <cellStyle name="Check Cell" xfId="432" builtinId="23" customBuiltin="1"/>
    <cellStyle name="Check Cell 2" xfId="44"/>
    <cellStyle name="Check Cell 2 2" xfId="106"/>
    <cellStyle name="Check Cell 3" xfId="407"/>
    <cellStyle name="Comma" xfId="7" builtinId="3"/>
    <cellStyle name="Comma 13 2" xfId="488"/>
    <cellStyle name="Comma 15" xfId="472"/>
    <cellStyle name="Comma 19" xfId="500"/>
    <cellStyle name="Comma 2" xfId="10"/>
    <cellStyle name="Comma 2 2" xfId="72"/>
    <cellStyle name="Comma 2 2 2" xfId="107"/>
    <cellStyle name="Comma 2 2 2 2" xfId="298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2 2 2" xfId="520"/>
    <cellStyle name="Comma 3 2 2 2 2 2" xfId="862"/>
    <cellStyle name="Comma 3 2 2 2 3" xfId="497"/>
    <cellStyle name="Comma 3 2 2 2 3 2" xfId="842"/>
    <cellStyle name="Comma 3 2 2 3" xfId="510"/>
    <cellStyle name="Comma 3 2 2 3 2" xfId="852"/>
    <cellStyle name="Comma 3 2 2 4" xfId="485"/>
    <cellStyle name="Comma 3 2 2 4 2" xfId="832"/>
    <cellStyle name="Comma 3 2 3" xfId="491"/>
    <cellStyle name="Comma 3 2 3 2" xfId="514"/>
    <cellStyle name="Comma 3 2 3 2 2" xfId="856"/>
    <cellStyle name="Comma 3 2 3 3" xfId="836"/>
    <cellStyle name="Comma 3 2 4" xfId="504"/>
    <cellStyle name="Comma 3 2 4 2" xfId="846"/>
    <cellStyle name="Comma 3 2 5" xfId="475"/>
    <cellStyle name="Comma 3 2 5 2" xfId="826"/>
    <cellStyle name="Comma 3 2 6" xfId="566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2 2 2" xfId="513"/>
    <cellStyle name="Comma 5 2 2 2 2" xfId="855"/>
    <cellStyle name="Comma 5 2 3" xfId="490"/>
    <cellStyle name="Comma 5 2 3 2" xfId="835"/>
    <cellStyle name="Comma 5 3" xfId="503"/>
    <cellStyle name="Comma 5 3 2" xfId="845"/>
    <cellStyle name="Comma 5 4" xfId="457"/>
    <cellStyle name="Comma 5 4 2" xfId="811"/>
    <cellStyle name="Comma 5 5" xfId="564"/>
    <cellStyle name="Comma 6" xfId="15"/>
    <cellStyle name="Comma 6 10" xfId="562"/>
    <cellStyle name="Comma 6 2" xfId="308"/>
    <cellStyle name="Comma 6 2 2" xfId="519"/>
    <cellStyle name="Comma 6 2 2 2" xfId="861"/>
    <cellStyle name="Comma 6 2 3" xfId="496"/>
    <cellStyle name="Comma 6 2 3 2" xfId="841"/>
    <cellStyle name="Comma 6 3" xfId="309"/>
    <cellStyle name="Comma 6 3 2" xfId="310"/>
    <cellStyle name="Comma 6 3 2 2" xfId="311"/>
    <cellStyle name="Comma 6 3 2 2 2" xfId="732"/>
    <cellStyle name="Comma 6 3 2 3" xfId="312"/>
    <cellStyle name="Comma 6 3 2 3 2" xfId="733"/>
    <cellStyle name="Comma 6 3 2 4" xfId="731"/>
    <cellStyle name="Comma 6 3 3" xfId="313"/>
    <cellStyle name="Comma 6 3 3 2" xfId="734"/>
    <cellStyle name="Comma 6 3 4" xfId="314"/>
    <cellStyle name="Comma 6 3 4 2" xfId="735"/>
    <cellStyle name="Comma 6 3 5" xfId="509"/>
    <cellStyle name="Comma 6 3 5 2" xfId="851"/>
    <cellStyle name="Comma 6 3 6" xfId="730"/>
    <cellStyle name="Comma 6 4" xfId="315"/>
    <cellStyle name="Comma 6 4 2" xfId="316"/>
    <cellStyle name="Comma 6 4 2 2" xfId="317"/>
    <cellStyle name="Comma 6 4 2 2 2" xfId="738"/>
    <cellStyle name="Comma 6 4 2 3" xfId="318"/>
    <cellStyle name="Comma 6 4 2 3 2" xfId="739"/>
    <cellStyle name="Comma 6 4 2 4" xfId="737"/>
    <cellStyle name="Comma 6 4 3" xfId="319"/>
    <cellStyle name="Comma 6 4 3 2" xfId="740"/>
    <cellStyle name="Comma 6 4 4" xfId="320"/>
    <cellStyle name="Comma 6 4 4 2" xfId="741"/>
    <cellStyle name="Comma 6 4 5" xfId="736"/>
    <cellStyle name="Comma 6 5" xfId="321"/>
    <cellStyle name="Comma 6 5 2" xfId="322"/>
    <cellStyle name="Comma 6 5 2 2" xfId="743"/>
    <cellStyle name="Comma 6 5 3" xfId="323"/>
    <cellStyle name="Comma 6 5 3 2" xfId="744"/>
    <cellStyle name="Comma 6 5 4" xfId="742"/>
    <cellStyle name="Comma 6 6" xfId="324"/>
    <cellStyle name="Comma 6 6 2" xfId="325"/>
    <cellStyle name="Comma 6 6 2 2" xfId="746"/>
    <cellStyle name="Comma 6 6 3" xfId="326"/>
    <cellStyle name="Comma 6 6 3 2" xfId="747"/>
    <cellStyle name="Comma 6 6 4" xfId="745"/>
    <cellStyle name="Comma 6 7" xfId="327"/>
    <cellStyle name="Comma 6 7 2" xfId="748"/>
    <cellStyle name="Comma 6 8" xfId="328"/>
    <cellStyle name="Comma 6 8 2" xfId="749"/>
    <cellStyle name="Comma 6 9" xfId="484"/>
    <cellStyle name="Comma 6 9 2" xfId="831"/>
    <cellStyle name="Comma 7" xfId="329"/>
    <cellStyle name="Comma 8" xfId="330"/>
    <cellStyle name="Comma 8 2" xfId="331"/>
    <cellStyle name="Comma 9" xfId="332"/>
    <cellStyle name="Comma 9 2" xfId="333"/>
    <cellStyle name="Explanatory Text" xfId="434" builtinId="53" customBuiltin="1"/>
    <cellStyle name="Explanatory Text 2" xfId="45"/>
    <cellStyle name="Explanatory Text 2 2" xfId="109"/>
    <cellStyle name="Explanatory Text 3" xfId="408"/>
    <cellStyle name="Good" xfId="426" builtinId="26" customBuiltin="1"/>
    <cellStyle name="Good 2" xfId="46"/>
    <cellStyle name="Good 2 2" xfId="110"/>
    <cellStyle name="Good 3" xfId="409"/>
    <cellStyle name="Heading 1" xfId="422" builtinId="16" customBuiltin="1"/>
    <cellStyle name="Heading 1 2" xfId="47"/>
    <cellStyle name="Heading 1 2 2" xfId="111"/>
    <cellStyle name="Heading 1 3" xfId="410"/>
    <cellStyle name="Heading 2" xfId="423" builtinId="17" customBuiltin="1"/>
    <cellStyle name="Heading 2 2" xfId="48"/>
    <cellStyle name="Heading 2 2 2" xfId="112"/>
    <cellStyle name="Heading 2 3" xfId="411"/>
    <cellStyle name="Heading 3" xfId="424" builtinId="18" customBuiltin="1"/>
    <cellStyle name="Heading 3 2" xfId="49"/>
    <cellStyle name="Heading 3 2 2" xfId="113"/>
    <cellStyle name="Heading 3 3" xfId="412"/>
    <cellStyle name="Heading 4" xfId="425" builtinId="19" customBuiltin="1"/>
    <cellStyle name="Heading 4 2" xfId="50"/>
    <cellStyle name="Heading 4 2 2" xfId="114"/>
    <cellStyle name="Heading 4 3" xfId="413"/>
    <cellStyle name="Input" xfId="428" builtinId="20" customBuiltin="1"/>
    <cellStyle name="Input 2" xfId="51"/>
    <cellStyle name="Input 2 2" xfId="115"/>
    <cellStyle name="Input 2 2 2" xfId="567"/>
    <cellStyle name="Input 2 2 3" xfId="905"/>
    <cellStyle name="Input 2 3" xfId="458"/>
    <cellStyle name="Input 2 3 2" xfId="908"/>
    <cellStyle name="Input 3" xfId="414"/>
    <cellStyle name="Linked Cell" xfId="431" builtinId="24" customBuiltin="1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eutral 5" xfId="455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752"/>
    <cellStyle name="Normal 10 2 2 3" xfId="339"/>
    <cellStyle name="Normal 10 2 2 3 2" xfId="753"/>
    <cellStyle name="Normal 10 2 2 4" xfId="517"/>
    <cellStyle name="Normal 10 2 2 4 2" xfId="859"/>
    <cellStyle name="Normal 10 2 2 5" xfId="751"/>
    <cellStyle name="Normal 10 2 3" xfId="340"/>
    <cellStyle name="Normal 10 2 3 2" xfId="754"/>
    <cellStyle name="Normal 10 2 4" xfId="341"/>
    <cellStyle name="Normal 10 2 4 2" xfId="755"/>
    <cellStyle name="Normal 10 2 5" xfId="494"/>
    <cellStyle name="Normal 10 2 5 2" xfId="839"/>
    <cellStyle name="Normal 10 2 6" xfId="750"/>
    <cellStyle name="Normal 10 3" xfId="342"/>
    <cellStyle name="Normal 10 3 2" xfId="343"/>
    <cellStyle name="Normal 10 3 2 2" xfId="757"/>
    <cellStyle name="Normal 10 3 3" xfId="344"/>
    <cellStyle name="Normal 10 3 3 2" xfId="758"/>
    <cellStyle name="Normal 10 3 4" xfId="499"/>
    <cellStyle name="Normal 10 3 5" xfId="756"/>
    <cellStyle name="Normal 10 4" xfId="345"/>
    <cellStyle name="Normal 10 4 2" xfId="346"/>
    <cellStyle name="Normal 10 4 2 2" xfId="760"/>
    <cellStyle name="Normal 10 4 3" xfId="347"/>
    <cellStyle name="Normal 10 4 3 2" xfId="761"/>
    <cellStyle name="Normal 10 4 4" xfId="507"/>
    <cellStyle name="Normal 10 4 4 2" xfId="849"/>
    <cellStyle name="Normal 10 4 5" xfId="759"/>
    <cellStyle name="Normal 10 5" xfId="348"/>
    <cellStyle name="Normal 10 5 2" xfId="762"/>
    <cellStyle name="Normal 10 6" xfId="349"/>
    <cellStyle name="Normal 10 6 2" xfId="763"/>
    <cellStyle name="Normal 10 7" xfId="482"/>
    <cellStyle name="Normal 10 7 2" xfId="829"/>
    <cellStyle name="Normal 11" xfId="350"/>
    <cellStyle name="Normal 11 2" xfId="351"/>
    <cellStyle name="Normal 11 2 2" xfId="518"/>
    <cellStyle name="Normal 11 2 2 2" xfId="860"/>
    <cellStyle name="Normal 11 2 3" xfId="495"/>
    <cellStyle name="Normal 11 2 3 2" xfId="840"/>
    <cellStyle name="Normal 11 3" xfId="501"/>
    <cellStyle name="Normal 11 4" xfId="508"/>
    <cellStyle name="Normal 11 4 2" xfId="850"/>
    <cellStyle name="Normal 11 5" xfId="483"/>
    <cellStyle name="Normal 11 5 2" xfId="830"/>
    <cellStyle name="Normal 12" xfId="352"/>
    <cellStyle name="Normal 12 2" xfId="353"/>
    <cellStyle name="Normal 12 3" xfId="487"/>
    <cellStyle name="Normal 13" xfId="454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98"/>
    <cellStyle name="Normal 5 2 2 2 2" xfId="521"/>
    <cellStyle name="Normal 5 2 2 2 2 2" xfId="863"/>
    <cellStyle name="Normal 5 2 2 2 3" xfId="843"/>
    <cellStyle name="Normal 5 2 2 3" xfId="511"/>
    <cellStyle name="Normal 5 2 2 3 2" xfId="853"/>
    <cellStyle name="Normal 5 2 2 4" xfId="486"/>
    <cellStyle name="Normal 5 2 2 4 2" xfId="833"/>
    <cellStyle name="Normal 5 2 2 5" xfId="568"/>
    <cellStyle name="Normal 5 2 3" xfId="492"/>
    <cellStyle name="Normal 5 2 3 2" xfId="515"/>
    <cellStyle name="Normal 5 2 3 2 2" xfId="857"/>
    <cellStyle name="Normal 5 2 3 3" xfId="837"/>
    <cellStyle name="Normal 5 2 4" xfId="505"/>
    <cellStyle name="Normal 5 2 4 2" xfId="847"/>
    <cellStyle name="Normal 5 2 5" xfId="476"/>
    <cellStyle name="Normal 5 2 5 2" xfId="827"/>
    <cellStyle name="Normal 5 3" xfId="356"/>
    <cellStyle name="Normal 5 3 2" xfId="357"/>
    <cellStyle name="Normal 5 3 2 2" xfId="358"/>
    <cellStyle name="Normal 5 3 2 2 2" xfId="766"/>
    <cellStyle name="Normal 5 3 2 3" xfId="359"/>
    <cellStyle name="Normal 5 3 2 3 2" xfId="767"/>
    <cellStyle name="Normal 5 3 2 4" xfId="765"/>
    <cellStyle name="Normal 5 3 3" xfId="360"/>
    <cellStyle name="Normal 5 3 3 2" xfId="768"/>
    <cellStyle name="Normal 5 3 4" xfId="361"/>
    <cellStyle name="Normal 5 3 4 2" xfId="769"/>
    <cellStyle name="Normal 5 3 5" xfId="764"/>
    <cellStyle name="Normal 5 4" xfId="362"/>
    <cellStyle name="Normal 5 4 2" xfId="363"/>
    <cellStyle name="Normal 5 4 2 2" xfId="364"/>
    <cellStyle name="Normal 5 4 2 2 2" xfId="772"/>
    <cellStyle name="Normal 5 4 2 3" xfId="365"/>
    <cellStyle name="Normal 5 4 2 3 2" xfId="773"/>
    <cellStyle name="Normal 5 4 2 4" xfId="771"/>
    <cellStyle name="Normal 5 4 3" xfId="366"/>
    <cellStyle name="Normal 5 4 3 2" xfId="774"/>
    <cellStyle name="Normal 5 4 4" xfId="367"/>
    <cellStyle name="Normal 5 4 4 2" xfId="775"/>
    <cellStyle name="Normal 5 4 5" xfId="770"/>
    <cellStyle name="Normal 5 5" xfId="368"/>
    <cellStyle name="Normal 5 5 2" xfId="369"/>
    <cellStyle name="Normal 5 5 2 2" xfId="777"/>
    <cellStyle name="Normal 5 5 3" xfId="370"/>
    <cellStyle name="Normal 5 5 3 2" xfId="778"/>
    <cellStyle name="Normal 5 5 4" xfId="776"/>
    <cellStyle name="Normal 5 6" xfId="371"/>
    <cellStyle name="Normal 5 6 2" xfId="372"/>
    <cellStyle name="Normal 5 6 2 2" xfId="780"/>
    <cellStyle name="Normal 5 6 3" xfId="373"/>
    <cellStyle name="Normal 5 6 3 2" xfId="781"/>
    <cellStyle name="Normal 5 6 4" xfId="779"/>
    <cellStyle name="Normal 5 7" xfId="374"/>
    <cellStyle name="Normal 5 7 2" xfId="782"/>
    <cellStyle name="Normal 5 8" xfId="375"/>
    <cellStyle name="Normal 5 8 2" xfId="783"/>
    <cellStyle name="Normal 5 9" xfId="376"/>
    <cellStyle name="Normal 5 9 2" xfId="784"/>
    <cellStyle name="Normal 6" xfId="122"/>
    <cellStyle name="Normal 7" xfId="123"/>
    <cellStyle name="Normal 8" xfId="8"/>
    <cellStyle name="Normal 8 2" xfId="134"/>
    <cellStyle name="Normal 8 2 2" xfId="512"/>
    <cellStyle name="Normal 8 2 2 2" xfId="854"/>
    <cellStyle name="Normal 8 2 3" xfId="489"/>
    <cellStyle name="Normal 8 2 3 2" xfId="834"/>
    <cellStyle name="Normal 8 3" xfId="502"/>
    <cellStyle name="Normal 8 3 2" xfId="844"/>
    <cellStyle name="Normal 8 4" xfId="474"/>
    <cellStyle name="Normal 8 4 2" xfId="825"/>
    <cellStyle name="Normal 9" xfId="13"/>
    <cellStyle name="Normal 9 2" xfId="493"/>
    <cellStyle name="Normal 9 2 2" xfId="516"/>
    <cellStyle name="Normal 9 2 2 2" xfId="858"/>
    <cellStyle name="Normal 9 2 3" xfId="838"/>
    <cellStyle name="Normal 9 3" xfId="506"/>
    <cellStyle name="Normal 9 3 2" xfId="848"/>
    <cellStyle name="Normal 9 4" xfId="481"/>
    <cellStyle name="Normal 9 4 2" xfId="828"/>
    <cellStyle name="Normal 9 5" xfId="561"/>
    <cellStyle name="Note 2" xfId="57"/>
    <cellStyle name="Note 2 2" xfId="124"/>
    <cellStyle name="Note 2 2 2" xfId="569"/>
    <cellStyle name="Note 2 2 3" xfId="904"/>
    <cellStyle name="Note 2 3" xfId="459"/>
    <cellStyle name="Note 2 3 2" xfId="812"/>
    <cellStyle name="Note 2 4" xfId="477"/>
    <cellStyle name="Note 2 4 2" xfId="906"/>
    <cellStyle name="Note 2 5" xfId="548"/>
    <cellStyle name="Note 2 5 2" xfId="890"/>
    <cellStyle name="Note 3" xfId="58"/>
    <cellStyle name="Note 3 2" xfId="563"/>
    <cellStyle name="Note 4" xfId="456"/>
    <cellStyle name="Note 4 2" xfId="810"/>
    <cellStyle name="Note 5" xfId="522"/>
    <cellStyle name="Note 5 2" xfId="864"/>
    <cellStyle name="Note 6" xfId="535"/>
    <cellStyle name="Note 6 2" xfId="877"/>
    <cellStyle name="Output" xfId="429" builtinId="21" customBuiltin="1"/>
    <cellStyle name="Output 2" xfId="59"/>
    <cellStyle name="Output 2 2" xfId="125"/>
    <cellStyle name="Output 2 2 2" xfId="570"/>
    <cellStyle name="Output 2 2 3" xfId="903"/>
    <cellStyle name="Output 2 3" xfId="478"/>
    <cellStyle name="Output 2 3 2" xfId="910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tyle 1" xfId="126"/>
    <cellStyle name="Style 1 2" xfId="127"/>
    <cellStyle name="Style 1 2 2" xfId="480"/>
    <cellStyle name="Style 1_verchnakan_ax21-25_2018" xfId="128"/>
    <cellStyle name="Title" xfId="421" builtinId="15" customBuiltin="1"/>
    <cellStyle name="Title 2" xfId="61"/>
    <cellStyle name="Title 2 2" xfId="129"/>
    <cellStyle name="Title 3" xfId="418"/>
    <cellStyle name="Total" xfId="435" builtinId="25" customBuiltin="1"/>
    <cellStyle name="Total 2" xfId="62"/>
    <cellStyle name="Total 2 2" xfId="130"/>
    <cellStyle name="Total 2 2 2" xfId="572"/>
    <cellStyle name="Total 2 2 3" xfId="909"/>
    <cellStyle name="Total 2 3" xfId="479"/>
    <cellStyle name="Total 2 3 2" xfId="907"/>
    <cellStyle name="Total 3" xfId="419"/>
    <cellStyle name="Warning Text" xfId="433" builtinId="11" customBuiltin="1"/>
    <cellStyle name="Warning Text 2" xfId="63"/>
    <cellStyle name="Warning Text 2 2" xfId="131"/>
    <cellStyle name="Warning Text 3" xfId="420"/>
    <cellStyle name="Название 2" xfId="380"/>
    <cellStyle name="Обычный 2" xfId="14"/>
    <cellStyle name="Обычный 2 2" xfId="133"/>
    <cellStyle name="Обычный 2 3" xfId="132"/>
    <cellStyle name="Обычный 3" xfId="136"/>
    <cellStyle name="Обычный 3 2" xfId="573"/>
    <cellStyle name="Обычный 4" xfId="137"/>
    <cellStyle name="Обычный 5" xfId="138"/>
    <cellStyle name="Обычный 6" xfId="139"/>
    <cellStyle name="Стиль 1" xfId="64"/>
    <cellStyle name="Финансовый 2" xfId="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0"/>
  <sheetViews>
    <sheetView workbookViewId="0">
      <selection activeCell="G10" sqref="G10"/>
    </sheetView>
  </sheetViews>
  <sheetFormatPr defaultColWidth="9.140625" defaultRowHeight="13.5"/>
  <cols>
    <col min="1" max="1" width="2.85546875" style="82" customWidth="1"/>
    <col min="2" max="2" width="12.85546875" style="82" customWidth="1"/>
    <col min="3" max="3" width="15.140625" style="82" customWidth="1"/>
    <col min="4" max="4" width="64.42578125" style="82" customWidth="1"/>
    <col min="5" max="5" width="16.5703125" style="82" customWidth="1"/>
    <col min="6" max="6" width="18.7109375" style="82" customWidth="1"/>
    <col min="7" max="7" width="22.5703125" style="82" customWidth="1"/>
    <col min="8" max="16384" width="9.140625" style="82"/>
  </cols>
  <sheetData>
    <row r="1" spans="2:8" ht="17.25">
      <c r="D1" s="315" t="s">
        <v>330</v>
      </c>
      <c r="E1" s="315"/>
      <c r="F1" s="315"/>
      <c r="G1" s="315"/>
      <c r="H1" s="212"/>
    </row>
    <row r="2" spans="2:8" ht="17.25">
      <c r="D2" s="315" t="s">
        <v>106</v>
      </c>
      <c r="E2" s="315"/>
      <c r="F2" s="315"/>
      <c r="G2" s="315"/>
      <c r="H2" s="212"/>
    </row>
    <row r="3" spans="2:8" ht="17.25">
      <c r="D3" s="315" t="s">
        <v>107</v>
      </c>
      <c r="E3" s="315"/>
      <c r="F3" s="315"/>
      <c r="G3" s="315"/>
      <c r="H3" s="212"/>
    </row>
    <row r="4" spans="2:8">
      <c r="E4" s="81"/>
      <c r="F4" s="81"/>
      <c r="G4" s="81"/>
    </row>
    <row r="6" spans="2:8" ht="80.25" customHeight="1">
      <c r="B6" s="316" t="s">
        <v>145</v>
      </c>
      <c r="C6" s="316"/>
      <c r="D6" s="316"/>
      <c r="E6" s="316"/>
      <c r="F6" s="316"/>
      <c r="G6" s="316"/>
    </row>
    <row r="8" spans="2:8">
      <c r="G8" s="82" t="s">
        <v>146</v>
      </c>
    </row>
    <row r="9" spans="2:8" s="80" customFormat="1" ht="58.5" customHeight="1">
      <c r="B9" s="317" t="s">
        <v>1</v>
      </c>
      <c r="C9" s="318"/>
      <c r="D9" s="319" t="s">
        <v>147</v>
      </c>
      <c r="E9" s="320" t="s">
        <v>74</v>
      </c>
      <c r="F9" s="321"/>
      <c r="G9" s="322"/>
    </row>
    <row r="10" spans="2:8" s="80" customFormat="1" ht="37.5" customHeight="1">
      <c r="B10" s="170" t="s">
        <v>108</v>
      </c>
      <c r="C10" s="170" t="s">
        <v>21</v>
      </c>
      <c r="D10" s="319"/>
      <c r="E10" s="170" t="str">
        <f>'2'!G9</f>
        <v>Առաջին կիսամյակ</v>
      </c>
      <c r="F10" s="171" t="s">
        <v>75</v>
      </c>
      <c r="G10" s="170" t="s">
        <v>76</v>
      </c>
    </row>
    <row r="11" spans="2:8" s="191" customFormat="1" ht="19.5" customHeight="1">
      <c r="B11" s="286"/>
      <c r="C11" s="288"/>
      <c r="D11" s="146" t="str">
        <f>'2'!F10</f>
        <v xml:space="preserve"> ԸՆԴԱՄԵՆԸ ԾԱԽՍԵՐ</v>
      </c>
      <c r="E11" s="172">
        <f>E12+E62</f>
        <v>0</v>
      </c>
      <c r="F11" s="172">
        <f>F12+F62</f>
        <v>0</v>
      </c>
      <c r="G11" s="172">
        <f>G12+G62</f>
        <v>0</v>
      </c>
    </row>
    <row r="12" spans="2:8" s="80" customFormat="1" ht="36" customHeight="1">
      <c r="B12" s="287"/>
      <c r="C12" s="285"/>
      <c r="D12" s="279" t="s">
        <v>26</v>
      </c>
      <c r="E12" s="187">
        <f>+E13</f>
        <v>1658874.5000000002</v>
      </c>
      <c r="F12" s="187">
        <f t="shared" ref="F12:G12" si="0">+F13</f>
        <v>3000000.0000000005</v>
      </c>
      <c r="G12" s="187">
        <f t="shared" si="0"/>
        <v>9994024.5999999996</v>
      </c>
    </row>
    <row r="13" spans="2:8" s="76" customFormat="1" ht="17.25">
      <c r="B13" s="250">
        <v>1157</v>
      </c>
      <c r="C13" s="285"/>
      <c r="D13" s="280" t="s">
        <v>161</v>
      </c>
      <c r="E13" s="175">
        <f>E20+E26+E32+E38+E44+E50+E56</f>
        <v>1658874.5000000002</v>
      </c>
      <c r="F13" s="175">
        <f t="shared" ref="F13:G13" si="1">F20+F26+F32+F38+F44+F50+F56</f>
        <v>3000000.0000000005</v>
      </c>
      <c r="G13" s="175">
        <f t="shared" si="1"/>
        <v>9994024.5999999996</v>
      </c>
    </row>
    <row r="14" spans="2:8" s="76" customFormat="1" ht="17.25">
      <c r="B14" s="327"/>
      <c r="C14" s="330"/>
      <c r="D14" s="281" t="s">
        <v>38</v>
      </c>
      <c r="E14" s="175"/>
      <c r="F14" s="175"/>
      <c r="G14" s="175"/>
    </row>
    <row r="15" spans="2:8" s="76" customFormat="1" ht="17.25">
      <c r="B15" s="328"/>
      <c r="C15" s="325"/>
      <c r="D15" s="282" t="s">
        <v>162</v>
      </c>
      <c r="E15" s="175"/>
      <c r="F15" s="175"/>
      <c r="G15" s="175"/>
    </row>
    <row r="16" spans="2:8" s="76" customFormat="1" ht="17.25">
      <c r="B16" s="328"/>
      <c r="C16" s="325"/>
      <c r="D16" s="283" t="s">
        <v>191</v>
      </c>
      <c r="E16" s="177"/>
      <c r="F16" s="177"/>
      <c r="G16" s="177"/>
    </row>
    <row r="17" spans="2:7" s="76" customFormat="1" ht="17.25">
      <c r="B17" s="328"/>
      <c r="C17" s="325"/>
      <c r="D17" s="284" t="s">
        <v>153</v>
      </c>
      <c r="E17" s="177"/>
      <c r="F17" s="177"/>
      <c r="G17" s="177"/>
    </row>
    <row r="18" spans="2:7" s="76" customFormat="1" ht="34.5">
      <c r="B18" s="329"/>
      <c r="C18" s="326"/>
      <c r="D18" s="283" t="s">
        <v>192</v>
      </c>
      <c r="E18" s="177"/>
      <c r="F18" s="177"/>
      <c r="G18" s="177"/>
    </row>
    <row r="19" spans="2:7" s="76" customFormat="1" ht="17.25" customHeight="1">
      <c r="B19" s="188"/>
      <c r="C19" s="188"/>
      <c r="D19" s="188" t="s">
        <v>163</v>
      </c>
      <c r="E19" s="189"/>
      <c r="F19" s="189"/>
      <c r="G19" s="190"/>
    </row>
    <row r="20" spans="2:7" s="76" customFormat="1" ht="17.25">
      <c r="B20" s="313"/>
      <c r="C20" s="314">
        <v>21031</v>
      </c>
      <c r="D20" s="179" t="s">
        <v>117</v>
      </c>
      <c r="E20" s="110">
        <v>104592.7</v>
      </c>
      <c r="F20" s="110">
        <v>261481.7</v>
      </c>
      <c r="G20" s="107">
        <v>522963.4</v>
      </c>
    </row>
    <row r="21" spans="2:7" s="76" customFormat="1" ht="34.5">
      <c r="B21" s="313"/>
      <c r="C21" s="314"/>
      <c r="D21" s="12" t="s">
        <v>98</v>
      </c>
      <c r="E21" s="180"/>
      <c r="F21" s="180"/>
      <c r="G21" s="180"/>
    </row>
    <row r="22" spans="2:7" s="76" customFormat="1" ht="19.5" customHeight="1">
      <c r="B22" s="313"/>
      <c r="C22" s="314"/>
      <c r="D22" s="179" t="s">
        <v>164</v>
      </c>
      <c r="E22" s="180"/>
      <c r="F22" s="180"/>
      <c r="G22" s="180"/>
    </row>
    <row r="23" spans="2:7" s="76" customFormat="1" ht="42" customHeight="1">
      <c r="B23" s="313"/>
      <c r="C23" s="314"/>
      <c r="D23" s="158" t="s">
        <v>177</v>
      </c>
      <c r="E23" s="180"/>
      <c r="F23" s="180"/>
      <c r="G23" s="180"/>
    </row>
    <row r="24" spans="2:7" s="76" customFormat="1" ht="17.25">
      <c r="B24" s="313"/>
      <c r="C24" s="314"/>
      <c r="D24" s="181" t="s">
        <v>119</v>
      </c>
      <c r="E24" s="180"/>
      <c r="F24" s="180"/>
      <c r="G24" s="180"/>
    </row>
    <row r="25" spans="2:7" s="76" customFormat="1" ht="34.5">
      <c r="B25" s="313"/>
      <c r="C25" s="314"/>
      <c r="D25" s="182" t="s">
        <v>28</v>
      </c>
      <c r="E25" s="180"/>
      <c r="F25" s="180"/>
      <c r="G25" s="180"/>
    </row>
    <row r="26" spans="2:7" s="76" customFormat="1" ht="17.25">
      <c r="B26" s="313"/>
      <c r="C26" s="314">
        <v>21032</v>
      </c>
      <c r="D26" s="179" t="s">
        <v>117</v>
      </c>
      <c r="E26" s="109">
        <v>535755.80000000005</v>
      </c>
      <c r="F26" s="109">
        <v>828308.4</v>
      </c>
      <c r="G26" s="48">
        <v>1651196</v>
      </c>
    </row>
    <row r="27" spans="2:7" s="76" customFormat="1" ht="36.75" customHeight="1">
      <c r="B27" s="313"/>
      <c r="C27" s="314"/>
      <c r="D27" s="30" t="s">
        <v>228</v>
      </c>
      <c r="E27" s="180"/>
      <c r="F27" s="180"/>
      <c r="G27" s="180"/>
    </row>
    <row r="28" spans="2:7" s="76" customFormat="1" ht="18" customHeight="1">
      <c r="B28" s="313"/>
      <c r="C28" s="314"/>
      <c r="D28" s="181" t="s">
        <v>164</v>
      </c>
      <c r="E28" s="180"/>
      <c r="F28" s="180"/>
      <c r="G28" s="180"/>
    </row>
    <row r="29" spans="2:7" s="76" customFormat="1" ht="73.5" customHeight="1">
      <c r="B29" s="313"/>
      <c r="C29" s="314"/>
      <c r="D29" s="178" t="s">
        <v>263</v>
      </c>
      <c r="E29" s="180"/>
      <c r="F29" s="180"/>
      <c r="G29" s="180"/>
    </row>
    <row r="30" spans="2:7" s="76" customFormat="1" ht="17.25">
      <c r="B30" s="313"/>
      <c r="C30" s="314"/>
      <c r="D30" s="181" t="s">
        <v>119</v>
      </c>
      <c r="E30" s="180"/>
      <c r="F30" s="180"/>
      <c r="G30" s="180"/>
    </row>
    <row r="31" spans="2:7" s="76" customFormat="1" ht="43.5" customHeight="1">
      <c r="B31" s="313"/>
      <c r="C31" s="314"/>
      <c r="D31" s="182" t="s">
        <v>28</v>
      </c>
      <c r="E31" s="180"/>
      <c r="F31" s="180"/>
      <c r="G31" s="180"/>
    </row>
    <row r="32" spans="2:7" s="76" customFormat="1" ht="17.25">
      <c r="B32" s="313"/>
      <c r="C32" s="314">
        <v>21033</v>
      </c>
      <c r="D32" s="179" t="s">
        <v>117</v>
      </c>
      <c r="E32" s="110">
        <v>500000</v>
      </c>
      <c r="F32" s="110">
        <v>1000000</v>
      </c>
      <c r="G32" s="107">
        <v>4729840</v>
      </c>
    </row>
    <row r="33" spans="2:7" s="76" customFormat="1" ht="34.5">
      <c r="B33" s="313"/>
      <c r="C33" s="314"/>
      <c r="D33" s="90" t="s">
        <v>99</v>
      </c>
      <c r="E33" s="180"/>
      <c r="F33" s="180"/>
      <c r="G33" s="180"/>
    </row>
    <row r="34" spans="2:7" s="76" customFormat="1" ht="17.25">
      <c r="B34" s="313"/>
      <c r="C34" s="314"/>
      <c r="D34" s="179" t="s">
        <v>164</v>
      </c>
      <c r="E34" s="180"/>
      <c r="F34" s="180"/>
      <c r="G34" s="180"/>
    </row>
    <row r="35" spans="2:7" s="76" customFormat="1" ht="35.25" customHeight="1">
      <c r="B35" s="313"/>
      <c r="C35" s="314"/>
      <c r="D35" s="158" t="s">
        <v>181</v>
      </c>
      <c r="E35" s="180"/>
      <c r="F35" s="180"/>
      <c r="G35" s="180"/>
    </row>
    <row r="36" spans="2:7" s="76" customFormat="1" ht="17.25">
      <c r="B36" s="313"/>
      <c r="C36" s="314"/>
      <c r="D36" s="181" t="s">
        <v>119</v>
      </c>
      <c r="E36" s="180"/>
      <c r="F36" s="180"/>
      <c r="G36" s="180"/>
    </row>
    <row r="37" spans="2:7" s="76" customFormat="1" ht="39" customHeight="1">
      <c r="B37" s="313"/>
      <c r="C37" s="314"/>
      <c r="D37" s="183" t="s">
        <v>28</v>
      </c>
      <c r="E37" s="180"/>
      <c r="F37" s="180"/>
      <c r="G37" s="180"/>
    </row>
    <row r="38" spans="2:7" s="76" customFormat="1" ht="17.25">
      <c r="B38" s="313"/>
      <c r="C38" s="314">
        <v>21034</v>
      </c>
      <c r="D38" s="179" t="s">
        <v>117</v>
      </c>
      <c r="E38" s="110">
        <v>126610.1</v>
      </c>
      <c r="F38" s="110">
        <v>202576.1</v>
      </c>
      <c r="G38" s="107">
        <v>452878.1</v>
      </c>
    </row>
    <row r="39" spans="2:7" s="76" customFormat="1" ht="34.5">
      <c r="B39" s="313"/>
      <c r="C39" s="314"/>
      <c r="D39" s="30" t="s">
        <v>100</v>
      </c>
      <c r="E39" s="180"/>
      <c r="F39" s="180"/>
      <c r="G39" s="180"/>
    </row>
    <row r="40" spans="2:7" s="76" customFormat="1" ht="17.25">
      <c r="B40" s="313"/>
      <c r="C40" s="314"/>
      <c r="D40" s="179" t="s">
        <v>164</v>
      </c>
      <c r="E40" s="180"/>
      <c r="F40" s="180"/>
      <c r="G40" s="180"/>
    </row>
    <row r="41" spans="2:7" s="76" customFormat="1" ht="34.5">
      <c r="B41" s="313"/>
      <c r="C41" s="314"/>
      <c r="D41" s="158" t="s">
        <v>178</v>
      </c>
      <c r="E41" s="180"/>
      <c r="F41" s="180"/>
      <c r="G41" s="180"/>
    </row>
    <row r="42" spans="2:7" s="76" customFormat="1" ht="17.25">
      <c r="B42" s="313"/>
      <c r="C42" s="314"/>
      <c r="D42" s="181" t="s">
        <v>119</v>
      </c>
      <c r="E42" s="180"/>
      <c r="F42" s="180"/>
      <c r="G42" s="180"/>
    </row>
    <row r="43" spans="2:7" s="76" customFormat="1" ht="34.5">
      <c r="B43" s="313"/>
      <c r="C43" s="314"/>
      <c r="D43" s="182" t="s">
        <v>28</v>
      </c>
      <c r="E43" s="180"/>
      <c r="F43" s="180"/>
      <c r="G43" s="180"/>
    </row>
    <row r="44" spans="2:7" s="76" customFormat="1" ht="17.25">
      <c r="B44" s="313"/>
      <c r="C44" s="314">
        <v>21035</v>
      </c>
      <c r="D44" s="179" t="s">
        <v>117</v>
      </c>
      <c r="E44" s="109">
        <v>60552.2</v>
      </c>
      <c r="F44" s="109">
        <v>121104.4</v>
      </c>
      <c r="G44" s="48">
        <v>242208.7</v>
      </c>
    </row>
    <row r="45" spans="2:7" s="76" customFormat="1" ht="34.5">
      <c r="B45" s="313"/>
      <c r="C45" s="314"/>
      <c r="D45" s="17" t="s">
        <v>229</v>
      </c>
      <c r="E45" s="180"/>
      <c r="F45" s="180"/>
      <c r="G45" s="180"/>
    </row>
    <row r="46" spans="2:7" s="76" customFormat="1" ht="17.25">
      <c r="B46" s="313"/>
      <c r="C46" s="314"/>
      <c r="D46" s="179" t="s">
        <v>164</v>
      </c>
      <c r="E46" s="180"/>
      <c r="F46" s="180"/>
      <c r="G46" s="180"/>
    </row>
    <row r="47" spans="2:7" s="76" customFormat="1" ht="48.75" customHeight="1">
      <c r="B47" s="313"/>
      <c r="C47" s="314"/>
      <c r="D47" s="158" t="s">
        <v>233</v>
      </c>
      <c r="E47" s="180"/>
      <c r="F47" s="180"/>
      <c r="G47" s="180"/>
    </row>
    <row r="48" spans="2:7" s="76" customFormat="1" ht="17.25">
      <c r="B48" s="313"/>
      <c r="C48" s="314"/>
      <c r="D48" s="181" t="s">
        <v>119</v>
      </c>
      <c r="E48" s="180"/>
      <c r="F48" s="180"/>
      <c r="G48" s="180"/>
    </row>
    <row r="49" spans="2:7" s="76" customFormat="1" ht="34.5">
      <c r="B49" s="313"/>
      <c r="C49" s="314"/>
      <c r="D49" s="182" t="s">
        <v>28</v>
      </c>
      <c r="E49" s="180"/>
      <c r="F49" s="180"/>
      <c r="G49" s="180"/>
    </row>
    <row r="50" spans="2:7" s="76" customFormat="1" ht="17.25">
      <c r="B50" s="313"/>
      <c r="C50" s="314">
        <v>21036</v>
      </c>
      <c r="D50" s="179" t="s">
        <v>117</v>
      </c>
      <c r="E50" s="109">
        <v>140893.6</v>
      </c>
      <c r="F50" s="109">
        <v>281787.2</v>
      </c>
      <c r="G50" s="48">
        <v>1563036.2</v>
      </c>
    </row>
    <row r="51" spans="2:7" s="76" customFormat="1" ht="45" customHeight="1">
      <c r="B51" s="313"/>
      <c r="C51" s="314"/>
      <c r="D51" s="115" t="s">
        <v>101</v>
      </c>
      <c r="E51" s="180"/>
      <c r="F51" s="180"/>
      <c r="G51" s="180"/>
    </row>
    <row r="52" spans="2:7" s="76" customFormat="1" ht="17.25">
      <c r="B52" s="313"/>
      <c r="C52" s="314"/>
      <c r="D52" s="179" t="s">
        <v>164</v>
      </c>
      <c r="E52" s="180"/>
      <c r="F52" s="180"/>
      <c r="G52" s="180"/>
    </row>
    <row r="53" spans="2:7" s="76" customFormat="1" ht="60.75" customHeight="1">
      <c r="B53" s="313"/>
      <c r="C53" s="314"/>
      <c r="D53" s="178" t="s">
        <v>179</v>
      </c>
      <c r="E53" s="180"/>
      <c r="F53" s="180"/>
      <c r="G53" s="180"/>
    </row>
    <row r="54" spans="2:7" s="76" customFormat="1" ht="17.25">
      <c r="B54" s="313"/>
      <c r="C54" s="314"/>
      <c r="D54" s="181" t="s">
        <v>119</v>
      </c>
      <c r="E54" s="180"/>
      <c r="F54" s="180"/>
      <c r="G54" s="180"/>
    </row>
    <row r="55" spans="2:7" s="76" customFormat="1" ht="34.5">
      <c r="B55" s="313"/>
      <c r="C55" s="314"/>
      <c r="D55" s="182" t="s">
        <v>28</v>
      </c>
      <c r="E55" s="180"/>
      <c r="F55" s="180"/>
      <c r="G55" s="180"/>
    </row>
    <row r="56" spans="2:7" s="76" customFormat="1" ht="17.25">
      <c r="B56" s="313"/>
      <c r="C56" s="314">
        <v>21037</v>
      </c>
      <c r="D56" s="179" t="s">
        <v>117</v>
      </c>
      <c r="E56" s="109">
        <v>190470.1</v>
      </c>
      <c r="F56" s="109">
        <v>304742.2</v>
      </c>
      <c r="G56" s="48">
        <v>831902.2</v>
      </c>
    </row>
    <row r="57" spans="2:7" s="76" customFormat="1" ht="51.75">
      <c r="B57" s="313"/>
      <c r="C57" s="314"/>
      <c r="D57" s="115" t="s">
        <v>102</v>
      </c>
      <c r="E57" s="180"/>
      <c r="F57" s="180"/>
      <c r="G57" s="180"/>
    </row>
    <row r="58" spans="2:7" s="76" customFormat="1" ht="17.25">
      <c r="B58" s="313"/>
      <c r="C58" s="314"/>
      <c r="D58" s="179" t="s">
        <v>164</v>
      </c>
      <c r="E58" s="180"/>
      <c r="F58" s="180"/>
      <c r="G58" s="180"/>
    </row>
    <row r="59" spans="2:7" s="76" customFormat="1" ht="57" customHeight="1">
      <c r="B59" s="313"/>
      <c r="C59" s="314"/>
      <c r="D59" s="176" t="s">
        <v>180</v>
      </c>
      <c r="E59" s="180"/>
      <c r="F59" s="180"/>
      <c r="G59" s="180"/>
    </row>
    <row r="60" spans="2:7" s="76" customFormat="1" ht="17.25">
      <c r="B60" s="313"/>
      <c r="C60" s="314"/>
      <c r="D60" s="179" t="s">
        <v>119</v>
      </c>
      <c r="E60" s="180"/>
      <c r="F60" s="180"/>
      <c r="G60" s="180"/>
    </row>
    <row r="61" spans="2:7" s="76" customFormat="1" ht="39.75" customHeight="1">
      <c r="B61" s="313"/>
      <c r="C61" s="314"/>
      <c r="D61" s="278" t="s">
        <v>28</v>
      </c>
      <c r="E61" s="180"/>
      <c r="F61" s="180"/>
      <c r="G61" s="180"/>
    </row>
    <row r="62" spans="2:7" s="191" customFormat="1" ht="17.25">
      <c r="B62" s="192"/>
      <c r="C62" s="192"/>
      <c r="D62" s="194" t="s">
        <v>32</v>
      </c>
      <c r="E62" s="193">
        <f t="shared" ref="E62:G62" si="2">E63</f>
        <v>-1658874.5</v>
      </c>
      <c r="F62" s="193">
        <f t="shared" si="2"/>
        <v>-3000000</v>
      </c>
      <c r="G62" s="193">
        <f t="shared" si="2"/>
        <v>-9994024.5999999996</v>
      </c>
    </row>
    <row r="63" spans="2:7" s="80" customFormat="1" ht="17.25">
      <c r="B63" s="323">
        <v>1139</v>
      </c>
      <c r="C63" s="324"/>
      <c r="D63" s="184" t="s">
        <v>149</v>
      </c>
      <c r="E63" s="109">
        <f t="shared" ref="E63:G63" si="3">E69</f>
        <v>-1658874.5</v>
      </c>
      <c r="F63" s="109">
        <f t="shared" si="3"/>
        <v>-3000000</v>
      </c>
      <c r="G63" s="109">
        <f t="shared" si="3"/>
        <v>-9994024.5999999996</v>
      </c>
    </row>
    <row r="64" spans="2:7" s="80" customFormat="1" ht="17.25">
      <c r="B64" s="323"/>
      <c r="C64" s="325"/>
      <c r="D64" s="173" t="s">
        <v>150</v>
      </c>
      <c r="E64" s="109"/>
      <c r="F64" s="109"/>
      <c r="G64" s="109"/>
    </row>
    <row r="65" spans="2:7" s="80" customFormat="1" ht="17.25">
      <c r="B65" s="323"/>
      <c r="C65" s="325"/>
      <c r="D65" s="184" t="s">
        <v>151</v>
      </c>
      <c r="E65" s="109"/>
      <c r="F65" s="109"/>
      <c r="G65" s="109"/>
    </row>
    <row r="66" spans="2:7" s="80" customFormat="1" ht="51.75">
      <c r="B66" s="323"/>
      <c r="C66" s="325"/>
      <c r="D66" s="173" t="s">
        <v>152</v>
      </c>
      <c r="E66" s="109"/>
      <c r="F66" s="109"/>
      <c r="G66" s="109"/>
    </row>
    <row r="67" spans="2:7" s="80" customFormat="1" ht="18.75" customHeight="1">
      <c r="B67" s="323"/>
      <c r="C67" s="325"/>
      <c r="D67" s="184" t="s">
        <v>153</v>
      </c>
      <c r="E67" s="109"/>
      <c r="F67" s="109"/>
      <c r="G67" s="109"/>
    </row>
    <row r="68" spans="2:7" s="80" customFormat="1" ht="38.25" customHeight="1">
      <c r="B68" s="323"/>
      <c r="C68" s="326"/>
      <c r="D68" s="173" t="s">
        <v>154</v>
      </c>
      <c r="E68" s="109"/>
      <c r="F68" s="109"/>
      <c r="G68" s="109"/>
    </row>
    <row r="69" spans="2:7" s="80" customFormat="1" ht="17.25">
      <c r="B69" s="324"/>
      <c r="C69" s="324" t="s">
        <v>155</v>
      </c>
      <c r="D69" s="184" t="s">
        <v>156</v>
      </c>
      <c r="E69" s="161">
        <v>-1658874.5</v>
      </c>
      <c r="F69" s="161">
        <v>-3000000</v>
      </c>
      <c r="G69" s="186">
        <v>-9994024.5999999996</v>
      </c>
    </row>
    <row r="70" spans="2:7" s="80" customFormat="1" ht="17.25">
      <c r="B70" s="325"/>
      <c r="C70" s="325"/>
      <c r="D70" s="173" t="s">
        <v>150</v>
      </c>
      <c r="E70" s="109"/>
      <c r="F70" s="109"/>
      <c r="G70" s="109"/>
    </row>
    <row r="71" spans="2:7" s="80" customFormat="1" ht="19.5" customHeight="1">
      <c r="B71" s="325"/>
      <c r="C71" s="325"/>
      <c r="D71" s="184" t="s">
        <v>157</v>
      </c>
      <c r="E71" s="109"/>
      <c r="F71" s="109"/>
      <c r="G71" s="109"/>
    </row>
    <row r="72" spans="2:7" s="80" customFormat="1" ht="71.25" customHeight="1">
      <c r="B72" s="325"/>
      <c r="C72" s="325"/>
      <c r="D72" s="173" t="s">
        <v>158</v>
      </c>
      <c r="E72" s="109"/>
      <c r="F72" s="109"/>
      <c r="G72" s="109"/>
    </row>
    <row r="73" spans="2:7" s="80" customFormat="1" ht="18.75" customHeight="1">
      <c r="B73" s="325"/>
      <c r="C73" s="325"/>
      <c r="D73" s="184" t="s">
        <v>159</v>
      </c>
      <c r="E73" s="185"/>
      <c r="F73" s="185"/>
      <c r="G73" s="185"/>
    </row>
    <row r="74" spans="2:7" s="80" customFormat="1" ht="21.75" customHeight="1">
      <c r="B74" s="326"/>
      <c r="C74" s="326"/>
      <c r="D74" s="173" t="s">
        <v>160</v>
      </c>
      <c r="E74" s="185"/>
      <c r="F74" s="185"/>
      <c r="G74" s="185"/>
    </row>
    <row r="75" spans="2:7" s="76" customFormat="1">
      <c r="B75" s="79"/>
      <c r="C75" s="78"/>
      <c r="D75" s="77"/>
      <c r="E75" s="75"/>
      <c r="F75" s="75"/>
      <c r="G75" s="75"/>
    </row>
    <row r="77" spans="2:7" s="86" customFormat="1" ht="17.25">
      <c r="B77" s="84" t="s">
        <v>165</v>
      </c>
      <c r="C77" s="85"/>
      <c r="D77" s="85"/>
    </row>
    <row r="78" spans="2:7" s="86" customFormat="1" ht="17.25">
      <c r="B78" s="84" t="s">
        <v>166</v>
      </c>
      <c r="C78" s="85"/>
      <c r="D78" s="85"/>
    </row>
    <row r="79" spans="2:7" ht="16.5">
      <c r="C79" s="87" t="s">
        <v>167</v>
      </c>
      <c r="D79" s="87"/>
      <c r="E79" s="88"/>
      <c r="F79" s="88"/>
    </row>
    <row r="80" spans="2:7" ht="16.5">
      <c r="C80" s="87"/>
      <c r="D80" s="87"/>
      <c r="E80" s="87"/>
      <c r="F80" s="87"/>
      <c r="G80" s="87"/>
    </row>
  </sheetData>
  <mergeCells count="27">
    <mergeCell ref="B63:B68"/>
    <mergeCell ref="C63:C68"/>
    <mergeCell ref="B69:B74"/>
    <mergeCell ref="C69:C74"/>
    <mergeCell ref="B14:B18"/>
    <mergeCell ref="B44:B49"/>
    <mergeCell ref="C44:C49"/>
    <mergeCell ref="B56:B61"/>
    <mergeCell ref="C56:C61"/>
    <mergeCell ref="B50:B55"/>
    <mergeCell ref="C50:C55"/>
    <mergeCell ref="B38:B43"/>
    <mergeCell ref="C38:C43"/>
    <mergeCell ref="B32:B37"/>
    <mergeCell ref="C32:C37"/>
    <mergeCell ref="C14:C18"/>
    <mergeCell ref="B20:B25"/>
    <mergeCell ref="C20:C25"/>
    <mergeCell ref="B26:B31"/>
    <mergeCell ref="C26:C31"/>
    <mergeCell ref="D1:G1"/>
    <mergeCell ref="D2:G2"/>
    <mergeCell ref="D3:G3"/>
    <mergeCell ref="B6:G6"/>
    <mergeCell ref="B9:C9"/>
    <mergeCell ref="D9:D10"/>
    <mergeCell ref="E9:G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6"/>
  <sheetViews>
    <sheetView topLeftCell="A127" zoomScaleNormal="100" workbookViewId="0">
      <selection activeCell="A10" sqref="A10"/>
    </sheetView>
  </sheetViews>
  <sheetFormatPr defaultRowHeight="17.25"/>
  <cols>
    <col min="1" max="1" width="8.7109375" style="133" customWidth="1"/>
    <col min="2" max="2" width="8.5703125" style="133" customWidth="1"/>
    <col min="3" max="3" width="6.5703125" style="133" customWidth="1"/>
    <col min="4" max="4" width="9.85546875" style="133" customWidth="1"/>
    <col min="5" max="5" width="14.7109375" style="133" customWidth="1"/>
    <col min="6" max="6" width="50.5703125" style="15" customWidth="1"/>
    <col min="7" max="7" width="18.85546875" style="15" customWidth="1"/>
    <col min="8" max="8" width="17.7109375" style="15" customWidth="1"/>
    <col min="9" max="9" width="17.42578125" style="15" customWidth="1"/>
    <col min="10" max="252" width="9.140625" style="15"/>
    <col min="253" max="253" width="7.5703125" style="15" bestFit="1" customWidth="1"/>
    <col min="254" max="254" width="7" style="15" bestFit="1" customWidth="1"/>
    <col min="255" max="255" width="5.5703125" style="15" bestFit="1" customWidth="1"/>
    <col min="256" max="256" width="8.7109375" style="15" bestFit="1" customWidth="1"/>
    <col min="257" max="257" width="8.42578125" style="15" bestFit="1" customWidth="1"/>
    <col min="258" max="258" width="76.140625" style="15" customWidth="1"/>
    <col min="259" max="260" width="16.5703125" style="15" customWidth="1"/>
    <col min="261" max="261" width="16.7109375" style="15" customWidth="1"/>
    <col min="262" max="262" width="18.5703125" style="15" customWidth="1"/>
    <col min="263" max="508" width="9.140625" style="15"/>
    <col min="509" max="509" width="7.5703125" style="15" bestFit="1" customWidth="1"/>
    <col min="510" max="510" width="7" style="15" bestFit="1" customWidth="1"/>
    <col min="511" max="511" width="5.5703125" style="15" bestFit="1" customWidth="1"/>
    <col min="512" max="512" width="8.7109375" style="15" bestFit="1" customWidth="1"/>
    <col min="513" max="513" width="8.42578125" style="15" bestFit="1" customWidth="1"/>
    <col min="514" max="514" width="76.140625" style="15" customWidth="1"/>
    <col min="515" max="516" width="16.5703125" style="15" customWidth="1"/>
    <col min="517" max="517" width="16.7109375" style="15" customWidth="1"/>
    <col min="518" max="518" width="18.5703125" style="15" customWidth="1"/>
    <col min="519" max="764" width="9.140625" style="15"/>
    <col min="765" max="765" width="7.5703125" style="15" bestFit="1" customWidth="1"/>
    <col min="766" max="766" width="7" style="15" bestFit="1" customWidth="1"/>
    <col min="767" max="767" width="5.5703125" style="15" bestFit="1" customWidth="1"/>
    <col min="768" max="768" width="8.7109375" style="15" bestFit="1" customWidth="1"/>
    <col min="769" max="769" width="8.42578125" style="15" bestFit="1" customWidth="1"/>
    <col min="770" max="770" width="76.140625" style="15" customWidth="1"/>
    <col min="771" max="772" width="16.5703125" style="15" customWidth="1"/>
    <col min="773" max="773" width="16.7109375" style="15" customWidth="1"/>
    <col min="774" max="774" width="18.5703125" style="15" customWidth="1"/>
    <col min="775" max="1020" width="9.140625" style="15"/>
    <col min="1021" max="1021" width="7.5703125" style="15" bestFit="1" customWidth="1"/>
    <col min="1022" max="1022" width="7" style="15" bestFit="1" customWidth="1"/>
    <col min="1023" max="1023" width="5.5703125" style="15" bestFit="1" customWidth="1"/>
    <col min="1024" max="1024" width="8.7109375" style="15" bestFit="1" customWidth="1"/>
    <col min="1025" max="1025" width="8.42578125" style="15" bestFit="1" customWidth="1"/>
    <col min="1026" max="1026" width="76.140625" style="15" customWidth="1"/>
    <col min="1027" max="1028" width="16.5703125" style="15" customWidth="1"/>
    <col min="1029" max="1029" width="16.7109375" style="15" customWidth="1"/>
    <col min="1030" max="1030" width="18.5703125" style="15" customWidth="1"/>
    <col min="1031" max="1276" width="9.140625" style="15"/>
    <col min="1277" max="1277" width="7.5703125" style="15" bestFit="1" customWidth="1"/>
    <col min="1278" max="1278" width="7" style="15" bestFit="1" customWidth="1"/>
    <col min="1279" max="1279" width="5.5703125" style="15" bestFit="1" customWidth="1"/>
    <col min="1280" max="1280" width="8.7109375" style="15" bestFit="1" customWidth="1"/>
    <col min="1281" max="1281" width="8.42578125" style="15" bestFit="1" customWidth="1"/>
    <col min="1282" max="1282" width="76.140625" style="15" customWidth="1"/>
    <col min="1283" max="1284" width="16.5703125" style="15" customWidth="1"/>
    <col min="1285" max="1285" width="16.7109375" style="15" customWidth="1"/>
    <col min="1286" max="1286" width="18.5703125" style="15" customWidth="1"/>
    <col min="1287" max="1532" width="9.140625" style="15"/>
    <col min="1533" max="1533" width="7.5703125" style="15" bestFit="1" customWidth="1"/>
    <col min="1534" max="1534" width="7" style="15" bestFit="1" customWidth="1"/>
    <col min="1535" max="1535" width="5.5703125" style="15" bestFit="1" customWidth="1"/>
    <col min="1536" max="1536" width="8.7109375" style="15" bestFit="1" customWidth="1"/>
    <col min="1537" max="1537" width="8.42578125" style="15" bestFit="1" customWidth="1"/>
    <col min="1538" max="1538" width="76.140625" style="15" customWidth="1"/>
    <col min="1539" max="1540" width="16.5703125" style="15" customWidth="1"/>
    <col min="1541" max="1541" width="16.7109375" style="15" customWidth="1"/>
    <col min="1542" max="1542" width="18.5703125" style="15" customWidth="1"/>
    <col min="1543" max="1788" width="9.140625" style="15"/>
    <col min="1789" max="1789" width="7.5703125" style="15" bestFit="1" customWidth="1"/>
    <col min="1790" max="1790" width="7" style="15" bestFit="1" customWidth="1"/>
    <col min="1791" max="1791" width="5.5703125" style="15" bestFit="1" customWidth="1"/>
    <col min="1792" max="1792" width="8.7109375" style="15" bestFit="1" customWidth="1"/>
    <col min="1793" max="1793" width="8.42578125" style="15" bestFit="1" customWidth="1"/>
    <col min="1794" max="1794" width="76.140625" style="15" customWidth="1"/>
    <col min="1795" max="1796" width="16.5703125" style="15" customWidth="1"/>
    <col min="1797" max="1797" width="16.7109375" style="15" customWidth="1"/>
    <col min="1798" max="1798" width="18.5703125" style="15" customWidth="1"/>
    <col min="1799" max="2044" width="9.140625" style="15"/>
    <col min="2045" max="2045" width="7.5703125" style="15" bestFit="1" customWidth="1"/>
    <col min="2046" max="2046" width="7" style="15" bestFit="1" customWidth="1"/>
    <col min="2047" max="2047" width="5.5703125" style="15" bestFit="1" customWidth="1"/>
    <col min="2048" max="2048" width="8.7109375" style="15" bestFit="1" customWidth="1"/>
    <col min="2049" max="2049" width="8.42578125" style="15" bestFit="1" customWidth="1"/>
    <col min="2050" max="2050" width="76.140625" style="15" customWidth="1"/>
    <col min="2051" max="2052" width="16.5703125" style="15" customWidth="1"/>
    <col min="2053" max="2053" width="16.7109375" style="15" customWidth="1"/>
    <col min="2054" max="2054" width="18.5703125" style="15" customWidth="1"/>
    <col min="2055" max="2300" width="9.140625" style="15"/>
    <col min="2301" max="2301" width="7.5703125" style="15" bestFit="1" customWidth="1"/>
    <col min="2302" max="2302" width="7" style="15" bestFit="1" customWidth="1"/>
    <col min="2303" max="2303" width="5.5703125" style="15" bestFit="1" customWidth="1"/>
    <col min="2304" max="2304" width="8.7109375" style="15" bestFit="1" customWidth="1"/>
    <col min="2305" max="2305" width="8.42578125" style="15" bestFit="1" customWidth="1"/>
    <col min="2306" max="2306" width="76.140625" style="15" customWidth="1"/>
    <col min="2307" max="2308" width="16.5703125" style="15" customWidth="1"/>
    <col min="2309" max="2309" width="16.7109375" style="15" customWidth="1"/>
    <col min="2310" max="2310" width="18.5703125" style="15" customWidth="1"/>
    <col min="2311" max="2556" width="9.140625" style="15"/>
    <col min="2557" max="2557" width="7.5703125" style="15" bestFit="1" customWidth="1"/>
    <col min="2558" max="2558" width="7" style="15" bestFit="1" customWidth="1"/>
    <col min="2559" max="2559" width="5.5703125" style="15" bestFit="1" customWidth="1"/>
    <col min="2560" max="2560" width="8.7109375" style="15" bestFit="1" customWidth="1"/>
    <col min="2561" max="2561" width="8.42578125" style="15" bestFit="1" customWidth="1"/>
    <col min="2562" max="2562" width="76.140625" style="15" customWidth="1"/>
    <col min="2563" max="2564" width="16.5703125" style="15" customWidth="1"/>
    <col min="2565" max="2565" width="16.7109375" style="15" customWidth="1"/>
    <col min="2566" max="2566" width="18.5703125" style="15" customWidth="1"/>
    <col min="2567" max="2812" width="9.140625" style="15"/>
    <col min="2813" max="2813" width="7.5703125" style="15" bestFit="1" customWidth="1"/>
    <col min="2814" max="2814" width="7" style="15" bestFit="1" customWidth="1"/>
    <col min="2815" max="2815" width="5.5703125" style="15" bestFit="1" customWidth="1"/>
    <col min="2816" max="2816" width="8.7109375" style="15" bestFit="1" customWidth="1"/>
    <col min="2817" max="2817" width="8.42578125" style="15" bestFit="1" customWidth="1"/>
    <col min="2818" max="2818" width="76.140625" style="15" customWidth="1"/>
    <col min="2819" max="2820" width="16.5703125" style="15" customWidth="1"/>
    <col min="2821" max="2821" width="16.7109375" style="15" customWidth="1"/>
    <col min="2822" max="2822" width="18.5703125" style="15" customWidth="1"/>
    <col min="2823" max="3068" width="9.140625" style="15"/>
    <col min="3069" max="3069" width="7.5703125" style="15" bestFit="1" customWidth="1"/>
    <col min="3070" max="3070" width="7" style="15" bestFit="1" customWidth="1"/>
    <col min="3071" max="3071" width="5.5703125" style="15" bestFit="1" customWidth="1"/>
    <col min="3072" max="3072" width="8.7109375" style="15" bestFit="1" customWidth="1"/>
    <col min="3073" max="3073" width="8.42578125" style="15" bestFit="1" customWidth="1"/>
    <col min="3074" max="3074" width="76.140625" style="15" customWidth="1"/>
    <col min="3075" max="3076" width="16.5703125" style="15" customWidth="1"/>
    <col min="3077" max="3077" width="16.7109375" style="15" customWidth="1"/>
    <col min="3078" max="3078" width="18.5703125" style="15" customWidth="1"/>
    <col min="3079" max="3324" width="9.140625" style="15"/>
    <col min="3325" max="3325" width="7.5703125" style="15" bestFit="1" customWidth="1"/>
    <col min="3326" max="3326" width="7" style="15" bestFit="1" customWidth="1"/>
    <col min="3327" max="3327" width="5.5703125" style="15" bestFit="1" customWidth="1"/>
    <col min="3328" max="3328" width="8.7109375" style="15" bestFit="1" customWidth="1"/>
    <col min="3329" max="3329" width="8.42578125" style="15" bestFit="1" customWidth="1"/>
    <col min="3330" max="3330" width="76.140625" style="15" customWidth="1"/>
    <col min="3331" max="3332" width="16.5703125" style="15" customWidth="1"/>
    <col min="3333" max="3333" width="16.7109375" style="15" customWidth="1"/>
    <col min="3334" max="3334" width="18.5703125" style="15" customWidth="1"/>
    <col min="3335" max="3580" width="9.140625" style="15"/>
    <col min="3581" max="3581" width="7.5703125" style="15" bestFit="1" customWidth="1"/>
    <col min="3582" max="3582" width="7" style="15" bestFit="1" customWidth="1"/>
    <col min="3583" max="3583" width="5.5703125" style="15" bestFit="1" customWidth="1"/>
    <col min="3584" max="3584" width="8.7109375" style="15" bestFit="1" customWidth="1"/>
    <col min="3585" max="3585" width="8.42578125" style="15" bestFit="1" customWidth="1"/>
    <col min="3586" max="3586" width="76.140625" style="15" customWidth="1"/>
    <col min="3587" max="3588" width="16.5703125" style="15" customWidth="1"/>
    <col min="3589" max="3589" width="16.7109375" style="15" customWidth="1"/>
    <col min="3590" max="3590" width="18.5703125" style="15" customWidth="1"/>
    <col min="3591" max="3836" width="9.140625" style="15"/>
    <col min="3837" max="3837" width="7.5703125" style="15" bestFit="1" customWidth="1"/>
    <col min="3838" max="3838" width="7" style="15" bestFit="1" customWidth="1"/>
    <col min="3839" max="3839" width="5.5703125" style="15" bestFit="1" customWidth="1"/>
    <col min="3840" max="3840" width="8.7109375" style="15" bestFit="1" customWidth="1"/>
    <col min="3841" max="3841" width="8.42578125" style="15" bestFit="1" customWidth="1"/>
    <col min="3842" max="3842" width="76.140625" style="15" customWidth="1"/>
    <col min="3843" max="3844" width="16.5703125" style="15" customWidth="1"/>
    <col min="3845" max="3845" width="16.7109375" style="15" customWidth="1"/>
    <col min="3846" max="3846" width="18.5703125" style="15" customWidth="1"/>
    <col min="3847" max="4092" width="9.140625" style="15"/>
    <col min="4093" max="4093" width="7.5703125" style="15" bestFit="1" customWidth="1"/>
    <col min="4094" max="4094" width="7" style="15" bestFit="1" customWidth="1"/>
    <col min="4095" max="4095" width="5.5703125" style="15" bestFit="1" customWidth="1"/>
    <col min="4096" max="4096" width="8.7109375" style="15" bestFit="1" customWidth="1"/>
    <col min="4097" max="4097" width="8.42578125" style="15" bestFit="1" customWidth="1"/>
    <col min="4098" max="4098" width="76.140625" style="15" customWidth="1"/>
    <col min="4099" max="4100" width="16.5703125" style="15" customWidth="1"/>
    <col min="4101" max="4101" width="16.7109375" style="15" customWidth="1"/>
    <col min="4102" max="4102" width="18.5703125" style="15" customWidth="1"/>
    <col min="4103" max="4348" width="9.140625" style="15"/>
    <col min="4349" max="4349" width="7.5703125" style="15" bestFit="1" customWidth="1"/>
    <col min="4350" max="4350" width="7" style="15" bestFit="1" customWidth="1"/>
    <col min="4351" max="4351" width="5.5703125" style="15" bestFit="1" customWidth="1"/>
    <col min="4352" max="4352" width="8.7109375" style="15" bestFit="1" customWidth="1"/>
    <col min="4353" max="4353" width="8.42578125" style="15" bestFit="1" customWidth="1"/>
    <col min="4354" max="4354" width="76.140625" style="15" customWidth="1"/>
    <col min="4355" max="4356" width="16.5703125" style="15" customWidth="1"/>
    <col min="4357" max="4357" width="16.7109375" style="15" customWidth="1"/>
    <col min="4358" max="4358" width="18.5703125" style="15" customWidth="1"/>
    <col min="4359" max="4604" width="9.140625" style="15"/>
    <col min="4605" max="4605" width="7.5703125" style="15" bestFit="1" customWidth="1"/>
    <col min="4606" max="4606" width="7" style="15" bestFit="1" customWidth="1"/>
    <col min="4607" max="4607" width="5.5703125" style="15" bestFit="1" customWidth="1"/>
    <col min="4608" max="4608" width="8.7109375" style="15" bestFit="1" customWidth="1"/>
    <col min="4609" max="4609" width="8.42578125" style="15" bestFit="1" customWidth="1"/>
    <col min="4610" max="4610" width="76.140625" style="15" customWidth="1"/>
    <col min="4611" max="4612" width="16.5703125" style="15" customWidth="1"/>
    <col min="4613" max="4613" width="16.7109375" style="15" customWidth="1"/>
    <col min="4614" max="4614" width="18.5703125" style="15" customWidth="1"/>
    <col min="4615" max="4860" width="9.140625" style="15"/>
    <col min="4861" max="4861" width="7.5703125" style="15" bestFit="1" customWidth="1"/>
    <col min="4862" max="4862" width="7" style="15" bestFit="1" customWidth="1"/>
    <col min="4863" max="4863" width="5.5703125" style="15" bestFit="1" customWidth="1"/>
    <col min="4864" max="4864" width="8.7109375" style="15" bestFit="1" customWidth="1"/>
    <col min="4865" max="4865" width="8.42578125" style="15" bestFit="1" customWidth="1"/>
    <col min="4866" max="4866" width="76.140625" style="15" customWidth="1"/>
    <col min="4867" max="4868" width="16.5703125" style="15" customWidth="1"/>
    <col min="4869" max="4869" width="16.7109375" style="15" customWidth="1"/>
    <col min="4870" max="4870" width="18.5703125" style="15" customWidth="1"/>
    <col min="4871" max="5116" width="9.140625" style="15"/>
    <col min="5117" max="5117" width="7.5703125" style="15" bestFit="1" customWidth="1"/>
    <col min="5118" max="5118" width="7" style="15" bestFit="1" customWidth="1"/>
    <col min="5119" max="5119" width="5.5703125" style="15" bestFit="1" customWidth="1"/>
    <col min="5120" max="5120" width="8.7109375" style="15" bestFit="1" customWidth="1"/>
    <col min="5121" max="5121" width="8.42578125" style="15" bestFit="1" customWidth="1"/>
    <col min="5122" max="5122" width="76.140625" style="15" customWidth="1"/>
    <col min="5123" max="5124" width="16.5703125" style="15" customWidth="1"/>
    <col min="5125" max="5125" width="16.7109375" style="15" customWidth="1"/>
    <col min="5126" max="5126" width="18.5703125" style="15" customWidth="1"/>
    <col min="5127" max="5372" width="9.140625" style="15"/>
    <col min="5373" max="5373" width="7.5703125" style="15" bestFit="1" customWidth="1"/>
    <col min="5374" max="5374" width="7" style="15" bestFit="1" customWidth="1"/>
    <col min="5375" max="5375" width="5.5703125" style="15" bestFit="1" customWidth="1"/>
    <col min="5376" max="5376" width="8.7109375" style="15" bestFit="1" customWidth="1"/>
    <col min="5377" max="5377" width="8.42578125" style="15" bestFit="1" customWidth="1"/>
    <col min="5378" max="5378" width="76.140625" style="15" customWidth="1"/>
    <col min="5379" max="5380" width="16.5703125" style="15" customWidth="1"/>
    <col min="5381" max="5381" width="16.7109375" style="15" customWidth="1"/>
    <col min="5382" max="5382" width="18.5703125" style="15" customWidth="1"/>
    <col min="5383" max="5628" width="9.140625" style="15"/>
    <col min="5629" max="5629" width="7.5703125" style="15" bestFit="1" customWidth="1"/>
    <col min="5630" max="5630" width="7" style="15" bestFit="1" customWidth="1"/>
    <col min="5631" max="5631" width="5.5703125" style="15" bestFit="1" customWidth="1"/>
    <col min="5632" max="5632" width="8.7109375" style="15" bestFit="1" customWidth="1"/>
    <col min="5633" max="5633" width="8.42578125" style="15" bestFit="1" customWidth="1"/>
    <col min="5634" max="5634" width="76.140625" style="15" customWidth="1"/>
    <col min="5635" max="5636" width="16.5703125" style="15" customWidth="1"/>
    <col min="5637" max="5637" width="16.7109375" style="15" customWidth="1"/>
    <col min="5638" max="5638" width="18.5703125" style="15" customWidth="1"/>
    <col min="5639" max="5884" width="9.140625" style="15"/>
    <col min="5885" max="5885" width="7.5703125" style="15" bestFit="1" customWidth="1"/>
    <col min="5886" max="5886" width="7" style="15" bestFit="1" customWidth="1"/>
    <col min="5887" max="5887" width="5.5703125" style="15" bestFit="1" customWidth="1"/>
    <col min="5888" max="5888" width="8.7109375" style="15" bestFit="1" customWidth="1"/>
    <col min="5889" max="5889" width="8.42578125" style="15" bestFit="1" customWidth="1"/>
    <col min="5890" max="5890" width="76.140625" style="15" customWidth="1"/>
    <col min="5891" max="5892" width="16.5703125" style="15" customWidth="1"/>
    <col min="5893" max="5893" width="16.7109375" style="15" customWidth="1"/>
    <col min="5894" max="5894" width="18.5703125" style="15" customWidth="1"/>
    <col min="5895" max="6140" width="9.140625" style="15"/>
    <col min="6141" max="6141" width="7.5703125" style="15" bestFit="1" customWidth="1"/>
    <col min="6142" max="6142" width="7" style="15" bestFit="1" customWidth="1"/>
    <col min="6143" max="6143" width="5.5703125" style="15" bestFit="1" customWidth="1"/>
    <col min="6144" max="6144" width="8.7109375" style="15" bestFit="1" customWidth="1"/>
    <col min="6145" max="6145" width="8.42578125" style="15" bestFit="1" customWidth="1"/>
    <col min="6146" max="6146" width="76.140625" style="15" customWidth="1"/>
    <col min="6147" max="6148" width="16.5703125" style="15" customWidth="1"/>
    <col min="6149" max="6149" width="16.7109375" style="15" customWidth="1"/>
    <col min="6150" max="6150" width="18.5703125" style="15" customWidth="1"/>
    <col min="6151" max="6396" width="9.140625" style="15"/>
    <col min="6397" max="6397" width="7.5703125" style="15" bestFit="1" customWidth="1"/>
    <col min="6398" max="6398" width="7" style="15" bestFit="1" customWidth="1"/>
    <col min="6399" max="6399" width="5.5703125" style="15" bestFit="1" customWidth="1"/>
    <col min="6400" max="6400" width="8.7109375" style="15" bestFit="1" customWidth="1"/>
    <col min="6401" max="6401" width="8.42578125" style="15" bestFit="1" customWidth="1"/>
    <col min="6402" max="6402" width="76.140625" style="15" customWidth="1"/>
    <col min="6403" max="6404" width="16.5703125" style="15" customWidth="1"/>
    <col min="6405" max="6405" width="16.7109375" style="15" customWidth="1"/>
    <col min="6406" max="6406" width="18.5703125" style="15" customWidth="1"/>
    <col min="6407" max="6652" width="9.140625" style="15"/>
    <col min="6653" max="6653" width="7.5703125" style="15" bestFit="1" customWidth="1"/>
    <col min="6654" max="6654" width="7" style="15" bestFit="1" customWidth="1"/>
    <col min="6655" max="6655" width="5.5703125" style="15" bestFit="1" customWidth="1"/>
    <col min="6656" max="6656" width="8.7109375" style="15" bestFit="1" customWidth="1"/>
    <col min="6657" max="6657" width="8.42578125" style="15" bestFit="1" customWidth="1"/>
    <col min="6658" max="6658" width="76.140625" style="15" customWidth="1"/>
    <col min="6659" max="6660" width="16.5703125" style="15" customWidth="1"/>
    <col min="6661" max="6661" width="16.7109375" style="15" customWidth="1"/>
    <col min="6662" max="6662" width="18.5703125" style="15" customWidth="1"/>
    <col min="6663" max="6908" width="9.140625" style="15"/>
    <col min="6909" max="6909" width="7.5703125" style="15" bestFit="1" customWidth="1"/>
    <col min="6910" max="6910" width="7" style="15" bestFit="1" customWidth="1"/>
    <col min="6911" max="6911" width="5.5703125" style="15" bestFit="1" customWidth="1"/>
    <col min="6912" max="6912" width="8.7109375" style="15" bestFit="1" customWidth="1"/>
    <col min="6913" max="6913" width="8.42578125" style="15" bestFit="1" customWidth="1"/>
    <col min="6914" max="6914" width="76.140625" style="15" customWidth="1"/>
    <col min="6915" max="6916" width="16.5703125" style="15" customWidth="1"/>
    <col min="6917" max="6917" width="16.7109375" style="15" customWidth="1"/>
    <col min="6918" max="6918" width="18.5703125" style="15" customWidth="1"/>
    <col min="6919" max="7164" width="9.140625" style="15"/>
    <col min="7165" max="7165" width="7.5703125" style="15" bestFit="1" customWidth="1"/>
    <col min="7166" max="7166" width="7" style="15" bestFit="1" customWidth="1"/>
    <col min="7167" max="7167" width="5.5703125" style="15" bestFit="1" customWidth="1"/>
    <col min="7168" max="7168" width="8.7109375" style="15" bestFit="1" customWidth="1"/>
    <col min="7169" max="7169" width="8.42578125" style="15" bestFit="1" customWidth="1"/>
    <col min="7170" max="7170" width="76.140625" style="15" customWidth="1"/>
    <col min="7171" max="7172" width="16.5703125" style="15" customWidth="1"/>
    <col min="7173" max="7173" width="16.7109375" style="15" customWidth="1"/>
    <col min="7174" max="7174" width="18.5703125" style="15" customWidth="1"/>
    <col min="7175" max="7420" width="9.140625" style="15"/>
    <col min="7421" max="7421" width="7.5703125" style="15" bestFit="1" customWidth="1"/>
    <col min="7422" max="7422" width="7" style="15" bestFit="1" customWidth="1"/>
    <col min="7423" max="7423" width="5.5703125" style="15" bestFit="1" customWidth="1"/>
    <col min="7424" max="7424" width="8.7109375" style="15" bestFit="1" customWidth="1"/>
    <col min="7425" max="7425" width="8.42578125" style="15" bestFit="1" customWidth="1"/>
    <col min="7426" max="7426" width="76.140625" style="15" customWidth="1"/>
    <col min="7427" max="7428" width="16.5703125" style="15" customWidth="1"/>
    <col min="7429" max="7429" width="16.7109375" style="15" customWidth="1"/>
    <col min="7430" max="7430" width="18.5703125" style="15" customWidth="1"/>
    <col min="7431" max="7676" width="9.140625" style="15"/>
    <col min="7677" max="7677" width="7.5703125" style="15" bestFit="1" customWidth="1"/>
    <col min="7678" max="7678" width="7" style="15" bestFit="1" customWidth="1"/>
    <col min="7679" max="7679" width="5.5703125" style="15" bestFit="1" customWidth="1"/>
    <col min="7680" max="7680" width="8.7109375" style="15" bestFit="1" customWidth="1"/>
    <col min="7681" max="7681" width="8.42578125" style="15" bestFit="1" customWidth="1"/>
    <col min="7682" max="7682" width="76.140625" style="15" customWidth="1"/>
    <col min="7683" max="7684" width="16.5703125" style="15" customWidth="1"/>
    <col min="7685" max="7685" width="16.7109375" style="15" customWidth="1"/>
    <col min="7686" max="7686" width="18.5703125" style="15" customWidth="1"/>
    <col min="7687" max="7932" width="9.140625" style="15"/>
    <col min="7933" max="7933" width="7.5703125" style="15" bestFit="1" customWidth="1"/>
    <col min="7934" max="7934" width="7" style="15" bestFit="1" customWidth="1"/>
    <col min="7935" max="7935" width="5.5703125" style="15" bestFit="1" customWidth="1"/>
    <col min="7936" max="7936" width="8.7109375" style="15" bestFit="1" customWidth="1"/>
    <col min="7937" max="7937" width="8.42578125" style="15" bestFit="1" customWidth="1"/>
    <col min="7938" max="7938" width="76.140625" style="15" customWidth="1"/>
    <col min="7939" max="7940" width="16.5703125" style="15" customWidth="1"/>
    <col min="7941" max="7941" width="16.7109375" style="15" customWidth="1"/>
    <col min="7942" max="7942" width="18.5703125" style="15" customWidth="1"/>
    <col min="7943" max="8188" width="9.140625" style="15"/>
    <col min="8189" max="8189" width="7.5703125" style="15" bestFit="1" customWidth="1"/>
    <col min="8190" max="8190" width="7" style="15" bestFit="1" customWidth="1"/>
    <col min="8191" max="8191" width="5.5703125" style="15" bestFit="1" customWidth="1"/>
    <col min="8192" max="8192" width="8.7109375" style="15" bestFit="1" customWidth="1"/>
    <col min="8193" max="8193" width="8.42578125" style="15" bestFit="1" customWidth="1"/>
    <col min="8194" max="8194" width="76.140625" style="15" customWidth="1"/>
    <col min="8195" max="8196" width="16.5703125" style="15" customWidth="1"/>
    <col min="8197" max="8197" width="16.7109375" style="15" customWidth="1"/>
    <col min="8198" max="8198" width="18.5703125" style="15" customWidth="1"/>
    <col min="8199" max="8444" width="9.140625" style="15"/>
    <col min="8445" max="8445" width="7.5703125" style="15" bestFit="1" customWidth="1"/>
    <col min="8446" max="8446" width="7" style="15" bestFit="1" customWidth="1"/>
    <col min="8447" max="8447" width="5.5703125" style="15" bestFit="1" customWidth="1"/>
    <col min="8448" max="8448" width="8.7109375" style="15" bestFit="1" customWidth="1"/>
    <col min="8449" max="8449" width="8.42578125" style="15" bestFit="1" customWidth="1"/>
    <col min="8450" max="8450" width="76.140625" style="15" customWidth="1"/>
    <col min="8451" max="8452" width="16.5703125" style="15" customWidth="1"/>
    <col min="8453" max="8453" width="16.7109375" style="15" customWidth="1"/>
    <col min="8454" max="8454" width="18.5703125" style="15" customWidth="1"/>
    <col min="8455" max="8700" width="9.140625" style="15"/>
    <col min="8701" max="8701" width="7.5703125" style="15" bestFit="1" customWidth="1"/>
    <col min="8702" max="8702" width="7" style="15" bestFit="1" customWidth="1"/>
    <col min="8703" max="8703" width="5.5703125" style="15" bestFit="1" customWidth="1"/>
    <col min="8704" max="8704" width="8.7109375" style="15" bestFit="1" customWidth="1"/>
    <col min="8705" max="8705" width="8.42578125" style="15" bestFit="1" customWidth="1"/>
    <col min="8706" max="8706" width="76.140625" style="15" customWidth="1"/>
    <col min="8707" max="8708" width="16.5703125" style="15" customWidth="1"/>
    <col min="8709" max="8709" width="16.7109375" style="15" customWidth="1"/>
    <col min="8710" max="8710" width="18.5703125" style="15" customWidth="1"/>
    <col min="8711" max="8956" width="9.140625" style="15"/>
    <col min="8957" max="8957" width="7.5703125" style="15" bestFit="1" customWidth="1"/>
    <col min="8958" max="8958" width="7" style="15" bestFit="1" customWidth="1"/>
    <col min="8959" max="8959" width="5.5703125" style="15" bestFit="1" customWidth="1"/>
    <col min="8960" max="8960" width="8.7109375" style="15" bestFit="1" customWidth="1"/>
    <col min="8961" max="8961" width="8.42578125" style="15" bestFit="1" customWidth="1"/>
    <col min="8962" max="8962" width="76.140625" style="15" customWidth="1"/>
    <col min="8963" max="8964" width="16.5703125" style="15" customWidth="1"/>
    <col min="8965" max="8965" width="16.7109375" style="15" customWidth="1"/>
    <col min="8966" max="8966" width="18.5703125" style="15" customWidth="1"/>
    <col min="8967" max="9212" width="9.140625" style="15"/>
    <col min="9213" max="9213" width="7.5703125" style="15" bestFit="1" customWidth="1"/>
    <col min="9214" max="9214" width="7" style="15" bestFit="1" customWidth="1"/>
    <col min="9215" max="9215" width="5.5703125" style="15" bestFit="1" customWidth="1"/>
    <col min="9216" max="9216" width="8.7109375" style="15" bestFit="1" customWidth="1"/>
    <col min="9217" max="9217" width="8.42578125" style="15" bestFit="1" customWidth="1"/>
    <col min="9218" max="9218" width="76.140625" style="15" customWidth="1"/>
    <col min="9219" max="9220" width="16.5703125" style="15" customWidth="1"/>
    <col min="9221" max="9221" width="16.7109375" style="15" customWidth="1"/>
    <col min="9222" max="9222" width="18.5703125" style="15" customWidth="1"/>
    <col min="9223" max="9468" width="9.140625" style="15"/>
    <col min="9469" max="9469" width="7.5703125" style="15" bestFit="1" customWidth="1"/>
    <col min="9470" max="9470" width="7" style="15" bestFit="1" customWidth="1"/>
    <col min="9471" max="9471" width="5.5703125" style="15" bestFit="1" customWidth="1"/>
    <col min="9472" max="9472" width="8.7109375" style="15" bestFit="1" customWidth="1"/>
    <col min="9473" max="9473" width="8.42578125" style="15" bestFit="1" customWidth="1"/>
    <col min="9474" max="9474" width="76.140625" style="15" customWidth="1"/>
    <col min="9475" max="9476" width="16.5703125" style="15" customWidth="1"/>
    <col min="9477" max="9477" width="16.7109375" style="15" customWidth="1"/>
    <col min="9478" max="9478" width="18.5703125" style="15" customWidth="1"/>
    <col min="9479" max="9724" width="9.140625" style="15"/>
    <col min="9725" max="9725" width="7.5703125" style="15" bestFit="1" customWidth="1"/>
    <col min="9726" max="9726" width="7" style="15" bestFit="1" customWidth="1"/>
    <col min="9727" max="9727" width="5.5703125" style="15" bestFit="1" customWidth="1"/>
    <col min="9728" max="9728" width="8.7109375" style="15" bestFit="1" customWidth="1"/>
    <col min="9729" max="9729" width="8.42578125" style="15" bestFit="1" customWidth="1"/>
    <col min="9730" max="9730" width="76.140625" style="15" customWidth="1"/>
    <col min="9731" max="9732" width="16.5703125" style="15" customWidth="1"/>
    <col min="9733" max="9733" width="16.7109375" style="15" customWidth="1"/>
    <col min="9734" max="9734" width="18.5703125" style="15" customWidth="1"/>
    <col min="9735" max="9980" width="9.140625" style="15"/>
    <col min="9981" max="9981" width="7.5703125" style="15" bestFit="1" customWidth="1"/>
    <col min="9982" max="9982" width="7" style="15" bestFit="1" customWidth="1"/>
    <col min="9983" max="9983" width="5.5703125" style="15" bestFit="1" customWidth="1"/>
    <col min="9984" max="9984" width="8.7109375" style="15" bestFit="1" customWidth="1"/>
    <col min="9985" max="9985" width="8.42578125" style="15" bestFit="1" customWidth="1"/>
    <col min="9986" max="9986" width="76.140625" style="15" customWidth="1"/>
    <col min="9987" max="9988" width="16.5703125" style="15" customWidth="1"/>
    <col min="9989" max="9989" width="16.7109375" style="15" customWidth="1"/>
    <col min="9990" max="9990" width="18.5703125" style="15" customWidth="1"/>
    <col min="9991" max="10236" width="9.140625" style="15"/>
    <col min="10237" max="10237" width="7.5703125" style="15" bestFit="1" customWidth="1"/>
    <col min="10238" max="10238" width="7" style="15" bestFit="1" customWidth="1"/>
    <col min="10239" max="10239" width="5.5703125" style="15" bestFit="1" customWidth="1"/>
    <col min="10240" max="10240" width="8.7109375" style="15" bestFit="1" customWidth="1"/>
    <col min="10241" max="10241" width="8.42578125" style="15" bestFit="1" customWidth="1"/>
    <col min="10242" max="10242" width="76.140625" style="15" customWidth="1"/>
    <col min="10243" max="10244" width="16.5703125" style="15" customWidth="1"/>
    <col min="10245" max="10245" width="16.7109375" style="15" customWidth="1"/>
    <col min="10246" max="10246" width="18.5703125" style="15" customWidth="1"/>
    <col min="10247" max="10492" width="9.140625" style="15"/>
    <col min="10493" max="10493" width="7.5703125" style="15" bestFit="1" customWidth="1"/>
    <col min="10494" max="10494" width="7" style="15" bestFit="1" customWidth="1"/>
    <col min="10495" max="10495" width="5.5703125" style="15" bestFit="1" customWidth="1"/>
    <col min="10496" max="10496" width="8.7109375" style="15" bestFit="1" customWidth="1"/>
    <col min="10497" max="10497" width="8.42578125" style="15" bestFit="1" customWidth="1"/>
    <col min="10498" max="10498" width="76.140625" style="15" customWidth="1"/>
    <col min="10499" max="10500" width="16.5703125" style="15" customWidth="1"/>
    <col min="10501" max="10501" width="16.7109375" style="15" customWidth="1"/>
    <col min="10502" max="10502" width="18.5703125" style="15" customWidth="1"/>
    <col min="10503" max="10748" width="9.140625" style="15"/>
    <col min="10749" max="10749" width="7.5703125" style="15" bestFit="1" customWidth="1"/>
    <col min="10750" max="10750" width="7" style="15" bestFit="1" customWidth="1"/>
    <col min="10751" max="10751" width="5.5703125" style="15" bestFit="1" customWidth="1"/>
    <col min="10752" max="10752" width="8.7109375" style="15" bestFit="1" customWidth="1"/>
    <col min="10753" max="10753" width="8.42578125" style="15" bestFit="1" customWidth="1"/>
    <col min="10754" max="10754" width="76.140625" style="15" customWidth="1"/>
    <col min="10755" max="10756" width="16.5703125" style="15" customWidth="1"/>
    <col min="10757" max="10757" width="16.7109375" style="15" customWidth="1"/>
    <col min="10758" max="10758" width="18.5703125" style="15" customWidth="1"/>
    <col min="10759" max="11004" width="9.140625" style="15"/>
    <col min="11005" max="11005" width="7.5703125" style="15" bestFit="1" customWidth="1"/>
    <col min="11006" max="11006" width="7" style="15" bestFit="1" customWidth="1"/>
    <col min="11007" max="11007" width="5.5703125" style="15" bestFit="1" customWidth="1"/>
    <col min="11008" max="11008" width="8.7109375" style="15" bestFit="1" customWidth="1"/>
    <col min="11009" max="11009" width="8.42578125" style="15" bestFit="1" customWidth="1"/>
    <col min="11010" max="11010" width="76.140625" style="15" customWidth="1"/>
    <col min="11011" max="11012" width="16.5703125" style="15" customWidth="1"/>
    <col min="11013" max="11013" width="16.7109375" style="15" customWidth="1"/>
    <col min="11014" max="11014" width="18.5703125" style="15" customWidth="1"/>
    <col min="11015" max="11260" width="9.140625" style="15"/>
    <col min="11261" max="11261" width="7.5703125" style="15" bestFit="1" customWidth="1"/>
    <col min="11262" max="11262" width="7" style="15" bestFit="1" customWidth="1"/>
    <col min="11263" max="11263" width="5.5703125" style="15" bestFit="1" customWidth="1"/>
    <col min="11264" max="11264" width="8.7109375" style="15" bestFit="1" customWidth="1"/>
    <col min="11265" max="11265" width="8.42578125" style="15" bestFit="1" customWidth="1"/>
    <col min="11266" max="11266" width="76.140625" style="15" customWidth="1"/>
    <col min="11267" max="11268" width="16.5703125" style="15" customWidth="1"/>
    <col min="11269" max="11269" width="16.7109375" style="15" customWidth="1"/>
    <col min="11270" max="11270" width="18.5703125" style="15" customWidth="1"/>
    <col min="11271" max="11516" width="9.140625" style="15"/>
    <col min="11517" max="11517" width="7.5703125" style="15" bestFit="1" customWidth="1"/>
    <col min="11518" max="11518" width="7" style="15" bestFit="1" customWidth="1"/>
    <col min="11519" max="11519" width="5.5703125" style="15" bestFit="1" customWidth="1"/>
    <col min="11520" max="11520" width="8.7109375" style="15" bestFit="1" customWidth="1"/>
    <col min="11521" max="11521" width="8.42578125" style="15" bestFit="1" customWidth="1"/>
    <col min="11522" max="11522" width="76.140625" style="15" customWidth="1"/>
    <col min="11523" max="11524" width="16.5703125" style="15" customWidth="1"/>
    <col min="11525" max="11525" width="16.7109375" style="15" customWidth="1"/>
    <col min="11526" max="11526" width="18.5703125" style="15" customWidth="1"/>
    <col min="11527" max="11772" width="9.140625" style="15"/>
    <col min="11773" max="11773" width="7.5703125" style="15" bestFit="1" customWidth="1"/>
    <col min="11774" max="11774" width="7" style="15" bestFit="1" customWidth="1"/>
    <col min="11775" max="11775" width="5.5703125" style="15" bestFit="1" customWidth="1"/>
    <col min="11776" max="11776" width="8.7109375" style="15" bestFit="1" customWidth="1"/>
    <col min="11777" max="11777" width="8.42578125" style="15" bestFit="1" customWidth="1"/>
    <col min="11778" max="11778" width="76.140625" style="15" customWidth="1"/>
    <col min="11779" max="11780" width="16.5703125" style="15" customWidth="1"/>
    <col min="11781" max="11781" width="16.7109375" style="15" customWidth="1"/>
    <col min="11782" max="11782" width="18.5703125" style="15" customWidth="1"/>
    <col min="11783" max="12028" width="9.140625" style="15"/>
    <col min="12029" max="12029" width="7.5703125" style="15" bestFit="1" customWidth="1"/>
    <col min="12030" max="12030" width="7" style="15" bestFit="1" customWidth="1"/>
    <col min="12031" max="12031" width="5.5703125" style="15" bestFit="1" customWidth="1"/>
    <col min="12032" max="12032" width="8.7109375" style="15" bestFit="1" customWidth="1"/>
    <col min="12033" max="12033" width="8.42578125" style="15" bestFit="1" customWidth="1"/>
    <col min="12034" max="12034" width="76.140625" style="15" customWidth="1"/>
    <col min="12035" max="12036" width="16.5703125" style="15" customWidth="1"/>
    <col min="12037" max="12037" width="16.7109375" style="15" customWidth="1"/>
    <col min="12038" max="12038" width="18.5703125" style="15" customWidth="1"/>
    <col min="12039" max="12284" width="9.140625" style="15"/>
    <col min="12285" max="12285" width="7.5703125" style="15" bestFit="1" customWidth="1"/>
    <col min="12286" max="12286" width="7" style="15" bestFit="1" customWidth="1"/>
    <col min="12287" max="12287" width="5.5703125" style="15" bestFit="1" customWidth="1"/>
    <col min="12288" max="12288" width="8.7109375" style="15" bestFit="1" customWidth="1"/>
    <col min="12289" max="12289" width="8.42578125" style="15" bestFit="1" customWidth="1"/>
    <col min="12290" max="12290" width="76.140625" style="15" customWidth="1"/>
    <col min="12291" max="12292" width="16.5703125" style="15" customWidth="1"/>
    <col min="12293" max="12293" width="16.7109375" style="15" customWidth="1"/>
    <col min="12294" max="12294" width="18.5703125" style="15" customWidth="1"/>
    <col min="12295" max="12540" width="9.140625" style="15"/>
    <col min="12541" max="12541" width="7.5703125" style="15" bestFit="1" customWidth="1"/>
    <col min="12542" max="12542" width="7" style="15" bestFit="1" customWidth="1"/>
    <col min="12543" max="12543" width="5.5703125" style="15" bestFit="1" customWidth="1"/>
    <col min="12544" max="12544" width="8.7109375" style="15" bestFit="1" customWidth="1"/>
    <col min="12545" max="12545" width="8.42578125" style="15" bestFit="1" customWidth="1"/>
    <col min="12546" max="12546" width="76.140625" style="15" customWidth="1"/>
    <col min="12547" max="12548" width="16.5703125" style="15" customWidth="1"/>
    <col min="12549" max="12549" width="16.7109375" style="15" customWidth="1"/>
    <col min="12550" max="12550" width="18.5703125" style="15" customWidth="1"/>
    <col min="12551" max="12796" width="9.140625" style="15"/>
    <col min="12797" max="12797" width="7.5703125" style="15" bestFit="1" customWidth="1"/>
    <col min="12798" max="12798" width="7" style="15" bestFit="1" customWidth="1"/>
    <col min="12799" max="12799" width="5.5703125" style="15" bestFit="1" customWidth="1"/>
    <col min="12800" max="12800" width="8.7109375" style="15" bestFit="1" customWidth="1"/>
    <col min="12801" max="12801" width="8.42578125" style="15" bestFit="1" customWidth="1"/>
    <col min="12802" max="12802" width="76.140625" style="15" customWidth="1"/>
    <col min="12803" max="12804" width="16.5703125" style="15" customWidth="1"/>
    <col min="12805" max="12805" width="16.7109375" style="15" customWidth="1"/>
    <col min="12806" max="12806" width="18.5703125" style="15" customWidth="1"/>
    <col min="12807" max="13052" width="9.140625" style="15"/>
    <col min="13053" max="13053" width="7.5703125" style="15" bestFit="1" customWidth="1"/>
    <col min="13054" max="13054" width="7" style="15" bestFit="1" customWidth="1"/>
    <col min="13055" max="13055" width="5.5703125" style="15" bestFit="1" customWidth="1"/>
    <col min="13056" max="13056" width="8.7109375" style="15" bestFit="1" customWidth="1"/>
    <col min="13057" max="13057" width="8.42578125" style="15" bestFit="1" customWidth="1"/>
    <col min="13058" max="13058" width="76.140625" style="15" customWidth="1"/>
    <col min="13059" max="13060" width="16.5703125" style="15" customWidth="1"/>
    <col min="13061" max="13061" width="16.7109375" style="15" customWidth="1"/>
    <col min="13062" max="13062" width="18.5703125" style="15" customWidth="1"/>
    <col min="13063" max="13308" width="9.140625" style="15"/>
    <col min="13309" max="13309" width="7.5703125" style="15" bestFit="1" customWidth="1"/>
    <col min="13310" max="13310" width="7" style="15" bestFit="1" customWidth="1"/>
    <col min="13311" max="13311" width="5.5703125" style="15" bestFit="1" customWidth="1"/>
    <col min="13312" max="13312" width="8.7109375" style="15" bestFit="1" customWidth="1"/>
    <col min="13313" max="13313" width="8.42578125" style="15" bestFit="1" customWidth="1"/>
    <col min="13314" max="13314" width="76.140625" style="15" customWidth="1"/>
    <col min="13315" max="13316" width="16.5703125" style="15" customWidth="1"/>
    <col min="13317" max="13317" width="16.7109375" style="15" customWidth="1"/>
    <col min="13318" max="13318" width="18.5703125" style="15" customWidth="1"/>
    <col min="13319" max="13564" width="9.140625" style="15"/>
    <col min="13565" max="13565" width="7.5703125" style="15" bestFit="1" customWidth="1"/>
    <col min="13566" max="13566" width="7" style="15" bestFit="1" customWidth="1"/>
    <col min="13567" max="13567" width="5.5703125" style="15" bestFit="1" customWidth="1"/>
    <col min="13568" max="13568" width="8.7109375" style="15" bestFit="1" customWidth="1"/>
    <col min="13569" max="13569" width="8.42578125" style="15" bestFit="1" customWidth="1"/>
    <col min="13570" max="13570" width="76.140625" style="15" customWidth="1"/>
    <col min="13571" max="13572" width="16.5703125" style="15" customWidth="1"/>
    <col min="13573" max="13573" width="16.7109375" style="15" customWidth="1"/>
    <col min="13574" max="13574" width="18.5703125" style="15" customWidth="1"/>
    <col min="13575" max="13820" width="9.140625" style="15"/>
    <col min="13821" max="13821" width="7.5703125" style="15" bestFit="1" customWidth="1"/>
    <col min="13822" max="13822" width="7" style="15" bestFit="1" customWidth="1"/>
    <col min="13823" max="13823" width="5.5703125" style="15" bestFit="1" customWidth="1"/>
    <col min="13824" max="13824" width="8.7109375" style="15" bestFit="1" customWidth="1"/>
    <col min="13825" max="13825" width="8.42578125" style="15" bestFit="1" customWidth="1"/>
    <col min="13826" max="13826" width="76.140625" style="15" customWidth="1"/>
    <col min="13827" max="13828" width="16.5703125" style="15" customWidth="1"/>
    <col min="13829" max="13829" width="16.7109375" style="15" customWidth="1"/>
    <col min="13830" max="13830" width="18.5703125" style="15" customWidth="1"/>
    <col min="13831" max="14076" width="9.140625" style="15"/>
    <col min="14077" max="14077" width="7.5703125" style="15" bestFit="1" customWidth="1"/>
    <col min="14078" max="14078" width="7" style="15" bestFit="1" customWidth="1"/>
    <col min="14079" max="14079" width="5.5703125" style="15" bestFit="1" customWidth="1"/>
    <col min="14080" max="14080" width="8.7109375" style="15" bestFit="1" customWidth="1"/>
    <col min="14081" max="14081" width="8.42578125" style="15" bestFit="1" customWidth="1"/>
    <col min="14082" max="14082" width="76.140625" style="15" customWidth="1"/>
    <col min="14083" max="14084" width="16.5703125" style="15" customWidth="1"/>
    <col min="14085" max="14085" width="16.7109375" style="15" customWidth="1"/>
    <col min="14086" max="14086" width="18.5703125" style="15" customWidth="1"/>
    <col min="14087" max="14332" width="9.140625" style="15"/>
    <col min="14333" max="14333" width="7.5703125" style="15" bestFit="1" customWidth="1"/>
    <col min="14334" max="14334" width="7" style="15" bestFit="1" customWidth="1"/>
    <col min="14335" max="14335" width="5.5703125" style="15" bestFit="1" customWidth="1"/>
    <col min="14336" max="14336" width="8.7109375" style="15" bestFit="1" customWidth="1"/>
    <col min="14337" max="14337" width="8.42578125" style="15" bestFit="1" customWidth="1"/>
    <col min="14338" max="14338" width="76.140625" style="15" customWidth="1"/>
    <col min="14339" max="14340" width="16.5703125" style="15" customWidth="1"/>
    <col min="14341" max="14341" width="16.7109375" style="15" customWidth="1"/>
    <col min="14342" max="14342" width="18.5703125" style="15" customWidth="1"/>
    <col min="14343" max="14588" width="9.140625" style="15"/>
    <col min="14589" max="14589" width="7.5703125" style="15" bestFit="1" customWidth="1"/>
    <col min="14590" max="14590" width="7" style="15" bestFit="1" customWidth="1"/>
    <col min="14591" max="14591" width="5.5703125" style="15" bestFit="1" customWidth="1"/>
    <col min="14592" max="14592" width="8.7109375" style="15" bestFit="1" customWidth="1"/>
    <col min="14593" max="14593" width="8.42578125" style="15" bestFit="1" customWidth="1"/>
    <col min="14594" max="14594" width="76.140625" style="15" customWidth="1"/>
    <col min="14595" max="14596" width="16.5703125" style="15" customWidth="1"/>
    <col min="14597" max="14597" width="16.7109375" style="15" customWidth="1"/>
    <col min="14598" max="14598" width="18.5703125" style="15" customWidth="1"/>
    <col min="14599" max="14844" width="9.140625" style="15"/>
    <col min="14845" max="14845" width="7.5703125" style="15" bestFit="1" customWidth="1"/>
    <col min="14846" max="14846" width="7" style="15" bestFit="1" customWidth="1"/>
    <col min="14847" max="14847" width="5.5703125" style="15" bestFit="1" customWidth="1"/>
    <col min="14848" max="14848" width="8.7109375" style="15" bestFit="1" customWidth="1"/>
    <col min="14849" max="14849" width="8.42578125" style="15" bestFit="1" customWidth="1"/>
    <col min="14850" max="14850" width="76.140625" style="15" customWidth="1"/>
    <col min="14851" max="14852" width="16.5703125" style="15" customWidth="1"/>
    <col min="14853" max="14853" width="16.7109375" style="15" customWidth="1"/>
    <col min="14854" max="14854" width="18.5703125" style="15" customWidth="1"/>
    <col min="14855" max="15100" width="9.140625" style="15"/>
    <col min="15101" max="15101" width="7.5703125" style="15" bestFit="1" customWidth="1"/>
    <col min="15102" max="15102" width="7" style="15" bestFit="1" customWidth="1"/>
    <col min="15103" max="15103" width="5.5703125" style="15" bestFit="1" customWidth="1"/>
    <col min="15104" max="15104" width="8.7109375" style="15" bestFit="1" customWidth="1"/>
    <col min="15105" max="15105" width="8.42578125" style="15" bestFit="1" customWidth="1"/>
    <col min="15106" max="15106" width="76.140625" style="15" customWidth="1"/>
    <col min="15107" max="15108" width="16.5703125" style="15" customWidth="1"/>
    <col min="15109" max="15109" width="16.7109375" style="15" customWidth="1"/>
    <col min="15110" max="15110" width="18.5703125" style="15" customWidth="1"/>
    <col min="15111" max="15356" width="9.140625" style="15"/>
    <col min="15357" max="15357" width="7.5703125" style="15" bestFit="1" customWidth="1"/>
    <col min="15358" max="15358" width="7" style="15" bestFit="1" customWidth="1"/>
    <col min="15359" max="15359" width="5.5703125" style="15" bestFit="1" customWidth="1"/>
    <col min="15360" max="15360" width="8.7109375" style="15" bestFit="1" customWidth="1"/>
    <col min="15361" max="15361" width="8.42578125" style="15" bestFit="1" customWidth="1"/>
    <col min="15362" max="15362" width="76.140625" style="15" customWidth="1"/>
    <col min="15363" max="15364" width="16.5703125" style="15" customWidth="1"/>
    <col min="15365" max="15365" width="16.7109375" style="15" customWidth="1"/>
    <col min="15366" max="15366" width="18.5703125" style="15" customWidth="1"/>
    <col min="15367" max="15612" width="9.140625" style="15"/>
    <col min="15613" max="15613" width="7.5703125" style="15" bestFit="1" customWidth="1"/>
    <col min="15614" max="15614" width="7" style="15" bestFit="1" customWidth="1"/>
    <col min="15615" max="15615" width="5.5703125" style="15" bestFit="1" customWidth="1"/>
    <col min="15616" max="15616" width="8.7109375" style="15" bestFit="1" customWidth="1"/>
    <col min="15617" max="15617" width="8.42578125" style="15" bestFit="1" customWidth="1"/>
    <col min="15618" max="15618" width="76.140625" style="15" customWidth="1"/>
    <col min="15619" max="15620" width="16.5703125" style="15" customWidth="1"/>
    <col min="15621" max="15621" width="16.7109375" style="15" customWidth="1"/>
    <col min="15622" max="15622" width="18.5703125" style="15" customWidth="1"/>
    <col min="15623" max="15868" width="9.140625" style="15"/>
    <col min="15869" max="15869" width="7.5703125" style="15" bestFit="1" customWidth="1"/>
    <col min="15870" max="15870" width="7" style="15" bestFit="1" customWidth="1"/>
    <col min="15871" max="15871" width="5.5703125" style="15" bestFit="1" customWidth="1"/>
    <col min="15872" max="15872" width="8.7109375" style="15" bestFit="1" customWidth="1"/>
    <col min="15873" max="15873" width="8.42578125" style="15" bestFit="1" customWidth="1"/>
    <col min="15874" max="15874" width="76.140625" style="15" customWidth="1"/>
    <col min="15875" max="15876" width="16.5703125" style="15" customWidth="1"/>
    <col min="15877" max="15877" width="16.7109375" style="15" customWidth="1"/>
    <col min="15878" max="15878" width="18.5703125" style="15" customWidth="1"/>
    <col min="15879" max="16124" width="9.140625" style="15"/>
    <col min="16125" max="16125" width="7.5703125" style="15" bestFit="1" customWidth="1"/>
    <col min="16126" max="16126" width="7" style="15" bestFit="1" customWidth="1"/>
    <col min="16127" max="16127" width="5.5703125" style="15" bestFit="1" customWidth="1"/>
    <col min="16128" max="16128" width="8.7109375" style="15" bestFit="1" customWidth="1"/>
    <col min="16129" max="16129" width="8.42578125" style="15" bestFit="1" customWidth="1"/>
    <col min="16130" max="16130" width="76.140625" style="15" customWidth="1"/>
    <col min="16131" max="16132" width="16.5703125" style="15" customWidth="1"/>
    <col min="16133" max="16133" width="16.7109375" style="15" customWidth="1"/>
    <col min="16134" max="16134" width="18.5703125" style="15" customWidth="1"/>
    <col min="16135" max="16384" width="9.140625" style="15"/>
  </cols>
  <sheetData>
    <row r="1" spans="1:9" ht="14.45" customHeight="1">
      <c r="B1" s="38"/>
      <c r="C1" s="38"/>
      <c r="D1" s="38"/>
      <c r="E1" s="38"/>
      <c r="F1" s="38"/>
      <c r="I1" s="72" t="s">
        <v>44</v>
      </c>
    </row>
    <row r="2" spans="1:9" ht="15.2" customHeight="1">
      <c r="B2" s="38"/>
      <c r="C2" s="38"/>
      <c r="D2" s="38"/>
      <c r="E2" s="38"/>
      <c r="F2" s="38"/>
      <c r="I2" s="72" t="s">
        <v>103</v>
      </c>
    </row>
    <row r="3" spans="1:9" ht="17.25" customHeight="1">
      <c r="B3" s="38"/>
      <c r="C3" s="38"/>
      <c r="D3" s="38"/>
      <c r="E3" s="38"/>
      <c r="F3" s="38"/>
      <c r="I3" s="72" t="s">
        <v>0</v>
      </c>
    </row>
    <row r="4" spans="1:9">
      <c r="B4" s="38"/>
      <c r="C4" s="38"/>
      <c r="D4" s="38"/>
      <c r="E4" s="38"/>
      <c r="F4" s="38"/>
    </row>
    <row r="5" spans="1:9" ht="63.75" customHeight="1">
      <c r="A5" s="331" t="s">
        <v>77</v>
      </c>
      <c r="B5" s="331"/>
      <c r="C5" s="331"/>
      <c r="D5" s="331"/>
      <c r="E5" s="331"/>
      <c r="F5" s="331"/>
      <c r="G5" s="331"/>
      <c r="H5" s="331"/>
      <c r="I5" s="331"/>
    </row>
    <row r="6" spans="1:9">
      <c r="F6" s="133"/>
    </row>
    <row r="7" spans="1:9" ht="17.25" customHeight="1">
      <c r="H7" s="343" t="s">
        <v>56</v>
      </c>
      <c r="I7" s="343"/>
    </row>
    <row r="8" spans="1:9" ht="63" customHeight="1">
      <c r="A8" s="332" t="s">
        <v>5</v>
      </c>
      <c r="B8" s="333"/>
      <c r="C8" s="334"/>
      <c r="D8" s="332" t="s">
        <v>1</v>
      </c>
      <c r="E8" s="334"/>
      <c r="F8" s="339" t="s">
        <v>17</v>
      </c>
      <c r="G8" s="320" t="s">
        <v>74</v>
      </c>
      <c r="H8" s="335"/>
      <c r="I8" s="336"/>
    </row>
    <row r="9" spans="1:9" ht="39" customHeight="1">
      <c r="A9" s="16" t="s">
        <v>34</v>
      </c>
      <c r="B9" s="16" t="s">
        <v>35</v>
      </c>
      <c r="C9" s="16" t="s">
        <v>36</v>
      </c>
      <c r="D9" s="16" t="s">
        <v>20</v>
      </c>
      <c r="E9" s="16" t="s">
        <v>21</v>
      </c>
      <c r="F9" s="340"/>
      <c r="G9" s="170" t="s">
        <v>324</v>
      </c>
      <c r="H9" s="171" t="s">
        <v>75</v>
      </c>
      <c r="I9" s="170" t="s">
        <v>76</v>
      </c>
    </row>
    <row r="10" spans="1:9" s="139" customFormat="1" ht="20.25" customHeight="1">
      <c r="A10" s="137"/>
      <c r="B10" s="137"/>
      <c r="C10" s="137"/>
      <c r="D10" s="137"/>
      <c r="E10" s="137"/>
      <c r="F10" s="143" t="s">
        <v>4</v>
      </c>
      <c r="G10" s="108">
        <f>G12+G64+G83+G102+G122+G142</f>
        <v>0</v>
      </c>
      <c r="H10" s="108">
        <f>H12+H64+H83+H102+H122+H142</f>
        <v>0</v>
      </c>
      <c r="I10" s="108">
        <f>I12+I64+I83+I102+I122+I142</f>
        <v>0</v>
      </c>
    </row>
    <row r="11" spans="1:9" ht="17.25" customHeight="1">
      <c r="A11" s="16"/>
      <c r="B11" s="16"/>
      <c r="C11" s="16"/>
      <c r="D11" s="16"/>
      <c r="E11" s="16"/>
      <c r="F11" s="272" t="s">
        <v>3</v>
      </c>
      <c r="G11" s="109"/>
      <c r="H11" s="109"/>
      <c r="I11" s="48"/>
    </row>
    <row r="12" spans="1:9" s="139" customFormat="1">
      <c r="A12" s="136" t="s">
        <v>63</v>
      </c>
      <c r="B12" s="137"/>
      <c r="C12" s="137"/>
      <c r="D12" s="137"/>
      <c r="E12" s="137"/>
      <c r="F12" s="138" t="s">
        <v>65</v>
      </c>
      <c r="G12" s="193">
        <f t="shared" ref="G12:H12" si="0">G14++G31</f>
        <v>1140348.5</v>
      </c>
      <c r="H12" s="193">
        <f t="shared" si="0"/>
        <v>2089790.0999999999</v>
      </c>
      <c r="I12" s="242">
        <f>I14++I31</f>
        <v>6903999.4000000004</v>
      </c>
    </row>
    <row r="13" spans="1:9">
      <c r="A13" s="16"/>
      <c r="B13" s="16"/>
      <c r="C13" s="16"/>
      <c r="D13" s="16"/>
      <c r="E13" s="16"/>
      <c r="F13" s="18" t="s">
        <v>3</v>
      </c>
      <c r="G13" s="109"/>
      <c r="H13" s="109"/>
      <c r="I13" s="48"/>
    </row>
    <row r="14" spans="1:9" s="139" customFormat="1" ht="21.75" customHeight="1">
      <c r="A14" s="137"/>
      <c r="B14" s="136" t="s">
        <v>81</v>
      </c>
      <c r="C14" s="137"/>
      <c r="D14" s="137"/>
      <c r="E14" s="137"/>
      <c r="F14" s="140" t="s">
        <v>91</v>
      </c>
      <c r="G14" s="193">
        <f t="shared" ref="G14:I14" si="1">G16</f>
        <v>104592.7</v>
      </c>
      <c r="H14" s="193">
        <f t="shared" si="1"/>
        <v>261481.7</v>
      </c>
      <c r="I14" s="242">
        <f t="shared" si="1"/>
        <v>522963.4</v>
      </c>
    </row>
    <row r="15" spans="1:9">
      <c r="A15" s="16"/>
      <c r="B15" s="16"/>
      <c r="C15" s="16"/>
      <c r="D15" s="16"/>
      <c r="E15" s="16"/>
      <c r="F15" s="18" t="s">
        <v>3</v>
      </c>
      <c r="G15" s="109"/>
      <c r="H15" s="109"/>
      <c r="I15" s="48"/>
    </row>
    <row r="16" spans="1:9" s="139" customFormat="1">
      <c r="A16" s="137"/>
      <c r="B16" s="137"/>
      <c r="C16" s="141" t="s">
        <v>90</v>
      </c>
      <c r="D16" s="140"/>
      <c r="E16" s="140"/>
      <c r="F16" s="116" t="s">
        <v>92</v>
      </c>
      <c r="G16" s="193">
        <f t="shared" ref="G16:I16" si="2">G18</f>
        <v>104592.7</v>
      </c>
      <c r="H16" s="193">
        <f t="shared" si="2"/>
        <v>261481.7</v>
      </c>
      <c r="I16" s="242">
        <f t="shared" si="2"/>
        <v>522963.4</v>
      </c>
    </row>
    <row r="17" spans="1:9">
      <c r="A17" s="16"/>
      <c r="B17" s="16"/>
      <c r="C17" s="16"/>
      <c r="D17" s="16"/>
      <c r="E17" s="16"/>
      <c r="F17" s="18" t="s">
        <v>3</v>
      </c>
      <c r="G17" s="109"/>
      <c r="H17" s="109"/>
      <c r="I17" s="48"/>
    </row>
    <row r="18" spans="1:9" ht="35.25" customHeight="1">
      <c r="A18" s="135"/>
      <c r="B18" s="135"/>
      <c r="C18" s="135"/>
      <c r="D18" s="135"/>
      <c r="E18" s="135"/>
      <c r="F18" s="17" t="s">
        <v>27</v>
      </c>
      <c r="G18" s="109">
        <f t="shared" ref="G18:H18" si="3">G20</f>
        <v>104592.7</v>
      </c>
      <c r="H18" s="109">
        <f t="shared" si="3"/>
        <v>261481.7</v>
      </c>
      <c r="I18" s="48">
        <f>I20</f>
        <v>522963.4</v>
      </c>
    </row>
    <row r="19" spans="1:9">
      <c r="A19" s="16"/>
      <c r="B19" s="16"/>
      <c r="C19" s="16"/>
      <c r="D19" s="16"/>
      <c r="E19" s="16"/>
      <c r="F19" s="18" t="s">
        <v>3</v>
      </c>
      <c r="G19" s="109"/>
      <c r="H19" s="109"/>
      <c r="I19" s="48"/>
    </row>
    <row r="20" spans="1:9">
      <c r="A20" s="16"/>
      <c r="B20" s="16"/>
      <c r="C20" s="16"/>
      <c r="D20" s="16" t="s">
        <v>37</v>
      </c>
      <c r="E20" s="117"/>
      <c r="F20" s="17" t="s">
        <v>38</v>
      </c>
      <c r="G20" s="109">
        <f t="shared" ref="G20:I20" si="4">+G22</f>
        <v>104592.7</v>
      </c>
      <c r="H20" s="109">
        <f t="shared" si="4"/>
        <v>261481.7</v>
      </c>
      <c r="I20" s="48">
        <f t="shared" si="4"/>
        <v>522963.4</v>
      </c>
    </row>
    <row r="21" spans="1:9">
      <c r="A21" s="16"/>
      <c r="B21" s="16"/>
      <c r="C21" s="16"/>
      <c r="D21" s="16"/>
      <c r="E21" s="16"/>
      <c r="F21" s="18" t="s">
        <v>3</v>
      </c>
      <c r="G21" s="109"/>
      <c r="H21" s="109"/>
      <c r="I21" s="48"/>
    </row>
    <row r="22" spans="1:9" ht="37.5" customHeight="1">
      <c r="A22" s="16"/>
      <c r="B22" s="16"/>
      <c r="C22" s="16"/>
      <c r="D22" s="16"/>
      <c r="E22" s="16">
        <v>21031</v>
      </c>
      <c r="F22" s="30" t="s">
        <v>98</v>
      </c>
      <c r="G22" s="109">
        <f t="shared" ref="G22:I22" si="5">+G24</f>
        <v>104592.7</v>
      </c>
      <c r="H22" s="109">
        <f t="shared" si="5"/>
        <v>261481.7</v>
      </c>
      <c r="I22" s="48">
        <f t="shared" si="5"/>
        <v>522963.4</v>
      </c>
    </row>
    <row r="23" spans="1:9">
      <c r="A23" s="16"/>
      <c r="B23" s="16"/>
      <c r="C23" s="16"/>
      <c r="D23" s="16"/>
      <c r="E23" s="16"/>
      <c r="F23" s="18" t="s">
        <v>15</v>
      </c>
      <c r="G23" s="109"/>
      <c r="H23" s="109"/>
      <c r="I23" s="48"/>
    </row>
    <row r="24" spans="1:9" s="21" customFormat="1" ht="34.5">
      <c r="A24" s="19"/>
      <c r="B24" s="19"/>
      <c r="C24" s="19"/>
      <c r="D24" s="19"/>
      <c r="E24" s="19"/>
      <c r="F24" s="20" t="s">
        <v>27</v>
      </c>
      <c r="G24" s="109">
        <f t="shared" ref="G24:I24" si="6">+G26</f>
        <v>104592.7</v>
      </c>
      <c r="H24" s="109">
        <f t="shared" si="6"/>
        <v>261481.7</v>
      </c>
      <c r="I24" s="48">
        <f t="shared" si="6"/>
        <v>522963.4</v>
      </c>
    </row>
    <row r="25" spans="1:9" s="25" customFormat="1" ht="34.5" customHeight="1">
      <c r="A25" s="22"/>
      <c r="B25" s="23"/>
      <c r="C25" s="24"/>
      <c r="D25" s="24"/>
      <c r="E25" s="24"/>
      <c r="F25" s="18" t="s">
        <v>16</v>
      </c>
      <c r="G25" s="109"/>
      <c r="H25" s="109"/>
      <c r="I25" s="48"/>
    </row>
    <row r="26" spans="1:9" s="25" customFormat="1" ht="15.75" customHeight="1">
      <c r="A26" s="22"/>
      <c r="B26" s="23"/>
      <c r="C26" s="24"/>
      <c r="D26" s="24"/>
      <c r="E26" s="24"/>
      <c r="F26" s="18" t="s">
        <v>4</v>
      </c>
      <c r="G26" s="109">
        <f t="shared" ref="G26:I28" si="7">+G27</f>
        <v>104592.7</v>
      </c>
      <c r="H26" s="109">
        <f t="shared" si="7"/>
        <v>261481.7</v>
      </c>
      <c r="I26" s="48">
        <f t="shared" si="7"/>
        <v>522963.4</v>
      </c>
    </row>
    <row r="27" spans="1:9" s="25" customFormat="1" ht="15.75" customHeight="1">
      <c r="A27" s="22"/>
      <c r="B27" s="23"/>
      <c r="C27" s="24"/>
      <c r="D27" s="24"/>
      <c r="E27" s="24"/>
      <c r="F27" s="18" t="s">
        <v>29</v>
      </c>
      <c r="G27" s="109">
        <f t="shared" si="7"/>
        <v>104592.7</v>
      </c>
      <c r="H27" s="109">
        <f t="shared" si="7"/>
        <v>261481.7</v>
      </c>
      <c r="I27" s="48">
        <f t="shared" si="7"/>
        <v>522963.4</v>
      </c>
    </row>
    <row r="28" spans="1:9" s="25" customFormat="1" ht="15.75" customHeight="1">
      <c r="A28" s="22"/>
      <c r="B28" s="23"/>
      <c r="C28" s="24"/>
      <c r="D28" s="24"/>
      <c r="E28" s="24"/>
      <c r="F28" s="18" t="s">
        <v>30</v>
      </c>
      <c r="G28" s="109">
        <f t="shared" si="7"/>
        <v>104592.7</v>
      </c>
      <c r="H28" s="109">
        <f t="shared" si="7"/>
        <v>261481.7</v>
      </c>
      <c r="I28" s="48">
        <f t="shared" si="7"/>
        <v>522963.4</v>
      </c>
    </row>
    <row r="29" spans="1:9" s="25" customFormat="1" ht="15.75" customHeight="1">
      <c r="A29" s="22"/>
      <c r="B29" s="23"/>
      <c r="C29" s="24"/>
      <c r="D29" s="24"/>
      <c r="E29" s="24"/>
      <c r="F29" s="18" t="s">
        <v>84</v>
      </c>
      <c r="G29" s="109">
        <f>+G30</f>
        <v>104592.7</v>
      </c>
      <c r="H29" s="109">
        <f>+H30</f>
        <v>261481.7</v>
      </c>
      <c r="I29" s="48">
        <f>+I30</f>
        <v>522963.4</v>
      </c>
    </row>
    <row r="30" spans="1:9" s="28" customFormat="1" ht="34.5">
      <c r="A30" s="26"/>
      <c r="B30" s="1"/>
      <c r="C30" s="27"/>
      <c r="D30" s="26"/>
      <c r="E30" s="2"/>
      <c r="F30" s="18" t="s">
        <v>85</v>
      </c>
      <c r="G30" s="110">
        <v>104592.7</v>
      </c>
      <c r="H30" s="110">
        <v>261481.7</v>
      </c>
      <c r="I30" s="107">
        <v>522963.4</v>
      </c>
    </row>
    <row r="31" spans="1:9" s="139" customFormat="1" ht="21.75" customHeight="1">
      <c r="A31" s="137"/>
      <c r="B31" s="136" t="s">
        <v>64</v>
      </c>
      <c r="C31" s="137"/>
      <c r="D31" s="137"/>
      <c r="E31" s="137"/>
      <c r="F31" s="138" t="s">
        <v>66</v>
      </c>
      <c r="G31" s="193">
        <f>G33+G49</f>
        <v>1035755.8</v>
      </c>
      <c r="H31" s="193">
        <f>H33+H49</f>
        <v>1828308.4</v>
      </c>
      <c r="I31" s="242">
        <f>I33+I49</f>
        <v>6381036</v>
      </c>
    </row>
    <row r="32" spans="1:9">
      <c r="A32" s="16"/>
      <c r="B32" s="16"/>
      <c r="C32" s="16"/>
      <c r="D32" s="16"/>
      <c r="E32" s="16"/>
      <c r="F32" s="18" t="s">
        <v>3</v>
      </c>
      <c r="G32" s="109"/>
      <c r="H32" s="109"/>
      <c r="I32" s="48"/>
    </row>
    <row r="33" spans="1:9" s="139" customFormat="1">
      <c r="A33" s="137"/>
      <c r="B33" s="137"/>
      <c r="C33" s="140" t="s">
        <v>78</v>
      </c>
      <c r="D33" s="140"/>
      <c r="E33" s="140"/>
      <c r="F33" s="140" t="s">
        <v>79</v>
      </c>
      <c r="G33" s="193">
        <f t="shared" ref="G33:H33" si="8">G35</f>
        <v>535755.80000000005</v>
      </c>
      <c r="H33" s="193">
        <f t="shared" si="8"/>
        <v>828308.4</v>
      </c>
      <c r="I33" s="242">
        <f>I35</f>
        <v>1651196</v>
      </c>
    </row>
    <row r="34" spans="1:9">
      <c r="A34" s="16"/>
      <c r="B34" s="16"/>
      <c r="C34" s="16"/>
      <c r="D34" s="16"/>
      <c r="E34" s="16"/>
      <c r="F34" s="18" t="s">
        <v>3</v>
      </c>
      <c r="G34" s="109"/>
      <c r="H34" s="109"/>
      <c r="I34" s="48"/>
    </row>
    <row r="35" spans="1:9" ht="38.25" customHeight="1">
      <c r="A35" s="135"/>
      <c r="B35" s="135"/>
      <c r="C35" s="135"/>
      <c r="D35" s="135"/>
      <c r="E35" s="135"/>
      <c r="F35" s="17" t="s">
        <v>27</v>
      </c>
      <c r="G35" s="48">
        <f t="shared" ref="G35:H35" si="9">G37</f>
        <v>535755.80000000005</v>
      </c>
      <c r="H35" s="48">
        <f t="shared" si="9"/>
        <v>828308.4</v>
      </c>
      <c r="I35" s="48">
        <f>I37</f>
        <v>1651196</v>
      </c>
    </row>
    <row r="36" spans="1:9">
      <c r="A36" s="16"/>
      <c r="B36" s="16"/>
      <c r="C36" s="16"/>
      <c r="D36" s="16"/>
      <c r="E36" s="16"/>
      <c r="F36" s="18" t="s">
        <v>3</v>
      </c>
      <c r="G36" s="109"/>
      <c r="H36" s="109"/>
      <c r="I36" s="48"/>
    </row>
    <row r="37" spans="1:9">
      <c r="A37" s="16"/>
      <c r="B37" s="16"/>
      <c r="C37" s="16"/>
      <c r="D37" s="16" t="s">
        <v>37</v>
      </c>
      <c r="E37" s="117"/>
      <c r="F37" s="17" t="s">
        <v>38</v>
      </c>
      <c r="G37" s="109">
        <f t="shared" ref="G37:I37" si="10">+G39</f>
        <v>535755.80000000005</v>
      </c>
      <c r="H37" s="109">
        <f t="shared" si="10"/>
        <v>828308.4</v>
      </c>
      <c r="I37" s="48">
        <f t="shared" si="10"/>
        <v>1651196</v>
      </c>
    </row>
    <row r="38" spans="1:9">
      <c r="A38" s="16"/>
      <c r="B38" s="16"/>
      <c r="C38" s="16"/>
      <c r="D38" s="16"/>
      <c r="E38" s="16"/>
      <c r="F38" s="18" t="s">
        <v>3</v>
      </c>
      <c r="G38" s="109"/>
      <c r="H38" s="109"/>
      <c r="I38" s="48"/>
    </row>
    <row r="39" spans="1:9" ht="52.5" customHeight="1">
      <c r="A39" s="16"/>
      <c r="B39" s="16"/>
      <c r="C39" s="16"/>
      <c r="D39" s="16"/>
      <c r="E39" s="16">
        <v>21032</v>
      </c>
      <c r="F39" s="30" t="s">
        <v>228</v>
      </c>
      <c r="G39" s="109">
        <f t="shared" ref="G39:I39" si="11">+G41</f>
        <v>535755.80000000005</v>
      </c>
      <c r="H39" s="109">
        <f t="shared" si="11"/>
        <v>828308.4</v>
      </c>
      <c r="I39" s="48">
        <f t="shared" si="11"/>
        <v>1651196</v>
      </c>
    </row>
    <row r="40" spans="1:9">
      <c r="A40" s="16"/>
      <c r="B40" s="16"/>
      <c r="C40" s="16"/>
      <c r="D40" s="16"/>
      <c r="E40" s="16"/>
      <c r="F40" s="18" t="s">
        <v>15</v>
      </c>
      <c r="G40" s="109"/>
      <c r="H40" s="109"/>
      <c r="I40" s="48"/>
    </row>
    <row r="41" spans="1:9" s="21" customFormat="1" ht="36" customHeight="1">
      <c r="A41" s="19"/>
      <c r="B41" s="19"/>
      <c r="C41" s="19"/>
      <c r="D41" s="19"/>
      <c r="E41" s="19"/>
      <c r="F41" s="20" t="s">
        <v>27</v>
      </c>
      <c r="G41" s="109">
        <f t="shared" ref="G41:I41" si="12">+G43</f>
        <v>535755.80000000005</v>
      </c>
      <c r="H41" s="109">
        <f t="shared" si="12"/>
        <v>828308.4</v>
      </c>
      <c r="I41" s="48">
        <f t="shared" si="12"/>
        <v>1651196</v>
      </c>
    </row>
    <row r="42" spans="1:9" s="25" customFormat="1" ht="56.25" customHeight="1">
      <c r="A42" s="22"/>
      <c r="B42" s="23"/>
      <c r="C42" s="24"/>
      <c r="D42" s="24"/>
      <c r="E42" s="24"/>
      <c r="F42" s="18" t="s">
        <v>16</v>
      </c>
      <c r="G42" s="109"/>
      <c r="H42" s="109"/>
      <c r="I42" s="48"/>
    </row>
    <row r="43" spans="1:9" s="25" customFormat="1" ht="15.75" customHeight="1">
      <c r="A43" s="22"/>
      <c r="B43" s="23"/>
      <c r="C43" s="24"/>
      <c r="D43" s="24"/>
      <c r="E43" s="24"/>
      <c r="F43" s="18" t="s">
        <v>4</v>
      </c>
      <c r="G43" s="109">
        <f t="shared" ref="G43:I45" si="13">+G44</f>
        <v>535755.80000000005</v>
      </c>
      <c r="H43" s="109">
        <f t="shared" si="13"/>
        <v>828308.4</v>
      </c>
      <c r="I43" s="48">
        <f t="shared" si="13"/>
        <v>1651196</v>
      </c>
    </row>
    <row r="44" spans="1:9" s="25" customFormat="1" ht="15.75" customHeight="1">
      <c r="A44" s="22"/>
      <c r="B44" s="23"/>
      <c r="C44" s="24"/>
      <c r="D44" s="24"/>
      <c r="E44" s="24"/>
      <c r="F44" s="18" t="s">
        <v>29</v>
      </c>
      <c r="G44" s="109">
        <f t="shared" si="13"/>
        <v>535755.80000000005</v>
      </c>
      <c r="H44" s="109">
        <f t="shared" si="13"/>
        <v>828308.4</v>
      </c>
      <c r="I44" s="48">
        <f t="shared" si="13"/>
        <v>1651196</v>
      </c>
    </row>
    <row r="45" spans="1:9" s="25" customFormat="1" ht="15.75" customHeight="1">
      <c r="A45" s="22"/>
      <c r="B45" s="23"/>
      <c r="C45" s="24"/>
      <c r="D45" s="24"/>
      <c r="E45" s="24"/>
      <c r="F45" s="18" t="s">
        <v>30</v>
      </c>
      <c r="G45" s="109">
        <f t="shared" si="13"/>
        <v>535755.80000000005</v>
      </c>
      <c r="H45" s="109">
        <f t="shared" si="13"/>
        <v>828308.4</v>
      </c>
      <c r="I45" s="48">
        <f t="shared" si="13"/>
        <v>1651196</v>
      </c>
    </row>
    <row r="46" spans="1:9" s="25" customFormat="1" ht="15.75" customHeight="1">
      <c r="A46" s="22"/>
      <c r="B46" s="23"/>
      <c r="C46" s="24"/>
      <c r="D46" s="24"/>
      <c r="E46" s="24"/>
      <c r="F46" s="18" t="s">
        <v>68</v>
      </c>
      <c r="G46" s="48">
        <f>SUM(G47:G48)</f>
        <v>535755.80000000005</v>
      </c>
      <c r="H46" s="48">
        <f t="shared" ref="H46" si="14">SUM(H47:H48)</f>
        <v>828308.4</v>
      </c>
      <c r="I46" s="48">
        <f>SUM(I47:I48)</f>
        <v>1651196</v>
      </c>
    </row>
    <row r="47" spans="1:9" s="28" customFormat="1" ht="34.5">
      <c r="A47" s="26"/>
      <c r="B47" s="1"/>
      <c r="C47" s="27"/>
      <c r="D47" s="26"/>
      <c r="E47" s="2"/>
      <c r="F47" s="18" t="s">
        <v>69</v>
      </c>
      <c r="G47" s="109">
        <v>535755.80000000005</v>
      </c>
      <c r="H47" s="109">
        <v>734766.4</v>
      </c>
      <c r="I47" s="48">
        <v>1339389.6000000001</v>
      </c>
    </row>
    <row r="48" spans="1:9" s="28" customFormat="1" ht="34.5">
      <c r="A48" s="99"/>
      <c r="B48" s="111"/>
      <c r="C48" s="112"/>
      <c r="D48" s="99"/>
      <c r="E48" s="101"/>
      <c r="F48" s="18" t="s">
        <v>85</v>
      </c>
      <c r="G48" s="109">
        <v>0</v>
      </c>
      <c r="H48" s="109">
        <v>93542</v>
      </c>
      <c r="I48" s="48">
        <v>311806.40000000002</v>
      </c>
    </row>
    <row r="49" spans="1:9" s="139" customFormat="1">
      <c r="A49" s="137"/>
      <c r="B49" s="137"/>
      <c r="C49" s="136" t="s">
        <v>64</v>
      </c>
      <c r="D49" s="137"/>
      <c r="E49" s="137"/>
      <c r="F49" s="138" t="s">
        <v>67</v>
      </c>
      <c r="G49" s="193">
        <f t="shared" ref="G49:I49" si="15">G51</f>
        <v>500000</v>
      </c>
      <c r="H49" s="193">
        <f t="shared" si="15"/>
        <v>1000000</v>
      </c>
      <c r="I49" s="242">
        <f t="shared" si="15"/>
        <v>4729840</v>
      </c>
    </row>
    <row r="50" spans="1:9">
      <c r="A50" s="16"/>
      <c r="B50" s="16"/>
      <c r="C50" s="16"/>
      <c r="D50" s="16"/>
      <c r="E50" s="16"/>
      <c r="F50" s="18" t="s">
        <v>3</v>
      </c>
      <c r="G50" s="109"/>
      <c r="H50" s="109"/>
      <c r="I50" s="48"/>
    </row>
    <row r="51" spans="1:9" ht="35.25" customHeight="1">
      <c r="A51" s="135"/>
      <c r="B51" s="135"/>
      <c r="C51" s="135"/>
      <c r="D51" s="135"/>
      <c r="E51" s="135"/>
      <c r="F51" s="17" t="s">
        <v>27</v>
      </c>
      <c r="G51" s="109">
        <f t="shared" ref="G51:I51" si="16">+G53</f>
        <v>500000</v>
      </c>
      <c r="H51" s="109">
        <f t="shared" si="16"/>
        <v>1000000</v>
      </c>
      <c r="I51" s="48">
        <f t="shared" si="16"/>
        <v>4729840</v>
      </c>
    </row>
    <row r="52" spans="1:9">
      <c r="A52" s="16"/>
      <c r="B52" s="16"/>
      <c r="C52" s="16"/>
      <c r="D52" s="16"/>
      <c r="E52" s="16"/>
      <c r="F52" s="18" t="s">
        <v>3</v>
      </c>
      <c r="G52" s="109"/>
      <c r="H52" s="109"/>
      <c r="I52" s="48"/>
    </row>
    <row r="53" spans="1:9">
      <c r="A53" s="16"/>
      <c r="B53" s="16"/>
      <c r="C53" s="16"/>
      <c r="D53" s="16" t="s">
        <v>37</v>
      </c>
      <c r="E53" s="117"/>
      <c r="F53" s="17" t="s">
        <v>38</v>
      </c>
      <c r="G53" s="109">
        <f t="shared" ref="G53:I53" si="17">+G55</f>
        <v>500000</v>
      </c>
      <c r="H53" s="109">
        <f t="shared" si="17"/>
        <v>1000000</v>
      </c>
      <c r="I53" s="48">
        <f t="shared" si="17"/>
        <v>4729840</v>
      </c>
    </row>
    <row r="54" spans="1:9">
      <c r="A54" s="16"/>
      <c r="B54" s="16"/>
      <c r="C54" s="16"/>
      <c r="D54" s="16"/>
      <c r="E54" s="16"/>
      <c r="F54" s="18" t="s">
        <v>3</v>
      </c>
      <c r="G54" s="109"/>
      <c r="H54" s="109"/>
      <c r="I54" s="48"/>
    </row>
    <row r="55" spans="1:9" ht="37.5" customHeight="1">
      <c r="A55" s="16"/>
      <c r="B55" s="16"/>
      <c r="C55" s="16"/>
      <c r="D55" s="16"/>
      <c r="E55" s="16">
        <v>21033</v>
      </c>
      <c r="F55" s="30" t="s">
        <v>99</v>
      </c>
      <c r="G55" s="109">
        <f t="shared" ref="G55:I55" si="18">+G57</f>
        <v>500000</v>
      </c>
      <c r="H55" s="109">
        <f t="shared" si="18"/>
        <v>1000000</v>
      </c>
      <c r="I55" s="48">
        <f t="shared" si="18"/>
        <v>4729840</v>
      </c>
    </row>
    <row r="56" spans="1:9">
      <c r="A56" s="16"/>
      <c r="B56" s="16"/>
      <c r="C56" s="16"/>
      <c r="D56" s="16"/>
      <c r="E56" s="16"/>
      <c r="F56" s="18" t="s">
        <v>15</v>
      </c>
      <c r="G56" s="109"/>
      <c r="H56" s="109"/>
      <c r="I56" s="48"/>
    </row>
    <row r="57" spans="1:9" s="21" customFormat="1" ht="34.5">
      <c r="A57" s="19"/>
      <c r="B57" s="19"/>
      <c r="C57" s="19"/>
      <c r="D57" s="19"/>
      <c r="E57" s="19"/>
      <c r="F57" s="20" t="s">
        <v>27</v>
      </c>
      <c r="G57" s="109">
        <f t="shared" ref="G57:I57" si="19">+G59</f>
        <v>500000</v>
      </c>
      <c r="H57" s="109">
        <f t="shared" si="19"/>
        <v>1000000</v>
      </c>
      <c r="I57" s="48">
        <f t="shared" si="19"/>
        <v>4729840</v>
      </c>
    </row>
    <row r="58" spans="1:9" s="25" customFormat="1" ht="34.5" customHeight="1">
      <c r="A58" s="22"/>
      <c r="B58" s="23"/>
      <c r="C58" s="24"/>
      <c r="D58" s="24"/>
      <c r="E58" s="24"/>
      <c r="F58" s="18" t="s">
        <v>16</v>
      </c>
      <c r="G58" s="109"/>
      <c r="H58" s="109"/>
      <c r="I58" s="48"/>
    </row>
    <row r="59" spans="1:9" s="25" customFormat="1" ht="15.75" customHeight="1">
      <c r="A59" s="22"/>
      <c r="B59" s="23"/>
      <c r="C59" s="24"/>
      <c r="D59" s="24"/>
      <c r="E59" s="24"/>
      <c r="F59" s="18" t="s">
        <v>4</v>
      </c>
      <c r="G59" s="109">
        <f t="shared" ref="G59:I62" si="20">+G60</f>
        <v>500000</v>
      </c>
      <c r="H59" s="109">
        <f t="shared" si="20"/>
        <v>1000000</v>
      </c>
      <c r="I59" s="48">
        <f t="shared" si="20"/>
        <v>4729840</v>
      </c>
    </row>
    <row r="60" spans="1:9" s="25" customFormat="1" ht="15.75" customHeight="1">
      <c r="A60" s="22"/>
      <c r="B60" s="23"/>
      <c r="C60" s="24"/>
      <c r="D60" s="24"/>
      <c r="E60" s="24"/>
      <c r="F60" s="18" t="s">
        <v>29</v>
      </c>
      <c r="G60" s="109">
        <f t="shared" si="20"/>
        <v>500000</v>
      </c>
      <c r="H60" s="109">
        <f t="shared" si="20"/>
        <v>1000000</v>
      </c>
      <c r="I60" s="48">
        <f t="shared" si="20"/>
        <v>4729840</v>
      </c>
    </row>
    <row r="61" spans="1:9" s="25" customFormat="1" ht="15.75" customHeight="1">
      <c r="A61" s="22"/>
      <c r="B61" s="23"/>
      <c r="C61" s="24"/>
      <c r="D61" s="24"/>
      <c r="E61" s="24"/>
      <c r="F61" s="18" t="s">
        <v>30</v>
      </c>
      <c r="G61" s="109">
        <f t="shared" si="20"/>
        <v>500000</v>
      </c>
      <c r="H61" s="109">
        <f t="shared" si="20"/>
        <v>1000000</v>
      </c>
      <c r="I61" s="48">
        <f t="shared" si="20"/>
        <v>4729840</v>
      </c>
    </row>
    <row r="62" spans="1:9" s="25" customFormat="1" ht="15.75" customHeight="1">
      <c r="A62" s="22"/>
      <c r="B62" s="23"/>
      <c r="C62" s="24"/>
      <c r="D62" s="24"/>
      <c r="E62" s="24"/>
      <c r="F62" s="18" t="s">
        <v>39</v>
      </c>
      <c r="G62" s="109">
        <f t="shared" si="20"/>
        <v>500000</v>
      </c>
      <c r="H62" s="109">
        <f t="shared" si="20"/>
        <v>1000000</v>
      </c>
      <c r="I62" s="48">
        <f t="shared" si="20"/>
        <v>4729840</v>
      </c>
    </row>
    <row r="63" spans="1:9" s="28" customFormat="1">
      <c r="A63" s="26"/>
      <c r="B63" s="1"/>
      <c r="C63" s="27"/>
      <c r="D63" s="26"/>
      <c r="E63" s="2"/>
      <c r="F63" s="18" t="s">
        <v>40</v>
      </c>
      <c r="G63" s="110">
        <v>500000</v>
      </c>
      <c r="H63" s="110">
        <v>1000000</v>
      </c>
      <c r="I63" s="107">
        <v>4729840</v>
      </c>
    </row>
    <row r="64" spans="1:9" s="139" customFormat="1" ht="34.5">
      <c r="A64" s="136" t="s">
        <v>80</v>
      </c>
      <c r="B64" s="137"/>
      <c r="C64" s="137"/>
      <c r="D64" s="137"/>
      <c r="E64" s="137"/>
      <c r="F64" s="140" t="s">
        <v>82</v>
      </c>
      <c r="G64" s="193">
        <f t="shared" ref="G64:I64" si="21">G66</f>
        <v>126610.1</v>
      </c>
      <c r="H64" s="193">
        <f t="shared" si="21"/>
        <v>202576.1</v>
      </c>
      <c r="I64" s="242">
        <f t="shared" si="21"/>
        <v>452878.1</v>
      </c>
    </row>
    <row r="65" spans="1:9">
      <c r="A65" s="16"/>
      <c r="B65" s="16"/>
      <c r="C65" s="16"/>
      <c r="D65" s="16"/>
      <c r="E65" s="16"/>
      <c r="F65" s="18" t="s">
        <v>3</v>
      </c>
      <c r="G65" s="109"/>
      <c r="H65" s="109"/>
      <c r="I65" s="48"/>
    </row>
    <row r="66" spans="1:9" s="139" customFormat="1" ht="21.75" customHeight="1">
      <c r="A66" s="137"/>
      <c r="B66" s="136" t="s">
        <v>81</v>
      </c>
      <c r="C66" s="137"/>
      <c r="D66" s="137"/>
      <c r="E66" s="137"/>
      <c r="F66" s="140" t="s">
        <v>83</v>
      </c>
      <c r="G66" s="193">
        <f t="shared" ref="G66:I66" si="22">G68</f>
        <v>126610.1</v>
      </c>
      <c r="H66" s="193">
        <f t="shared" si="22"/>
        <v>202576.1</v>
      </c>
      <c r="I66" s="242">
        <f t="shared" si="22"/>
        <v>452878.1</v>
      </c>
    </row>
    <row r="67" spans="1:9">
      <c r="A67" s="16"/>
      <c r="B67" s="16"/>
      <c r="C67" s="16"/>
      <c r="D67" s="16"/>
      <c r="E67" s="16"/>
      <c r="F67" s="115" t="s">
        <v>3</v>
      </c>
      <c r="G67" s="109"/>
      <c r="H67" s="109"/>
      <c r="I67" s="48"/>
    </row>
    <row r="68" spans="1:9" s="139" customFormat="1">
      <c r="A68" s="137"/>
      <c r="B68" s="137"/>
      <c r="C68" s="136" t="s">
        <v>78</v>
      </c>
      <c r="D68" s="137"/>
      <c r="E68" s="137"/>
      <c r="F68" s="140" t="s">
        <v>83</v>
      </c>
      <c r="G68" s="193">
        <f t="shared" ref="G68:I68" si="23">G70</f>
        <v>126610.1</v>
      </c>
      <c r="H68" s="193">
        <f t="shared" si="23"/>
        <v>202576.1</v>
      </c>
      <c r="I68" s="242">
        <f t="shared" si="23"/>
        <v>452878.1</v>
      </c>
    </row>
    <row r="69" spans="1:9">
      <c r="A69" s="16"/>
      <c r="B69" s="16"/>
      <c r="C69" s="16"/>
      <c r="D69" s="16"/>
      <c r="E69" s="16"/>
      <c r="F69" s="18" t="s">
        <v>3</v>
      </c>
      <c r="G69" s="109"/>
      <c r="H69" s="109"/>
      <c r="I69" s="48"/>
    </row>
    <row r="70" spans="1:9" ht="35.25" customHeight="1">
      <c r="A70" s="135"/>
      <c r="B70" s="135"/>
      <c r="C70" s="135"/>
      <c r="D70" s="135"/>
      <c r="E70" s="135"/>
      <c r="F70" s="17" t="s">
        <v>27</v>
      </c>
      <c r="G70" s="109">
        <f t="shared" ref="G70:I70" si="24">+G72</f>
        <v>126610.1</v>
      </c>
      <c r="H70" s="109">
        <f t="shared" si="24"/>
        <v>202576.1</v>
      </c>
      <c r="I70" s="48">
        <f t="shared" si="24"/>
        <v>452878.1</v>
      </c>
    </row>
    <row r="71" spans="1:9">
      <c r="A71" s="16"/>
      <c r="B71" s="16"/>
      <c r="C71" s="16"/>
      <c r="D71" s="16"/>
      <c r="E71" s="16"/>
      <c r="F71" s="18" t="s">
        <v>3</v>
      </c>
      <c r="G71" s="109"/>
      <c r="H71" s="109"/>
      <c r="I71" s="48"/>
    </row>
    <row r="72" spans="1:9">
      <c r="A72" s="16"/>
      <c r="B72" s="16"/>
      <c r="C72" s="16"/>
      <c r="D72" s="16" t="s">
        <v>37</v>
      </c>
      <c r="E72" s="117"/>
      <c r="F72" s="17" t="s">
        <v>38</v>
      </c>
      <c r="G72" s="109">
        <f t="shared" ref="G72:I72" si="25">+G74</f>
        <v>126610.1</v>
      </c>
      <c r="H72" s="109">
        <f t="shared" si="25"/>
        <v>202576.1</v>
      </c>
      <c r="I72" s="48">
        <f t="shared" si="25"/>
        <v>452878.1</v>
      </c>
    </row>
    <row r="73" spans="1:9">
      <c r="A73" s="16"/>
      <c r="B73" s="16"/>
      <c r="C73" s="16"/>
      <c r="D73" s="16"/>
      <c r="E73" s="16"/>
      <c r="F73" s="18" t="s">
        <v>3</v>
      </c>
      <c r="G73" s="109"/>
      <c r="H73" s="109"/>
      <c r="I73" s="48"/>
    </row>
    <row r="74" spans="1:9" ht="52.5" customHeight="1">
      <c r="A74" s="16"/>
      <c r="B74" s="16"/>
      <c r="C74" s="16"/>
      <c r="D74" s="16"/>
      <c r="E74" s="16">
        <v>21034</v>
      </c>
      <c r="F74" s="30" t="s">
        <v>100</v>
      </c>
      <c r="G74" s="109">
        <f t="shared" ref="G74:I74" si="26">+G76</f>
        <v>126610.1</v>
      </c>
      <c r="H74" s="109">
        <f t="shared" si="26"/>
        <v>202576.1</v>
      </c>
      <c r="I74" s="48">
        <f t="shared" si="26"/>
        <v>452878.1</v>
      </c>
    </row>
    <row r="75" spans="1:9">
      <c r="A75" s="16"/>
      <c r="B75" s="16"/>
      <c r="C75" s="16"/>
      <c r="D75" s="16"/>
      <c r="E75" s="16"/>
      <c r="F75" s="18" t="s">
        <v>15</v>
      </c>
      <c r="G75" s="109"/>
      <c r="H75" s="109"/>
      <c r="I75" s="48"/>
    </row>
    <row r="76" spans="1:9" s="21" customFormat="1" ht="34.5">
      <c r="A76" s="19"/>
      <c r="B76" s="19"/>
      <c r="C76" s="19"/>
      <c r="D76" s="19"/>
      <c r="E76" s="19"/>
      <c r="F76" s="17" t="s">
        <v>27</v>
      </c>
      <c r="G76" s="109">
        <f t="shared" ref="G76:I76" si="27">+G78</f>
        <v>126610.1</v>
      </c>
      <c r="H76" s="109">
        <f t="shared" si="27"/>
        <v>202576.1</v>
      </c>
      <c r="I76" s="48">
        <f t="shared" si="27"/>
        <v>452878.1</v>
      </c>
    </row>
    <row r="77" spans="1:9" s="25" customFormat="1" ht="34.5" customHeight="1">
      <c r="A77" s="22"/>
      <c r="B77" s="23"/>
      <c r="C77" s="24"/>
      <c r="D77" s="24"/>
      <c r="E77" s="24"/>
      <c r="F77" s="18" t="s">
        <v>16</v>
      </c>
      <c r="G77" s="109"/>
      <c r="H77" s="109"/>
      <c r="I77" s="48"/>
    </row>
    <row r="78" spans="1:9" s="25" customFormat="1" ht="15.75" customHeight="1">
      <c r="A78" s="22"/>
      <c r="B78" s="23"/>
      <c r="C78" s="24"/>
      <c r="D78" s="24"/>
      <c r="E78" s="24"/>
      <c r="F78" s="18" t="s">
        <v>4</v>
      </c>
      <c r="G78" s="109">
        <f t="shared" ref="G78:I81" si="28">+G79</f>
        <v>126610.1</v>
      </c>
      <c r="H78" s="109">
        <f t="shared" si="28"/>
        <v>202576.1</v>
      </c>
      <c r="I78" s="48">
        <f t="shared" si="28"/>
        <v>452878.1</v>
      </c>
    </row>
    <row r="79" spans="1:9" s="25" customFormat="1" ht="15.75" customHeight="1">
      <c r="A79" s="22"/>
      <c r="B79" s="23"/>
      <c r="C79" s="24"/>
      <c r="D79" s="24"/>
      <c r="E79" s="24"/>
      <c r="F79" s="18" t="s">
        <v>29</v>
      </c>
      <c r="G79" s="109">
        <f t="shared" si="28"/>
        <v>126610.1</v>
      </c>
      <c r="H79" s="109">
        <f t="shared" si="28"/>
        <v>202576.1</v>
      </c>
      <c r="I79" s="48">
        <f t="shared" si="28"/>
        <v>452878.1</v>
      </c>
    </row>
    <row r="80" spans="1:9" s="25" customFormat="1" ht="15.75" customHeight="1">
      <c r="A80" s="22"/>
      <c r="B80" s="23"/>
      <c r="C80" s="24"/>
      <c r="D80" s="24"/>
      <c r="E80" s="24"/>
      <c r="F80" s="18" t="s">
        <v>30</v>
      </c>
      <c r="G80" s="109">
        <f t="shared" si="28"/>
        <v>126610.1</v>
      </c>
      <c r="H80" s="109">
        <f t="shared" si="28"/>
        <v>202576.1</v>
      </c>
      <c r="I80" s="48">
        <f t="shared" si="28"/>
        <v>452878.1</v>
      </c>
    </row>
    <row r="81" spans="1:9" s="25" customFormat="1" ht="15.75" customHeight="1">
      <c r="A81" s="22"/>
      <c r="B81" s="23"/>
      <c r="C81" s="24"/>
      <c r="D81" s="24"/>
      <c r="E81" s="24"/>
      <c r="F81" s="18" t="s">
        <v>84</v>
      </c>
      <c r="G81" s="109">
        <f t="shared" si="28"/>
        <v>126610.1</v>
      </c>
      <c r="H81" s="109">
        <f t="shared" si="28"/>
        <v>202576.1</v>
      </c>
      <c r="I81" s="48">
        <f t="shared" si="28"/>
        <v>452878.1</v>
      </c>
    </row>
    <row r="82" spans="1:9" s="28" customFormat="1" ht="34.5">
      <c r="A82" s="26"/>
      <c r="B82" s="1"/>
      <c r="C82" s="27"/>
      <c r="D82" s="26"/>
      <c r="E82" s="2"/>
      <c r="F82" s="18" t="s">
        <v>85</v>
      </c>
      <c r="G82" s="110">
        <v>126610.1</v>
      </c>
      <c r="H82" s="110">
        <v>202576.1</v>
      </c>
      <c r="I82" s="107">
        <v>452878.1</v>
      </c>
    </row>
    <row r="83" spans="1:9" s="139" customFormat="1">
      <c r="A83" s="136" t="s">
        <v>86</v>
      </c>
      <c r="B83" s="137"/>
      <c r="C83" s="137"/>
      <c r="D83" s="137"/>
      <c r="E83" s="137"/>
      <c r="F83" s="140" t="s">
        <v>88</v>
      </c>
      <c r="G83" s="193">
        <f t="shared" ref="G83:I83" si="29">G85</f>
        <v>60552.2</v>
      </c>
      <c r="H83" s="193">
        <f t="shared" si="29"/>
        <v>121104.4</v>
      </c>
      <c r="I83" s="242">
        <f t="shared" si="29"/>
        <v>242208.7</v>
      </c>
    </row>
    <row r="84" spans="1:9">
      <c r="A84" s="16"/>
      <c r="B84" s="16"/>
      <c r="C84" s="16"/>
      <c r="D84" s="16"/>
      <c r="E84" s="16"/>
      <c r="F84" s="18" t="s">
        <v>3</v>
      </c>
      <c r="G84" s="109"/>
      <c r="H84" s="109"/>
      <c r="I84" s="48"/>
    </row>
    <row r="85" spans="1:9" s="139" customFormat="1" ht="21.75" customHeight="1">
      <c r="A85" s="137"/>
      <c r="B85" s="136" t="s">
        <v>80</v>
      </c>
      <c r="C85" s="137"/>
      <c r="D85" s="137"/>
      <c r="E85" s="137"/>
      <c r="F85" s="140" t="s">
        <v>89</v>
      </c>
      <c r="G85" s="193">
        <f t="shared" ref="G85:I85" si="30">G87</f>
        <v>60552.2</v>
      </c>
      <c r="H85" s="193">
        <f t="shared" si="30"/>
        <v>121104.4</v>
      </c>
      <c r="I85" s="242">
        <f t="shared" si="30"/>
        <v>242208.7</v>
      </c>
    </row>
    <row r="86" spans="1:9">
      <c r="A86" s="16"/>
      <c r="B86" s="16"/>
      <c r="C86" s="16"/>
      <c r="D86" s="16"/>
      <c r="E86" s="16"/>
      <c r="F86" s="115" t="s">
        <v>334</v>
      </c>
      <c r="G86" s="109"/>
      <c r="H86" s="109"/>
      <c r="I86" s="48"/>
    </row>
    <row r="87" spans="1:9" s="139" customFormat="1" ht="34.5">
      <c r="A87" s="137"/>
      <c r="B87" s="137"/>
      <c r="C87" s="136" t="s">
        <v>87</v>
      </c>
      <c r="D87" s="137"/>
      <c r="E87" s="137"/>
      <c r="F87" s="140" t="s">
        <v>89</v>
      </c>
      <c r="G87" s="193">
        <f t="shared" ref="G87:I87" si="31">G89</f>
        <v>60552.2</v>
      </c>
      <c r="H87" s="193">
        <f t="shared" si="31"/>
        <v>121104.4</v>
      </c>
      <c r="I87" s="242">
        <f t="shared" si="31"/>
        <v>242208.7</v>
      </c>
    </row>
    <row r="88" spans="1:9">
      <c r="A88" s="16"/>
      <c r="B88" s="16"/>
      <c r="C88" s="16"/>
      <c r="D88" s="16"/>
      <c r="E88" s="16"/>
      <c r="F88" s="18" t="s">
        <v>3</v>
      </c>
      <c r="G88" s="109"/>
      <c r="H88" s="109"/>
      <c r="I88" s="48"/>
    </row>
    <row r="89" spans="1:9" ht="35.25" customHeight="1">
      <c r="A89" s="135"/>
      <c r="B89" s="135"/>
      <c r="C89" s="135"/>
      <c r="D89" s="135"/>
      <c r="E89" s="135"/>
      <c r="F89" s="17" t="s">
        <v>27</v>
      </c>
      <c r="G89" s="109">
        <f t="shared" ref="G89:I89" si="32">+G91</f>
        <v>60552.2</v>
      </c>
      <c r="H89" s="109">
        <f t="shared" si="32"/>
        <v>121104.4</v>
      </c>
      <c r="I89" s="48">
        <f t="shared" si="32"/>
        <v>242208.7</v>
      </c>
    </row>
    <row r="90" spans="1:9">
      <c r="A90" s="16"/>
      <c r="B90" s="16"/>
      <c r="C90" s="16"/>
      <c r="D90" s="16"/>
      <c r="E90" s="16"/>
      <c r="F90" s="18" t="s">
        <v>3</v>
      </c>
      <c r="G90" s="109"/>
      <c r="H90" s="109"/>
      <c r="I90" s="48"/>
    </row>
    <row r="91" spans="1:9">
      <c r="A91" s="16"/>
      <c r="B91" s="16"/>
      <c r="C91" s="16"/>
      <c r="D91" s="16">
        <v>1157</v>
      </c>
      <c r="E91" s="117"/>
      <c r="F91" s="17" t="s">
        <v>38</v>
      </c>
      <c r="G91" s="109">
        <f t="shared" ref="G91:I91" si="33">+G93</f>
        <v>60552.2</v>
      </c>
      <c r="H91" s="109">
        <f t="shared" si="33"/>
        <v>121104.4</v>
      </c>
      <c r="I91" s="48">
        <f t="shared" si="33"/>
        <v>242208.7</v>
      </c>
    </row>
    <row r="92" spans="1:9">
      <c r="A92" s="16"/>
      <c r="B92" s="16"/>
      <c r="C92" s="16"/>
      <c r="D92" s="16"/>
      <c r="E92" s="16"/>
      <c r="F92" s="17" t="s">
        <v>3</v>
      </c>
      <c r="G92" s="109"/>
      <c r="H92" s="109"/>
      <c r="I92" s="48"/>
    </row>
    <row r="93" spans="1:9" ht="37.5" customHeight="1">
      <c r="A93" s="16"/>
      <c r="B93" s="16"/>
      <c r="C93" s="16"/>
      <c r="D93" s="16"/>
      <c r="E93" s="16">
        <v>21035</v>
      </c>
      <c r="F93" s="17" t="s">
        <v>229</v>
      </c>
      <c r="G93" s="109">
        <f t="shared" ref="G93:I93" si="34">+G95</f>
        <v>60552.2</v>
      </c>
      <c r="H93" s="109">
        <f t="shared" si="34"/>
        <v>121104.4</v>
      </c>
      <c r="I93" s="48">
        <f t="shared" si="34"/>
        <v>242208.7</v>
      </c>
    </row>
    <row r="94" spans="1:9">
      <c r="A94" s="16"/>
      <c r="B94" s="16"/>
      <c r="C94" s="16"/>
      <c r="D94" s="16"/>
      <c r="E94" s="16"/>
      <c r="F94" s="18" t="s">
        <v>15</v>
      </c>
      <c r="G94" s="109"/>
      <c r="H94" s="109"/>
      <c r="I94" s="48"/>
    </row>
    <row r="95" spans="1:9" s="21" customFormat="1" ht="34.5">
      <c r="A95" s="19"/>
      <c r="B95" s="19"/>
      <c r="C95" s="19"/>
      <c r="D95" s="19"/>
      <c r="E95" s="19"/>
      <c r="F95" s="17" t="s">
        <v>27</v>
      </c>
      <c r="G95" s="109">
        <f t="shared" ref="G95:I95" si="35">+G97</f>
        <v>60552.2</v>
      </c>
      <c r="H95" s="109">
        <f t="shared" si="35"/>
        <v>121104.4</v>
      </c>
      <c r="I95" s="48">
        <f t="shared" si="35"/>
        <v>242208.7</v>
      </c>
    </row>
    <row r="96" spans="1:9" s="25" customFormat="1" ht="34.5" customHeight="1">
      <c r="A96" s="22"/>
      <c r="B96" s="23"/>
      <c r="C96" s="24"/>
      <c r="D96" s="24"/>
      <c r="E96" s="24"/>
      <c r="F96" s="18" t="s">
        <v>16</v>
      </c>
      <c r="G96" s="109"/>
      <c r="H96" s="109"/>
      <c r="I96" s="48"/>
    </row>
    <row r="97" spans="1:9" s="25" customFormat="1" ht="15.75" customHeight="1">
      <c r="A97" s="22"/>
      <c r="B97" s="23"/>
      <c r="C97" s="24"/>
      <c r="D97" s="24"/>
      <c r="E97" s="24"/>
      <c r="F97" s="18" t="s">
        <v>4</v>
      </c>
      <c r="G97" s="109">
        <f t="shared" ref="G97:I100" si="36">+G98</f>
        <v>60552.2</v>
      </c>
      <c r="H97" s="109">
        <f t="shared" si="36"/>
        <v>121104.4</v>
      </c>
      <c r="I97" s="48">
        <f t="shared" si="36"/>
        <v>242208.7</v>
      </c>
    </row>
    <row r="98" spans="1:9" s="25" customFormat="1" ht="31.5" customHeight="1">
      <c r="A98" s="22"/>
      <c r="B98" s="23"/>
      <c r="C98" s="24"/>
      <c r="D98" s="24"/>
      <c r="E98" s="24"/>
      <c r="F98" s="18" t="s">
        <v>29</v>
      </c>
      <c r="G98" s="109">
        <f t="shared" si="36"/>
        <v>60552.2</v>
      </c>
      <c r="H98" s="109">
        <f t="shared" si="36"/>
        <v>121104.4</v>
      </c>
      <c r="I98" s="48">
        <f t="shared" si="36"/>
        <v>242208.7</v>
      </c>
    </row>
    <row r="99" spans="1:9" s="25" customFormat="1" ht="24.75" customHeight="1">
      <c r="A99" s="22"/>
      <c r="B99" s="23"/>
      <c r="C99" s="24"/>
      <c r="D99" s="24"/>
      <c r="E99" s="24"/>
      <c r="F99" s="18" t="s">
        <v>30</v>
      </c>
      <c r="G99" s="109">
        <f t="shared" si="36"/>
        <v>60552.2</v>
      </c>
      <c r="H99" s="109">
        <f t="shared" si="36"/>
        <v>121104.4</v>
      </c>
      <c r="I99" s="48">
        <f t="shared" si="36"/>
        <v>242208.7</v>
      </c>
    </row>
    <row r="100" spans="1:9" s="25" customFormat="1" ht="15.75" customHeight="1">
      <c r="A100" s="22"/>
      <c r="B100" s="23"/>
      <c r="C100" s="24"/>
      <c r="D100" s="24"/>
      <c r="E100" s="24"/>
      <c r="F100" s="18" t="s">
        <v>68</v>
      </c>
      <c r="G100" s="109">
        <f t="shared" si="36"/>
        <v>60552.2</v>
      </c>
      <c r="H100" s="109">
        <f t="shared" si="36"/>
        <v>121104.4</v>
      </c>
      <c r="I100" s="48">
        <f t="shared" si="36"/>
        <v>242208.7</v>
      </c>
    </row>
    <row r="101" spans="1:9" s="28" customFormat="1" ht="40.5" customHeight="1">
      <c r="A101" s="26"/>
      <c r="B101" s="1"/>
      <c r="C101" s="27"/>
      <c r="D101" s="26"/>
      <c r="E101" s="2"/>
      <c r="F101" s="18" t="s">
        <v>69</v>
      </c>
      <c r="G101" s="109">
        <v>60552.2</v>
      </c>
      <c r="H101" s="109">
        <v>121104.4</v>
      </c>
      <c r="I101" s="48">
        <v>242208.7</v>
      </c>
    </row>
    <row r="102" spans="1:9" s="139" customFormat="1">
      <c r="A102" s="136" t="s">
        <v>95</v>
      </c>
      <c r="B102" s="137"/>
      <c r="C102" s="137"/>
      <c r="D102" s="137"/>
      <c r="E102" s="137"/>
      <c r="F102" s="140" t="s">
        <v>96</v>
      </c>
      <c r="G102" s="242">
        <f t="shared" ref="G102:H102" si="37">+G104</f>
        <v>140893.6</v>
      </c>
      <c r="H102" s="242">
        <f t="shared" si="37"/>
        <v>281787.2</v>
      </c>
      <c r="I102" s="242">
        <f>+I104</f>
        <v>1563036.2</v>
      </c>
    </row>
    <row r="103" spans="1:9" ht="18.75" customHeight="1">
      <c r="A103" s="16"/>
      <c r="B103" s="16"/>
      <c r="C103" s="16"/>
      <c r="D103" s="16"/>
      <c r="E103" s="16"/>
      <c r="F103" s="115" t="s">
        <v>3</v>
      </c>
      <c r="G103" s="109"/>
      <c r="H103" s="109"/>
      <c r="I103" s="48"/>
    </row>
    <row r="104" spans="1:9" s="139" customFormat="1" ht="21.75" customHeight="1">
      <c r="A104" s="137"/>
      <c r="B104" s="136" t="s">
        <v>78</v>
      </c>
      <c r="C104" s="137"/>
      <c r="D104" s="137"/>
      <c r="E104" s="137"/>
      <c r="F104" s="140" t="s">
        <v>97</v>
      </c>
      <c r="G104" s="193">
        <f t="shared" ref="G104:I104" si="38">G106</f>
        <v>140893.6</v>
      </c>
      <c r="H104" s="193">
        <f t="shared" si="38"/>
        <v>281787.2</v>
      </c>
      <c r="I104" s="242">
        <f t="shared" si="38"/>
        <v>1563036.2</v>
      </c>
    </row>
    <row r="105" spans="1:9">
      <c r="A105" s="16"/>
      <c r="B105" s="16"/>
      <c r="C105" s="16"/>
      <c r="D105" s="16"/>
      <c r="E105" s="16"/>
      <c r="F105" s="115" t="s">
        <v>3</v>
      </c>
      <c r="G105" s="109"/>
      <c r="H105" s="109"/>
      <c r="I105" s="48"/>
    </row>
    <row r="106" spans="1:9" s="139" customFormat="1" ht="22.5" customHeight="1">
      <c r="A106" s="137"/>
      <c r="B106" s="137"/>
      <c r="C106" s="136" t="s">
        <v>78</v>
      </c>
      <c r="D106" s="137"/>
      <c r="E106" s="137"/>
      <c r="F106" s="140" t="s">
        <v>97</v>
      </c>
      <c r="G106" s="193">
        <f t="shared" ref="G106:I106" si="39">G108</f>
        <v>140893.6</v>
      </c>
      <c r="H106" s="193">
        <f t="shared" si="39"/>
        <v>281787.2</v>
      </c>
      <c r="I106" s="242">
        <f t="shared" si="39"/>
        <v>1563036.2</v>
      </c>
    </row>
    <row r="107" spans="1:9">
      <c r="A107" s="16"/>
      <c r="B107" s="16"/>
      <c r="C107" s="16"/>
      <c r="D107" s="16"/>
      <c r="E107" s="16"/>
      <c r="F107" s="18" t="s">
        <v>3</v>
      </c>
      <c r="G107" s="109"/>
      <c r="H107" s="109"/>
      <c r="I107" s="48"/>
    </row>
    <row r="108" spans="1:9" ht="35.25" customHeight="1">
      <c r="A108" s="135"/>
      <c r="B108" s="135"/>
      <c r="C108" s="135"/>
      <c r="D108" s="135"/>
      <c r="E108" s="135"/>
      <c r="F108" s="17" t="s">
        <v>27</v>
      </c>
      <c r="G108" s="109">
        <f t="shared" ref="G108:I108" si="40">+G110</f>
        <v>140893.6</v>
      </c>
      <c r="H108" s="109">
        <f t="shared" si="40"/>
        <v>281787.2</v>
      </c>
      <c r="I108" s="48">
        <f t="shared" si="40"/>
        <v>1563036.2</v>
      </c>
    </row>
    <row r="109" spans="1:9">
      <c r="A109" s="16"/>
      <c r="B109" s="16"/>
      <c r="C109" s="16"/>
      <c r="D109" s="16"/>
      <c r="E109" s="16"/>
      <c r="F109" s="18" t="s">
        <v>3</v>
      </c>
      <c r="G109" s="109"/>
      <c r="H109" s="109"/>
      <c r="I109" s="48"/>
    </row>
    <row r="110" spans="1:9">
      <c r="A110" s="16"/>
      <c r="B110" s="16"/>
      <c r="C110" s="16"/>
      <c r="D110" s="16" t="s">
        <v>37</v>
      </c>
      <c r="E110" s="117"/>
      <c r="F110" s="165" t="s">
        <v>38</v>
      </c>
      <c r="G110" s="109">
        <f t="shared" ref="G110:I110" si="41">+G112</f>
        <v>140893.6</v>
      </c>
      <c r="H110" s="109">
        <f t="shared" si="41"/>
        <v>281787.2</v>
      </c>
      <c r="I110" s="48">
        <f t="shared" si="41"/>
        <v>1563036.2</v>
      </c>
    </row>
    <row r="111" spans="1:9">
      <c r="A111" s="16"/>
      <c r="B111" s="16"/>
      <c r="C111" s="16"/>
      <c r="D111" s="16"/>
      <c r="E111" s="16"/>
      <c r="F111" s="165" t="s">
        <v>3</v>
      </c>
      <c r="G111" s="109"/>
      <c r="H111" s="109"/>
      <c r="I111" s="48"/>
    </row>
    <row r="112" spans="1:9" ht="37.5" customHeight="1">
      <c r="A112" s="16"/>
      <c r="B112" s="16"/>
      <c r="C112" s="16"/>
      <c r="D112" s="16"/>
      <c r="E112" s="16">
        <v>21036</v>
      </c>
      <c r="F112" s="166" t="s">
        <v>101</v>
      </c>
      <c r="G112" s="109">
        <f t="shared" ref="G112:I112" si="42">+G114</f>
        <v>140893.6</v>
      </c>
      <c r="H112" s="109">
        <f t="shared" si="42"/>
        <v>281787.2</v>
      </c>
      <c r="I112" s="48">
        <f t="shared" si="42"/>
        <v>1563036.2</v>
      </c>
    </row>
    <row r="113" spans="1:9">
      <c r="A113" s="16"/>
      <c r="B113" s="16"/>
      <c r="C113" s="16"/>
      <c r="D113" s="16"/>
      <c r="E113" s="16"/>
      <c r="F113" s="165" t="s">
        <v>15</v>
      </c>
      <c r="G113" s="109"/>
      <c r="H113" s="109"/>
      <c r="I113" s="48"/>
    </row>
    <row r="114" spans="1:9" s="21" customFormat="1" ht="35.25" customHeight="1">
      <c r="A114" s="19"/>
      <c r="B114" s="19"/>
      <c r="C114" s="19"/>
      <c r="D114" s="19"/>
      <c r="E114" s="19"/>
      <c r="F114" s="165" t="s">
        <v>27</v>
      </c>
      <c r="G114" s="109">
        <f t="shared" ref="G114:I114" si="43">+G116</f>
        <v>140893.6</v>
      </c>
      <c r="H114" s="109">
        <f t="shared" si="43"/>
        <v>281787.2</v>
      </c>
      <c r="I114" s="48">
        <f t="shared" si="43"/>
        <v>1563036.2</v>
      </c>
    </row>
    <row r="115" spans="1:9" s="25" customFormat="1" ht="63" customHeight="1">
      <c r="A115" s="22"/>
      <c r="B115" s="23"/>
      <c r="C115" s="24"/>
      <c r="D115" s="24"/>
      <c r="E115" s="24"/>
      <c r="F115" s="165" t="s">
        <v>16</v>
      </c>
      <c r="G115" s="109"/>
      <c r="H115" s="109"/>
      <c r="I115" s="48"/>
    </row>
    <row r="116" spans="1:9" s="25" customFormat="1" ht="15.75" customHeight="1">
      <c r="A116" s="22"/>
      <c r="B116" s="23"/>
      <c r="C116" s="24"/>
      <c r="D116" s="24"/>
      <c r="E116" s="24"/>
      <c r="F116" s="165" t="s">
        <v>4</v>
      </c>
      <c r="G116" s="109">
        <f t="shared" ref="G116:I118" si="44">+G117</f>
        <v>140893.6</v>
      </c>
      <c r="H116" s="109">
        <f t="shared" si="44"/>
        <v>281787.2</v>
      </c>
      <c r="I116" s="48">
        <f t="shared" si="44"/>
        <v>1563036.2</v>
      </c>
    </row>
    <row r="117" spans="1:9" s="25" customFormat="1" ht="34.5" customHeight="1">
      <c r="A117" s="22"/>
      <c r="B117" s="23"/>
      <c r="C117" s="24"/>
      <c r="D117" s="24"/>
      <c r="E117" s="24"/>
      <c r="F117" s="165" t="s">
        <v>29</v>
      </c>
      <c r="G117" s="109">
        <f t="shared" si="44"/>
        <v>140893.6</v>
      </c>
      <c r="H117" s="109">
        <f t="shared" si="44"/>
        <v>281787.2</v>
      </c>
      <c r="I117" s="48">
        <f t="shared" si="44"/>
        <v>1563036.2</v>
      </c>
    </row>
    <row r="118" spans="1:9" s="25" customFormat="1" ht="23.25" customHeight="1">
      <c r="A118" s="22"/>
      <c r="B118" s="23"/>
      <c r="C118" s="24"/>
      <c r="D118" s="24"/>
      <c r="E118" s="24"/>
      <c r="F118" s="165" t="s">
        <v>30</v>
      </c>
      <c r="G118" s="109">
        <f t="shared" si="44"/>
        <v>140893.6</v>
      </c>
      <c r="H118" s="109">
        <f t="shared" si="44"/>
        <v>281787.2</v>
      </c>
      <c r="I118" s="48">
        <f t="shared" si="44"/>
        <v>1563036.2</v>
      </c>
    </row>
    <row r="119" spans="1:9" s="25" customFormat="1" ht="31.5" customHeight="1">
      <c r="A119" s="22"/>
      <c r="B119" s="23"/>
      <c r="C119" s="24"/>
      <c r="D119" s="24"/>
      <c r="E119" s="24"/>
      <c r="F119" s="165" t="s">
        <v>68</v>
      </c>
      <c r="G119" s="109">
        <f>+G120+G121</f>
        <v>140893.6</v>
      </c>
      <c r="H119" s="109">
        <f>+H120+H121</f>
        <v>281787.2</v>
      </c>
      <c r="I119" s="48">
        <f>+I120+I121</f>
        <v>1563036.2</v>
      </c>
    </row>
    <row r="120" spans="1:9" s="28" customFormat="1" ht="25.5" customHeight="1">
      <c r="A120" s="26"/>
      <c r="B120" s="1"/>
      <c r="C120" s="27"/>
      <c r="D120" s="26"/>
      <c r="E120" s="2"/>
      <c r="F120" s="165" t="s">
        <v>85</v>
      </c>
      <c r="G120" s="109">
        <v>140893.6</v>
      </c>
      <c r="H120" s="109">
        <v>281787.2</v>
      </c>
      <c r="I120" s="48">
        <v>352234</v>
      </c>
    </row>
    <row r="121" spans="1:9" s="28" customFormat="1" ht="34.5">
      <c r="A121" s="26"/>
      <c r="B121" s="1"/>
      <c r="C121" s="27"/>
      <c r="D121" s="26"/>
      <c r="E121" s="2"/>
      <c r="F121" s="165" t="s">
        <v>69</v>
      </c>
      <c r="G121" s="109">
        <v>0</v>
      </c>
      <c r="H121" s="109">
        <v>0</v>
      </c>
      <c r="I121" s="48">
        <v>1210802.2</v>
      </c>
    </row>
    <row r="122" spans="1:9" s="139" customFormat="1">
      <c r="A122" s="136" t="s">
        <v>94</v>
      </c>
      <c r="B122" s="137"/>
      <c r="C122" s="137"/>
      <c r="D122" s="137"/>
      <c r="E122" s="137"/>
      <c r="F122" s="168" t="s">
        <v>93</v>
      </c>
      <c r="G122" s="193">
        <f t="shared" ref="G122:I122" si="45">G124</f>
        <v>190470.1</v>
      </c>
      <c r="H122" s="193">
        <f t="shared" si="45"/>
        <v>304742.2</v>
      </c>
      <c r="I122" s="242">
        <f t="shared" si="45"/>
        <v>831902.2</v>
      </c>
    </row>
    <row r="123" spans="1:9">
      <c r="A123" s="16"/>
      <c r="B123" s="16"/>
      <c r="C123" s="16"/>
      <c r="D123" s="16"/>
      <c r="E123" s="16"/>
      <c r="F123" s="165" t="s">
        <v>3</v>
      </c>
      <c r="G123" s="109"/>
      <c r="H123" s="109"/>
      <c r="I123" s="48"/>
    </row>
    <row r="124" spans="1:9" s="139" customFormat="1" ht="36" customHeight="1">
      <c r="A124" s="137"/>
      <c r="B124" s="136" t="s">
        <v>78</v>
      </c>
      <c r="C124" s="137"/>
      <c r="D124" s="137"/>
      <c r="E124" s="137"/>
      <c r="F124" s="168" t="s">
        <v>322</v>
      </c>
      <c r="G124" s="193">
        <f t="shared" ref="G124:I124" si="46">G126</f>
        <v>190470.1</v>
      </c>
      <c r="H124" s="193">
        <f t="shared" si="46"/>
        <v>304742.2</v>
      </c>
      <c r="I124" s="242">
        <f t="shared" si="46"/>
        <v>831902.2</v>
      </c>
    </row>
    <row r="125" spans="1:9">
      <c r="A125" s="16"/>
      <c r="B125" s="16"/>
      <c r="C125" s="16"/>
      <c r="D125" s="16"/>
      <c r="E125" s="16"/>
      <c r="F125" s="166" t="s">
        <v>3</v>
      </c>
      <c r="G125" s="109"/>
      <c r="H125" s="109"/>
      <c r="I125" s="48"/>
    </row>
    <row r="126" spans="1:9" s="139" customFormat="1">
      <c r="A126" s="137"/>
      <c r="B126" s="137"/>
      <c r="C126" s="136" t="s">
        <v>78</v>
      </c>
      <c r="D126" s="137"/>
      <c r="E126" s="137"/>
      <c r="F126" s="168" t="s">
        <v>323</v>
      </c>
      <c r="G126" s="193">
        <f t="shared" ref="G126:I126" si="47">G128</f>
        <v>190470.1</v>
      </c>
      <c r="H126" s="193">
        <f t="shared" si="47"/>
        <v>304742.2</v>
      </c>
      <c r="I126" s="242">
        <f t="shared" si="47"/>
        <v>831902.2</v>
      </c>
    </row>
    <row r="127" spans="1:9">
      <c r="A127" s="16"/>
      <c r="B127" s="16"/>
      <c r="C127" s="16"/>
      <c r="D127" s="16"/>
      <c r="E127" s="16"/>
      <c r="F127" s="165" t="s">
        <v>3</v>
      </c>
      <c r="G127" s="109"/>
      <c r="H127" s="109"/>
      <c r="I127" s="48"/>
    </row>
    <row r="128" spans="1:9" ht="35.25" customHeight="1">
      <c r="A128" s="135"/>
      <c r="B128" s="135"/>
      <c r="C128" s="135"/>
      <c r="D128" s="135"/>
      <c r="E128" s="135"/>
      <c r="F128" s="165" t="s">
        <v>27</v>
      </c>
      <c r="G128" s="109">
        <f t="shared" ref="G128:I128" si="48">+G130</f>
        <v>190470.1</v>
      </c>
      <c r="H128" s="109">
        <f t="shared" si="48"/>
        <v>304742.2</v>
      </c>
      <c r="I128" s="48">
        <f t="shared" si="48"/>
        <v>831902.2</v>
      </c>
    </row>
    <row r="129" spans="1:9">
      <c r="A129" s="16"/>
      <c r="B129" s="16"/>
      <c r="C129" s="16"/>
      <c r="D129" s="16"/>
      <c r="E129" s="16"/>
      <c r="F129" s="165" t="s">
        <v>3</v>
      </c>
      <c r="G129" s="109"/>
      <c r="H129" s="109"/>
      <c r="I129" s="48"/>
    </row>
    <row r="130" spans="1:9">
      <c r="A130" s="16"/>
      <c r="B130" s="16"/>
      <c r="C130" s="16"/>
      <c r="D130" s="16">
        <v>1157</v>
      </c>
      <c r="E130" s="117"/>
      <c r="F130" s="165" t="s">
        <v>38</v>
      </c>
      <c r="G130" s="109">
        <f t="shared" ref="G130:I130" si="49">+G132</f>
        <v>190470.1</v>
      </c>
      <c r="H130" s="109">
        <f t="shared" si="49"/>
        <v>304742.2</v>
      </c>
      <c r="I130" s="48">
        <f t="shared" si="49"/>
        <v>831902.2</v>
      </c>
    </row>
    <row r="131" spans="1:9">
      <c r="A131" s="16"/>
      <c r="B131" s="16"/>
      <c r="C131" s="16"/>
      <c r="D131" s="16"/>
      <c r="E131" s="16"/>
      <c r="F131" s="165" t="s">
        <v>3</v>
      </c>
      <c r="G131" s="109"/>
      <c r="H131" s="109"/>
      <c r="I131" s="48"/>
    </row>
    <row r="132" spans="1:9" ht="75" customHeight="1">
      <c r="A132" s="16"/>
      <c r="B132" s="16"/>
      <c r="C132" s="16"/>
      <c r="D132" s="16"/>
      <c r="E132" s="16">
        <v>21037</v>
      </c>
      <c r="F132" s="166" t="s">
        <v>102</v>
      </c>
      <c r="G132" s="109">
        <f t="shared" ref="G132:I132" si="50">+G134</f>
        <v>190470.1</v>
      </c>
      <c r="H132" s="109">
        <f t="shared" si="50"/>
        <v>304742.2</v>
      </c>
      <c r="I132" s="48">
        <f t="shared" si="50"/>
        <v>831902.2</v>
      </c>
    </row>
    <row r="133" spans="1:9">
      <c r="A133" s="16"/>
      <c r="B133" s="16"/>
      <c r="C133" s="16"/>
      <c r="D133" s="16"/>
      <c r="E133" s="16"/>
      <c r="F133" s="165" t="s">
        <v>15</v>
      </c>
      <c r="G133" s="109"/>
      <c r="H133" s="109"/>
      <c r="I133" s="48"/>
    </row>
    <row r="134" spans="1:9" s="21" customFormat="1" ht="34.5">
      <c r="A134" s="19"/>
      <c r="B134" s="19"/>
      <c r="C134" s="19"/>
      <c r="D134" s="19"/>
      <c r="E134" s="19"/>
      <c r="F134" s="167" t="s">
        <v>27</v>
      </c>
      <c r="G134" s="109">
        <f t="shared" ref="G134:I134" si="51">+G136</f>
        <v>190470.1</v>
      </c>
      <c r="H134" s="109">
        <f t="shared" si="51"/>
        <v>304742.2</v>
      </c>
      <c r="I134" s="48">
        <f t="shared" si="51"/>
        <v>831902.2</v>
      </c>
    </row>
    <row r="135" spans="1:9" s="25" customFormat="1" ht="34.5" customHeight="1">
      <c r="A135" s="22"/>
      <c r="B135" s="23"/>
      <c r="C135" s="24"/>
      <c r="D135" s="24"/>
      <c r="E135" s="24"/>
      <c r="F135" s="165" t="s">
        <v>16</v>
      </c>
      <c r="G135" s="109"/>
      <c r="H135" s="109"/>
      <c r="I135" s="48"/>
    </row>
    <row r="136" spans="1:9" s="25" customFormat="1" ht="15.75" customHeight="1">
      <c r="A136" s="22"/>
      <c r="B136" s="23"/>
      <c r="C136" s="24"/>
      <c r="D136" s="24"/>
      <c r="E136" s="24"/>
      <c r="F136" s="165" t="s">
        <v>4</v>
      </c>
      <c r="G136" s="109">
        <f t="shared" ref="G136:I138" si="52">+G137</f>
        <v>190470.1</v>
      </c>
      <c r="H136" s="109">
        <f t="shared" si="52"/>
        <v>304742.2</v>
      </c>
      <c r="I136" s="48">
        <f t="shared" si="52"/>
        <v>831902.2</v>
      </c>
    </row>
    <row r="137" spans="1:9" s="25" customFormat="1" ht="15.75" customHeight="1">
      <c r="A137" s="22"/>
      <c r="B137" s="23"/>
      <c r="C137" s="24"/>
      <c r="D137" s="24"/>
      <c r="E137" s="24"/>
      <c r="F137" s="165" t="s">
        <v>29</v>
      </c>
      <c r="G137" s="109">
        <f t="shared" si="52"/>
        <v>190470.1</v>
      </c>
      <c r="H137" s="109">
        <f t="shared" si="52"/>
        <v>304742.2</v>
      </c>
      <c r="I137" s="48">
        <f t="shared" si="52"/>
        <v>831902.2</v>
      </c>
    </row>
    <row r="138" spans="1:9" s="25" customFormat="1" ht="15.75" customHeight="1">
      <c r="A138" s="22"/>
      <c r="B138" s="23"/>
      <c r="C138" s="24"/>
      <c r="D138" s="24"/>
      <c r="E138" s="24"/>
      <c r="F138" s="18" t="s">
        <v>30</v>
      </c>
      <c r="G138" s="109">
        <f t="shared" si="52"/>
        <v>190470.1</v>
      </c>
      <c r="H138" s="109">
        <f t="shared" si="52"/>
        <v>304742.2</v>
      </c>
      <c r="I138" s="48">
        <f t="shared" si="52"/>
        <v>831902.2</v>
      </c>
    </row>
    <row r="139" spans="1:9" s="25" customFormat="1" ht="15.75" customHeight="1">
      <c r="A139" s="22"/>
      <c r="B139" s="23"/>
      <c r="C139" s="24"/>
      <c r="D139" s="24"/>
      <c r="E139" s="24"/>
      <c r="F139" s="18" t="s">
        <v>68</v>
      </c>
      <c r="G139" s="109">
        <f t="shared" ref="G139:I139" si="53">+G140+G141</f>
        <v>190470.1</v>
      </c>
      <c r="H139" s="109">
        <f t="shared" si="53"/>
        <v>304742.2</v>
      </c>
      <c r="I139" s="48">
        <f t="shared" si="53"/>
        <v>831902.2</v>
      </c>
    </row>
    <row r="140" spans="1:9" s="28" customFormat="1" ht="34.5" hidden="1">
      <c r="A140" s="26"/>
      <c r="B140" s="1"/>
      <c r="C140" s="27"/>
      <c r="D140" s="26"/>
      <c r="E140" s="2"/>
      <c r="F140" s="18" t="s">
        <v>85</v>
      </c>
      <c r="G140" s="109"/>
      <c r="H140" s="109"/>
      <c r="I140" s="48"/>
    </row>
    <row r="141" spans="1:9" s="28" customFormat="1" ht="34.5">
      <c r="A141" s="26"/>
      <c r="B141" s="1"/>
      <c r="C141" s="27"/>
      <c r="D141" s="99"/>
      <c r="E141" s="101"/>
      <c r="F141" s="18" t="s">
        <v>69</v>
      </c>
      <c r="G141" s="109">
        <v>190470.1</v>
      </c>
      <c r="H141" s="109">
        <v>304742.2</v>
      </c>
      <c r="I141" s="48">
        <v>831902.2</v>
      </c>
    </row>
    <row r="142" spans="1:9" s="142" customFormat="1" ht="34.5">
      <c r="A142" s="144" t="s">
        <v>169</v>
      </c>
      <c r="B142" s="144"/>
      <c r="C142" s="145"/>
      <c r="D142" s="146"/>
      <c r="E142" s="146"/>
      <c r="F142" s="147" t="s">
        <v>170</v>
      </c>
      <c r="G142" s="148">
        <f t="shared" ref="G142:H142" si="54">+G144</f>
        <v>-1658874.5</v>
      </c>
      <c r="H142" s="148">
        <f t="shared" si="54"/>
        <v>-3000000</v>
      </c>
      <c r="I142" s="149">
        <f>+I144</f>
        <v>-9994024.5999999996</v>
      </c>
    </row>
    <row r="143" spans="1:9" s="82" customFormat="1" ht="20.25" customHeight="1">
      <c r="A143" s="144"/>
      <c r="B143" s="144"/>
      <c r="C143" s="145"/>
      <c r="D143" s="150"/>
      <c r="E143" s="150"/>
      <c r="F143" s="151" t="s">
        <v>3</v>
      </c>
      <c r="G143" s="152"/>
      <c r="H143" s="152"/>
      <c r="I143" s="153"/>
    </row>
    <row r="144" spans="1:9" s="142" customFormat="1" ht="36.75" customHeight="1">
      <c r="A144" s="144"/>
      <c r="B144" s="144" t="s">
        <v>171</v>
      </c>
      <c r="C144" s="145"/>
      <c r="D144" s="146"/>
      <c r="E144" s="146"/>
      <c r="F144" s="147" t="s">
        <v>172</v>
      </c>
      <c r="G144" s="148">
        <f>+G146</f>
        <v>-1658874.5</v>
      </c>
      <c r="H144" s="148">
        <f>+H146</f>
        <v>-3000000</v>
      </c>
      <c r="I144" s="149">
        <f>I146</f>
        <v>-9994024.5999999996</v>
      </c>
    </row>
    <row r="145" spans="1:9" s="82" customFormat="1" ht="22.5" customHeight="1">
      <c r="A145" s="144"/>
      <c r="B145" s="144"/>
      <c r="C145" s="145"/>
      <c r="D145" s="150"/>
      <c r="E145" s="150"/>
      <c r="F145" s="151" t="s">
        <v>3</v>
      </c>
      <c r="G145" s="152"/>
      <c r="H145" s="152"/>
      <c r="I145" s="154"/>
    </row>
    <row r="146" spans="1:9" s="142" customFormat="1" ht="24" customHeight="1">
      <c r="A146" s="144"/>
      <c r="B146" s="144"/>
      <c r="C146" s="155" t="s">
        <v>78</v>
      </c>
      <c r="D146" s="146"/>
      <c r="E146" s="146"/>
      <c r="F146" s="156" t="s">
        <v>150</v>
      </c>
      <c r="G146" s="148">
        <f>+G147</f>
        <v>-1658874.5</v>
      </c>
      <c r="H146" s="148">
        <f>+H147</f>
        <v>-3000000</v>
      </c>
      <c r="I146" s="169">
        <f>I147</f>
        <v>-9994024.5999999996</v>
      </c>
    </row>
    <row r="147" spans="1:9" s="82" customFormat="1" ht="24" customHeight="1">
      <c r="A147" s="144"/>
      <c r="B147" s="144"/>
      <c r="C147" s="145"/>
      <c r="D147" s="126"/>
      <c r="E147" s="126"/>
      <c r="F147" s="126" t="s">
        <v>3</v>
      </c>
      <c r="G147" s="152">
        <f>+G148</f>
        <v>-1658874.5</v>
      </c>
      <c r="H147" s="152">
        <f>+H148</f>
        <v>-3000000</v>
      </c>
      <c r="I147" s="157">
        <f>I148</f>
        <v>-9994024.5999999996</v>
      </c>
    </row>
    <row r="148" spans="1:9" s="82" customFormat="1" ht="24" customHeight="1">
      <c r="A148" s="144"/>
      <c r="B148" s="144"/>
      <c r="C148" s="145"/>
      <c r="D148" s="126" t="s">
        <v>148</v>
      </c>
      <c r="E148" s="126"/>
      <c r="F148" s="126" t="s">
        <v>150</v>
      </c>
      <c r="G148" s="152">
        <f>+G150</f>
        <v>-1658874.5</v>
      </c>
      <c r="H148" s="152">
        <f>+H150</f>
        <v>-3000000</v>
      </c>
      <c r="I148" s="157">
        <f>I150</f>
        <v>-9994024.5999999996</v>
      </c>
    </row>
    <row r="149" spans="1:9" s="82" customFormat="1" ht="20.25" customHeight="1">
      <c r="A149" s="144"/>
      <c r="B149" s="144"/>
      <c r="C149" s="145"/>
      <c r="D149" s="126"/>
      <c r="E149" s="126"/>
      <c r="F149" s="126" t="s">
        <v>3</v>
      </c>
      <c r="G149" s="152"/>
      <c r="H149" s="152"/>
      <c r="I149" s="157"/>
    </row>
    <row r="150" spans="1:9" s="82" customFormat="1" ht="19.5" customHeight="1">
      <c r="A150" s="144"/>
      <c r="B150" s="144"/>
      <c r="C150" s="145"/>
      <c r="D150" s="126"/>
      <c r="E150" s="126" t="s">
        <v>155</v>
      </c>
      <c r="F150" s="126" t="s">
        <v>150</v>
      </c>
      <c r="G150" s="152">
        <f>+G152</f>
        <v>-1658874.5</v>
      </c>
      <c r="H150" s="152">
        <f>+H152</f>
        <v>-3000000</v>
      </c>
      <c r="I150" s="157">
        <f>I152</f>
        <v>-9994024.5999999996</v>
      </c>
    </row>
    <row r="151" spans="1:9" s="82" customFormat="1" ht="27.75" customHeight="1">
      <c r="A151" s="144"/>
      <c r="B151" s="144"/>
      <c r="C151" s="145"/>
      <c r="D151" s="126"/>
      <c r="E151" s="126"/>
      <c r="F151" s="126" t="s">
        <v>173</v>
      </c>
      <c r="G151" s="152"/>
      <c r="H151" s="152"/>
      <c r="I151" s="157"/>
    </row>
    <row r="152" spans="1:9" s="82" customFormat="1" ht="24" customHeight="1">
      <c r="A152" s="289"/>
      <c r="B152" s="289"/>
      <c r="C152" s="290"/>
      <c r="D152" s="126"/>
      <c r="E152" s="126"/>
      <c r="F152" s="158" t="s">
        <v>31</v>
      </c>
      <c r="G152" s="152">
        <f>G154</f>
        <v>-1658874.5</v>
      </c>
      <c r="H152" s="152">
        <f t="shared" ref="H152:I152" si="55">H154</f>
        <v>-3000000</v>
      </c>
      <c r="I152" s="159">
        <f t="shared" si="55"/>
        <v>-9994024.5999999996</v>
      </c>
    </row>
    <row r="153" spans="1:9" s="82" customFormat="1" ht="58.5" customHeight="1">
      <c r="A153" s="144"/>
      <c r="B153" s="144"/>
      <c r="C153" s="145"/>
      <c r="D153" s="126"/>
      <c r="E153" s="126"/>
      <c r="F153" s="125" t="s">
        <v>174</v>
      </c>
      <c r="G153" s="152">
        <f>+G154</f>
        <v>-1658874.5</v>
      </c>
      <c r="H153" s="152">
        <f>H154</f>
        <v>-3000000</v>
      </c>
      <c r="I153" s="157">
        <f>I154</f>
        <v>-9994024.5999999996</v>
      </c>
    </row>
    <row r="154" spans="1:9" s="82" customFormat="1" ht="23.25" customHeight="1">
      <c r="A154" s="144"/>
      <c r="B154" s="144"/>
      <c r="C154" s="145"/>
      <c r="D154" s="126"/>
      <c r="E154" s="126"/>
      <c r="F154" s="125" t="s">
        <v>4</v>
      </c>
      <c r="G154" s="152">
        <f>G155+G158</f>
        <v>-1658874.5</v>
      </c>
      <c r="H154" s="152">
        <f t="shared" ref="H154:I154" si="56">H155+H158</f>
        <v>-3000000</v>
      </c>
      <c r="I154" s="159">
        <f t="shared" si="56"/>
        <v>-9994024.5999999996</v>
      </c>
    </row>
    <row r="155" spans="1:9" s="82" customFormat="1" ht="21.75" customHeight="1">
      <c r="A155" s="144"/>
      <c r="B155" s="144"/>
      <c r="C155" s="145"/>
      <c r="D155" s="126"/>
      <c r="E155" s="126"/>
      <c r="F155" s="125" t="s">
        <v>230</v>
      </c>
      <c r="G155" s="152">
        <f>G156</f>
        <v>0</v>
      </c>
      <c r="H155" s="152">
        <f t="shared" ref="H155:I156" si="57">H156</f>
        <v>0</v>
      </c>
      <c r="I155" s="157">
        <f t="shared" si="57"/>
        <v>-285000</v>
      </c>
    </row>
    <row r="156" spans="1:9" s="82" customFormat="1" ht="22.5" customHeight="1">
      <c r="A156" s="160"/>
      <c r="B156" s="160"/>
      <c r="C156" s="160"/>
      <c r="D156" s="126"/>
      <c r="E156" s="126"/>
      <c r="F156" s="125" t="s">
        <v>231</v>
      </c>
      <c r="G156" s="161">
        <f>G157</f>
        <v>0</v>
      </c>
      <c r="H156" s="161">
        <f t="shared" si="57"/>
        <v>0</v>
      </c>
      <c r="I156" s="162">
        <f t="shared" si="57"/>
        <v>-285000</v>
      </c>
    </row>
    <row r="157" spans="1:9" s="82" customFormat="1" ht="25.5" customHeight="1">
      <c r="A157" s="160"/>
      <c r="B157" s="160"/>
      <c r="C157" s="160"/>
      <c r="D157" s="163"/>
      <c r="E157" s="163"/>
      <c r="F157" s="125" t="s">
        <v>232</v>
      </c>
      <c r="G157" s="161">
        <v>0</v>
      </c>
      <c r="H157" s="161">
        <v>0</v>
      </c>
      <c r="I157" s="164">
        <v>-285000</v>
      </c>
    </row>
    <row r="158" spans="1:9" ht="34.5">
      <c r="A158" s="91"/>
      <c r="B158" s="91"/>
      <c r="C158" s="91"/>
      <c r="D158" s="91"/>
      <c r="E158" s="91"/>
      <c r="F158" s="125" t="s">
        <v>29</v>
      </c>
      <c r="G158" s="161">
        <f>G159</f>
        <v>-1658874.5</v>
      </c>
      <c r="H158" s="161">
        <f t="shared" ref="H158:I160" si="58">H159</f>
        <v>-3000000</v>
      </c>
      <c r="I158" s="164">
        <f>I159</f>
        <v>-9709024.5999999996</v>
      </c>
    </row>
    <row r="159" spans="1:9">
      <c r="A159" s="91"/>
      <c r="B159" s="91"/>
      <c r="C159" s="91"/>
      <c r="D159" s="91"/>
      <c r="E159" s="91"/>
      <c r="F159" s="125" t="s">
        <v>30</v>
      </c>
      <c r="G159" s="161">
        <f>G160</f>
        <v>-1658874.5</v>
      </c>
      <c r="H159" s="161">
        <f t="shared" si="58"/>
        <v>-3000000</v>
      </c>
      <c r="I159" s="164">
        <f t="shared" si="58"/>
        <v>-9709024.5999999996</v>
      </c>
    </row>
    <row r="160" spans="1:9">
      <c r="A160" s="91"/>
      <c r="B160" s="91"/>
      <c r="C160" s="91"/>
      <c r="D160" s="91"/>
      <c r="E160" s="91"/>
      <c r="F160" s="125" t="s">
        <v>84</v>
      </c>
      <c r="G160" s="161">
        <f>G161</f>
        <v>-1658874.5</v>
      </c>
      <c r="H160" s="161">
        <f t="shared" si="58"/>
        <v>-3000000</v>
      </c>
      <c r="I160" s="164">
        <f t="shared" si="58"/>
        <v>-9709024.5999999996</v>
      </c>
    </row>
    <row r="161" spans="1:9" ht="30" customHeight="1">
      <c r="A161" s="91"/>
      <c r="B161" s="91"/>
      <c r="C161" s="91"/>
      <c r="D161" s="91"/>
      <c r="E161" s="91"/>
      <c r="F161" s="125" t="s">
        <v>85</v>
      </c>
      <c r="G161" s="161">
        <v>-1658874.5</v>
      </c>
      <c r="H161" s="161">
        <v>-3000000</v>
      </c>
      <c r="I161" s="162">
        <f>-9994024.6+285000</f>
        <v>-9709024.5999999996</v>
      </c>
    </row>
    <row r="165" spans="1:9" s="32" customFormat="1" ht="63" customHeight="1">
      <c r="A165" s="341" t="s">
        <v>168</v>
      </c>
      <c r="B165" s="341"/>
      <c r="C165" s="341"/>
      <c r="D165" s="341"/>
      <c r="E165" s="341"/>
      <c r="F165" s="73"/>
      <c r="G165" s="342" t="s">
        <v>43</v>
      </c>
      <c r="H165" s="342"/>
    </row>
    <row r="166" spans="1:9">
      <c r="A166" s="337"/>
      <c r="B166" s="337"/>
      <c r="C166" s="337"/>
      <c r="D166" s="337"/>
      <c r="E166" s="337"/>
      <c r="G166" s="338"/>
      <c r="H166" s="338"/>
    </row>
  </sheetData>
  <mergeCells count="10">
    <mergeCell ref="A5:I5"/>
    <mergeCell ref="A8:C8"/>
    <mergeCell ref="D8:E8"/>
    <mergeCell ref="G8:I8"/>
    <mergeCell ref="A166:E166"/>
    <mergeCell ref="G166:H166"/>
    <mergeCell ref="F8:F9"/>
    <mergeCell ref="A165:E165"/>
    <mergeCell ref="G165:H165"/>
    <mergeCell ref="H7:I7"/>
  </mergeCells>
  <pageMargins left="0.25" right="0.25" top="0.75" bottom="0.75" header="0.3" footer="0.3"/>
  <pageSetup paperSize="9" scale="88" fitToHeight="0" orientation="landscape" r:id="rId1"/>
  <ignoredErrors>
    <ignoredError sqref="F7 F9:F11 A61:E61 F50 A56:F57 A6:F6 F54 F52 A59:F60 A58:E58" formula="1"/>
    <ignoredError sqref="A7:E8 A10:E11 A9:D9 A50:E52 A49:B49 D49:E49 A54:E54 A53:C53 A55:D55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16" zoomScaleNormal="100" workbookViewId="0">
      <selection activeCell="E22" sqref="E22"/>
    </sheetView>
  </sheetViews>
  <sheetFormatPr defaultColWidth="9.140625" defaultRowHeight="17.25"/>
  <cols>
    <col min="1" max="1" width="8.5703125" style="31" customWidth="1"/>
    <col min="2" max="2" width="10.140625" style="31" customWidth="1"/>
    <col min="3" max="3" width="45.85546875" style="32" customWidth="1"/>
    <col min="4" max="4" width="19.7109375" style="33" customWidth="1"/>
    <col min="5" max="5" width="20.28515625" style="33" customWidth="1"/>
    <col min="6" max="6" width="23.85546875" style="33" customWidth="1"/>
    <col min="7" max="7" width="19.85546875" style="33" customWidth="1"/>
    <col min="8" max="8" width="16.28515625" style="33" customWidth="1"/>
    <col min="9" max="11" width="9.140625" style="93"/>
    <col min="12" max="16384" width="9.140625" style="32"/>
  </cols>
  <sheetData>
    <row r="1" spans="1:11" s="15" customFormat="1" ht="14.45" customHeight="1">
      <c r="A1" s="45"/>
      <c r="B1" s="45"/>
      <c r="C1" s="45"/>
      <c r="D1" s="45"/>
      <c r="E1" s="45"/>
      <c r="F1" s="353" t="s">
        <v>331</v>
      </c>
      <c r="G1" s="353"/>
      <c r="H1" s="353"/>
      <c r="I1" s="254"/>
      <c r="J1" s="255"/>
      <c r="K1" s="255"/>
    </row>
    <row r="2" spans="1:11" s="15" customFormat="1" ht="15.2" customHeight="1">
      <c r="A2" s="45"/>
      <c r="B2" s="45"/>
      <c r="C2" s="45"/>
      <c r="D2" s="45"/>
      <c r="E2" s="353" t="s">
        <v>33</v>
      </c>
      <c r="F2" s="353"/>
      <c r="G2" s="353"/>
      <c r="H2" s="353"/>
      <c r="I2" s="254"/>
      <c r="J2" s="255"/>
      <c r="K2" s="255"/>
    </row>
    <row r="3" spans="1:11" s="15" customFormat="1" ht="17.25" customHeight="1">
      <c r="A3" s="45"/>
      <c r="B3" s="45"/>
      <c r="C3" s="45"/>
      <c r="D3" s="45"/>
      <c r="E3" s="353" t="s">
        <v>0</v>
      </c>
      <c r="F3" s="353"/>
      <c r="G3" s="353"/>
      <c r="H3" s="353"/>
      <c r="I3" s="254"/>
      <c r="J3" s="255"/>
      <c r="K3" s="255"/>
    </row>
    <row r="4" spans="1:11" s="15" customFormat="1" ht="17.25" customHeight="1">
      <c r="A4" s="45"/>
      <c r="B4" s="45"/>
      <c r="C4" s="45"/>
      <c r="D4" s="45"/>
      <c r="E4" s="45"/>
      <c r="F4" s="45"/>
      <c r="G4" s="45"/>
      <c r="H4" s="45"/>
      <c r="I4" s="254"/>
      <c r="J4" s="255"/>
      <c r="K4" s="255"/>
    </row>
    <row r="5" spans="1:11" ht="51.2" customHeight="1">
      <c r="A5" s="354" t="s">
        <v>104</v>
      </c>
      <c r="B5" s="354"/>
      <c r="C5" s="354"/>
      <c r="D5" s="354"/>
      <c r="E5" s="354"/>
      <c r="F5" s="354"/>
      <c r="G5" s="354"/>
      <c r="H5" s="354"/>
    </row>
    <row r="6" spans="1:11" ht="17.25" customHeight="1">
      <c r="A6" s="52"/>
      <c r="B6" s="52"/>
      <c r="C6" s="53"/>
      <c r="D6" s="54"/>
      <c r="E6" s="54"/>
      <c r="F6" s="54"/>
      <c r="G6" s="355" t="s">
        <v>56</v>
      </c>
      <c r="H6" s="355"/>
    </row>
    <row r="7" spans="1:11" s="31" customFormat="1" ht="39" customHeight="1">
      <c r="A7" s="344" t="s">
        <v>18</v>
      </c>
      <c r="B7" s="345"/>
      <c r="C7" s="346" t="s">
        <v>19</v>
      </c>
      <c r="D7" s="348" t="s">
        <v>57</v>
      </c>
      <c r="E7" s="350" t="s">
        <v>24</v>
      </c>
      <c r="F7" s="351"/>
      <c r="G7" s="351"/>
      <c r="H7" s="352"/>
      <c r="I7" s="256"/>
      <c r="J7" s="256"/>
      <c r="K7" s="256"/>
    </row>
    <row r="8" spans="1:11" s="31" customFormat="1" ht="111" customHeight="1">
      <c r="A8" s="43" t="s">
        <v>20</v>
      </c>
      <c r="B8" s="43" t="s">
        <v>21</v>
      </c>
      <c r="C8" s="347"/>
      <c r="D8" s="349"/>
      <c r="E8" s="273" t="s">
        <v>58</v>
      </c>
      <c r="F8" s="273" t="s">
        <v>59</v>
      </c>
      <c r="G8" s="36" t="s">
        <v>60</v>
      </c>
      <c r="H8" s="36" t="s">
        <v>61</v>
      </c>
      <c r="I8" s="256"/>
      <c r="J8" s="256"/>
      <c r="K8" s="256"/>
    </row>
    <row r="9" spans="1:11" s="257" customFormat="1" ht="27.75" customHeight="1">
      <c r="A9" s="274"/>
      <c r="B9" s="274"/>
      <c r="C9" s="275" t="s">
        <v>22</v>
      </c>
      <c r="D9" s="276">
        <f>D11+D20</f>
        <v>285000</v>
      </c>
      <c r="E9" s="276">
        <f>E11+E20</f>
        <v>1639881.9</v>
      </c>
      <c r="F9" s="276">
        <f>F11+F20</f>
        <v>-6084721.8999999994</v>
      </c>
      <c r="G9" s="276">
        <f t="shared" ref="G9:H9" si="0">G11+G20</f>
        <v>0</v>
      </c>
      <c r="H9" s="276">
        <f t="shared" si="0"/>
        <v>4729840</v>
      </c>
    </row>
    <row r="10" spans="1:11" ht="17.25" customHeight="1">
      <c r="A10" s="34"/>
      <c r="B10" s="34"/>
      <c r="C10" s="1" t="s">
        <v>23</v>
      </c>
      <c r="D10" s="44"/>
      <c r="E10" s="44"/>
      <c r="F10" s="44"/>
      <c r="G10" s="44"/>
      <c r="H10" s="44"/>
    </row>
    <row r="11" spans="1:11" s="53" customFormat="1" ht="59.45" customHeight="1">
      <c r="A11" s="243"/>
      <c r="B11" s="37"/>
      <c r="C11" s="37" t="s">
        <v>25</v>
      </c>
      <c r="D11" s="244">
        <f>E11+F11+G11+H11</f>
        <v>9994024.5999999996</v>
      </c>
      <c r="E11" s="244">
        <f>SUM(E13:E19)</f>
        <v>1639881.9</v>
      </c>
      <c r="F11" s="244">
        <f>SUM(F13:F19)</f>
        <v>3624302.7</v>
      </c>
      <c r="G11" s="244">
        <f>SUM(G13:G19)</f>
        <v>0</v>
      </c>
      <c r="H11" s="244">
        <f>SUM(H13:H19)</f>
        <v>4729840</v>
      </c>
      <c r="I11" s="257"/>
      <c r="J11" s="257"/>
      <c r="K11" s="257"/>
    </row>
    <row r="12" spans="1:11" s="31" customFormat="1" ht="17.25" customHeight="1">
      <c r="A12" s="1"/>
      <c r="B12" s="1"/>
      <c r="C12" s="1" t="s">
        <v>24</v>
      </c>
      <c r="D12" s="44"/>
      <c r="E12" s="44"/>
      <c r="F12" s="44"/>
      <c r="G12" s="44"/>
      <c r="H12" s="44"/>
      <c r="I12" s="256"/>
      <c r="J12" s="256"/>
      <c r="K12" s="256"/>
    </row>
    <row r="13" spans="1:11" s="53" customFormat="1" ht="51.75">
      <c r="A13" s="243">
        <v>1157</v>
      </c>
      <c r="B13" s="137">
        <v>21031</v>
      </c>
      <c r="C13" s="245" t="s">
        <v>98</v>
      </c>
      <c r="D13" s="244">
        <f t="shared" ref="D13:D17" si="1">SUM(E13:H13)</f>
        <v>522963.4</v>
      </c>
      <c r="E13" s="211">
        <v>522963.4</v>
      </c>
      <c r="F13" s="244">
        <v>0</v>
      </c>
      <c r="G13" s="244">
        <v>0</v>
      </c>
      <c r="H13" s="244">
        <v>0</v>
      </c>
      <c r="I13" s="257"/>
      <c r="J13" s="257"/>
      <c r="K13" s="257"/>
    </row>
    <row r="14" spans="1:11" s="53" customFormat="1" ht="51.75">
      <c r="A14" s="137">
        <v>1157</v>
      </c>
      <c r="B14" s="137">
        <v>21032</v>
      </c>
      <c r="C14" s="246" t="s">
        <v>228</v>
      </c>
      <c r="D14" s="244">
        <f>SUM(E14:H14)</f>
        <v>1651196</v>
      </c>
      <c r="E14" s="244">
        <v>311806.40000000002</v>
      </c>
      <c r="F14" s="242">
        <v>1339389.6000000001</v>
      </c>
      <c r="G14" s="244">
        <v>0</v>
      </c>
      <c r="H14" s="244">
        <v>0</v>
      </c>
      <c r="I14" s="257"/>
      <c r="J14" s="257"/>
      <c r="K14" s="257"/>
    </row>
    <row r="15" spans="1:11" s="53" customFormat="1" ht="51.75">
      <c r="A15" s="243">
        <v>1157</v>
      </c>
      <c r="B15" s="137">
        <v>21033</v>
      </c>
      <c r="C15" s="245" t="s">
        <v>99</v>
      </c>
      <c r="D15" s="244">
        <f t="shared" si="1"/>
        <v>4729840</v>
      </c>
      <c r="E15" s="244">
        <v>0</v>
      </c>
      <c r="F15" s="242">
        <v>0</v>
      </c>
      <c r="G15" s="244">
        <v>0</v>
      </c>
      <c r="H15" s="211">
        <v>4729840</v>
      </c>
      <c r="I15" s="257"/>
      <c r="J15" s="257"/>
      <c r="K15" s="257"/>
    </row>
    <row r="16" spans="1:11" s="53" customFormat="1" ht="51.75">
      <c r="A16" s="243">
        <v>1157</v>
      </c>
      <c r="B16" s="137">
        <v>21034</v>
      </c>
      <c r="C16" s="246" t="s">
        <v>100</v>
      </c>
      <c r="D16" s="244">
        <f>SUM(E16:H16)</f>
        <v>452878.1</v>
      </c>
      <c r="E16" s="211">
        <v>452878.1</v>
      </c>
      <c r="F16" s="244">
        <v>0</v>
      </c>
      <c r="G16" s="244">
        <v>0</v>
      </c>
      <c r="H16" s="244">
        <v>0</v>
      </c>
      <c r="I16" s="257"/>
      <c r="J16" s="257"/>
      <c r="K16" s="257"/>
    </row>
    <row r="17" spans="1:11" s="53" customFormat="1" ht="51.75">
      <c r="A17" s="243">
        <v>1157</v>
      </c>
      <c r="B17" s="137">
        <v>21035</v>
      </c>
      <c r="C17" s="143" t="s">
        <v>229</v>
      </c>
      <c r="D17" s="244">
        <f t="shared" si="1"/>
        <v>242208.7</v>
      </c>
      <c r="E17" s="244">
        <v>0</v>
      </c>
      <c r="F17" s="242">
        <v>242208.7</v>
      </c>
      <c r="G17" s="244">
        <v>0</v>
      </c>
      <c r="H17" s="244">
        <v>0</v>
      </c>
      <c r="I17" s="257"/>
      <c r="J17" s="257"/>
      <c r="K17" s="257"/>
    </row>
    <row r="18" spans="1:11" s="53" customFormat="1" ht="51.75">
      <c r="A18" s="137">
        <v>1157</v>
      </c>
      <c r="B18" s="137">
        <v>21036</v>
      </c>
      <c r="C18" s="140" t="s">
        <v>101</v>
      </c>
      <c r="D18" s="244">
        <f>SUM(E18:H18)</f>
        <v>1563036.2</v>
      </c>
      <c r="E18" s="242">
        <v>352234</v>
      </c>
      <c r="F18" s="242">
        <v>1210802.2</v>
      </c>
      <c r="G18" s="244">
        <v>0</v>
      </c>
      <c r="H18" s="244">
        <v>0</v>
      </c>
      <c r="I18" s="257"/>
      <c r="J18" s="257"/>
      <c r="K18" s="257"/>
    </row>
    <row r="19" spans="1:11" s="53" customFormat="1" ht="69">
      <c r="A19" s="265">
        <v>1157</v>
      </c>
      <c r="B19" s="265">
        <v>21037</v>
      </c>
      <c r="C19" s="266" t="s">
        <v>102</v>
      </c>
      <c r="D19" s="267">
        <f>SUM(E19:H19)</f>
        <v>831902.2</v>
      </c>
      <c r="E19" s="267">
        <v>0</v>
      </c>
      <c r="F19" s="268">
        <v>831902.2</v>
      </c>
      <c r="G19" s="267">
        <v>0</v>
      </c>
      <c r="H19" s="267">
        <v>0</v>
      </c>
      <c r="I19" s="257"/>
      <c r="J19" s="257"/>
      <c r="K19" s="257"/>
    </row>
    <row r="20" spans="1:11" s="258" customFormat="1">
      <c r="A20" s="262"/>
      <c r="B20" s="277"/>
      <c r="C20" s="277" t="s">
        <v>332</v>
      </c>
      <c r="D20" s="264">
        <f>D22</f>
        <v>-9709024.5999999996</v>
      </c>
      <c r="E20" s="264">
        <v>0</v>
      </c>
      <c r="F20" s="264">
        <f>D22</f>
        <v>-9709024.5999999996</v>
      </c>
      <c r="G20" s="264">
        <v>0</v>
      </c>
      <c r="H20" s="264">
        <v>0</v>
      </c>
    </row>
    <row r="21" spans="1:11">
      <c r="A21" s="269"/>
      <c r="B21" s="269"/>
      <c r="C21" s="269" t="s">
        <v>24</v>
      </c>
      <c r="D21" s="270"/>
      <c r="E21" s="270"/>
      <c r="F21" s="270"/>
      <c r="G21" s="270"/>
      <c r="H21" s="270"/>
    </row>
    <row r="22" spans="1:11" s="258" customFormat="1" ht="28.5" customHeight="1">
      <c r="A22" s="262">
        <v>1139</v>
      </c>
      <c r="B22" s="262">
        <v>11001</v>
      </c>
      <c r="C22" s="263" t="s">
        <v>333</v>
      </c>
      <c r="D22" s="264">
        <f>'2'!I161</f>
        <v>-9709024.5999999996</v>
      </c>
      <c r="E22" s="264">
        <v>0</v>
      </c>
      <c r="F22" s="264">
        <f>F20</f>
        <v>-9709024.5999999996</v>
      </c>
      <c r="G22" s="264">
        <v>0</v>
      </c>
      <c r="H22" s="264">
        <v>0</v>
      </c>
    </row>
    <row r="23" spans="1:11" s="258" customFormat="1" ht="32.25" customHeight="1">
      <c r="A23" s="259"/>
      <c r="B23" s="259"/>
      <c r="C23" s="260"/>
      <c r="D23" s="261"/>
      <c r="E23" s="261"/>
      <c r="F23" s="261"/>
      <c r="G23" s="261"/>
      <c r="H23" s="261"/>
    </row>
    <row r="24" spans="1:11" ht="103.5" customHeight="1">
      <c r="C24" s="341" t="s">
        <v>168</v>
      </c>
      <c r="D24" s="341"/>
      <c r="E24" s="42"/>
      <c r="F24" s="342" t="s">
        <v>43</v>
      </c>
      <c r="G24" s="342"/>
    </row>
  </sheetData>
  <mergeCells count="11">
    <mergeCell ref="F1:H1"/>
    <mergeCell ref="E2:H2"/>
    <mergeCell ref="E3:H3"/>
    <mergeCell ref="A5:H5"/>
    <mergeCell ref="G6:H6"/>
    <mergeCell ref="C24:D24"/>
    <mergeCell ref="F24:G24"/>
    <mergeCell ref="A7:B7"/>
    <mergeCell ref="C7:C8"/>
    <mergeCell ref="D7:D8"/>
    <mergeCell ref="E7:H7"/>
  </mergeCells>
  <pageMargins left="0.2" right="0" top="0.75" bottom="0.75" header="0.3" footer="0.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22" workbookViewId="0">
      <selection activeCell="F9" sqref="F9"/>
    </sheetView>
  </sheetViews>
  <sheetFormatPr defaultColWidth="9.140625" defaultRowHeight="17.25"/>
  <cols>
    <col min="1" max="1" width="10.140625" style="29" customWidth="1"/>
    <col min="2" max="2" width="10.5703125" style="29" customWidth="1"/>
    <col min="3" max="3" width="73.42578125" style="4" customWidth="1"/>
    <col min="4" max="4" width="19" style="4" customWidth="1"/>
    <col min="5" max="5" width="19.85546875" style="4" customWidth="1"/>
    <col min="6" max="6" width="22.7109375" style="4" customWidth="1"/>
    <col min="7" max="9" width="9.7109375" style="4" customWidth="1"/>
    <col min="10" max="16384" width="9.140625" style="4"/>
  </cols>
  <sheetData>
    <row r="1" spans="1:6" ht="17.25" customHeight="1">
      <c r="B1" s="38"/>
      <c r="C1" s="38"/>
      <c r="D1" s="38"/>
      <c r="E1" s="38"/>
      <c r="F1" s="72" t="s">
        <v>45</v>
      </c>
    </row>
    <row r="2" spans="1:6" ht="17.25" customHeight="1">
      <c r="B2" s="38"/>
      <c r="C2" s="38"/>
      <c r="D2" s="38"/>
      <c r="E2" s="38"/>
      <c r="F2" s="72" t="s">
        <v>103</v>
      </c>
    </row>
    <row r="3" spans="1:6" ht="17.25" customHeight="1">
      <c r="B3" s="38"/>
      <c r="C3" s="38"/>
      <c r="D3" s="38"/>
      <c r="E3" s="38"/>
      <c r="F3" s="72" t="s">
        <v>0</v>
      </c>
    </row>
    <row r="4" spans="1:6">
      <c r="A4" s="353"/>
      <c r="B4" s="353"/>
      <c r="C4" s="353"/>
      <c r="D4" s="353"/>
      <c r="E4" s="353"/>
      <c r="F4" s="353"/>
    </row>
    <row r="5" spans="1:6" ht="48" customHeight="1">
      <c r="A5" s="337" t="s">
        <v>105</v>
      </c>
      <c r="B5" s="337"/>
      <c r="C5" s="337"/>
      <c r="D5" s="337"/>
      <c r="E5" s="337"/>
      <c r="F5" s="337"/>
    </row>
    <row r="6" spans="1:6" ht="17.25" customHeight="1">
      <c r="A6" s="6"/>
      <c r="B6" s="6"/>
      <c r="C6" s="29"/>
      <c r="D6" s="29"/>
      <c r="E6" s="29"/>
      <c r="F6" s="50" t="s">
        <v>56</v>
      </c>
    </row>
    <row r="7" spans="1:6" s="29" customFormat="1" ht="51" customHeight="1">
      <c r="A7" s="356" t="s">
        <v>18</v>
      </c>
      <c r="B7" s="356"/>
      <c r="C7" s="357" t="s">
        <v>19</v>
      </c>
      <c r="D7" s="359" t="s">
        <v>41</v>
      </c>
      <c r="E7" s="359"/>
      <c r="F7" s="360"/>
    </row>
    <row r="8" spans="1:6" s="29" customFormat="1" ht="81" customHeight="1">
      <c r="A8" s="7" t="s">
        <v>20</v>
      </c>
      <c r="B8" s="7" t="s">
        <v>21</v>
      </c>
      <c r="C8" s="358"/>
      <c r="D8" s="170" t="str">
        <f>'2'!G9</f>
        <v>Առաջին կիսամյակ</v>
      </c>
      <c r="E8" s="171" t="s">
        <v>75</v>
      </c>
      <c r="F8" s="170" t="s">
        <v>76</v>
      </c>
    </row>
    <row r="9" spans="1:6" s="294" customFormat="1" ht="20.25" customHeight="1">
      <c r="A9" s="291"/>
      <c r="B9" s="291"/>
      <c r="C9" s="292" t="s">
        <v>22</v>
      </c>
      <c r="D9" s="293">
        <f>D11+D34</f>
        <v>0</v>
      </c>
      <c r="E9" s="293">
        <f>E11+E34</f>
        <v>0</v>
      </c>
      <c r="F9" s="293">
        <f>F11+F34</f>
        <v>285000</v>
      </c>
    </row>
    <row r="10" spans="1:6">
      <c r="A10" s="7"/>
      <c r="B10" s="7"/>
      <c r="C10" s="9" t="s">
        <v>23</v>
      </c>
      <c r="D10" s="74"/>
      <c r="E10" s="74"/>
      <c r="F10" s="10"/>
    </row>
    <row r="11" spans="1:6" s="195" customFormat="1" ht="34.5">
      <c r="A11" s="247"/>
      <c r="B11" s="248"/>
      <c r="C11" s="249" t="s">
        <v>25</v>
      </c>
      <c r="D11" s="113">
        <f>D22+D13+D16+D19+D25+D28+D31</f>
        <v>1658874.5000000002</v>
      </c>
      <c r="E11" s="113">
        <f>E22+E13+E16+E19+E25+E28+E31</f>
        <v>3000000.0000000005</v>
      </c>
      <c r="F11" s="113">
        <f>F22+F13+F16+F19+F25+F28+F31</f>
        <v>9994024.5999999996</v>
      </c>
    </row>
    <row r="12" spans="1:6" s="29" customFormat="1">
      <c r="A12" s="11"/>
      <c r="B12" s="11"/>
      <c r="C12" s="9" t="s">
        <v>24</v>
      </c>
      <c r="D12" s="9"/>
      <c r="E12" s="9"/>
      <c r="F12" s="8"/>
    </row>
    <row r="13" spans="1:6" s="31" customFormat="1" ht="34.5">
      <c r="A13" s="1">
        <v>1157</v>
      </c>
      <c r="B13" s="16">
        <v>21031</v>
      </c>
      <c r="C13" s="30" t="s">
        <v>98</v>
      </c>
      <c r="D13" s="44">
        <f>D15</f>
        <v>104592.7</v>
      </c>
      <c r="E13" s="44">
        <f t="shared" ref="E13:F13" si="0">E15</f>
        <v>261481.7</v>
      </c>
      <c r="F13" s="44">
        <f t="shared" si="0"/>
        <v>522963.4</v>
      </c>
    </row>
    <row r="14" spans="1:6" ht="21" customHeight="1">
      <c r="A14" s="13"/>
      <c r="B14" s="13"/>
      <c r="C14" s="12" t="s">
        <v>15</v>
      </c>
      <c r="D14" s="12"/>
      <c r="E14" s="12"/>
      <c r="F14" s="14"/>
    </row>
    <row r="15" spans="1:6" ht="34.5">
      <c r="A15" s="9"/>
      <c r="B15" s="9"/>
      <c r="C15" s="35" t="s">
        <v>27</v>
      </c>
      <c r="D15" s="110">
        <v>104592.7</v>
      </c>
      <c r="E15" s="110">
        <v>261481.7</v>
      </c>
      <c r="F15" s="107">
        <v>522963.4</v>
      </c>
    </row>
    <row r="16" spans="1:6" s="31" customFormat="1" ht="34.5">
      <c r="A16" s="1">
        <v>1157</v>
      </c>
      <c r="B16" s="16">
        <v>21032</v>
      </c>
      <c r="C16" s="30" t="s">
        <v>228</v>
      </c>
      <c r="D16" s="44">
        <f>D18</f>
        <v>535755.80000000005</v>
      </c>
      <c r="E16" s="44">
        <f t="shared" ref="E16:F16" si="1">E18</f>
        <v>828308.4</v>
      </c>
      <c r="F16" s="44">
        <f t="shared" si="1"/>
        <v>1651196</v>
      </c>
    </row>
    <row r="17" spans="1:6">
      <c r="A17" s="13"/>
      <c r="B17" s="13"/>
      <c r="C17" s="12" t="s">
        <v>15</v>
      </c>
      <c r="D17" s="12"/>
      <c r="E17" s="12"/>
      <c r="F17" s="14"/>
    </row>
    <row r="18" spans="1:6" ht="34.5">
      <c r="A18" s="9"/>
      <c r="B18" s="9"/>
      <c r="C18" s="35" t="s">
        <v>27</v>
      </c>
      <c r="D18" s="109">
        <v>535755.80000000005</v>
      </c>
      <c r="E18" s="109">
        <v>828308.4</v>
      </c>
      <c r="F18" s="48">
        <v>1651196</v>
      </c>
    </row>
    <row r="19" spans="1:6" s="31" customFormat="1" ht="34.5">
      <c r="A19" s="1">
        <v>1157</v>
      </c>
      <c r="B19" s="16">
        <v>21033</v>
      </c>
      <c r="C19" s="30" t="s">
        <v>99</v>
      </c>
      <c r="D19" s="44">
        <f>D21</f>
        <v>500000</v>
      </c>
      <c r="E19" s="44">
        <f t="shared" ref="E19:F19" si="2">E21</f>
        <v>1000000</v>
      </c>
      <c r="F19" s="44">
        <f t="shared" si="2"/>
        <v>4729840</v>
      </c>
    </row>
    <row r="20" spans="1:6">
      <c r="A20" s="13"/>
      <c r="B20" s="13"/>
      <c r="C20" s="12" t="s">
        <v>15</v>
      </c>
      <c r="D20" s="12"/>
      <c r="E20" s="12"/>
      <c r="F20" s="14"/>
    </row>
    <row r="21" spans="1:6" ht="34.5">
      <c r="A21" s="9"/>
      <c r="B21" s="9"/>
      <c r="C21" s="35" t="s">
        <v>27</v>
      </c>
      <c r="D21" s="110">
        <v>500000</v>
      </c>
      <c r="E21" s="110">
        <v>1000000</v>
      </c>
      <c r="F21" s="107">
        <v>4729840</v>
      </c>
    </row>
    <row r="22" spans="1:6" s="31" customFormat="1" ht="34.5">
      <c r="A22" s="16">
        <v>1157</v>
      </c>
      <c r="B22" s="16">
        <v>21034</v>
      </c>
      <c r="C22" s="30" t="s">
        <v>100</v>
      </c>
      <c r="D22" s="44">
        <f>D24</f>
        <v>126610.1</v>
      </c>
      <c r="E22" s="44">
        <f t="shared" ref="E22:F22" si="3">E24</f>
        <v>202576.1</v>
      </c>
      <c r="F22" s="44">
        <f t="shared" si="3"/>
        <v>452878.1</v>
      </c>
    </row>
    <row r="23" spans="1:6">
      <c r="A23" s="13"/>
      <c r="B23" s="13"/>
      <c r="C23" s="12" t="s">
        <v>15</v>
      </c>
      <c r="D23" s="12"/>
      <c r="E23" s="12"/>
      <c r="F23" s="14"/>
    </row>
    <row r="24" spans="1:6" ht="34.5">
      <c r="A24" s="9"/>
      <c r="B24" s="9"/>
      <c r="C24" s="35" t="s">
        <v>27</v>
      </c>
      <c r="D24" s="110">
        <v>126610.1</v>
      </c>
      <c r="E24" s="110">
        <v>202576.1</v>
      </c>
      <c r="F24" s="107">
        <v>452878.1</v>
      </c>
    </row>
    <row r="25" spans="1:6" s="31" customFormat="1" ht="34.5">
      <c r="A25" s="1">
        <v>1157</v>
      </c>
      <c r="B25" s="16">
        <v>21035</v>
      </c>
      <c r="C25" s="17" t="s">
        <v>229</v>
      </c>
      <c r="D25" s="44">
        <f>D27</f>
        <v>60552.2</v>
      </c>
      <c r="E25" s="44">
        <f t="shared" ref="E25:F25" si="4">E27</f>
        <v>121104.4</v>
      </c>
      <c r="F25" s="44">
        <f t="shared" si="4"/>
        <v>242208.7</v>
      </c>
    </row>
    <row r="26" spans="1:6">
      <c r="A26" s="13"/>
      <c r="B26" s="13"/>
      <c r="C26" s="12" t="s">
        <v>15</v>
      </c>
      <c r="D26" s="12"/>
      <c r="E26" s="12"/>
      <c r="F26" s="14"/>
    </row>
    <row r="27" spans="1:6" ht="34.5">
      <c r="A27" s="9"/>
      <c r="B27" s="9"/>
      <c r="C27" s="35" t="s">
        <v>27</v>
      </c>
      <c r="D27" s="109">
        <v>60552.2</v>
      </c>
      <c r="E27" s="109">
        <v>121104.4</v>
      </c>
      <c r="F27" s="48">
        <v>242208.7</v>
      </c>
    </row>
    <row r="28" spans="1:6" s="31" customFormat="1" ht="34.5">
      <c r="A28" s="16">
        <v>1157</v>
      </c>
      <c r="B28" s="16">
        <v>21036</v>
      </c>
      <c r="C28" s="118" t="s">
        <v>101</v>
      </c>
      <c r="D28" s="44">
        <f>D30</f>
        <v>140893.6</v>
      </c>
      <c r="E28" s="44">
        <f t="shared" ref="E28:F28" si="5">E30</f>
        <v>281787.2</v>
      </c>
      <c r="F28" s="44">
        <f t="shared" si="5"/>
        <v>1563036.2</v>
      </c>
    </row>
    <row r="29" spans="1:6">
      <c r="A29" s="13"/>
      <c r="B29" s="13"/>
      <c r="C29" s="12" t="s">
        <v>15</v>
      </c>
      <c r="D29" s="12"/>
      <c r="E29" s="12"/>
      <c r="F29" s="14"/>
    </row>
    <row r="30" spans="1:6" ht="34.5">
      <c r="A30" s="9"/>
      <c r="B30" s="9"/>
      <c r="C30" s="35" t="s">
        <v>27</v>
      </c>
      <c r="D30" s="109">
        <v>140893.6</v>
      </c>
      <c r="E30" s="109">
        <v>281787.2</v>
      </c>
      <c r="F30" s="48">
        <v>1563036.2</v>
      </c>
    </row>
    <row r="31" spans="1:6" s="31" customFormat="1" ht="51.75">
      <c r="A31" s="16">
        <v>1157</v>
      </c>
      <c r="B31" s="16">
        <v>21037</v>
      </c>
      <c r="C31" s="118" t="s">
        <v>102</v>
      </c>
      <c r="D31" s="44">
        <f>D33</f>
        <v>190470.1</v>
      </c>
      <c r="E31" s="44">
        <f t="shared" ref="E31:F31" si="6">E33</f>
        <v>304742.2</v>
      </c>
      <c r="F31" s="44">
        <f t="shared" si="6"/>
        <v>831902.2</v>
      </c>
    </row>
    <row r="32" spans="1:6">
      <c r="A32" s="13"/>
      <c r="B32" s="13"/>
      <c r="C32" s="12" t="s">
        <v>15</v>
      </c>
      <c r="D32" s="12"/>
      <c r="E32" s="12"/>
      <c r="F32" s="14"/>
    </row>
    <row r="33" spans="1:8" ht="34.5">
      <c r="A33" s="9"/>
      <c r="B33" s="9"/>
      <c r="C33" s="35" t="s">
        <v>27</v>
      </c>
      <c r="D33" s="109">
        <v>190470.1</v>
      </c>
      <c r="E33" s="109">
        <v>304742.2</v>
      </c>
      <c r="F33" s="48">
        <v>831902.2</v>
      </c>
    </row>
    <row r="34" spans="1:8" s="300" customFormat="1" ht="21" customHeight="1">
      <c r="A34" s="295"/>
      <c r="B34" s="296"/>
      <c r="C34" s="297" t="s">
        <v>332</v>
      </c>
      <c r="D34" s="298">
        <f>D36</f>
        <v>-1658874.5</v>
      </c>
      <c r="E34" s="298">
        <f>E36</f>
        <v>-3000000</v>
      </c>
      <c r="F34" s="298">
        <f>'2'!I161</f>
        <v>-9709024.5999999996</v>
      </c>
      <c r="G34" s="299"/>
      <c r="H34" s="299"/>
    </row>
    <row r="35" spans="1:8">
      <c r="A35" s="252"/>
      <c r="B35" s="252"/>
      <c r="C35" s="251" t="s">
        <v>24</v>
      </c>
      <c r="D35" s="253"/>
      <c r="E35" s="253"/>
      <c r="F35" s="253"/>
      <c r="G35" s="73"/>
      <c r="H35" s="73"/>
    </row>
    <row r="36" spans="1:8" s="306" customFormat="1">
      <c r="A36" s="301">
        <v>1139</v>
      </c>
      <c r="B36" s="301">
        <v>11001</v>
      </c>
      <c r="C36" s="302" t="s">
        <v>333</v>
      </c>
      <c r="D36" s="303">
        <f>'1'!E62</f>
        <v>-1658874.5</v>
      </c>
      <c r="E36" s="304">
        <f>'1'!F62</f>
        <v>-3000000</v>
      </c>
      <c r="F36" s="304">
        <f>F34</f>
        <v>-9709024.5999999996</v>
      </c>
      <c r="G36" s="305"/>
      <c r="H36" s="305"/>
    </row>
    <row r="37" spans="1:8">
      <c r="C37" s="51"/>
      <c r="D37" s="51"/>
      <c r="E37" s="51"/>
      <c r="F37" s="51"/>
      <c r="G37" s="73"/>
    </row>
    <row r="38" spans="1:8">
      <c r="C38" s="51"/>
      <c r="D38" s="51"/>
      <c r="E38" s="51"/>
      <c r="F38" s="51"/>
      <c r="G38" s="73"/>
    </row>
    <row r="39" spans="1:8" ht="69" customHeight="1">
      <c r="C39" s="51" t="s">
        <v>42</v>
      </c>
      <c r="D39" s="51"/>
      <c r="E39" s="342" t="s">
        <v>43</v>
      </c>
      <c r="F39" s="342"/>
    </row>
  </sheetData>
  <mergeCells count="6">
    <mergeCell ref="E39:F39"/>
    <mergeCell ref="A7:B7"/>
    <mergeCell ref="C7:C8"/>
    <mergeCell ref="A4:F4"/>
    <mergeCell ref="A5:F5"/>
    <mergeCell ref="D7:F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70" firstPageNumber="23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workbookViewId="0">
      <selection activeCell="F49" sqref="F49"/>
    </sheetView>
  </sheetViews>
  <sheetFormatPr defaultRowHeight="15"/>
  <cols>
    <col min="1" max="1" width="9.7109375" customWidth="1"/>
    <col min="2" max="2" width="8.28515625" customWidth="1"/>
    <col min="3" max="3" width="9" customWidth="1"/>
    <col min="4" max="4" width="22.140625" customWidth="1"/>
    <col min="5" max="5" width="17.7109375" customWidth="1"/>
    <col min="6" max="6" width="54.85546875" customWidth="1"/>
    <col min="7" max="7" width="35.7109375" customWidth="1"/>
    <col min="8" max="8" width="8" hidden="1" customWidth="1"/>
    <col min="9" max="11" width="8.85546875" hidden="1" customWidth="1"/>
  </cols>
  <sheetData>
    <row r="1" spans="1:8" s="82" customFormat="1" ht="17.25">
      <c r="C1" s="315" t="s">
        <v>325</v>
      </c>
      <c r="D1" s="315"/>
      <c r="E1" s="315"/>
      <c r="F1" s="315"/>
      <c r="G1" s="315"/>
    </row>
    <row r="2" spans="1:8" s="82" customFormat="1" ht="17.25">
      <c r="C2" s="315" t="s">
        <v>106</v>
      </c>
      <c r="D2" s="315"/>
      <c r="E2" s="315"/>
      <c r="F2" s="315"/>
      <c r="G2" s="315"/>
    </row>
    <row r="3" spans="1:8" s="82" customFormat="1" ht="17.25">
      <c r="C3" s="315" t="s">
        <v>107</v>
      </c>
      <c r="D3" s="315"/>
      <c r="E3" s="315"/>
      <c r="F3" s="315"/>
      <c r="G3" s="315"/>
    </row>
    <row r="4" spans="1:8" s="120" customFormat="1" ht="17.25">
      <c r="A4" s="119"/>
      <c r="B4" s="119"/>
      <c r="C4" s="209"/>
      <c r="D4" s="210"/>
      <c r="E4" s="210"/>
      <c r="F4" s="210"/>
      <c r="G4" s="210"/>
    </row>
    <row r="5" spans="1:8" s="82" customFormat="1" ht="53.25" customHeight="1">
      <c r="A5" s="331" t="s">
        <v>268</v>
      </c>
      <c r="B5" s="331"/>
      <c r="C5" s="331"/>
      <c r="D5" s="331"/>
      <c r="E5" s="331"/>
      <c r="F5" s="331"/>
      <c r="G5" s="331"/>
      <c r="H5" s="121"/>
    </row>
    <row r="6" spans="1:8" s="83" customFormat="1" ht="45" customHeight="1">
      <c r="A6" s="362" t="s">
        <v>5</v>
      </c>
      <c r="B6" s="362"/>
      <c r="C6" s="362"/>
      <c r="D6" s="362" t="s">
        <v>1</v>
      </c>
      <c r="E6" s="362"/>
      <c r="F6" s="363" t="s">
        <v>269</v>
      </c>
      <c r="G6" s="364" t="s">
        <v>270</v>
      </c>
    </row>
    <row r="7" spans="1:8" s="83" customFormat="1" ht="21" customHeight="1">
      <c r="A7" s="201" t="s">
        <v>271</v>
      </c>
      <c r="B7" s="208" t="s">
        <v>272</v>
      </c>
      <c r="C7" s="201" t="s">
        <v>273</v>
      </c>
      <c r="D7" s="201" t="s">
        <v>108</v>
      </c>
      <c r="E7" s="201" t="s">
        <v>274</v>
      </c>
      <c r="F7" s="363"/>
      <c r="G7" s="364"/>
    </row>
    <row r="8" spans="1:8" s="309" customFormat="1" ht="27.75" customHeight="1">
      <c r="A8" s="308"/>
      <c r="B8" s="308"/>
      <c r="C8" s="308"/>
      <c r="D8" s="308"/>
      <c r="E8" s="308"/>
      <c r="F8" s="198" t="s">
        <v>4</v>
      </c>
      <c r="G8" s="211">
        <f>+G9+G28+G33+G38+G45</f>
        <v>9994024.5999999996</v>
      </c>
    </row>
    <row r="9" spans="1:8" s="139" customFormat="1" ht="17.25">
      <c r="A9" s="202" t="s">
        <v>63</v>
      </c>
      <c r="B9" s="203"/>
      <c r="C9" s="203"/>
      <c r="D9" s="203"/>
      <c r="E9" s="203"/>
      <c r="F9" s="198" t="s">
        <v>65</v>
      </c>
      <c r="G9" s="211">
        <f>G10+G16</f>
        <v>6903999.4000000004</v>
      </c>
      <c r="H9" s="199" t="e">
        <f t="shared" ref="H9:H10" si="0">H10</f>
        <v>#REF!</v>
      </c>
    </row>
    <row r="10" spans="1:8" s="139" customFormat="1" ht="28.5" customHeight="1">
      <c r="A10" s="203"/>
      <c r="B10" s="202" t="s">
        <v>81</v>
      </c>
      <c r="C10" s="203"/>
      <c r="D10" s="203"/>
      <c r="E10" s="203"/>
      <c r="F10" s="271" t="s">
        <v>91</v>
      </c>
      <c r="G10" s="211">
        <f>G11</f>
        <v>522963.4</v>
      </c>
      <c r="H10" s="199" t="e">
        <f t="shared" si="0"/>
        <v>#REF!</v>
      </c>
    </row>
    <row r="11" spans="1:8" s="139" customFormat="1" ht="23.25" customHeight="1">
      <c r="A11" s="203"/>
      <c r="B11" s="203"/>
      <c r="C11" s="204" t="s">
        <v>90</v>
      </c>
      <c r="D11" s="124"/>
      <c r="E11" s="124"/>
      <c r="F11" s="307" t="s">
        <v>92</v>
      </c>
      <c r="G11" s="211">
        <f>G12</f>
        <v>522963.4</v>
      </c>
      <c r="H11" s="199" t="e">
        <f>#REF!</f>
        <v>#REF!</v>
      </c>
    </row>
    <row r="12" spans="1:8" s="15" customFormat="1" ht="25.5" customHeight="1">
      <c r="A12" s="205"/>
      <c r="B12" s="205"/>
      <c r="C12" s="205"/>
      <c r="D12" s="205" t="s">
        <v>37</v>
      </c>
      <c r="E12" s="206"/>
      <c r="F12" s="89" t="s">
        <v>38</v>
      </c>
      <c r="G12" s="107">
        <f>+G13</f>
        <v>522963.4</v>
      </c>
      <c r="H12" s="122" t="e">
        <f t="shared" ref="H12" si="1">+H13</f>
        <v>#REF!</v>
      </c>
    </row>
    <row r="13" spans="1:8" s="15" customFormat="1" ht="37.5" customHeight="1">
      <c r="A13" s="205"/>
      <c r="B13" s="205"/>
      <c r="C13" s="205"/>
      <c r="D13" s="205"/>
      <c r="E13" s="205">
        <v>21031</v>
      </c>
      <c r="F13" s="90" t="s">
        <v>98</v>
      </c>
      <c r="G13" s="107">
        <v>522963.4</v>
      </c>
      <c r="H13" s="122" t="e">
        <f>+#REF!</f>
        <v>#REF!</v>
      </c>
    </row>
    <row r="14" spans="1:8" s="15" customFormat="1" ht="17.25" hidden="1">
      <c r="A14" s="207"/>
      <c r="B14" s="205"/>
      <c r="C14" s="205"/>
      <c r="D14" s="205"/>
      <c r="E14" s="205"/>
      <c r="F14" s="123" t="s">
        <v>65</v>
      </c>
      <c r="G14" s="107">
        <f>G16</f>
        <v>6381036</v>
      </c>
      <c r="H14" s="122" t="e">
        <f t="shared" ref="H14" si="2">H16</f>
        <v>#REF!</v>
      </c>
    </row>
    <row r="15" spans="1:8" s="15" customFormat="1" ht="17.25" hidden="1">
      <c r="A15" s="205"/>
      <c r="B15" s="205"/>
      <c r="C15" s="205"/>
      <c r="D15" s="205"/>
      <c r="E15" s="205"/>
      <c r="F15" s="127" t="s">
        <v>3</v>
      </c>
      <c r="G15" s="107"/>
      <c r="H15" s="122"/>
    </row>
    <row r="16" spans="1:8" s="139" customFormat="1" ht="21.75" customHeight="1">
      <c r="A16" s="197"/>
      <c r="B16" s="196" t="s">
        <v>64</v>
      </c>
      <c r="C16" s="197"/>
      <c r="D16" s="197"/>
      <c r="E16" s="197"/>
      <c r="F16" s="198" t="s">
        <v>66</v>
      </c>
      <c r="G16" s="211">
        <f>G17+G25</f>
        <v>6381036</v>
      </c>
      <c r="H16" s="199" t="e">
        <f>H17</f>
        <v>#REF!</v>
      </c>
    </row>
    <row r="17" spans="1:8" s="139" customFormat="1" ht="24" customHeight="1">
      <c r="A17" s="197"/>
      <c r="B17" s="197"/>
      <c r="C17" s="200" t="s">
        <v>78</v>
      </c>
      <c r="D17" s="200"/>
      <c r="E17" s="200"/>
      <c r="F17" s="271" t="s">
        <v>79</v>
      </c>
      <c r="G17" s="211">
        <f>+G19</f>
        <v>1651196</v>
      </c>
      <c r="H17" s="199" t="e">
        <f>#REF!</f>
        <v>#REF!</v>
      </c>
    </row>
    <row r="18" spans="1:8" s="15" customFormat="1" ht="17.25">
      <c r="A18" s="205"/>
      <c r="B18" s="205"/>
      <c r="C18" s="205"/>
      <c r="D18" s="205"/>
      <c r="E18" s="205"/>
      <c r="F18" s="127" t="s">
        <v>3</v>
      </c>
      <c r="G18" s="107"/>
      <c r="H18" s="122"/>
    </row>
    <row r="19" spans="1:8" s="15" customFormat="1" ht="17.25">
      <c r="A19" s="205"/>
      <c r="B19" s="205"/>
      <c r="C19" s="205"/>
      <c r="D19" s="205">
        <v>1157</v>
      </c>
      <c r="E19" s="206"/>
      <c r="F19" s="89" t="s">
        <v>38</v>
      </c>
      <c r="G19" s="107">
        <f>+G20</f>
        <v>1651196</v>
      </c>
      <c r="H19" s="122" t="e">
        <f>+H20</f>
        <v>#REF!</v>
      </c>
    </row>
    <row r="20" spans="1:8" s="15" customFormat="1" ht="37.5" customHeight="1">
      <c r="A20" s="205"/>
      <c r="B20" s="205"/>
      <c r="C20" s="205"/>
      <c r="D20" s="205"/>
      <c r="E20" s="205">
        <v>21032</v>
      </c>
      <c r="F20" s="30" t="s">
        <v>228</v>
      </c>
      <c r="G20" s="107">
        <v>1651196</v>
      </c>
      <c r="H20" s="122" t="e">
        <f>+#REF!</f>
        <v>#REF!</v>
      </c>
    </row>
    <row r="21" spans="1:8" s="15" customFormat="1" ht="17.25" hidden="1">
      <c r="A21" s="207"/>
      <c r="B21" s="205"/>
      <c r="C21" s="205"/>
      <c r="D21" s="205"/>
      <c r="E21" s="205"/>
      <c r="F21" s="123" t="s">
        <v>65</v>
      </c>
      <c r="G21" s="107">
        <f>G23</f>
        <v>4729840</v>
      </c>
      <c r="H21" s="122" t="e">
        <f t="shared" ref="H21" si="3">H23</f>
        <v>#REF!</v>
      </c>
    </row>
    <row r="22" spans="1:8" s="15" customFormat="1" ht="17.25" hidden="1">
      <c r="A22" s="205"/>
      <c r="B22" s="205"/>
      <c r="C22" s="205"/>
      <c r="D22" s="205"/>
      <c r="E22" s="205"/>
      <c r="F22" s="127" t="s">
        <v>3</v>
      </c>
      <c r="G22" s="107"/>
      <c r="H22" s="122"/>
    </row>
    <row r="23" spans="1:8" s="15" customFormat="1" ht="21.75" hidden="1" customHeight="1">
      <c r="A23" s="205"/>
      <c r="B23" s="207"/>
      <c r="C23" s="205"/>
      <c r="D23" s="205"/>
      <c r="E23" s="205"/>
      <c r="F23" s="123" t="s">
        <v>66</v>
      </c>
      <c r="G23" s="107">
        <f>G25</f>
        <v>4729840</v>
      </c>
      <c r="H23" s="122" t="e">
        <f t="shared" ref="H23" si="4">H25</f>
        <v>#REF!</v>
      </c>
    </row>
    <row r="24" spans="1:8" s="15" customFormat="1" ht="17.25" hidden="1">
      <c r="A24" s="205"/>
      <c r="B24" s="205"/>
      <c r="C24" s="205"/>
      <c r="D24" s="205"/>
      <c r="E24" s="205"/>
      <c r="F24" s="127" t="s">
        <v>3</v>
      </c>
      <c r="G24" s="107"/>
      <c r="H24" s="122"/>
    </row>
    <row r="25" spans="1:8" s="139" customFormat="1" ht="24" customHeight="1">
      <c r="A25" s="197"/>
      <c r="B25" s="197"/>
      <c r="C25" s="196" t="s">
        <v>64</v>
      </c>
      <c r="D25" s="197"/>
      <c r="E25" s="197"/>
      <c r="F25" s="198" t="s">
        <v>67</v>
      </c>
      <c r="G25" s="211">
        <f>G26</f>
        <v>4729840</v>
      </c>
      <c r="H25" s="199" t="e">
        <f>#REF!</f>
        <v>#REF!</v>
      </c>
    </row>
    <row r="26" spans="1:8" s="15" customFormat="1" ht="23.25" customHeight="1">
      <c r="A26" s="205"/>
      <c r="B26" s="205"/>
      <c r="C26" s="205"/>
      <c r="D26" s="205" t="s">
        <v>37</v>
      </c>
      <c r="E26" s="206"/>
      <c r="F26" s="89" t="s">
        <v>38</v>
      </c>
      <c r="G26" s="107">
        <f>+G27</f>
        <v>4729840</v>
      </c>
      <c r="H26" s="122" t="e">
        <f>+H27</f>
        <v>#REF!</v>
      </c>
    </row>
    <row r="27" spans="1:8" s="15" customFormat="1" ht="37.5" customHeight="1">
      <c r="A27" s="205"/>
      <c r="B27" s="205"/>
      <c r="C27" s="205"/>
      <c r="D27" s="205"/>
      <c r="E27" s="205">
        <v>21033</v>
      </c>
      <c r="F27" s="90" t="s">
        <v>99</v>
      </c>
      <c r="G27" s="107">
        <v>4729840</v>
      </c>
      <c r="H27" s="122" t="e">
        <f>+#REF!</f>
        <v>#REF!</v>
      </c>
    </row>
    <row r="28" spans="1:8" s="139" customFormat="1" ht="34.5">
      <c r="A28" s="196" t="s">
        <v>80</v>
      </c>
      <c r="B28" s="197"/>
      <c r="C28" s="197"/>
      <c r="D28" s="197"/>
      <c r="E28" s="197"/>
      <c r="F28" s="200" t="s">
        <v>82</v>
      </c>
      <c r="G28" s="211">
        <f>G29</f>
        <v>452878.1</v>
      </c>
      <c r="H28" s="199" t="e">
        <f>H29</f>
        <v>#REF!</v>
      </c>
    </row>
    <row r="29" spans="1:8" s="139" customFormat="1" ht="21.75" customHeight="1">
      <c r="A29" s="197"/>
      <c r="B29" s="196" t="s">
        <v>81</v>
      </c>
      <c r="C29" s="197"/>
      <c r="D29" s="197"/>
      <c r="E29" s="197"/>
      <c r="F29" s="200" t="s">
        <v>83</v>
      </c>
      <c r="G29" s="211">
        <f>G30</f>
        <v>452878.1</v>
      </c>
      <c r="H29" s="199" t="e">
        <f>H30</f>
        <v>#REF!</v>
      </c>
    </row>
    <row r="30" spans="1:8" s="139" customFormat="1" ht="17.25">
      <c r="A30" s="197"/>
      <c r="B30" s="197"/>
      <c r="C30" s="196" t="s">
        <v>78</v>
      </c>
      <c r="D30" s="197"/>
      <c r="E30" s="197"/>
      <c r="F30" s="200" t="s">
        <v>83</v>
      </c>
      <c r="G30" s="211">
        <f>G31</f>
        <v>452878.1</v>
      </c>
      <c r="H30" s="199" t="e">
        <f>#REF!</f>
        <v>#REF!</v>
      </c>
    </row>
    <row r="31" spans="1:8" s="15" customFormat="1" ht="17.25">
      <c r="A31" s="205"/>
      <c r="B31" s="205"/>
      <c r="C31" s="205"/>
      <c r="D31" s="205">
        <v>1157</v>
      </c>
      <c r="E31" s="206"/>
      <c r="F31" s="89" t="s">
        <v>38</v>
      </c>
      <c r="G31" s="107">
        <f>+G32</f>
        <v>452878.1</v>
      </c>
      <c r="H31" s="122" t="e">
        <f>+H32</f>
        <v>#REF!</v>
      </c>
    </row>
    <row r="32" spans="1:8" s="15" customFormat="1" ht="37.5" customHeight="1">
      <c r="A32" s="205"/>
      <c r="B32" s="205"/>
      <c r="C32" s="205"/>
      <c r="D32" s="205"/>
      <c r="E32" s="205">
        <v>21034</v>
      </c>
      <c r="F32" s="90" t="s">
        <v>100</v>
      </c>
      <c r="G32" s="107">
        <v>452878.1</v>
      </c>
      <c r="H32" s="122" t="e">
        <f>+#REF!</f>
        <v>#REF!</v>
      </c>
    </row>
    <row r="33" spans="1:8" s="139" customFormat="1" ht="17.25">
      <c r="A33" s="196" t="s">
        <v>86</v>
      </c>
      <c r="B33" s="197"/>
      <c r="C33" s="197"/>
      <c r="D33" s="197"/>
      <c r="E33" s="197"/>
      <c r="F33" s="200" t="s">
        <v>88</v>
      </c>
      <c r="G33" s="211">
        <f>G34</f>
        <v>242208.7</v>
      </c>
      <c r="H33" s="199" t="e">
        <f>H34</f>
        <v>#REF!</v>
      </c>
    </row>
    <row r="34" spans="1:8" s="139" customFormat="1" ht="21.75" customHeight="1">
      <c r="A34" s="197"/>
      <c r="B34" s="196" t="s">
        <v>80</v>
      </c>
      <c r="C34" s="197"/>
      <c r="D34" s="197"/>
      <c r="E34" s="197"/>
      <c r="F34" s="200" t="s">
        <v>89</v>
      </c>
      <c r="G34" s="211">
        <f>G35</f>
        <v>242208.7</v>
      </c>
      <c r="H34" s="199" t="e">
        <f>H35</f>
        <v>#REF!</v>
      </c>
    </row>
    <row r="35" spans="1:8" s="139" customFormat="1" ht="34.5">
      <c r="A35" s="197"/>
      <c r="B35" s="197"/>
      <c r="C35" s="196" t="s">
        <v>87</v>
      </c>
      <c r="D35" s="197"/>
      <c r="E35" s="197"/>
      <c r="F35" s="200" t="s">
        <v>89</v>
      </c>
      <c r="G35" s="211">
        <f>G36</f>
        <v>242208.7</v>
      </c>
      <c r="H35" s="199" t="e">
        <f>#REF!</f>
        <v>#REF!</v>
      </c>
    </row>
    <row r="36" spans="1:8" s="15" customFormat="1" ht="17.25">
      <c r="A36" s="205"/>
      <c r="B36" s="205"/>
      <c r="C36" s="205"/>
      <c r="D36" s="205">
        <v>1157</v>
      </c>
      <c r="E36" s="206"/>
      <c r="F36" s="89" t="s">
        <v>38</v>
      </c>
      <c r="G36" s="107">
        <f>+G37</f>
        <v>242208.7</v>
      </c>
      <c r="H36" s="122" t="e">
        <f>+H37</f>
        <v>#REF!</v>
      </c>
    </row>
    <row r="37" spans="1:8" s="15" customFormat="1" ht="37.5" customHeight="1">
      <c r="A37" s="205"/>
      <c r="B37" s="205"/>
      <c r="C37" s="205"/>
      <c r="D37" s="205"/>
      <c r="E37" s="205">
        <v>21035</v>
      </c>
      <c r="F37" s="17" t="s">
        <v>229</v>
      </c>
      <c r="G37" s="107">
        <v>242208.7</v>
      </c>
      <c r="H37" s="122" t="e">
        <f>+#REF!</f>
        <v>#REF!</v>
      </c>
    </row>
    <row r="38" spans="1:8" s="139" customFormat="1" ht="17.25">
      <c r="A38" s="196" t="s">
        <v>95</v>
      </c>
      <c r="B38" s="197"/>
      <c r="C38" s="197"/>
      <c r="D38" s="197"/>
      <c r="E38" s="197"/>
      <c r="F38" s="200" t="s">
        <v>96</v>
      </c>
      <c r="G38" s="211">
        <f>G39</f>
        <v>1563036.2</v>
      </c>
      <c r="H38" s="199" t="e">
        <f>H39</f>
        <v>#REF!</v>
      </c>
    </row>
    <row r="39" spans="1:8" s="139" customFormat="1" ht="21.75" customHeight="1">
      <c r="A39" s="197"/>
      <c r="B39" s="196" t="s">
        <v>78</v>
      </c>
      <c r="C39" s="197"/>
      <c r="D39" s="197"/>
      <c r="E39" s="197"/>
      <c r="F39" s="200" t="s">
        <v>97</v>
      </c>
      <c r="G39" s="211">
        <f>G40</f>
        <v>1563036.2</v>
      </c>
      <c r="H39" s="199" t="e">
        <f>H40</f>
        <v>#REF!</v>
      </c>
    </row>
    <row r="40" spans="1:8" s="139" customFormat="1" ht="17.25">
      <c r="A40" s="197"/>
      <c r="B40" s="197"/>
      <c r="C40" s="196" t="s">
        <v>78</v>
      </c>
      <c r="D40" s="197"/>
      <c r="E40" s="197"/>
      <c r="F40" s="200" t="s">
        <v>97</v>
      </c>
      <c r="G40" s="211">
        <f>G41</f>
        <v>1563036.2</v>
      </c>
      <c r="H40" s="199" t="e">
        <f>#REF!</f>
        <v>#REF!</v>
      </c>
    </row>
    <row r="41" spans="1:8" s="15" customFormat="1" ht="17.25">
      <c r="A41" s="205"/>
      <c r="B41" s="205"/>
      <c r="C41" s="205"/>
      <c r="D41" s="205" t="s">
        <v>37</v>
      </c>
      <c r="E41" s="206"/>
      <c r="F41" s="89" t="s">
        <v>38</v>
      </c>
      <c r="G41" s="107">
        <f>+G42</f>
        <v>1563036.2</v>
      </c>
      <c r="H41" s="122" t="e">
        <f>+H42</f>
        <v>#REF!</v>
      </c>
    </row>
    <row r="42" spans="1:8" s="15" customFormat="1" ht="65.25" customHeight="1">
      <c r="A42" s="205"/>
      <c r="B42" s="205"/>
      <c r="C42" s="205"/>
      <c r="D42" s="205"/>
      <c r="E42" s="205">
        <v>21036</v>
      </c>
      <c r="F42" s="125" t="s">
        <v>101</v>
      </c>
      <c r="G42" s="107">
        <v>1563036.2</v>
      </c>
      <c r="H42" s="122" t="e">
        <f>+#REF!</f>
        <v>#REF!</v>
      </c>
    </row>
    <row r="43" spans="1:8" s="15" customFormat="1" ht="17.25" hidden="1">
      <c r="A43" s="207" t="s">
        <v>95</v>
      </c>
      <c r="B43" s="205"/>
      <c r="C43" s="205"/>
      <c r="D43" s="205"/>
      <c r="E43" s="205"/>
      <c r="F43" s="200" t="s">
        <v>96</v>
      </c>
      <c r="G43" s="107" t="e">
        <f>#REF!</f>
        <v>#REF!</v>
      </c>
      <c r="H43" s="122" t="e">
        <f>#REF!</f>
        <v>#REF!</v>
      </c>
    </row>
    <row r="44" spans="1:8" s="15" customFormat="1" ht="21" customHeight="1">
      <c r="A44" s="205"/>
      <c r="B44" s="205"/>
      <c r="C44" s="205"/>
      <c r="D44" s="205"/>
      <c r="E44" s="205"/>
      <c r="F44" s="125" t="s">
        <v>3</v>
      </c>
      <c r="G44" s="107"/>
      <c r="H44" s="122"/>
    </row>
    <row r="45" spans="1:8" s="139" customFormat="1" ht="17.25">
      <c r="A45" s="196" t="s">
        <v>94</v>
      </c>
      <c r="B45" s="197"/>
      <c r="C45" s="197"/>
      <c r="D45" s="197"/>
      <c r="E45" s="197"/>
      <c r="F45" s="200" t="s">
        <v>93</v>
      </c>
      <c r="G45" s="211">
        <f>G46</f>
        <v>831902.2</v>
      </c>
      <c r="H45" s="199" t="e">
        <f>H46</f>
        <v>#REF!</v>
      </c>
    </row>
    <row r="46" spans="1:8" s="139" customFormat="1" ht="38.25" customHeight="1">
      <c r="A46" s="197"/>
      <c r="B46" s="196" t="s">
        <v>78</v>
      </c>
      <c r="C46" s="197"/>
      <c r="D46" s="197"/>
      <c r="E46" s="197"/>
      <c r="F46" s="140" t="s">
        <v>322</v>
      </c>
      <c r="G46" s="211">
        <f>G47</f>
        <v>831902.2</v>
      </c>
      <c r="H46" s="199" t="e">
        <f>H47</f>
        <v>#REF!</v>
      </c>
    </row>
    <row r="47" spans="1:8" s="139" customFormat="1" ht="27.75" customHeight="1">
      <c r="A47" s="197"/>
      <c r="B47" s="197"/>
      <c r="C47" s="196" t="s">
        <v>78</v>
      </c>
      <c r="D47" s="197"/>
      <c r="E47" s="197"/>
      <c r="F47" s="140" t="s">
        <v>323</v>
      </c>
      <c r="G47" s="211">
        <f>G48</f>
        <v>831902.2</v>
      </c>
      <c r="H47" s="199" t="e">
        <f>#REF!</f>
        <v>#REF!</v>
      </c>
    </row>
    <row r="48" spans="1:8" s="15" customFormat="1" ht="17.25">
      <c r="A48" s="205"/>
      <c r="B48" s="205"/>
      <c r="C48" s="205"/>
      <c r="D48" s="205" t="s">
        <v>37</v>
      </c>
      <c r="E48" s="206"/>
      <c r="F48" s="89" t="s">
        <v>275</v>
      </c>
      <c r="G48" s="107">
        <f>+G49</f>
        <v>831902.2</v>
      </c>
      <c r="H48" s="122">
        <f>+H49</f>
        <v>0</v>
      </c>
    </row>
    <row r="49" spans="1:8" s="15" customFormat="1" ht="51" customHeight="1">
      <c r="A49" s="205"/>
      <c r="B49" s="205"/>
      <c r="C49" s="205"/>
      <c r="D49" s="205"/>
      <c r="E49" s="205">
        <v>21037</v>
      </c>
      <c r="F49" s="125" t="s">
        <v>102</v>
      </c>
      <c r="G49" s="107">
        <v>831902.2</v>
      </c>
      <c r="H49" s="122">
        <f t="shared" ref="H49" si="5">+H52</f>
        <v>0</v>
      </c>
    </row>
    <row r="50" spans="1:8" s="128" customFormat="1"/>
    <row r="51" spans="1:8" s="128" customFormat="1"/>
    <row r="52" spans="1:8" s="128" customFormat="1"/>
    <row r="53" spans="1:8" s="128" customFormat="1"/>
    <row r="54" spans="1:8" s="128" customFormat="1">
      <c r="B54" s="361" t="s">
        <v>276</v>
      </c>
      <c r="C54" s="361"/>
      <c r="D54" s="361"/>
      <c r="E54" s="361"/>
    </row>
    <row r="55" spans="1:8" s="128" customFormat="1">
      <c r="B55" s="361"/>
      <c r="C55" s="361"/>
      <c r="D55" s="361"/>
      <c r="E55" s="361"/>
    </row>
    <row r="56" spans="1:8" s="128" customFormat="1" ht="16.5">
      <c r="B56" s="361"/>
      <c r="C56" s="361"/>
      <c r="D56" s="361"/>
      <c r="E56" s="361"/>
      <c r="G56" s="39" t="s">
        <v>277</v>
      </c>
    </row>
    <row r="57" spans="1:8" s="128" customFormat="1"/>
  </sheetData>
  <mergeCells count="9">
    <mergeCell ref="B54:E56"/>
    <mergeCell ref="C1:G1"/>
    <mergeCell ref="C2:G2"/>
    <mergeCell ref="C3:G3"/>
    <mergeCell ref="A5:G5"/>
    <mergeCell ref="A6:C6"/>
    <mergeCell ref="D6:E6"/>
    <mergeCell ref="F6:F7"/>
    <mergeCell ref="G6:G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19" zoomScaleNormal="100" zoomScaleSheetLayoutView="85" workbookViewId="0">
      <selection activeCell="A5" sqref="A5:F5"/>
    </sheetView>
  </sheetViews>
  <sheetFormatPr defaultColWidth="9.140625" defaultRowHeight="17.25"/>
  <cols>
    <col min="1" max="1" width="4" style="212" customWidth="1"/>
    <col min="2" max="2" width="38.42578125" style="212" customWidth="1"/>
    <col min="3" max="3" width="57.85546875" style="212" customWidth="1"/>
    <col min="4" max="4" width="17.140625" style="212" customWidth="1"/>
    <col min="5" max="5" width="18.5703125" style="212" customWidth="1"/>
    <col min="6" max="6" width="20.42578125" style="212" customWidth="1"/>
    <col min="7" max="16384" width="9.140625" style="212"/>
  </cols>
  <sheetData>
    <row r="1" spans="1:6">
      <c r="D1" s="213"/>
      <c r="E1" s="213"/>
      <c r="F1" s="213" t="s">
        <v>328</v>
      </c>
    </row>
    <row r="2" spans="1:6">
      <c r="D2" s="213"/>
      <c r="E2" s="315" t="s">
        <v>326</v>
      </c>
      <c r="F2" s="315"/>
    </row>
    <row r="3" spans="1:6">
      <c r="D3" s="315" t="s">
        <v>327</v>
      </c>
      <c r="E3" s="315"/>
      <c r="F3" s="315"/>
    </row>
    <row r="4" spans="1:6" ht="34.5" customHeight="1"/>
    <row r="5" spans="1:6" ht="39.75" customHeight="1">
      <c r="A5" s="377" t="s">
        <v>189</v>
      </c>
      <c r="B5" s="377"/>
      <c r="C5" s="377"/>
      <c r="D5" s="377"/>
      <c r="E5" s="377"/>
      <c r="F5" s="377"/>
    </row>
    <row r="6" spans="1:6" ht="12.75" customHeight="1">
      <c r="A6" s="378"/>
      <c r="B6" s="378"/>
      <c r="C6" s="378"/>
      <c r="F6" s="238" t="s">
        <v>109</v>
      </c>
    </row>
    <row r="7" spans="1:6">
      <c r="A7" s="134"/>
      <c r="B7" s="134"/>
      <c r="C7" s="134"/>
      <c r="F7" s="238" t="s">
        <v>186</v>
      </c>
    </row>
    <row r="8" spans="1:6" ht="20.25" customHeight="1">
      <c r="A8" s="134"/>
      <c r="B8" s="134"/>
      <c r="C8" s="134" t="s">
        <v>110</v>
      </c>
      <c r="F8" s="238"/>
    </row>
    <row r="9" spans="1:6" ht="12.75" customHeight="1">
      <c r="A9" s="134"/>
      <c r="B9" s="134"/>
      <c r="C9" s="134"/>
    </row>
    <row r="10" spans="1:6" ht="15" customHeight="1">
      <c r="A10" s="382" t="s">
        <v>111</v>
      </c>
      <c r="B10" s="382"/>
      <c r="C10" s="382"/>
    </row>
    <row r="12" spans="1:6">
      <c r="B12" s="214" t="s">
        <v>112</v>
      </c>
      <c r="C12" s="214" t="s">
        <v>113</v>
      </c>
    </row>
    <row r="13" spans="1:6" ht="29.25" customHeight="1">
      <c r="B13" s="184" t="s">
        <v>143</v>
      </c>
      <c r="C13" s="20" t="s">
        <v>38</v>
      </c>
    </row>
    <row r="14" spans="1:6">
      <c r="B14" s="212" t="s">
        <v>114</v>
      </c>
      <c r="C14" s="232"/>
    </row>
    <row r="15" spans="1:6" ht="39" customHeight="1">
      <c r="B15" s="2" t="s">
        <v>115</v>
      </c>
      <c r="C15" s="233">
        <v>1157</v>
      </c>
      <c r="D15" s="379" t="s">
        <v>73</v>
      </c>
      <c r="E15" s="380"/>
      <c r="F15" s="381"/>
    </row>
    <row r="16" spans="1:6" ht="36.75" customHeight="1">
      <c r="B16" s="2" t="s">
        <v>116</v>
      </c>
      <c r="C16" s="234">
        <v>21031</v>
      </c>
      <c r="D16" s="170" t="str">
        <f>'2'!G9</f>
        <v>Առաջին կիսամյակ</v>
      </c>
      <c r="E16" s="170" t="s">
        <v>75</v>
      </c>
      <c r="F16" s="170" t="s">
        <v>2</v>
      </c>
    </row>
    <row r="17" spans="2:6" ht="40.5" customHeight="1">
      <c r="B17" s="2" t="s">
        <v>117</v>
      </c>
      <c r="C17" s="12" t="s">
        <v>98</v>
      </c>
      <c r="D17" s="216"/>
      <c r="E17" s="216"/>
      <c r="F17" s="216"/>
    </row>
    <row r="18" spans="2:6" ht="44.25" customHeight="1">
      <c r="B18" s="2" t="s">
        <v>118</v>
      </c>
      <c r="C18" s="235" t="s">
        <v>177</v>
      </c>
      <c r="D18" s="217"/>
      <c r="E18" s="217"/>
      <c r="F18" s="217"/>
    </row>
    <row r="19" spans="2:6" ht="58.5" customHeight="1">
      <c r="B19" s="2" t="s">
        <v>119</v>
      </c>
      <c r="C19" s="182" t="s">
        <v>28</v>
      </c>
      <c r="D19" s="217"/>
      <c r="E19" s="217"/>
      <c r="F19" s="217"/>
    </row>
    <row r="20" spans="2:6" s="220" customFormat="1" ht="37.5" customHeight="1">
      <c r="B20" s="2" t="s">
        <v>120</v>
      </c>
      <c r="C20" s="236" t="s">
        <v>121</v>
      </c>
      <c r="D20" s="219"/>
      <c r="E20" s="219"/>
      <c r="F20" s="219"/>
    </row>
    <row r="21" spans="2:6">
      <c r="B21" s="373" t="s">
        <v>122</v>
      </c>
      <c r="C21" s="373"/>
      <c r="D21" s="217"/>
      <c r="E21" s="217"/>
      <c r="F21" s="217"/>
    </row>
    <row r="22" spans="2:6">
      <c r="B22" s="365" t="s">
        <v>129</v>
      </c>
      <c r="C22" s="366"/>
      <c r="D22" s="217">
        <v>10.6</v>
      </c>
      <c r="E22" s="217">
        <v>10.6</v>
      </c>
      <c r="F22" s="217">
        <v>10.6</v>
      </c>
    </row>
    <row r="23" spans="2:6" hidden="1">
      <c r="B23" s="221"/>
      <c r="C23" s="222"/>
      <c r="D23" s="223"/>
      <c r="E23" s="223"/>
      <c r="F23" s="223"/>
    </row>
    <row r="24" spans="2:6" hidden="1">
      <c r="B24" s="221"/>
      <c r="C24" s="222"/>
      <c r="D24" s="223"/>
      <c r="E24" s="223"/>
      <c r="F24" s="223"/>
    </row>
    <row r="25" spans="2:6" hidden="1">
      <c r="B25" s="221"/>
      <c r="C25" s="222"/>
      <c r="D25" s="223"/>
      <c r="E25" s="223"/>
      <c r="F25" s="223"/>
    </row>
    <row r="26" spans="2:6" hidden="1">
      <c r="B26" s="221"/>
      <c r="C26" s="222"/>
      <c r="D26" s="223"/>
      <c r="E26" s="223"/>
      <c r="F26" s="223"/>
    </row>
    <row r="27" spans="2:6" ht="13.5" customHeight="1">
      <c r="B27" s="367" t="s">
        <v>130</v>
      </c>
      <c r="C27" s="368"/>
      <c r="D27" s="110">
        <v>104592.7</v>
      </c>
      <c r="E27" s="110">
        <v>261481.7</v>
      </c>
      <c r="F27" s="107">
        <v>522963.4</v>
      </c>
    </row>
    <row r="29" spans="2:6">
      <c r="B29" s="214" t="s">
        <v>112</v>
      </c>
      <c r="C29" s="214" t="s">
        <v>113</v>
      </c>
    </row>
    <row r="30" spans="2:6" ht="34.5">
      <c r="B30" s="184" t="s">
        <v>143</v>
      </c>
      <c r="C30" s="17" t="s">
        <v>38</v>
      </c>
    </row>
    <row r="31" spans="2:6">
      <c r="B31" s="212" t="s">
        <v>114</v>
      </c>
    </row>
    <row r="32" spans="2:6" ht="37.5" customHeight="1">
      <c r="B32" s="2" t="s">
        <v>115</v>
      </c>
      <c r="C32" s="215">
        <v>1157</v>
      </c>
      <c r="D32" s="374" t="str">
        <f>D15</f>
        <v>Ցուցանիշների փոփոխությունը (ավելացումները նշված են դրական նշանով)</v>
      </c>
      <c r="E32" s="375"/>
      <c r="F32" s="376"/>
    </row>
    <row r="33" spans="2:6" ht="37.5" customHeight="1">
      <c r="B33" s="2" t="s">
        <v>116</v>
      </c>
      <c r="C33" s="35">
        <v>21032</v>
      </c>
      <c r="D33" s="170" t="str">
        <f>D16</f>
        <v>Առաջին կիսամյակ</v>
      </c>
      <c r="E33" s="170" t="s">
        <v>75</v>
      </c>
      <c r="F33" s="170" t="s">
        <v>2</v>
      </c>
    </row>
    <row r="34" spans="2:6" ht="42.75" customHeight="1">
      <c r="B34" s="2" t="s">
        <v>117</v>
      </c>
      <c r="C34" s="30" t="s">
        <v>228</v>
      </c>
      <c r="D34" s="216"/>
      <c r="E34" s="216"/>
      <c r="F34" s="216"/>
    </row>
    <row r="35" spans="2:6" ht="91.5" customHeight="1">
      <c r="B35" s="2" t="s">
        <v>118</v>
      </c>
      <c r="C35" s="95" t="s">
        <v>263</v>
      </c>
      <c r="D35" s="217"/>
      <c r="E35" s="217"/>
      <c r="F35" s="217"/>
    </row>
    <row r="36" spans="2:6" ht="52.5" customHeight="1">
      <c r="B36" s="2" t="s">
        <v>119</v>
      </c>
      <c r="C36" s="182" t="s">
        <v>28</v>
      </c>
      <c r="D36" s="217"/>
      <c r="E36" s="217"/>
      <c r="F36" s="217"/>
    </row>
    <row r="37" spans="2:6" s="220" customFormat="1" ht="34.5">
      <c r="B37" s="2" t="s">
        <v>120</v>
      </c>
      <c r="C37" s="218" t="s">
        <v>121</v>
      </c>
      <c r="D37" s="219"/>
      <c r="E37" s="219"/>
      <c r="F37" s="219"/>
    </row>
    <row r="38" spans="2:6">
      <c r="B38" s="373" t="s">
        <v>122</v>
      </c>
      <c r="C38" s="373"/>
      <c r="D38" s="217"/>
      <c r="E38" s="217"/>
      <c r="F38" s="217"/>
    </row>
    <row r="39" spans="2:6">
      <c r="B39" s="369" t="s">
        <v>279</v>
      </c>
      <c r="C39" s="366"/>
      <c r="D39" s="224">
        <v>1.4</v>
      </c>
      <c r="E39" s="224">
        <v>1.4</v>
      </c>
      <c r="F39" s="224">
        <v>1.4</v>
      </c>
    </row>
    <row r="40" spans="2:6">
      <c r="B40" s="365" t="s">
        <v>128</v>
      </c>
      <c r="C40" s="366"/>
      <c r="D40" s="217">
        <v>5</v>
      </c>
      <c r="E40" s="217">
        <v>5</v>
      </c>
      <c r="F40" s="217">
        <v>5</v>
      </c>
    </row>
    <row r="41" spans="2:6" hidden="1">
      <c r="B41" s="221"/>
      <c r="C41" s="222"/>
      <c r="D41" s="223"/>
      <c r="E41" s="223"/>
      <c r="F41" s="223"/>
    </row>
    <row r="42" spans="2:6" hidden="1">
      <c r="B42" s="221"/>
      <c r="C42" s="222"/>
      <c r="D42" s="223"/>
      <c r="E42" s="223"/>
      <c r="F42" s="223"/>
    </row>
    <row r="43" spans="2:6" hidden="1">
      <c r="B43" s="221"/>
      <c r="C43" s="222"/>
      <c r="D43" s="223"/>
      <c r="E43" s="223"/>
      <c r="F43" s="223"/>
    </row>
    <row r="44" spans="2:6" hidden="1">
      <c r="B44" s="221"/>
      <c r="C44" s="222"/>
      <c r="D44" s="223"/>
      <c r="E44" s="223"/>
      <c r="F44" s="223"/>
    </row>
    <row r="45" spans="2:6" ht="13.5" customHeight="1">
      <c r="B45" s="367" t="s">
        <v>130</v>
      </c>
      <c r="C45" s="368"/>
      <c r="D45" s="109">
        <v>535755.80000000005</v>
      </c>
      <c r="E45" s="109">
        <v>828308.4</v>
      </c>
      <c r="F45" s="48">
        <v>1651196</v>
      </c>
    </row>
    <row r="47" spans="2:6" ht="13.5" customHeight="1">
      <c r="B47" s="225"/>
      <c r="C47" s="225"/>
      <c r="D47" s="226"/>
      <c r="E47" s="226"/>
      <c r="F47" s="226"/>
    </row>
    <row r="48" spans="2:6">
      <c r="B48" s="214" t="s">
        <v>112</v>
      </c>
      <c r="C48" s="214" t="s">
        <v>113</v>
      </c>
    </row>
    <row r="49" spans="2:6" ht="34.5">
      <c r="B49" s="184" t="s">
        <v>143</v>
      </c>
      <c r="C49" s="20" t="s">
        <v>38</v>
      </c>
    </row>
    <row r="50" spans="2:6">
      <c r="B50" s="212" t="s">
        <v>114</v>
      </c>
      <c r="C50" s="232"/>
    </row>
    <row r="51" spans="2:6" ht="38.25" customHeight="1">
      <c r="B51" s="2" t="s">
        <v>115</v>
      </c>
      <c r="C51" s="233">
        <v>1157</v>
      </c>
      <c r="D51" s="370" t="str">
        <f>D32</f>
        <v>Ցուցանիշների փոփոխությունը (ավելացումները նշված են դրական նշանով)</v>
      </c>
      <c r="E51" s="371"/>
      <c r="F51" s="372"/>
    </row>
    <row r="52" spans="2:6" ht="33.75" customHeight="1">
      <c r="B52" s="2" t="s">
        <v>116</v>
      </c>
      <c r="C52" s="234">
        <v>21033</v>
      </c>
      <c r="D52" s="170" t="str">
        <f>D33</f>
        <v>Առաջին կիսամյակ</v>
      </c>
      <c r="E52" s="170" t="s">
        <v>75</v>
      </c>
      <c r="F52" s="170" t="s">
        <v>2</v>
      </c>
    </row>
    <row r="53" spans="2:6" ht="54.75" customHeight="1">
      <c r="B53" s="2" t="s">
        <v>117</v>
      </c>
      <c r="C53" s="12" t="s">
        <v>99</v>
      </c>
      <c r="D53" s="216"/>
      <c r="E53" s="216"/>
      <c r="F53" s="216"/>
    </row>
    <row r="54" spans="2:6" ht="52.5" customHeight="1">
      <c r="B54" s="2" t="s">
        <v>118</v>
      </c>
      <c r="C54" s="235" t="s">
        <v>181</v>
      </c>
      <c r="D54" s="217"/>
      <c r="E54" s="217"/>
      <c r="F54" s="217"/>
    </row>
    <row r="55" spans="2:6" ht="55.5" customHeight="1">
      <c r="B55" s="2" t="s">
        <v>119</v>
      </c>
      <c r="C55" s="182" t="s">
        <v>28</v>
      </c>
      <c r="D55" s="217"/>
      <c r="E55" s="217"/>
      <c r="F55" s="217"/>
    </row>
    <row r="56" spans="2:6" s="220" customFormat="1" ht="36.75" customHeight="1">
      <c r="B56" s="2" t="s">
        <v>120</v>
      </c>
      <c r="C56" s="236" t="s">
        <v>121</v>
      </c>
      <c r="D56" s="219"/>
      <c r="E56" s="219"/>
      <c r="F56" s="219"/>
    </row>
    <row r="57" spans="2:6">
      <c r="B57" s="373" t="s">
        <v>122</v>
      </c>
      <c r="C57" s="373"/>
      <c r="D57" s="217"/>
      <c r="E57" s="217"/>
      <c r="F57" s="217"/>
    </row>
    <row r="58" spans="2:6" ht="22.5" customHeight="1">
      <c r="B58" s="365" t="s">
        <v>127</v>
      </c>
      <c r="C58" s="366"/>
      <c r="D58" s="174">
        <v>473</v>
      </c>
      <c r="E58" s="174">
        <v>473</v>
      </c>
      <c r="F58" s="174">
        <v>473</v>
      </c>
    </row>
    <row r="59" spans="2:6" ht="27.75" customHeight="1">
      <c r="B59" s="367" t="s">
        <v>130</v>
      </c>
      <c r="C59" s="368"/>
      <c r="D59" s="110">
        <v>500000</v>
      </c>
      <c r="E59" s="110">
        <v>1000000</v>
      </c>
      <c r="F59" s="107">
        <v>4729840</v>
      </c>
    </row>
    <row r="60" spans="2:6" ht="13.5" customHeight="1">
      <c r="B60" s="225"/>
      <c r="C60" s="225"/>
      <c r="D60" s="226"/>
      <c r="E60" s="226"/>
      <c r="F60" s="226"/>
    </row>
    <row r="61" spans="2:6">
      <c r="B61" s="214" t="s">
        <v>112</v>
      </c>
      <c r="C61" s="214" t="s">
        <v>113</v>
      </c>
    </row>
    <row r="62" spans="2:6" ht="34.5">
      <c r="B62" s="184" t="s">
        <v>143</v>
      </c>
      <c r="C62" s="20" t="s">
        <v>38</v>
      </c>
    </row>
    <row r="63" spans="2:6" ht="23.25" customHeight="1">
      <c r="B63" s="212" t="s">
        <v>114</v>
      </c>
      <c r="C63" s="232"/>
    </row>
    <row r="64" spans="2:6" ht="42" customHeight="1">
      <c r="B64" s="2" t="s">
        <v>115</v>
      </c>
      <c r="C64" s="233">
        <v>1157</v>
      </c>
      <c r="D64" s="374" t="str">
        <f>D51</f>
        <v>Ցուցանիշների փոփոխությունը (ավելացումները նշված են դրական նշանով)</v>
      </c>
      <c r="E64" s="375"/>
      <c r="F64" s="376"/>
    </row>
    <row r="65" spans="2:6" ht="33.75" customHeight="1">
      <c r="B65" s="2" t="s">
        <v>116</v>
      </c>
      <c r="C65" s="234">
        <v>21034</v>
      </c>
      <c r="D65" s="170" t="str">
        <f>D52</f>
        <v>Առաջին կիսամյակ</v>
      </c>
      <c r="E65" s="170" t="s">
        <v>75</v>
      </c>
      <c r="F65" s="170" t="s">
        <v>2</v>
      </c>
    </row>
    <row r="66" spans="2:6" ht="57" customHeight="1">
      <c r="B66" s="2" t="s">
        <v>117</v>
      </c>
      <c r="C66" s="12" t="s">
        <v>100</v>
      </c>
      <c r="D66" s="216"/>
      <c r="E66" s="216"/>
      <c r="F66" s="216"/>
    </row>
    <row r="67" spans="2:6" ht="45.75" customHeight="1">
      <c r="B67" s="2" t="s">
        <v>118</v>
      </c>
      <c r="C67" s="235" t="s">
        <v>178</v>
      </c>
      <c r="D67" s="217"/>
      <c r="E67" s="217"/>
      <c r="F67" s="217"/>
    </row>
    <row r="68" spans="2:6" ht="59.25" customHeight="1">
      <c r="B68" s="2" t="s">
        <v>119</v>
      </c>
      <c r="C68" s="182" t="s">
        <v>28</v>
      </c>
      <c r="D68" s="217"/>
      <c r="E68" s="217"/>
      <c r="F68" s="217"/>
    </row>
    <row r="69" spans="2:6" s="220" customFormat="1" ht="34.5">
      <c r="B69" s="2" t="s">
        <v>120</v>
      </c>
      <c r="C69" s="236" t="s">
        <v>121</v>
      </c>
      <c r="D69" s="219"/>
      <c r="E69" s="219"/>
      <c r="F69" s="219"/>
    </row>
    <row r="70" spans="2:6">
      <c r="B70" s="373" t="s">
        <v>122</v>
      </c>
      <c r="C70" s="373"/>
      <c r="D70" s="217"/>
      <c r="E70" s="217"/>
      <c r="F70" s="217"/>
    </row>
    <row r="71" spans="2:6" ht="21.75" customHeight="1">
      <c r="B71" s="365" t="s">
        <v>126</v>
      </c>
      <c r="C71" s="366"/>
      <c r="D71" s="227">
        <v>5367</v>
      </c>
      <c r="E71" s="227">
        <v>5367</v>
      </c>
      <c r="F71" s="227">
        <v>5367</v>
      </c>
    </row>
    <row r="72" spans="2:6" ht="17.25" customHeight="1">
      <c r="B72" s="367" t="s">
        <v>130</v>
      </c>
      <c r="C72" s="368"/>
      <c r="D72" s="110">
        <v>126610.1</v>
      </c>
      <c r="E72" s="110">
        <v>202576.1</v>
      </c>
      <c r="F72" s="107">
        <v>452878.1</v>
      </c>
    </row>
    <row r="73" spans="2:6" ht="13.5" customHeight="1">
      <c r="B73" s="225"/>
      <c r="C73" s="225"/>
      <c r="D73" s="226"/>
      <c r="E73" s="226"/>
      <c r="F73" s="226"/>
    </row>
    <row r="74" spans="2:6" ht="13.5" customHeight="1">
      <c r="B74" s="225"/>
      <c r="C74" s="225"/>
      <c r="D74" s="226"/>
      <c r="E74" s="226"/>
      <c r="F74" s="226"/>
    </row>
    <row r="75" spans="2:6">
      <c r="B75" s="214" t="s">
        <v>112</v>
      </c>
      <c r="C75" s="214" t="s">
        <v>113</v>
      </c>
    </row>
    <row r="76" spans="2:6" ht="34.5">
      <c r="B76" s="184" t="s">
        <v>143</v>
      </c>
      <c r="C76" s="20" t="s">
        <v>38</v>
      </c>
    </row>
    <row r="77" spans="2:6">
      <c r="B77" s="212" t="s">
        <v>114</v>
      </c>
      <c r="C77" s="232"/>
    </row>
    <row r="78" spans="2:6" ht="39.75" customHeight="1">
      <c r="B78" s="2" t="s">
        <v>115</v>
      </c>
      <c r="C78" s="233">
        <v>1157</v>
      </c>
      <c r="D78" s="370" t="str">
        <f>D64</f>
        <v>Ցուցանիշների փոփոխությունը (ավելացումները նշված են դրական նշանով)</v>
      </c>
      <c r="E78" s="371"/>
      <c r="F78" s="372"/>
    </row>
    <row r="79" spans="2:6" ht="33.75" customHeight="1">
      <c r="B79" s="2" t="s">
        <v>116</v>
      </c>
      <c r="C79" s="234">
        <v>21035</v>
      </c>
      <c r="D79" s="170" t="str">
        <f>D65</f>
        <v>Առաջին կիսամյակ</v>
      </c>
      <c r="E79" s="170" t="s">
        <v>75</v>
      </c>
      <c r="F79" s="170" t="s">
        <v>2</v>
      </c>
    </row>
    <row r="80" spans="2:6" ht="38.25" customHeight="1">
      <c r="B80" s="2" t="s">
        <v>117</v>
      </c>
      <c r="C80" s="20" t="s">
        <v>229</v>
      </c>
      <c r="D80" s="216"/>
      <c r="E80" s="216"/>
      <c r="F80" s="216"/>
    </row>
    <row r="81" spans="2:6" ht="54" customHeight="1">
      <c r="B81" s="2" t="s">
        <v>118</v>
      </c>
      <c r="C81" s="158" t="s">
        <v>233</v>
      </c>
      <c r="D81" s="217"/>
      <c r="E81" s="217"/>
      <c r="F81" s="217"/>
    </row>
    <row r="82" spans="2:6" ht="38.25" customHeight="1">
      <c r="B82" s="2" t="s">
        <v>119</v>
      </c>
      <c r="C82" s="182" t="s">
        <v>28</v>
      </c>
      <c r="D82" s="217"/>
      <c r="E82" s="217"/>
      <c r="F82" s="217"/>
    </row>
    <row r="83" spans="2:6" s="220" customFormat="1" ht="36.75" customHeight="1">
      <c r="B83" s="2" t="s">
        <v>120</v>
      </c>
      <c r="C83" s="236" t="s">
        <v>121</v>
      </c>
      <c r="D83" s="219"/>
      <c r="E83" s="219"/>
      <c r="F83" s="219"/>
    </row>
    <row r="84" spans="2:6">
      <c r="B84" s="373" t="s">
        <v>122</v>
      </c>
      <c r="C84" s="373"/>
      <c r="D84" s="217"/>
      <c r="E84" s="217"/>
      <c r="F84" s="217"/>
    </row>
    <row r="85" spans="2:6" ht="24" customHeight="1">
      <c r="B85" s="365" t="s">
        <v>124</v>
      </c>
      <c r="C85" s="366"/>
      <c r="D85" s="217">
        <v>2</v>
      </c>
      <c r="E85" s="217">
        <v>2</v>
      </c>
      <c r="F85" s="217">
        <v>2</v>
      </c>
    </row>
    <row r="86" spans="2:6" hidden="1">
      <c r="B86" s="221"/>
      <c r="C86" s="222"/>
      <c r="D86" s="223"/>
      <c r="E86" s="223"/>
      <c r="F86" s="223"/>
    </row>
    <row r="87" spans="2:6" hidden="1">
      <c r="B87" s="221"/>
      <c r="C87" s="222"/>
      <c r="D87" s="223"/>
      <c r="E87" s="223"/>
      <c r="F87" s="223"/>
    </row>
    <row r="88" spans="2:6" hidden="1">
      <c r="B88" s="221"/>
      <c r="C88" s="222"/>
      <c r="D88" s="223"/>
      <c r="E88" s="223"/>
      <c r="F88" s="223"/>
    </row>
    <row r="89" spans="2:6" hidden="1">
      <c r="B89" s="221"/>
      <c r="C89" s="222"/>
      <c r="D89" s="223"/>
      <c r="E89" s="223"/>
      <c r="F89" s="223"/>
    </row>
    <row r="90" spans="2:6" ht="22.5" customHeight="1">
      <c r="B90" s="367" t="s">
        <v>130</v>
      </c>
      <c r="C90" s="368"/>
      <c r="D90" s="109">
        <v>60552.2</v>
      </c>
      <c r="E90" s="109">
        <v>121104.4</v>
      </c>
      <c r="F90" s="48">
        <v>242208.7</v>
      </c>
    </row>
    <row r="91" spans="2:6" ht="13.5" customHeight="1">
      <c r="B91" s="225"/>
      <c r="C91" s="225"/>
      <c r="D91" s="226"/>
      <c r="E91" s="226"/>
      <c r="F91" s="226"/>
    </row>
    <row r="92" spans="2:6" ht="13.5" customHeight="1">
      <c r="B92" s="225"/>
      <c r="C92" s="225"/>
      <c r="D92" s="226"/>
      <c r="E92" s="226"/>
      <c r="F92" s="226"/>
    </row>
    <row r="93" spans="2:6">
      <c r="B93" s="214" t="s">
        <v>112</v>
      </c>
      <c r="C93" s="214" t="s">
        <v>113</v>
      </c>
    </row>
    <row r="94" spans="2:6" ht="34.5">
      <c r="B94" s="184" t="s">
        <v>143</v>
      </c>
      <c r="C94" s="20" t="s">
        <v>38</v>
      </c>
    </row>
    <row r="95" spans="2:6" ht="23.25" customHeight="1">
      <c r="B95" s="212" t="s">
        <v>114</v>
      </c>
      <c r="C95" s="232"/>
    </row>
    <row r="96" spans="2:6" ht="36.75" customHeight="1">
      <c r="B96" s="2" t="s">
        <v>115</v>
      </c>
      <c r="C96" s="233">
        <v>1157</v>
      </c>
      <c r="D96" s="370" t="str">
        <f>D78</f>
        <v>Ցուցանիշների փոփոխությունը (ավելացումները նշված են դրական նշանով)</v>
      </c>
      <c r="E96" s="371"/>
      <c r="F96" s="372"/>
    </row>
    <row r="97" spans="2:6" ht="33.75" customHeight="1">
      <c r="B97" s="2" t="s">
        <v>116</v>
      </c>
      <c r="C97" s="234">
        <v>21036</v>
      </c>
      <c r="D97" s="170" t="str">
        <f>D79</f>
        <v>Առաջին կիսամյակ</v>
      </c>
      <c r="E97" s="170" t="s">
        <v>75</v>
      </c>
      <c r="F97" s="170" t="s">
        <v>2</v>
      </c>
    </row>
    <row r="98" spans="2:6" ht="60" customHeight="1">
      <c r="B98" s="2" t="s">
        <v>117</v>
      </c>
      <c r="C98" s="237" t="s">
        <v>101</v>
      </c>
      <c r="D98" s="170"/>
      <c r="E98" s="170"/>
      <c r="F98" s="170"/>
    </row>
    <row r="99" spans="2:6" ht="54" customHeight="1">
      <c r="B99" s="2" t="s">
        <v>118</v>
      </c>
      <c r="C99" s="178" t="s">
        <v>179</v>
      </c>
      <c r="D99" s="217"/>
      <c r="E99" s="217"/>
      <c r="F99" s="217"/>
    </row>
    <row r="100" spans="2:6" ht="39" customHeight="1">
      <c r="B100" s="2" t="s">
        <v>119</v>
      </c>
      <c r="C100" s="182" t="s">
        <v>28</v>
      </c>
      <c r="D100" s="217"/>
      <c r="E100" s="217"/>
      <c r="F100" s="217"/>
    </row>
    <row r="101" spans="2:6" s="220" customFormat="1" ht="34.5">
      <c r="B101" s="2" t="s">
        <v>120</v>
      </c>
      <c r="C101" s="236" t="s">
        <v>121</v>
      </c>
      <c r="D101" s="219"/>
      <c r="E101" s="219"/>
      <c r="F101" s="219"/>
    </row>
    <row r="102" spans="2:6" ht="24" customHeight="1">
      <c r="B102" s="373" t="s">
        <v>122</v>
      </c>
      <c r="C102" s="373"/>
      <c r="D102" s="217"/>
      <c r="E102" s="217"/>
      <c r="F102" s="217"/>
    </row>
    <row r="103" spans="2:6" ht="33.75" customHeight="1">
      <c r="B103" s="365" t="s">
        <v>125</v>
      </c>
      <c r="C103" s="366"/>
      <c r="D103" s="217">
        <v>1</v>
      </c>
      <c r="E103" s="217">
        <v>1</v>
      </c>
      <c r="F103" s="217">
        <v>1</v>
      </c>
    </row>
    <row r="104" spans="2:6" ht="22.5" customHeight="1">
      <c r="B104" s="369" t="s">
        <v>280</v>
      </c>
      <c r="C104" s="366"/>
      <c r="D104" s="224">
        <v>2</v>
      </c>
      <c r="E104" s="224">
        <v>2</v>
      </c>
      <c r="F104" s="224">
        <v>2</v>
      </c>
    </row>
    <row r="105" spans="2:6" ht="17.25" customHeight="1">
      <c r="B105" s="367" t="s">
        <v>130</v>
      </c>
      <c r="C105" s="368"/>
      <c r="D105" s="109">
        <v>140893.6</v>
      </c>
      <c r="E105" s="109">
        <v>281787.2</v>
      </c>
      <c r="F105" s="48">
        <v>1563036.2</v>
      </c>
    </row>
    <row r="106" spans="2:6" ht="13.5" customHeight="1">
      <c r="B106" s="225"/>
      <c r="C106" s="225"/>
      <c r="D106" s="226"/>
      <c r="E106" s="226"/>
      <c r="F106" s="226"/>
    </row>
    <row r="107" spans="2:6" ht="24" customHeight="1">
      <c r="B107" s="214" t="s">
        <v>112</v>
      </c>
      <c r="C107" s="214" t="s">
        <v>113</v>
      </c>
    </row>
    <row r="108" spans="2:6" ht="22.5" customHeight="1">
      <c r="B108" s="184" t="s">
        <v>143</v>
      </c>
      <c r="C108" s="20" t="s">
        <v>38</v>
      </c>
    </row>
    <row r="109" spans="2:6" ht="25.5" customHeight="1">
      <c r="B109" s="212" t="s">
        <v>114</v>
      </c>
      <c r="C109" s="232"/>
    </row>
    <row r="110" spans="2:6" ht="42" customHeight="1">
      <c r="B110" s="2" t="s">
        <v>115</v>
      </c>
      <c r="C110" s="233">
        <v>1157</v>
      </c>
      <c r="D110" s="370" t="str">
        <f>D96</f>
        <v>Ցուցանիշների փոփոխությունը (ավելացումները նշված են դրական նշանով)</v>
      </c>
      <c r="E110" s="371"/>
      <c r="F110" s="372"/>
    </row>
    <row r="111" spans="2:6" ht="33.75" customHeight="1">
      <c r="B111" s="2" t="s">
        <v>116</v>
      </c>
      <c r="C111" s="234">
        <v>21037</v>
      </c>
      <c r="D111" s="170" t="str">
        <f>D97</f>
        <v>Առաջին կիսամյակ</v>
      </c>
      <c r="E111" s="170" t="s">
        <v>75</v>
      </c>
      <c r="F111" s="170" t="s">
        <v>2</v>
      </c>
    </row>
    <row r="112" spans="2:6" ht="62.25" customHeight="1">
      <c r="B112" s="2" t="s">
        <v>117</v>
      </c>
      <c r="C112" s="237" t="s">
        <v>102</v>
      </c>
      <c r="D112" s="216"/>
      <c r="E112" s="216"/>
      <c r="F112" s="216"/>
    </row>
    <row r="113" spans="2:6" ht="72" customHeight="1">
      <c r="B113" s="2" t="s">
        <v>118</v>
      </c>
      <c r="C113" s="178" t="s">
        <v>180</v>
      </c>
      <c r="D113" s="217"/>
      <c r="E113" s="217"/>
      <c r="F113" s="217"/>
    </row>
    <row r="114" spans="2:6" ht="36.75" customHeight="1">
      <c r="B114" s="2" t="s">
        <v>119</v>
      </c>
      <c r="C114" s="182" t="s">
        <v>28</v>
      </c>
      <c r="D114" s="217"/>
      <c r="E114" s="217"/>
      <c r="F114" s="217"/>
    </row>
    <row r="115" spans="2:6" s="220" customFormat="1" ht="34.5">
      <c r="B115" s="2" t="s">
        <v>120</v>
      </c>
      <c r="C115" s="236" t="s">
        <v>121</v>
      </c>
      <c r="D115" s="219"/>
      <c r="E115" s="219"/>
      <c r="F115" s="219"/>
    </row>
    <row r="116" spans="2:6">
      <c r="B116" s="373" t="s">
        <v>122</v>
      </c>
      <c r="C116" s="373"/>
      <c r="D116" s="217"/>
      <c r="E116" s="217"/>
      <c r="F116" s="217"/>
    </row>
    <row r="117" spans="2:6" ht="39" customHeight="1">
      <c r="B117" s="365" t="s">
        <v>123</v>
      </c>
      <c r="C117" s="366"/>
      <c r="D117" s="217">
        <v>5</v>
      </c>
      <c r="E117" s="217">
        <v>5</v>
      </c>
      <c r="F117" s="217">
        <v>5</v>
      </c>
    </row>
    <row r="118" spans="2:6" ht="27" customHeight="1">
      <c r="B118" s="367" t="s">
        <v>130</v>
      </c>
      <c r="C118" s="368"/>
      <c r="D118" s="109">
        <v>190470.1</v>
      </c>
      <c r="E118" s="109">
        <v>304742.2</v>
      </c>
      <c r="F118" s="48">
        <v>831902.2</v>
      </c>
    </row>
    <row r="119" spans="2:6" ht="13.5" customHeight="1">
      <c r="B119" s="225"/>
      <c r="C119" s="225"/>
      <c r="D119" s="226"/>
      <c r="E119" s="226"/>
      <c r="F119" s="226"/>
    </row>
    <row r="120" spans="2:6">
      <c r="F120" s="238" t="s">
        <v>131</v>
      </c>
    </row>
    <row r="121" spans="2:6">
      <c r="F121" s="238" t="s">
        <v>187</v>
      </c>
    </row>
    <row r="122" spans="2:6" ht="21.75" customHeight="1">
      <c r="B122" s="385" t="s">
        <v>132</v>
      </c>
      <c r="C122" s="385"/>
      <c r="D122" s="385"/>
      <c r="E122" s="385"/>
      <c r="F122" s="385"/>
    </row>
    <row r="123" spans="2:6" ht="21.75" customHeight="1">
      <c r="B123" s="383" t="s">
        <v>335</v>
      </c>
      <c r="C123" s="383"/>
      <c r="D123" s="383"/>
      <c r="E123" s="383"/>
    </row>
    <row r="124" spans="2:6" ht="23.25" customHeight="1">
      <c r="B124" s="239" t="s">
        <v>6</v>
      </c>
      <c r="C124" s="239" t="s">
        <v>7</v>
      </c>
    </row>
    <row r="125" spans="2:6">
      <c r="B125" s="101" t="s">
        <v>133</v>
      </c>
      <c r="C125" s="229" t="s">
        <v>134</v>
      </c>
    </row>
    <row r="126" spans="2:6">
      <c r="B126" s="32" t="s">
        <v>8</v>
      </c>
      <c r="C126" s="241"/>
      <c r="D126" s="240"/>
      <c r="E126" s="240"/>
      <c r="F126" s="240"/>
    </row>
    <row r="127" spans="2:6" ht="46.5" customHeight="1">
      <c r="B127" s="101" t="s">
        <v>9</v>
      </c>
      <c r="C127" s="230" t="s">
        <v>133</v>
      </c>
      <c r="D127" s="374" t="s">
        <v>329</v>
      </c>
      <c r="E127" s="375"/>
      <c r="F127" s="376"/>
    </row>
    <row r="128" spans="2:6" ht="34.5">
      <c r="B128" s="231" t="s">
        <v>10</v>
      </c>
      <c r="C128" s="230" t="s">
        <v>135</v>
      </c>
      <c r="D128" s="170" t="str">
        <f>D111</f>
        <v>Առաջին կիսամյակ</v>
      </c>
      <c r="E128" s="310" t="s">
        <v>136</v>
      </c>
      <c r="F128" s="310" t="s">
        <v>137</v>
      </c>
    </row>
    <row r="129" spans="2:6">
      <c r="B129" s="92" t="s">
        <v>11</v>
      </c>
      <c r="C129" s="228" t="s">
        <v>134</v>
      </c>
      <c r="D129" s="224"/>
      <c r="E129" s="224"/>
      <c r="F129" s="224"/>
    </row>
    <row r="130" spans="2:6" ht="86.25">
      <c r="B130" s="92" t="s">
        <v>12</v>
      </c>
      <c r="C130" s="228" t="s">
        <v>138</v>
      </c>
      <c r="D130" s="224"/>
      <c r="E130" s="224"/>
      <c r="F130" s="224"/>
    </row>
    <row r="131" spans="2:6">
      <c r="B131" s="92" t="s">
        <v>13</v>
      </c>
      <c r="C131" s="228" t="s">
        <v>139</v>
      </c>
      <c r="D131" s="224"/>
      <c r="E131" s="224"/>
      <c r="F131" s="224"/>
    </row>
    <row r="132" spans="2:6" ht="34.5">
      <c r="B132" s="92" t="s">
        <v>188</v>
      </c>
      <c r="C132" s="228" t="s">
        <v>132</v>
      </c>
      <c r="D132" s="224"/>
      <c r="E132" s="224"/>
      <c r="F132" s="224"/>
    </row>
    <row r="133" spans="2:6">
      <c r="B133" s="386" t="s">
        <v>122</v>
      </c>
      <c r="C133" s="386"/>
      <c r="D133" s="224"/>
      <c r="E133" s="224"/>
      <c r="F133" s="224"/>
    </row>
    <row r="134" spans="2:6">
      <c r="B134" s="384" t="s">
        <v>14</v>
      </c>
      <c r="C134" s="384"/>
      <c r="D134" s="161">
        <v>-1658874.5</v>
      </c>
      <c r="E134" s="161">
        <v>-3000000</v>
      </c>
      <c r="F134" s="186">
        <v>-9994024.5999999996</v>
      </c>
    </row>
    <row r="138" spans="2:6" ht="20.25" customHeight="1">
      <c r="B138" s="311" t="s">
        <v>140</v>
      </c>
    </row>
    <row r="139" spans="2:6">
      <c r="B139" s="311" t="s">
        <v>141</v>
      </c>
    </row>
    <row r="140" spans="2:6">
      <c r="B140" s="311" t="s">
        <v>142</v>
      </c>
      <c r="C140" s="312" t="s">
        <v>175</v>
      </c>
      <c r="D140" s="312"/>
      <c r="E140" s="312"/>
    </row>
  </sheetData>
  <mergeCells count="40">
    <mergeCell ref="B123:E123"/>
    <mergeCell ref="B134:C134"/>
    <mergeCell ref="B85:C85"/>
    <mergeCell ref="B105:C105"/>
    <mergeCell ref="B102:C102"/>
    <mergeCell ref="B103:C103"/>
    <mergeCell ref="B90:C90"/>
    <mergeCell ref="B122:F122"/>
    <mergeCell ref="D127:F127"/>
    <mergeCell ref="B133:C133"/>
    <mergeCell ref="D96:F96"/>
    <mergeCell ref="B104:C104"/>
    <mergeCell ref="B118:C118"/>
    <mergeCell ref="B117:C117"/>
    <mergeCell ref="D64:F64"/>
    <mergeCell ref="B70:C70"/>
    <mergeCell ref="B58:C58"/>
    <mergeCell ref="E2:F2"/>
    <mergeCell ref="D3:F3"/>
    <mergeCell ref="D32:F32"/>
    <mergeCell ref="B38:C38"/>
    <mergeCell ref="A5:F5"/>
    <mergeCell ref="A6:C6"/>
    <mergeCell ref="B21:C21"/>
    <mergeCell ref="B22:C22"/>
    <mergeCell ref="B40:C40"/>
    <mergeCell ref="B57:C57"/>
    <mergeCell ref="D51:F51"/>
    <mergeCell ref="D15:F15"/>
    <mergeCell ref="A10:C10"/>
    <mergeCell ref="B72:C72"/>
    <mergeCell ref="D110:F110"/>
    <mergeCell ref="B116:C116"/>
    <mergeCell ref="D78:F78"/>
    <mergeCell ref="B84:C84"/>
    <mergeCell ref="B71:C71"/>
    <mergeCell ref="B59:C59"/>
    <mergeCell ref="B27:C27"/>
    <mergeCell ref="B45:C45"/>
    <mergeCell ref="B39:C39"/>
  </mergeCells>
  <pageMargins left="0.54" right="0.41" top="0.33" bottom="0.33" header="0.31496062992126" footer="0.31496062992126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workbookViewId="0">
      <selection activeCell="A6" sqref="A6:I6"/>
    </sheetView>
  </sheetViews>
  <sheetFormatPr defaultColWidth="8.7109375" defaultRowHeight="17.25"/>
  <cols>
    <col min="1" max="1" width="16.85546875" style="41" customWidth="1"/>
    <col min="2" max="2" width="16.140625" style="41" customWidth="1"/>
    <col min="3" max="3" width="12.42578125" style="41" customWidth="1"/>
    <col min="4" max="4" width="17.85546875" style="41" customWidth="1"/>
    <col min="5" max="6" width="12.42578125" style="41" customWidth="1"/>
    <col min="7" max="7" width="20" style="41" customWidth="1"/>
    <col min="8" max="8" width="12.140625" style="41" customWidth="1"/>
    <col min="9" max="9" width="18" style="41" customWidth="1"/>
    <col min="10" max="10" width="19.42578125" style="41" customWidth="1"/>
    <col min="11" max="11" width="13.85546875" style="41" bestFit="1" customWidth="1"/>
    <col min="12" max="13" width="11" style="41" bestFit="1" customWidth="1"/>
    <col min="14" max="16384" width="8.7109375" style="41"/>
  </cols>
  <sheetData>
    <row r="1" spans="1:11" s="3" customFormat="1">
      <c r="A1" s="46"/>
      <c r="B1" s="46"/>
      <c r="C1" s="46"/>
      <c r="D1" s="410" t="s">
        <v>71</v>
      </c>
      <c r="E1" s="410"/>
      <c r="F1" s="410"/>
      <c r="G1" s="410"/>
      <c r="H1" s="410"/>
      <c r="I1" s="410"/>
    </row>
    <row r="2" spans="1:11" s="4" customFormat="1" ht="17.25" customHeight="1">
      <c r="A2" s="353" t="s">
        <v>103</v>
      </c>
      <c r="B2" s="353"/>
      <c r="C2" s="353"/>
      <c r="D2" s="353"/>
      <c r="E2" s="353"/>
      <c r="F2" s="353"/>
      <c r="G2" s="353"/>
      <c r="H2" s="353"/>
      <c r="I2" s="353"/>
    </row>
    <row r="3" spans="1:11" s="4" customFormat="1" ht="17.25" customHeight="1">
      <c r="A3" s="353" t="s">
        <v>0</v>
      </c>
      <c r="B3" s="353"/>
      <c r="C3" s="353"/>
      <c r="D3" s="353"/>
      <c r="E3" s="353"/>
      <c r="F3" s="353"/>
      <c r="G3" s="353"/>
      <c r="H3" s="353"/>
      <c r="I3" s="353"/>
    </row>
    <row r="4" spans="1:11" s="4" customFormat="1" ht="17.25" customHeight="1">
      <c r="A4" s="45"/>
      <c r="B4" s="45"/>
      <c r="C4" s="45"/>
      <c r="D4" s="45"/>
      <c r="E4" s="45"/>
      <c r="F4" s="45"/>
      <c r="G4" s="45"/>
      <c r="H4" s="45"/>
      <c r="I4" s="45"/>
    </row>
    <row r="5" spans="1:11" s="3" customFormat="1" ht="55.5" customHeight="1">
      <c r="A5" s="411" t="s">
        <v>144</v>
      </c>
      <c r="B5" s="411"/>
      <c r="C5" s="411"/>
      <c r="D5" s="411"/>
      <c r="E5" s="411"/>
      <c r="F5" s="411"/>
      <c r="G5" s="411"/>
      <c r="H5" s="411"/>
      <c r="I5" s="411"/>
    </row>
    <row r="6" spans="1:11">
      <c r="A6" s="416"/>
      <c r="B6" s="416"/>
      <c r="C6" s="416"/>
      <c r="D6" s="416"/>
      <c r="E6" s="416"/>
      <c r="F6" s="416"/>
      <c r="G6" s="416"/>
      <c r="H6" s="416"/>
      <c r="I6" s="416"/>
    </row>
    <row r="7" spans="1:11" ht="91.5" customHeight="1">
      <c r="A7" s="409" t="s">
        <v>46</v>
      </c>
      <c r="B7" s="409" t="s">
        <v>47</v>
      </c>
      <c r="C7" s="409"/>
      <c r="D7" s="409"/>
      <c r="E7" s="409" t="s">
        <v>48</v>
      </c>
      <c r="F7" s="409" t="s">
        <v>49</v>
      </c>
      <c r="G7" s="409" t="s">
        <v>73</v>
      </c>
      <c r="H7" s="409"/>
      <c r="I7" s="409"/>
    </row>
    <row r="8" spans="1:11" ht="36" customHeight="1">
      <c r="A8" s="409"/>
      <c r="B8" s="409"/>
      <c r="C8" s="409"/>
      <c r="D8" s="409"/>
      <c r="E8" s="409"/>
      <c r="F8" s="409"/>
      <c r="G8" s="55" t="s">
        <v>50</v>
      </c>
      <c r="H8" s="55" t="s">
        <v>51</v>
      </c>
      <c r="I8" s="56" t="s">
        <v>52</v>
      </c>
    </row>
    <row r="9" spans="1:11" ht="24.2" customHeight="1">
      <c r="A9" s="57">
        <v>1</v>
      </c>
      <c r="B9" s="412">
        <v>2</v>
      </c>
      <c r="C9" s="413"/>
      <c r="D9" s="414"/>
      <c r="E9" s="58">
        <v>3</v>
      </c>
      <c r="F9" s="58">
        <v>4</v>
      </c>
      <c r="G9" s="58">
        <v>5</v>
      </c>
      <c r="H9" s="58">
        <v>6</v>
      </c>
      <c r="I9" s="58">
        <v>7</v>
      </c>
    </row>
    <row r="10" spans="1:11" ht="24.2" customHeight="1">
      <c r="A10" s="415" t="s">
        <v>26</v>
      </c>
      <c r="B10" s="415"/>
      <c r="C10" s="415"/>
      <c r="D10" s="415"/>
      <c r="E10" s="415"/>
      <c r="F10" s="415"/>
      <c r="G10" s="415"/>
      <c r="H10" s="415"/>
      <c r="I10" s="59">
        <f>+I11+I18+I30+I35++I45+I55+I68</f>
        <v>9994024.5999999996</v>
      </c>
      <c r="J10" s="60"/>
    </row>
    <row r="11" spans="1:11" s="62" customFormat="1" ht="41.45" customHeight="1">
      <c r="A11" s="1" t="s">
        <v>54</v>
      </c>
      <c r="B11" s="1" t="s">
        <v>185</v>
      </c>
      <c r="C11" s="1" t="s">
        <v>194</v>
      </c>
      <c r="D11" s="406" t="s">
        <v>92</v>
      </c>
      <c r="E11" s="407"/>
      <c r="F11" s="407"/>
      <c r="G11" s="407"/>
      <c r="H11" s="408"/>
      <c r="I11" s="61">
        <f>I12</f>
        <v>522963.4</v>
      </c>
    </row>
    <row r="12" spans="1:11" s="65" customFormat="1" ht="24.2" customHeight="1">
      <c r="A12" s="63" t="s">
        <v>281</v>
      </c>
      <c r="B12" s="403" t="s">
        <v>98</v>
      </c>
      <c r="C12" s="404"/>
      <c r="D12" s="404"/>
      <c r="E12" s="404"/>
      <c r="F12" s="404"/>
      <c r="G12" s="404"/>
      <c r="H12" s="405"/>
      <c r="I12" s="64">
        <f>I13+I15</f>
        <v>522963.4</v>
      </c>
    </row>
    <row r="13" spans="1:11" s="70" customFormat="1" ht="24.2" customHeight="1">
      <c r="A13" s="1" t="s">
        <v>53</v>
      </c>
      <c r="B13" s="398" t="s">
        <v>183</v>
      </c>
      <c r="C13" s="398"/>
      <c r="D13" s="398"/>
      <c r="E13" s="66" t="s">
        <v>53</v>
      </c>
      <c r="F13" s="66" t="s">
        <v>53</v>
      </c>
      <c r="G13" s="66"/>
      <c r="H13" s="67"/>
      <c r="I13" s="68">
        <f>I14</f>
        <v>517140</v>
      </c>
      <c r="J13" s="69"/>
    </row>
    <row r="14" spans="1:11" ht="49.5" customHeight="1">
      <c r="A14" s="49">
        <v>45231116</v>
      </c>
      <c r="B14" s="394" t="s">
        <v>264</v>
      </c>
      <c r="C14" s="395"/>
      <c r="D14" s="396"/>
      <c r="E14" s="1" t="s">
        <v>62</v>
      </c>
      <c r="F14" s="1" t="s">
        <v>198</v>
      </c>
      <c r="G14" s="102">
        <v>517140000</v>
      </c>
      <c r="H14" s="96">
        <v>1</v>
      </c>
      <c r="I14" s="68">
        <f>G14*H14/1000</f>
        <v>517140</v>
      </c>
      <c r="K14" s="71"/>
    </row>
    <row r="15" spans="1:11" s="104" customFormat="1" ht="16.5" customHeight="1">
      <c r="A15" s="97" t="s">
        <v>53</v>
      </c>
      <c r="B15" s="398" t="s">
        <v>195</v>
      </c>
      <c r="C15" s="398"/>
      <c r="D15" s="398"/>
      <c r="E15" s="98" t="s">
        <v>53</v>
      </c>
      <c r="F15" s="98" t="s">
        <v>53</v>
      </c>
      <c r="G15" s="100" t="s">
        <v>53</v>
      </c>
      <c r="H15" s="100" t="s">
        <v>53</v>
      </c>
      <c r="I15" s="68">
        <f>SUM(I16:I17)</f>
        <v>5823.4</v>
      </c>
    </row>
    <row r="16" spans="1:11" s="104" customFormat="1" ht="36" customHeight="1">
      <c r="A16" s="49">
        <v>71351540</v>
      </c>
      <c r="B16" s="394" t="s">
        <v>196</v>
      </c>
      <c r="C16" s="395"/>
      <c r="D16" s="396"/>
      <c r="E16" s="1" t="s">
        <v>62</v>
      </c>
      <c r="F16" s="1" t="s">
        <v>198</v>
      </c>
      <c r="G16" s="102">
        <v>2928000</v>
      </c>
      <c r="H16" s="96">
        <v>1</v>
      </c>
      <c r="I16" s="68">
        <f>G16*H16/1000</f>
        <v>2928</v>
      </c>
    </row>
    <row r="17" spans="1:11" ht="46.5" customHeight="1">
      <c r="A17" s="49">
        <v>98111140</v>
      </c>
      <c r="B17" s="394" t="s">
        <v>197</v>
      </c>
      <c r="C17" s="395"/>
      <c r="D17" s="396"/>
      <c r="E17" s="1" t="s">
        <v>199</v>
      </c>
      <c r="F17" s="1" t="s">
        <v>198</v>
      </c>
      <c r="G17" s="102">
        <v>2895400</v>
      </c>
      <c r="H17" s="106">
        <v>1</v>
      </c>
      <c r="I17" s="68">
        <f t="shared" ref="I17" si="0">G17*H17/1000</f>
        <v>2895.4</v>
      </c>
    </row>
    <row r="18" spans="1:11" s="62" customFormat="1" ht="41.45" customHeight="1">
      <c r="A18" s="1" t="s">
        <v>54</v>
      </c>
      <c r="B18" s="1" t="s">
        <v>55</v>
      </c>
      <c r="C18" s="1" t="s">
        <v>182</v>
      </c>
      <c r="D18" s="406" t="s">
        <v>79</v>
      </c>
      <c r="E18" s="407"/>
      <c r="F18" s="407"/>
      <c r="G18" s="407"/>
      <c r="H18" s="408"/>
      <c r="I18" s="61">
        <f>I19</f>
        <v>1651196</v>
      </c>
    </row>
    <row r="19" spans="1:11" s="65" customFormat="1" ht="24.2" customHeight="1">
      <c r="A19" s="63" t="s">
        <v>282</v>
      </c>
      <c r="B19" s="403" t="s">
        <v>228</v>
      </c>
      <c r="C19" s="404"/>
      <c r="D19" s="404"/>
      <c r="E19" s="404"/>
      <c r="F19" s="404"/>
      <c r="G19" s="404"/>
      <c r="H19" s="405"/>
      <c r="I19" s="64">
        <f>I20+I27</f>
        <v>1651196</v>
      </c>
    </row>
    <row r="20" spans="1:11" s="70" customFormat="1" ht="24.2" customHeight="1">
      <c r="A20" s="1" t="s">
        <v>53</v>
      </c>
      <c r="B20" s="398" t="s">
        <v>183</v>
      </c>
      <c r="C20" s="398"/>
      <c r="D20" s="398"/>
      <c r="E20" s="66" t="s">
        <v>53</v>
      </c>
      <c r="F20" s="66" t="s">
        <v>53</v>
      </c>
      <c r="G20" s="66"/>
      <c r="H20" s="67"/>
      <c r="I20" s="68">
        <f>SUM(I21:I26)</f>
        <v>1644958</v>
      </c>
      <c r="J20" s="69"/>
    </row>
    <row r="21" spans="1:11" ht="43.5" customHeight="1">
      <c r="A21" s="49" t="s">
        <v>201</v>
      </c>
      <c r="B21" s="397" t="s">
        <v>200</v>
      </c>
      <c r="C21" s="397"/>
      <c r="D21" s="397"/>
      <c r="E21" s="1" t="s">
        <v>62</v>
      </c>
      <c r="F21" s="1" t="s">
        <v>198</v>
      </c>
      <c r="G21" s="102">
        <v>303993600</v>
      </c>
      <c r="H21" s="96">
        <v>1</v>
      </c>
      <c r="I21" s="68">
        <f t="shared" ref="I21" si="1">G21*H21/1000</f>
        <v>303993.59999999998</v>
      </c>
      <c r="K21" s="71"/>
    </row>
    <row r="22" spans="1:11" ht="34.5" customHeight="1">
      <c r="A22" s="49" t="s">
        <v>202</v>
      </c>
      <c r="B22" s="397" t="s">
        <v>200</v>
      </c>
      <c r="C22" s="397"/>
      <c r="D22" s="397"/>
      <c r="E22" s="1" t="s">
        <v>62</v>
      </c>
      <c r="F22" s="1" t="s">
        <v>198</v>
      </c>
      <c r="G22" s="102">
        <v>216600000</v>
      </c>
      <c r="H22" s="96">
        <v>1</v>
      </c>
      <c r="I22" s="68">
        <f t="shared" ref="I22:I26" si="2">G22*H22/1000</f>
        <v>216600</v>
      </c>
    </row>
    <row r="23" spans="1:11" ht="39.75" customHeight="1">
      <c r="A23" s="49" t="s">
        <v>203</v>
      </c>
      <c r="B23" s="397" t="s">
        <v>200</v>
      </c>
      <c r="C23" s="397"/>
      <c r="D23" s="397"/>
      <c r="E23" s="1" t="s">
        <v>62</v>
      </c>
      <c r="F23" s="1" t="s">
        <v>198</v>
      </c>
      <c r="G23" s="102">
        <v>229080000</v>
      </c>
      <c r="H23" s="96">
        <v>1</v>
      </c>
      <c r="I23" s="68">
        <f t="shared" si="2"/>
        <v>229080</v>
      </c>
    </row>
    <row r="24" spans="1:11" ht="36.75" customHeight="1">
      <c r="A24" s="49" t="s">
        <v>204</v>
      </c>
      <c r="B24" s="397" t="s">
        <v>200</v>
      </c>
      <c r="C24" s="397"/>
      <c r="D24" s="397"/>
      <c r="E24" s="1" t="s">
        <v>62</v>
      </c>
      <c r="F24" s="1" t="s">
        <v>198</v>
      </c>
      <c r="G24" s="102">
        <v>170916000</v>
      </c>
      <c r="H24" s="96">
        <v>1</v>
      </c>
      <c r="I24" s="68">
        <f t="shared" si="2"/>
        <v>170916</v>
      </c>
    </row>
    <row r="25" spans="1:11" ht="47.25" customHeight="1">
      <c r="A25" s="49" t="s">
        <v>205</v>
      </c>
      <c r="B25" s="397" t="s">
        <v>200</v>
      </c>
      <c r="C25" s="397"/>
      <c r="D25" s="397"/>
      <c r="E25" s="1" t="s">
        <v>62</v>
      </c>
      <c r="F25" s="1" t="s">
        <v>198</v>
      </c>
      <c r="G25" s="102">
        <v>418800000</v>
      </c>
      <c r="H25" s="96">
        <v>1</v>
      </c>
      <c r="I25" s="68">
        <f t="shared" si="2"/>
        <v>418800</v>
      </c>
    </row>
    <row r="26" spans="1:11" ht="43.5" customHeight="1">
      <c r="A26" s="105">
        <v>45221142</v>
      </c>
      <c r="B26" s="393" t="s">
        <v>206</v>
      </c>
      <c r="C26" s="393"/>
      <c r="D26" s="393"/>
      <c r="E26" s="111" t="s">
        <v>62</v>
      </c>
      <c r="F26" s="111" t="s">
        <v>198</v>
      </c>
      <c r="G26" s="129">
        <v>305568400</v>
      </c>
      <c r="H26" s="130">
        <v>1</v>
      </c>
      <c r="I26" s="131">
        <f t="shared" si="2"/>
        <v>305568.40000000002</v>
      </c>
      <c r="K26" s="71"/>
    </row>
    <row r="27" spans="1:11" s="104" customFormat="1" ht="16.5" customHeight="1">
      <c r="A27" s="97" t="s">
        <v>53</v>
      </c>
      <c r="B27" s="398" t="s">
        <v>195</v>
      </c>
      <c r="C27" s="398"/>
      <c r="D27" s="398"/>
      <c r="E27" s="98" t="s">
        <v>53</v>
      </c>
      <c r="F27" s="98" t="s">
        <v>53</v>
      </c>
      <c r="G27" s="100" t="s">
        <v>53</v>
      </c>
      <c r="H27" s="100" t="s">
        <v>53</v>
      </c>
      <c r="I27" s="131">
        <f>SUM(I28:I29)</f>
        <v>6238</v>
      </c>
    </row>
    <row r="28" spans="1:11" s="104" customFormat="1" ht="36" customHeight="1">
      <c r="A28" s="105">
        <v>71351540</v>
      </c>
      <c r="B28" s="387" t="s">
        <v>196</v>
      </c>
      <c r="C28" s="388"/>
      <c r="D28" s="389"/>
      <c r="E28" s="111" t="s">
        <v>62</v>
      </c>
      <c r="F28" s="111" t="s">
        <v>198</v>
      </c>
      <c r="G28" s="129">
        <v>4456000</v>
      </c>
      <c r="H28" s="130">
        <v>1</v>
      </c>
      <c r="I28" s="131">
        <f>G28*H28/1000</f>
        <v>4456</v>
      </c>
    </row>
    <row r="29" spans="1:11" ht="46.5" customHeight="1">
      <c r="A29" s="105">
        <v>98111140</v>
      </c>
      <c r="B29" s="387" t="s">
        <v>197</v>
      </c>
      <c r="C29" s="388"/>
      <c r="D29" s="389"/>
      <c r="E29" s="111" t="s">
        <v>199</v>
      </c>
      <c r="F29" s="111" t="s">
        <v>198</v>
      </c>
      <c r="G29" s="129">
        <v>1782000</v>
      </c>
      <c r="H29" s="106">
        <v>1</v>
      </c>
      <c r="I29" s="131">
        <f t="shared" ref="I29" si="3">G29*H29/1000</f>
        <v>1782</v>
      </c>
    </row>
    <row r="30" spans="1:11" s="62" customFormat="1" ht="41.45" customHeight="1">
      <c r="A30" s="1" t="s">
        <v>54</v>
      </c>
      <c r="B30" s="1" t="s">
        <v>55</v>
      </c>
      <c r="C30" s="1" t="s">
        <v>193</v>
      </c>
      <c r="D30" s="406" t="s">
        <v>67</v>
      </c>
      <c r="E30" s="407"/>
      <c r="F30" s="407"/>
      <c r="G30" s="407"/>
      <c r="H30" s="408"/>
      <c r="I30" s="61">
        <f>+I31</f>
        <v>4729840</v>
      </c>
    </row>
    <row r="31" spans="1:11" s="65" customFormat="1" ht="24.2" customHeight="1">
      <c r="A31" s="63" t="s">
        <v>285</v>
      </c>
      <c r="B31" s="403" t="s">
        <v>99</v>
      </c>
      <c r="C31" s="404"/>
      <c r="D31" s="404"/>
      <c r="E31" s="404"/>
      <c r="F31" s="404"/>
      <c r="G31" s="404"/>
      <c r="H31" s="405"/>
      <c r="I31" s="64">
        <f>I32</f>
        <v>4729840</v>
      </c>
    </row>
    <row r="32" spans="1:11" s="70" customFormat="1" ht="24.2" customHeight="1">
      <c r="A32" s="1" t="s">
        <v>53</v>
      </c>
      <c r="B32" s="398" t="s">
        <v>207</v>
      </c>
      <c r="C32" s="398"/>
      <c r="D32" s="398"/>
      <c r="E32" s="66" t="s">
        <v>53</v>
      </c>
      <c r="F32" s="66" t="s">
        <v>53</v>
      </c>
      <c r="G32" s="66"/>
      <c r="H32" s="67"/>
      <c r="I32" s="68">
        <f>SUM(I33:I34)</f>
        <v>4729840</v>
      </c>
      <c r="J32" s="69"/>
    </row>
    <row r="33" spans="1:11" ht="30.75" customHeight="1">
      <c r="A33" s="26" t="s">
        <v>283</v>
      </c>
      <c r="B33" s="390" t="s">
        <v>208</v>
      </c>
      <c r="C33" s="391"/>
      <c r="D33" s="392"/>
      <c r="E33" s="1" t="s">
        <v>62</v>
      </c>
      <c r="F33" s="1" t="s">
        <v>70</v>
      </c>
      <c r="G33" s="102">
        <v>9999600</v>
      </c>
      <c r="H33" s="96">
        <v>400</v>
      </c>
      <c r="I33" s="68">
        <f t="shared" ref="I33" si="4">G33*H33/1000</f>
        <v>3999840</v>
      </c>
      <c r="K33" s="71"/>
    </row>
    <row r="34" spans="1:11" ht="30.75" customHeight="1">
      <c r="A34" s="26" t="s">
        <v>284</v>
      </c>
      <c r="B34" s="390" t="s">
        <v>208</v>
      </c>
      <c r="C34" s="391"/>
      <c r="D34" s="392"/>
      <c r="E34" s="1" t="s">
        <v>62</v>
      </c>
      <c r="F34" s="1" t="s">
        <v>70</v>
      </c>
      <c r="G34" s="102">
        <v>10000000</v>
      </c>
      <c r="H34" s="96">
        <v>73</v>
      </c>
      <c r="I34" s="68">
        <f t="shared" ref="I34" si="5">G34*H34/1000</f>
        <v>730000</v>
      </c>
      <c r="K34" s="71"/>
    </row>
    <row r="35" spans="1:11" s="62" customFormat="1" ht="41.45" customHeight="1">
      <c r="A35" s="1" t="s">
        <v>184</v>
      </c>
      <c r="B35" s="1" t="s">
        <v>185</v>
      </c>
      <c r="C35" s="1" t="s">
        <v>182</v>
      </c>
      <c r="D35" s="406" t="s">
        <v>83</v>
      </c>
      <c r="E35" s="407"/>
      <c r="F35" s="407"/>
      <c r="G35" s="407"/>
      <c r="H35" s="408"/>
      <c r="I35" s="61">
        <f>+I36</f>
        <v>452878.10000000003</v>
      </c>
    </row>
    <row r="36" spans="1:11" s="65" customFormat="1" ht="39.75" customHeight="1">
      <c r="A36" s="63" t="s">
        <v>288</v>
      </c>
      <c r="B36" s="403" t="s">
        <v>100</v>
      </c>
      <c r="C36" s="404"/>
      <c r="D36" s="404"/>
      <c r="E36" s="404"/>
      <c r="F36" s="404"/>
      <c r="G36" s="404"/>
      <c r="H36" s="405"/>
      <c r="I36" s="64">
        <f>I37+I40</f>
        <v>452878.10000000003</v>
      </c>
    </row>
    <row r="37" spans="1:11" s="70" customFormat="1" ht="24.2" customHeight="1">
      <c r="A37" s="1" t="s">
        <v>53</v>
      </c>
      <c r="B37" s="398" t="s">
        <v>183</v>
      </c>
      <c r="C37" s="398"/>
      <c r="D37" s="398"/>
      <c r="E37" s="66" t="s">
        <v>53</v>
      </c>
      <c r="F37" s="66" t="s">
        <v>53</v>
      </c>
      <c r="G37" s="66"/>
      <c r="H37" s="67"/>
      <c r="I37" s="68">
        <f>SUM(I38:I39)</f>
        <v>441868.9</v>
      </c>
      <c r="J37" s="69"/>
    </row>
    <row r="38" spans="1:11" ht="26.25" customHeight="1">
      <c r="A38" s="49" t="s">
        <v>287</v>
      </c>
      <c r="B38" s="397" t="s">
        <v>209</v>
      </c>
      <c r="C38" s="397"/>
      <c r="D38" s="397"/>
      <c r="E38" s="1" t="s">
        <v>62</v>
      </c>
      <c r="F38" s="1" t="s">
        <v>198</v>
      </c>
      <c r="G38" s="102">
        <v>246432100</v>
      </c>
      <c r="H38" s="96">
        <v>1</v>
      </c>
      <c r="I38" s="68">
        <f>G38*H38/1000</f>
        <v>246432.1</v>
      </c>
      <c r="K38" s="71"/>
    </row>
    <row r="39" spans="1:11" ht="26.25" customHeight="1">
      <c r="A39" s="105" t="s">
        <v>286</v>
      </c>
      <c r="B39" s="393" t="s">
        <v>209</v>
      </c>
      <c r="C39" s="393"/>
      <c r="D39" s="393"/>
      <c r="E39" s="111" t="s">
        <v>62</v>
      </c>
      <c r="F39" s="111" t="s">
        <v>198</v>
      </c>
      <c r="G39" s="129">
        <v>195436800</v>
      </c>
      <c r="H39" s="103">
        <v>1</v>
      </c>
      <c r="I39" s="131">
        <f t="shared" ref="I39" si="6">G39*H39/1000</f>
        <v>195436.79999999999</v>
      </c>
    </row>
    <row r="40" spans="1:11" s="104" customFormat="1" ht="16.5" customHeight="1">
      <c r="A40" s="97" t="s">
        <v>53</v>
      </c>
      <c r="B40" s="398" t="s">
        <v>195</v>
      </c>
      <c r="C40" s="398"/>
      <c r="D40" s="398"/>
      <c r="E40" s="98" t="s">
        <v>53</v>
      </c>
      <c r="F40" s="98" t="s">
        <v>53</v>
      </c>
      <c r="G40" s="100" t="s">
        <v>53</v>
      </c>
      <c r="H40" s="100" t="s">
        <v>53</v>
      </c>
      <c r="I40" s="68">
        <f>SUM(I41:I44)</f>
        <v>11009.2</v>
      </c>
    </row>
    <row r="41" spans="1:11" s="104" customFormat="1" ht="36" customHeight="1">
      <c r="A41" s="49" t="s">
        <v>210</v>
      </c>
      <c r="B41" s="394" t="s">
        <v>196</v>
      </c>
      <c r="C41" s="395"/>
      <c r="D41" s="396"/>
      <c r="E41" s="1" t="s">
        <v>62</v>
      </c>
      <c r="F41" s="1" t="s">
        <v>198</v>
      </c>
      <c r="G41" s="102">
        <v>4849000</v>
      </c>
      <c r="H41" s="96">
        <v>1</v>
      </c>
      <c r="I41" s="68">
        <f>G41*H41/1000</f>
        <v>4849</v>
      </c>
    </row>
    <row r="42" spans="1:11" s="104" customFormat="1" ht="36" customHeight="1">
      <c r="A42" s="105" t="s">
        <v>211</v>
      </c>
      <c r="B42" s="387" t="s">
        <v>196</v>
      </c>
      <c r="C42" s="388"/>
      <c r="D42" s="389"/>
      <c r="E42" s="111" t="s">
        <v>62</v>
      </c>
      <c r="F42" s="111" t="s">
        <v>198</v>
      </c>
      <c r="G42" s="129">
        <v>3015100</v>
      </c>
      <c r="H42" s="130">
        <v>1</v>
      </c>
      <c r="I42" s="131">
        <f>G42*H42/1000</f>
        <v>3015.1</v>
      </c>
    </row>
    <row r="43" spans="1:11" ht="46.5" customHeight="1">
      <c r="A43" s="49" t="s">
        <v>212</v>
      </c>
      <c r="B43" s="394" t="s">
        <v>197</v>
      </c>
      <c r="C43" s="395"/>
      <c r="D43" s="396"/>
      <c r="E43" s="1" t="s">
        <v>199</v>
      </c>
      <c r="F43" s="1" t="s">
        <v>198</v>
      </c>
      <c r="G43" s="102">
        <v>1939000</v>
      </c>
      <c r="H43" s="106">
        <v>1</v>
      </c>
      <c r="I43" s="68">
        <f t="shared" ref="I43:I44" si="7">G43*H43/1000</f>
        <v>1939</v>
      </c>
    </row>
    <row r="44" spans="1:11" ht="46.5" customHeight="1">
      <c r="A44" s="105" t="s">
        <v>213</v>
      </c>
      <c r="B44" s="387" t="s">
        <v>197</v>
      </c>
      <c r="C44" s="388"/>
      <c r="D44" s="389"/>
      <c r="E44" s="111" t="s">
        <v>199</v>
      </c>
      <c r="F44" s="111" t="s">
        <v>198</v>
      </c>
      <c r="G44" s="129">
        <v>1206100</v>
      </c>
      <c r="H44" s="106">
        <v>1</v>
      </c>
      <c r="I44" s="131">
        <f t="shared" si="7"/>
        <v>1206.0999999999999</v>
      </c>
    </row>
    <row r="45" spans="1:11" s="62" customFormat="1" ht="41.45" customHeight="1">
      <c r="A45" s="1" t="s">
        <v>214</v>
      </c>
      <c r="B45" s="1" t="s">
        <v>215</v>
      </c>
      <c r="C45" s="1" t="s">
        <v>194</v>
      </c>
      <c r="D45" s="406" t="s">
        <v>89</v>
      </c>
      <c r="E45" s="407"/>
      <c r="F45" s="407"/>
      <c r="G45" s="407"/>
      <c r="H45" s="408"/>
      <c r="I45" s="61">
        <f>+I46</f>
        <v>242208.7</v>
      </c>
    </row>
    <row r="46" spans="1:11" s="65" customFormat="1" ht="39.75" customHeight="1">
      <c r="A46" s="63" t="s">
        <v>289</v>
      </c>
      <c r="B46" s="403" t="s">
        <v>229</v>
      </c>
      <c r="C46" s="404"/>
      <c r="D46" s="404"/>
      <c r="E46" s="404"/>
      <c r="F46" s="404"/>
      <c r="G46" s="404"/>
      <c r="H46" s="405"/>
      <c r="I46" s="64">
        <f>I47+I50</f>
        <v>242208.7</v>
      </c>
    </row>
    <row r="47" spans="1:11" s="70" customFormat="1" ht="24.2" customHeight="1">
      <c r="A47" s="1" t="s">
        <v>53</v>
      </c>
      <c r="B47" s="398" t="s">
        <v>183</v>
      </c>
      <c r="C47" s="398"/>
      <c r="D47" s="398"/>
      <c r="E47" s="66" t="s">
        <v>53</v>
      </c>
      <c r="F47" s="66" t="s">
        <v>53</v>
      </c>
      <c r="G47" s="66"/>
      <c r="H47" s="67"/>
      <c r="I47" s="68">
        <f>SUM(I48:I49)</f>
        <v>240014.7</v>
      </c>
      <c r="J47" s="69"/>
    </row>
    <row r="48" spans="1:11" ht="37.5" customHeight="1">
      <c r="A48" s="49" t="s">
        <v>216</v>
      </c>
      <c r="B48" s="397" t="s">
        <v>206</v>
      </c>
      <c r="C48" s="397"/>
      <c r="D48" s="397"/>
      <c r="E48" s="1" t="s">
        <v>62</v>
      </c>
      <c r="F48" s="1" t="s">
        <v>198</v>
      </c>
      <c r="G48" s="102">
        <v>198966000</v>
      </c>
      <c r="H48" s="96">
        <v>1</v>
      </c>
      <c r="I48" s="68">
        <f>G48*H48/1000</f>
        <v>198966</v>
      </c>
      <c r="K48" s="71"/>
    </row>
    <row r="49" spans="1:11" ht="33.75" customHeight="1">
      <c r="A49" s="49" t="s">
        <v>217</v>
      </c>
      <c r="B49" s="397" t="s">
        <v>206</v>
      </c>
      <c r="C49" s="397"/>
      <c r="D49" s="397"/>
      <c r="E49" s="1" t="s">
        <v>62</v>
      </c>
      <c r="F49" s="1" t="s">
        <v>198</v>
      </c>
      <c r="G49" s="102">
        <v>41048700</v>
      </c>
      <c r="H49" s="103">
        <v>1</v>
      </c>
      <c r="I49" s="68">
        <f t="shared" ref="I49" si="8">G49*H49/1000</f>
        <v>41048.699999999997</v>
      </c>
    </row>
    <row r="50" spans="1:11" s="104" customFormat="1" ht="16.5" customHeight="1">
      <c r="A50" s="97" t="s">
        <v>53</v>
      </c>
      <c r="B50" s="398" t="s">
        <v>195</v>
      </c>
      <c r="C50" s="398"/>
      <c r="D50" s="398"/>
      <c r="E50" s="98" t="s">
        <v>53</v>
      </c>
      <c r="F50" s="98" t="s">
        <v>53</v>
      </c>
      <c r="G50" s="100" t="s">
        <v>53</v>
      </c>
      <c r="H50" s="100" t="s">
        <v>53</v>
      </c>
      <c r="I50" s="68">
        <f>SUM(I51:I54)</f>
        <v>2194</v>
      </c>
    </row>
    <row r="51" spans="1:11" s="104" customFormat="1" ht="36" customHeight="1">
      <c r="A51" s="49" t="s">
        <v>210</v>
      </c>
      <c r="B51" s="394" t="s">
        <v>196</v>
      </c>
      <c r="C51" s="395"/>
      <c r="D51" s="396"/>
      <c r="E51" s="1" t="s">
        <v>62</v>
      </c>
      <c r="F51" s="1" t="s">
        <v>198</v>
      </c>
      <c r="G51" s="102">
        <v>580000</v>
      </c>
      <c r="H51" s="96">
        <v>1</v>
      </c>
      <c r="I51" s="68">
        <f>G51*H51/1000</f>
        <v>580</v>
      </c>
    </row>
    <row r="52" spans="1:11" s="104" customFormat="1" ht="36" customHeight="1">
      <c r="A52" s="49" t="s">
        <v>211</v>
      </c>
      <c r="B52" s="394" t="s">
        <v>196</v>
      </c>
      <c r="C52" s="395"/>
      <c r="D52" s="396"/>
      <c r="E52" s="1" t="s">
        <v>265</v>
      </c>
      <c r="F52" s="1" t="s">
        <v>198</v>
      </c>
      <c r="G52" s="102">
        <v>140000</v>
      </c>
      <c r="H52" s="96">
        <v>1</v>
      </c>
      <c r="I52" s="68">
        <f>G52*H52/1000</f>
        <v>140</v>
      </c>
    </row>
    <row r="53" spans="1:11" ht="46.5" customHeight="1">
      <c r="A53" s="49" t="s">
        <v>212</v>
      </c>
      <c r="B53" s="394" t="s">
        <v>197</v>
      </c>
      <c r="C53" s="395"/>
      <c r="D53" s="396"/>
      <c r="E53" s="1" t="s">
        <v>199</v>
      </c>
      <c r="F53" s="1" t="s">
        <v>198</v>
      </c>
      <c r="G53" s="102">
        <v>1172000</v>
      </c>
      <c r="H53" s="106">
        <v>1</v>
      </c>
      <c r="I53" s="68">
        <f t="shared" ref="I53:I54" si="9">G53*H53/1000</f>
        <v>1172</v>
      </c>
    </row>
    <row r="54" spans="1:11" ht="46.5" customHeight="1">
      <c r="A54" s="49" t="s">
        <v>213</v>
      </c>
      <c r="B54" s="394" t="s">
        <v>197</v>
      </c>
      <c r="C54" s="395"/>
      <c r="D54" s="396"/>
      <c r="E54" s="1" t="s">
        <v>199</v>
      </c>
      <c r="F54" s="1" t="s">
        <v>198</v>
      </c>
      <c r="G54" s="102">
        <v>302000</v>
      </c>
      <c r="H54" s="106">
        <v>1</v>
      </c>
      <c r="I54" s="68">
        <f t="shared" si="9"/>
        <v>302</v>
      </c>
    </row>
    <row r="55" spans="1:11" s="62" customFormat="1" ht="41.45" customHeight="1">
      <c r="A55" s="1" t="s">
        <v>218</v>
      </c>
      <c r="B55" s="1" t="s">
        <v>219</v>
      </c>
      <c r="C55" s="1" t="s">
        <v>182</v>
      </c>
      <c r="D55" s="406" t="s">
        <v>97</v>
      </c>
      <c r="E55" s="407"/>
      <c r="F55" s="407"/>
      <c r="G55" s="407"/>
      <c r="H55" s="408"/>
      <c r="I55" s="61">
        <f>+I56</f>
        <v>1563036.2000000002</v>
      </c>
    </row>
    <row r="56" spans="1:11" s="65" customFormat="1" ht="39.75" customHeight="1">
      <c r="A56" s="63" t="s">
        <v>290</v>
      </c>
      <c r="B56" s="403" t="s">
        <v>101</v>
      </c>
      <c r="C56" s="404"/>
      <c r="D56" s="404"/>
      <c r="E56" s="404"/>
      <c r="F56" s="404"/>
      <c r="G56" s="404"/>
      <c r="H56" s="405"/>
      <c r="I56" s="64">
        <f>I57+I61</f>
        <v>1563036.2000000002</v>
      </c>
    </row>
    <row r="57" spans="1:11" s="70" customFormat="1" ht="24.2" customHeight="1">
      <c r="A57" s="1" t="s">
        <v>53</v>
      </c>
      <c r="B57" s="398" t="s">
        <v>183</v>
      </c>
      <c r="C57" s="398"/>
      <c r="D57" s="398"/>
      <c r="E57" s="66" t="s">
        <v>53</v>
      </c>
      <c r="F57" s="66" t="s">
        <v>53</v>
      </c>
      <c r="G57" s="66"/>
      <c r="H57" s="67"/>
      <c r="I57" s="68">
        <f>SUM(I58:I60)</f>
        <v>1539020.2000000002</v>
      </c>
      <c r="J57" s="69"/>
    </row>
    <row r="58" spans="1:11" ht="37.5" customHeight="1">
      <c r="A58" s="49" t="s">
        <v>291</v>
      </c>
      <c r="B58" s="397" t="s">
        <v>220</v>
      </c>
      <c r="C58" s="397"/>
      <c r="D58" s="397"/>
      <c r="E58" s="1" t="s">
        <v>62</v>
      </c>
      <c r="F58" s="1" t="s">
        <v>198</v>
      </c>
      <c r="G58" s="102">
        <v>348999000</v>
      </c>
      <c r="H58" s="96">
        <v>1</v>
      </c>
      <c r="I58" s="68">
        <f>G58*H58/1000</f>
        <v>348999</v>
      </c>
      <c r="K58" s="71"/>
    </row>
    <row r="59" spans="1:11" ht="37.5" customHeight="1">
      <c r="A59" s="105" t="s">
        <v>292</v>
      </c>
      <c r="B59" s="393" t="s">
        <v>220</v>
      </c>
      <c r="C59" s="393"/>
      <c r="D59" s="393"/>
      <c r="E59" s="111" t="s">
        <v>62</v>
      </c>
      <c r="F59" s="111" t="s">
        <v>198</v>
      </c>
      <c r="G59" s="129">
        <v>621777800</v>
      </c>
      <c r="H59" s="130">
        <v>1</v>
      </c>
      <c r="I59" s="131">
        <f>G59*H59/1000</f>
        <v>621777.80000000005</v>
      </c>
      <c r="K59" s="71"/>
    </row>
    <row r="60" spans="1:11" ht="33.75" customHeight="1">
      <c r="A60" s="105" t="s">
        <v>293</v>
      </c>
      <c r="B60" s="393" t="s">
        <v>220</v>
      </c>
      <c r="C60" s="393"/>
      <c r="D60" s="393"/>
      <c r="E60" s="111" t="s">
        <v>62</v>
      </c>
      <c r="F60" s="111" t="s">
        <v>198</v>
      </c>
      <c r="G60" s="129">
        <v>568243400</v>
      </c>
      <c r="H60" s="103">
        <v>1</v>
      </c>
      <c r="I60" s="131">
        <f t="shared" ref="I60" si="10">G60*H60/1000</f>
        <v>568243.4</v>
      </c>
    </row>
    <row r="61" spans="1:11" s="104" customFormat="1" ht="37.5" customHeight="1">
      <c r="A61" s="97" t="s">
        <v>53</v>
      </c>
      <c r="B61" s="418" t="s">
        <v>195</v>
      </c>
      <c r="C61" s="419"/>
      <c r="D61" s="420"/>
      <c r="E61" s="98" t="s">
        <v>53</v>
      </c>
      <c r="F61" s="98" t="s">
        <v>53</v>
      </c>
      <c r="G61" s="100" t="s">
        <v>53</v>
      </c>
      <c r="H61" s="100" t="s">
        <v>53</v>
      </c>
      <c r="I61" s="68">
        <f>SUM(I62:I67)</f>
        <v>24016</v>
      </c>
    </row>
    <row r="62" spans="1:11" s="104" customFormat="1" ht="33.75" customHeight="1">
      <c r="A62" s="49" t="s">
        <v>210</v>
      </c>
      <c r="B62" s="387" t="s">
        <v>196</v>
      </c>
      <c r="C62" s="388"/>
      <c r="D62" s="389"/>
      <c r="E62" s="1" t="s">
        <v>62</v>
      </c>
      <c r="F62" s="1" t="s">
        <v>198</v>
      </c>
      <c r="G62" s="102">
        <v>1298000</v>
      </c>
      <c r="H62" s="96">
        <v>1</v>
      </c>
      <c r="I62" s="68">
        <f>G62*H62/1000</f>
        <v>1298</v>
      </c>
    </row>
    <row r="63" spans="1:11" s="104" customFormat="1" ht="36" customHeight="1">
      <c r="A63" s="105" t="s">
        <v>211</v>
      </c>
      <c r="B63" s="387" t="s">
        <v>196</v>
      </c>
      <c r="C63" s="388"/>
      <c r="D63" s="389"/>
      <c r="E63" s="111" t="s">
        <v>62</v>
      </c>
      <c r="F63" s="111" t="s">
        <v>198</v>
      </c>
      <c r="G63" s="129">
        <v>7099000</v>
      </c>
      <c r="H63" s="130">
        <v>1</v>
      </c>
      <c r="I63" s="131">
        <f>G63*H63/1000</f>
        <v>7099</v>
      </c>
    </row>
    <row r="64" spans="1:11" s="104" customFormat="1" ht="36" customHeight="1">
      <c r="A64" s="105" t="s">
        <v>294</v>
      </c>
      <c r="B64" s="387" t="s">
        <v>196</v>
      </c>
      <c r="C64" s="388"/>
      <c r="D64" s="389"/>
      <c r="E64" s="111" t="s">
        <v>62</v>
      </c>
      <c r="F64" s="111" t="s">
        <v>198</v>
      </c>
      <c r="G64" s="129">
        <v>6933000</v>
      </c>
      <c r="H64" s="130">
        <v>1</v>
      </c>
      <c r="I64" s="131">
        <f>G64*H64/1000</f>
        <v>6933</v>
      </c>
    </row>
    <row r="65" spans="1:11" ht="36" customHeight="1">
      <c r="A65" s="49" t="s">
        <v>212</v>
      </c>
      <c r="B65" s="387" t="s">
        <v>197</v>
      </c>
      <c r="C65" s="388"/>
      <c r="D65" s="389"/>
      <c r="E65" s="1" t="s">
        <v>199</v>
      </c>
      <c r="F65" s="1" t="s">
        <v>198</v>
      </c>
      <c r="G65" s="102">
        <v>1937000</v>
      </c>
      <c r="H65" s="106">
        <v>1</v>
      </c>
      <c r="I65" s="68">
        <f t="shared" ref="I65:I67" si="11">G65*H65/1000</f>
        <v>1937</v>
      </c>
    </row>
    <row r="66" spans="1:11" ht="39.75" customHeight="1">
      <c r="A66" s="105" t="s">
        <v>213</v>
      </c>
      <c r="B66" s="387" t="s">
        <v>197</v>
      </c>
      <c r="C66" s="388"/>
      <c r="D66" s="389"/>
      <c r="E66" s="111" t="s">
        <v>199</v>
      </c>
      <c r="F66" s="111" t="s">
        <v>198</v>
      </c>
      <c r="G66" s="129">
        <v>3549000</v>
      </c>
      <c r="H66" s="106">
        <v>1</v>
      </c>
      <c r="I66" s="131">
        <f t="shared" si="11"/>
        <v>3549</v>
      </c>
    </row>
    <row r="67" spans="1:11" ht="39.75" customHeight="1">
      <c r="A67" s="105" t="s">
        <v>295</v>
      </c>
      <c r="B67" s="387" t="s">
        <v>197</v>
      </c>
      <c r="C67" s="388"/>
      <c r="D67" s="389"/>
      <c r="E67" s="111" t="s">
        <v>199</v>
      </c>
      <c r="F67" s="111" t="s">
        <v>198</v>
      </c>
      <c r="G67" s="129">
        <v>3200000</v>
      </c>
      <c r="H67" s="106">
        <v>1</v>
      </c>
      <c r="I67" s="131">
        <f t="shared" si="11"/>
        <v>3200</v>
      </c>
    </row>
    <row r="68" spans="1:11" s="62" customFormat="1" ht="36" customHeight="1">
      <c r="A68" s="1" t="s">
        <v>221</v>
      </c>
      <c r="B68" s="1" t="s">
        <v>219</v>
      </c>
      <c r="C68" s="1" t="s">
        <v>182</v>
      </c>
      <c r="D68" s="400" t="s">
        <v>323</v>
      </c>
      <c r="E68" s="401"/>
      <c r="F68" s="401"/>
      <c r="G68" s="401"/>
      <c r="H68" s="402"/>
      <c r="I68" s="61">
        <f>+I69</f>
        <v>831902.2</v>
      </c>
    </row>
    <row r="69" spans="1:11" s="65" customFormat="1" ht="39.75" customHeight="1">
      <c r="A69" s="63" t="s">
        <v>296</v>
      </c>
      <c r="B69" s="403" t="s">
        <v>102</v>
      </c>
      <c r="C69" s="404"/>
      <c r="D69" s="404"/>
      <c r="E69" s="404"/>
      <c r="F69" s="404"/>
      <c r="G69" s="404"/>
      <c r="H69" s="405"/>
      <c r="I69" s="64">
        <f>SUM(I70,I76)</f>
        <v>831902.2</v>
      </c>
    </row>
    <row r="70" spans="1:11" s="70" customFormat="1" ht="24.2" customHeight="1">
      <c r="A70" s="1" t="s">
        <v>53</v>
      </c>
      <c r="B70" s="398" t="s">
        <v>183</v>
      </c>
      <c r="C70" s="398"/>
      <c r="D70" s="398"/>
      <c r="E70" s="66" t="s">
        <v>53</v>
      </c>
      <c r="F70" s="66" t="s">
        <v>53</v>
      </c>
      <c r="G70" s="66"/>
      <c r="H70" s="67"/>
      <c r="I70" s="68">
        <f>SUM(I71:I75)</f>
        <v>816596.5</v>
      </c>
      <c r="J70" s="69"/>
    </row>
    <row r="71" spans="1:11" ht="37.5" customHeight="1">
      <c r="A71" s="49" t="s">
        <v>223</v>
      </c>
      <c r="B71" s="397" t="s">
        <v>222</v>
      </c>
      <c r="C71" s="397"/>
      <c r="D71" s="397"/>
      <c r="E71" s="1" t="s">
        <v>62</v>
      </c>
      <c r="F71" s="1" t="s">
        <v>198</v>
      </c>
      <c r="G71" s="102">
        <v>176088400</v>
      </c>
      <c r="H71" s="96">
        <v>1</v>
      </c>
      <c r="I71" s="68">
        <f>G71*H71/1000</f>
        <v>176088.4</v>
      </c>
      <c r="K71" s="71"/>
    </row>
    <row r="72" spans="1:11" ht="37.5" customHeight="1">
      <c r="A72" s="49" t="s">
        <v>224</v>
      </c>
      <c r="B72" s="397" t="s">
        <v>222</v>
      </c>
      <c r="C72" s="397"/>
      <c r="D72" s="397"/>
      <c r="E72" s="1" t="s">
        <v>62</v>
      </c>
      <c r="F72" s="1" t="s">
        <v>198</v>
      </c>
      <c r="G72" s="102">
        <v>198867100</v>
      </c>
      <c r="H72" s="96">
        <v>1</v>
      </c>
      <c r="I72" s="68">
        <f>G72*H72/1000</f>
        <v>198867.1</v>
      </c>
      <c r="K72" s="71"/>
    </row>
    <row r="73" spans="1:11" s="62" customFormat="1" ht="37.5" customHeight="1">
      <c r="A73" s="99" t="s">
        <v>297</v>
      </c>
      <c r="B73" s="399" t="s">
        <v>222</v>
      </c>
      <c r="C73" s="399"/>
      <c r="D73" s="399"/>
      <c r="E73" s="111" t="s">
        <v>62</v>
      </c>
      <c r="F73" s="111" t="s">
        <v>198</v>
      </c>
      <c r="G73" s="129">
        <v>222165000</v>
      </c>
      <c r="H73" s="103">
        <v>1</v>
      </c>
      <c r="I73" s="131">
        <v>222165</v>
      </c>
      <c r="K73" s="132"/>
    </row>
    <row r="74" spans="1:11" s="62" customFormat="1" ht="37.5" customHeight="1">
      <c r="A74" s="99" t="s">
        <v>216</v>
      </c>
      <c r="B74" s="399" t="s">
        <v>206</v>
      </c>
      <c r="C74" s="399"/>
      <c r="D74" s="399"/>
      <c r="E74" s="111" t="s">
        <v>62</v>
      </c>
      <c r="F74" s="111" t="s">
        <v>198</v>
      </c>
      <c r="G74" s="129">
        <v>129169000</v>
      </c>
      <c r="H74" s="103">
        <v>1</v>
      </c>
      <c r="I74" s="131">
        <v>129169</v>
      </c>
      <c r="K74" s="132"/>
    </row>
    <row r="75" spans="1:11" s="62" customFormat="1" ht="37.5" customHeight="1">
      <c r="A75" s="99" t="s">
        <v>217</v>
      </c>
      <c r="B75" s="399" t="s">
        <v>206</v>
      </c>
      <c r="C75" s="399"/>
      <c r="D75" s="399"/>
      <c r="E75" s="111" t="s">
        <v>62</v>
      </c>
      <c r="F75" s="111" t="s">
        <v>198</v>
      </c>
      <c r="G75" s="129">
        <v>90307000</v>
      </c>
      <c r="H75" s="103">
        <v>1</v>
      </c>
      <c r="I75" s="131">
        <v>90307</v>
      </c>
      <c r="K75" s="132"/>
    </row>
    <row r="76" spans="1:11" s="104" customFormat="1" ht="16.5" customHeight="1">
      <c r="A76" s="97" t="s">
        <v>53</v>
      </c>
      <c r="B76" s="398" t="s">
        <v>195</v>
      </c>
      <c r="C76" s="398"/>
      <c r="D76" s="398"/>
      <c r="E76" s="98" t="s">
        <v>53</v>
      </c>
      <c r="F76" s="98" t="s">
        <v>53</v>
      </c>
      <c r="G76" s="100" t="s">
        <v>53</v>
      </c>
      <c r="H76" s="100" t="s">
        <v>53</v>
      </c>
      <c r="I76" s="68">
        <f>SUM(I77:I86)</f>
        <v>15305.7</v>
      </c>
    </row>
    <row r="77" spans="1:11" s="104" customFormat="1" ht="36" customHeight="1">
      <c r="A77" s="49" t="s">
        <v>210</v>
      </c>
      <c r="B77" s="394" t="s">
        <v>196</v>
      </c>
      <c r="C77" s="395"/>
      <c r="D77" s="396"/>
      <c r="E77" s="1" t="s">
        <v>62</v>
      </c>
      <c r="F77" s="1" t="s">
        <v>198</v>
      </c>
      <c r="G77" s="102">
        <v>890000</v>
      </c>
      <c r="H77" s="96">
        <v>1</v>
      </c>
      <c r="I77" s="68">
        <f t="shared" ref="I77:I78" si="12">G77*H77/1000</f>
        <v>890</v>
      </c>
    </row>
    <row r="78" spans="1:11" s="104" customFormat="1" ht="36" customHeight="1">
      <c r="A78" s="49" t="s">
        <v>211</v>
      </c>
      <c r="B78" s="394" t="s">
        <v>196</v>
      </c>
      <c r="C78" s="395"/>
      <c r="D78" s="396"/>
      <c r="E78" s="1" t="s">
        <v>62</v>
      </c>
      <c r="F78" s="1" t="s">
        <v>198</v>
      </c>
      <c r="G78" s="102">
        <v>2625500</v>
      </c>
      <c r="H78" s="96">
        <v>1</v>
      </c>
      <c r="I78" s="68">
        <f t="shared" si="12"/>
        <v>2625.5</v>
      </c>
    </row>
    <row r="79" spans="1:11" s="104" customFormat="1" ht="36" customHeight="1">
      <c r="A79" s="105" t="s">
        <v>294</v>
      </c>
      <c r="B79" s="387" t="s">
        <v>196</v>
      </c>
      <c r="C79" s="388"/>
      <c r="D79" s="389"/>
      <c r="E79" s="111" t="s">
        <v>62</v>
      </c>
      <c r="F79" s="111" t="s">
        <v>198</v>
      </c>
      <c r="G79" s="129">
        <v>3230000</v>
      </c>
      <c r="H79" s="130">
        <v>1</v>
      </c>
      <c r="I79" s="131">
        <v>3230</v>
      </c>
    </row>
    <row r="80" spans="1:11" s="104" customFormat="1" ht="36" customHeight="1">
      <c r="A80" s="105" t="s">
        <v>300</v>
      </c>
      <c r="B80" s="387" t="s">
        <v>196</v>
      </c>
      <c r="C80" s="388"/>
      <c r="D80" s="389"/>
      <c r="E80" s="111" t="s">
        <v>62</v>
      </c>
      <c r="F80" s="111" t="s">
        <v>198</v>
      </c>
      <c r="G80" s="129">
        <v>1937000</v>
      </c>
      <c r="H80" s="130">
        <v>1</v>
      </c>
      <c r="I80" s="131">
        <v>1937</v>
      </c>
    </row>
    <row r="81" spans="1:9" s="104" customFormat="1" ht="36" customHeight="1">
      <c r="A81" s="105" t="s">
        <v>301</v>
      </c>
      <c r="B81" s="387" t="s">
        <v>196</v>
      </c>
      <c r="C81" s="388"/>
      <c r="D81" s="389"/>
      <c r="E81" s="111" t="s">
        <v>62</v>
      </c>
      <c r="F81" s="111" t="s">
        <v>198</v>
      </c>
      <c r="G81" s="129">
        <v>1567000</v>
      </c>
      <c r="H81" s="130">
        <v>1</v>
      </c>
      <c r="I81" s="131">
        <v>1567</v>
      </c>
    </row>
    <row r="82" spans="1:9" ht="39.75" customHeight="1">
      <c r="A82" s="49" t="s">
        <v>212</v>
      </c>
      <c r="B82" s="394" t="s">
        <v>197</v>
      </c>
      <c r="C82" s="395"/>
      <c r="D82" s="396"/>
      <c r="E82" s="1" t="s">
        <v>199</v>
      </c>
      <c r="F82" s="1" t="s">
        <v>198</v>
      </c>
      <c r="G82" s="102">
        <v>1165000</v>
      </c>
      <c r="H82" s="106">
        <v>1</v>
      </c>
      <c r="I82" s="68">
        <f t="shared" ref="I82:I83" si="13">G82*H82/1000</f>
        <v>1165</v>
      </c>
    </row>
    <row r="83" spans="1:9" ht="39.75" customHeight="1">
      <c r="A83" s="49" t="s">
        <v>213</v>
      </c>
      <c r="B83" s="394" t="s">
        <v>197</v>
      </c>
      <c r="C83" s="395"/>
      <c r="D83" s="396"/>
      <c r="E83" s="1" t="s">
        <v>199</v>
      </c>
      <c r="F83" s="1" t="s">
        <v>198</v>
      </c>
      <c r="G83" s="102">
        <v>1304200</v>
      </c>
      <c r="H83" s="106">
        <v>1</v>
      </c>
      <c r="I83" s="68">
        <f t="shared" si="13"/>
        <v>1304.2</v>
      </c>
    </row>
    <row r="84" spans="1:9" ht="39.75" customHeight="1">
      <c r="A84" s="105" t="s">
        <v>295</v>
      </c>
      <c r="B84" s="387" t="s">
        <v>197</v>
      </c>
      <c r="C84" s="388"/>
      <c r="D84" s="389"/>
      <c r="E84" s="111" t="s">
        <v>199</v>
      </c>
      <c r="F84" s="111" t="s">
        <v>198</v>
      </c>
      <c r="G84" s="129">
        <v>1290000</v>
      </c>
      <c r="H84" s="106">
        <v>1</v>
      </c>
      <c r="I84" s="131">
        <v>1290</v>
      </c>
    </row>
    <row r="85" spans="1:9" ht="39.75" customHeight="1">
      <c r="A85" s="105" t="s">
        <v>298</v>
      </c>
      <c r="B85" s="387" t="s">
        <v>197</v>
      </c>
      <c r="C85" s="388"/>
      <c r="D85" s="389"/>
      <c r="E85" s="111" t="s">
        <v>199</v>
      </c>
      <c r="F85" s="111" t="s">
        <v>198</v>
      </c>
      <c r="G85" s="129">
        <v>775000</v>
      </c>
      <c r="H85" s="106">
        <v>1</v>
      </c>
      <c r="I85" s="131">
        <v>775</v>
      </c>
    </row>
    <row r="86" spans="1:9" ht="39.75" customHeight="1">
      <c r="A86" s="105" t="s">
        <v>299</v>
      </c>
      <c r="B86" s="387" t="s">
        <v>197</v>
      </c>
      <c r="C86" s="388"/>
      <c r="D86" s="389"/>
      <c r="E86" s="111" t="s">
        <v>199</v>
      </c>
      <c r="F86" s="111" t="s">
        <v>198</v>
      </c>
      <c r="G86" s="129">
        <v>522000</v>
      </c>
      <c r="H86" s="106">
        <v>1</v>
      </c>
      <c r="I86" s="131">
        <v>522</v>
      </c>
    </row>
    <row r="87" spans="1:9" ht="78.75" customHeight="1">
      <c r="B87" s="417" t="s">
        <v>176</v>
      </c>
      <c r="C87" s="417"/>
      <c r="D87" s="417"/>
      <c r="E87" s="417"/>
      <c r="G87" s="342" t="s">
        <v>43</v>
      </c>
      <c r="H87" s="342"/>
    </row>
  </sheetData>
  <mergeCells count="90">
    <mergeCell ref="B40:D40"/>
    <mergeCell ref="E7:E8"/>
    <mergeCell ref="B43:D43"/>
    <mergeCell ref="B21:D21"/>
    <mergeCell ref="B22:D22"/>
    <mergeCell ref="B23:D23"/>
    <mergeCell ref="B37:D37"/>
    <mergeCell ref="B25:D25"/>
    <mergeCell ref="B24:D24"/>
    <mergeCell ref="D35:H35"/>
    <mergeCell ref="B36:H36"/>
    <mergeCell ref="B13:D13"/>
    <mergeCell ref="B14:D14"/>
    <mergeCell ref="B15:D15"/>
    <mergeCell ref="B16:D16"/>
    <mergeCell ref="B17:D17"/>
    <mergeCell ref="B41:D41"/>
    <mergeCell ref="B87:E87"/>
    <mergeCell ref="G87:H87"/>
    <mergeCell ref="D45:H45"/>
    <mergeCell ref="B46:H46"/>
    <mergeCell ref="B47:D47"/>
    <mergeCell ref="B48:D48"/>
    <mergeCell ref="B49:D49"/>
    <mergeCell ref="B50:D50"/>
    <mergeCell ref="B51:D51"/>
    <mergeCell ref="B52:D52"/>
    <mergeCell ref="B53:D53"/>
    <mergeCell ref="B54:D54"/>
    <mergeCell ref="B61:D61"/>
    <mergeCell ref="B62:D62"/>
    <mergeCell ref="B65:D65"/>
    <mergeCell ref="D55:H55"/>
    <mergeCell ref="B56:H56"/>
    <mergeCell ref="D1:I1"/>
    <mergeCell ref="A2:I2"/>
    <mergeCell ref="A3:I3"/>
    <mergeCell ref="A5:I5"/>
    <mergeCell ref="B38:D38"/>
    <mergeCell ref="B9:D9"/>
    <mergeCell ref="A10:H10"/>
    <mergeCell ref="D18:H18"/>
    <mergeCell ref="B19:H19"/>
    <mergeCell ref="A6:I6"/>
    <mergeCell ref="A7:A8"/>
    <mergeCell ref="B7:D8"/>
    <mergeCell ref="F7:F8"/>
    <mergeCell ref="B20:D20"/>
    <mergeCell ref="D11:H11"/>
    <mergeCell ref="B12:H12"/>
    <mergeCell ref="G7:I7"/>
    <mergeCell ref="B32:D32"/>
    <mergeCell ref="B33:D33"/>
    <mergeCell ref="D30:H30"/>
    <mergeCell ref="B31:H31"/>
    <mergeCell ref="B26:D26"/>
    <mergeCell ref="B27:D27"/>
    <mergeCell ref="B28:D28"/>
    <mergeCell ref="B29:D29"/>
    <mergeCell ref="B57:D57"/>
    <mergeCell ref="B58:D58"/>
    <mergeCell ref="D68:H68"/>
    <mergeCell ref="B69:H69"/>
    <mergeCell ref="B70:D70"/>
    <mergeCell ref="B60:D60"/>
    <mergeCell ref="B64:D64"/>
    <mergeCell ref="B63:D63"/>
    <mergeCell ref="B66:D66"/>
    <mergeCell ref="B67:D67"/>
    <mergeCell ref="B74:D74"/>
    <mergeCell ref="B75:D75"/>
    <mergeCell ref="B79:D79"/>
    <mergeCell ref="B80:D80"/>
    <mergeCell ref="B81:D81"/>
    <mergeCell ref="B84:D84"/>
    <mergeCell ref="B85:D85"/>
    <mergeCell ref="B86:D86"/>
    <mergeCell ref="B34:D34"/>
    <mergeCell ref="B39:D39"/>
    <mergeCell ref="B42:D42"/>
    <mergeCell ref="B44:D44"/>
    <mergeCell ref="B59:D59"/>
    <mergeCell ref="B78:D78"/>
    <mergeCell ref="B82:D82"/>
    <mergeCell ref="B83:D83"/>
    <mergeCell ref="B71:D71"/>
    <mergeCell ref="B72:D72"/>
    <mergeCell ref="B76:D76"/>
    <mergeCell ref="B77:D77"/>
    <mergeCell ref="B73:D73"/>
  </mergeCells>
  <pageMargins left="0.2" right="0" top="0.75" bottom="0.75" header="0.3" footer="0.3"/>
  <pageSetup paperSize="9" scale="80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workbookViewId="0">
      <selection activeCell="D16" sqref="D16"/>
    </sheetView>
  </sheetViews>
  <sheetFormatPr defaultColWidth="8.7109375" defaultRowHeight="16.5"/>
  <cols>
    <col min="1" max="1" width="7.42578125" style="39" customWidth="1"/>
    <col min="2" max="2" width="60.7109375" style="39" customWidth="1"/>
    <col min="3" max="3" width="60.28515625" style="39" customWidth="1"/>
    <col min="4" max="4" width="40.5703125" style="39" customWidth="1"/>
    <col min="5" max="6" width="12.42578125" style="39" customWidth="1"/>
    <col min="7" max="7" width="14.7109375" style="39" customWidth="1"/>
    <col min="8" max="8" width="12.140625" style="39" customWidth="1"/>
    <col min="9" max="9" width="17.7109375" style="39" customWidth="1"/>
    <col min="10" max="10" width="19.42578125" style="39" customWidth="1"/>
    <col min="11" max="11" width="13.85546875" style="39" bestFit="1" customWidth="1"/>
    <col min="12" max="13" width="11" style="39" bestFit="1" customWidth="1"/>
    <col min="14" max="16384" width="8.7109375" style="39"/>
  </cols>
  <sheetData>
    <row r="1" spans="1:9" s="3" customFormat="1" ht="17.25" customHeight="1">
      <c r="C1" s="46" t="s">
        <v>278</v>
      </c>
      <c r="E1" s="5"/>
      <c r="F1" s="5"/>
      <c r="G1" s="5"/>
      <c r="H1" s="5"/>
      <c r="I1" s="5"/>
    </row>
    <row r="2" spans="1:9" s="4" customFormat="1" ht="17.25" customHeight="1">
      <c r="A2" s="353" t="s">
        <v>103</v>
      </c>
      <c r="B2" s="353"/>
      <c r="C2" s="353"/>
      <c r="D2" s="38"/>
      <c r="E2" s="38"/>
      <c r="F2" s="38"/>
      <c r="G2" s="38"/>
      <c r="H2" s="38"/>
      <c r="I2" s="38"/>
    </row>
    <row r="3" spans="1:9" s="4" customFormat="1" ht="14.25" customHeight="1">
      <c r="A3" s="353" t="s">
        <v>262</v>
      </c>
      <c r="B3" s="353"/>
      <c r="C3" s="353"/>
      <c r="D3" s="38"/>
      <c r="E3" s="38"/>
      <c r="F3" s="38"/>
      <c r="G3" s="38"/>
      <c r="H3" s="38"/>
      <c r="I3" s="38"/>
    </row>
    <row r="4" spans="1:9" s="4" customFormat="1" ht="12.75" customHeight="1">
      <c r="A4" s="45"/>
      <c r="B4" s="45"/>
      <c r="C4" s="45"/>
      <c r="D4" s="45"/>
      <c r="E4" s="38"/>
      <c r="F4" s="38"/>
      <c r="G4" s="38"/>
      <c r="H4" s="38"/>
      <c r="I4" s="38"/>
    </row>
    <row r="5" spans="1:9" s="4" customFormat="1" ht="17.25" customHeight="1">
      <c r="A5" s="45"/>
      <c r="B5" s="45"/>
      <c r="C5" s="45"/>
      <c r="D5" s="45"/>
      <c r="E5" s="38"/>
      <c r="F5" s="38"/>
      <c r="G5" s="38"/>
      <c r="H5" s="38"/>
      <c r="I5" s="38"/>
    </row>
    <row r="6" spans="1:9" s="4" customFormat="1" ht="17.25" customHeight="1">
      <c r="A6" s="45"/>
      <c r="B6" s="45"/>
      <c r="C6" s="45"/>
      <c r="D6" s="45"/>
      <c r="E6" s="45"/>
      <c r="F6" s="45"/>
      <c r="G6" s="45"/>
      <c r="H6" s="45"/>
      <c r="I6" s="45"/>
    </row>
    <row r="7" spans="1:9" s="3" customFormat="1" ht="86.25" customHeight="1">
      <c r="A7" s="411" t="s">
        <v>225</v>
      </c>
      <c r="B7" s="411"/>
      <c r="C7" s="411"/>
      <c r="D7" s="5"/>
      <c r="E7" s="5"/>
      <c r="F7" s="5"/>
      <c r="G7" s="5"/>
      <c r="H7" s="5"/>
      <c r="I7" s="5"/>
    </row>
    <row r="8" spans="1:9" ht="28.5" customHeight="1">
      <c r="A8" s="47"/>
      <c r="B8" s="47"/>
      <c r="C8" s="47"/>
      <c r="D8" s="47"/>
      <c r="E8" s="47"/>
      <c r="F8" s="47"/>
      <c r="G8" s="47"/>
      <c r="H8" s="47"/>
      <c r="I8" s="47"/>
    </row>
    <row r="9" spans="1:9" ht="32.450000000000003" customHeight="1">
      <c r="A9" s="105" t="s">
        <v>72</v>
      </c>
      <c r="B9" s="105" t="s">
        <v>226</v>
      </c>
      <c r="C9" s="105" t="s">
        <v>227</v>
      </c>
      <c r="H9" s="40"/>
    </row>
    <row r="10" spans="1:9" ht="17.25">
      <c r="A10" s="105">
        <v>1</v>
      </c>
      <c r="B10" s="114" t="s">
        <v>234</v>
      </c>
      <c r="C10" s="114" t="s">
        <v>234</v>
      </c>
      <c r="H10" s="40"/>
    </row>
    <row r="11" spans="1:9" ht="17.25">
      <c r="A11" s="105">
        <v>2</v>
      </c>
      <c r="B11" s="114" t="s">
        <v>305</v>
      </c>
      <c r="C11" s="114" t="s">
        <v>305</v>
      </c>
      <c r="H11" s="40"/>
    </row>
    <row r="12" spans="1:9" ht="17.25">
      <c r="A12" s="105">
        <v>3</v>
      </c>
      <c r="B12" s="114" t="s">
        <v>235</v>
      </c>
      <c r="C12" s="114" t="s">
        <v>235</v>
      </c>
    </row>
    <row r="13" spans="1:9" ht="17.25">
      <c r="A13" s="105">
        <v>4</v>
      </c>
      <c r="B13" s="114" t="s">
        <v>236</v>
      </c>
      <c r="C13" s="114"/>
    </row>
    <row r="14" spans="1:9" ht="17.25">
      <c r="A14" s="105">
        <v>5</v>
      </c>
      <c r="B14" s="114" t="s">
        <v>237</v>
      </c>
      <c r="C14" s="114" t="s">
        <v>238</v>
      </c>
    </row>
    <row r="15" spans="1:9" ht="17.25">
      <c r="A15" s="105">
        <v>6</v>
      </c>
      <c r="B15" s="114" t="s">
        <v>239</v>
      </c>
      <c r="C15" s="114" t="s">
        <v>239</v>
      </c>
    </row>
    <row r="16" spans="1:9" ht="17.25">
      <c r="A16" s="105">
        <v>7</v>
      </c>
      <c r="B16" s="114" t="s">
        <v>240</v>
      </c>
      <c r="C16" s="114"/>
    </row>
    <row r="17" spans="1:3" ht="17.25">
      <c r="A17" s="105">
        <v>8</v>
      </c>
      <c r="B17" s="114" t="s">
        <v>241</v>
      </c>
      <c r="C17" s="114" t="s">
        <v>266</v>
      </c>
    </row>
    <row r="18" spans="1:3" ht="17.25">
      <c r="A18" s="105">
        <v>9</v>
      </c>
      <c r="B18" s="114" t="s">
        <v>315</v>
      </c>
      <c r="C18" s="114"/>
    </row>
    <row r="19" spans="1:3" ht="17.25">
      <c r="A19" s="105">
        <v>10</v>
      </c>
      <c r="B19" s="114" t="s">
        <v>316</v>
      </c>
      <c r="C19" s="114"/>
    </row>
    <row r="20" spans="1:3" ht="17.25">
      <c r="A20" s="105">
        <v>11</v>
      </c>
      <c r="B20" s="114" t="s">
        <v>241</v>
      </c>
      <c r="C20" s="114"/>
    </row>
    <row r="21" spans="1:3" ht="17.25">
      <c r="A21" s="105">
        <v>12</v>
      </c>
      <c r="B21" s="114" t="s">
        <v>317</v>
      </c>
      <c r="C21" s="114"/>
    </row>
    <row r="22" spans="1:3" ht="17.25">
      <c r="A22" s="105">
        <v>13</v>
      </c>
      <c r="B22" s="114" t="s">
        <v>318</v>
      </c>
      <c r="C22" s="114"/>
    </row>
    <row r="23" spans="1:3" ht="17.25">
      <c r="A23" s="105">
        <v>14</v>
      </c>
      <c r="B23" s="114" t="s">
        <v>319</v>
      </c>
      <c r="C23" s="114"/>
    </row>
    <row r="24" spans="1:3" ht="17.25">
      <c r="A24" s="105">
        <v>15</v>
      </c>
      <c r="B24" s="114" t="s">
        <v>320</v>
      </c>
      <c r="C24" s="114"/>
    </row>
    <row r="25" spans="1:3" ht="17.25">
      <c r="A25" s="105">
        <v>16</v>
      </c>
      <c r="B25" s="114" t="s">
        <v>321</v>
      </c>
      <c r="C25" s="114"/>
    </row>
    <row r="26" spans="1:3" ht="17.25">
      <c r="A26" s="105">
        <v>17</v>
      </c>
      <c r="B26" s="114" t="s">
        <v>241</v>
      </c>
      <c r="C26" s="114"/>
    </row>
    <row r="27" spans="1:3" ht="17.25">
      <c r="A27" s="105">
        <v>18</v>
      </c>
      <c r="B27" s="114" t="s">
        <v>242</v>
      </c>
      <c r="C27" s="114" t="s">
        <v>242</v>
      </c>
    </row>
    <row r="28" spans="1:3" ht="17.25">
      <c r="A28" s="105">
        <v>19</v>
      </c>
      <c r="B28" s="114" t="s">
        <v>243</v>
      </c>
      <c r="C28" s="114"/>
    </row>
    <row r="29" spans="1:3" ht="17.25">
      <c r="A29" s="105">
        <v>20</v>
      </c>
      <c r="B29" s="114" t="s">
        <v>244</v>
      </c>
      <c r="C29" s="114" t="s">
        <v>245</v>
      </c>
    </row>
    <row r="30" spans="1:3" ht="17.25">
      <c r="A30" s="105">
        <v>21</v>
      </c>
      <c r="B30" s="114" t="s">
        <v>246</v>
      </c>
      <c r="C30" s="114" t="s">
        <v>246</v>
      </c>
    </row>
    <row r="31" spans="1:3" ht="17.25">
      <c r="A31" s="105">
        <v>22</v>
      </c>
      <c r="B31" s="114" t="s">
        <v>247</v>
      </c>
      <c r="C31" s="114"/>
    </row>
    <row r="32" spans="1:3" ht="17.25">
      <c r="A32" s="105">
        <v>23</v>
      </c>
      <c r="B32" s="114" t="s">
        <v>248</v>
      </c>
      <c r="C32" s="114" t="s">
        <v>249</v>
      </c>
    </row>
    <row r="33" spans="1:7" ht="17.25">
      <c r="A33" s="105">
        <v>24</v>
      </c>
      <c r="B33" s="114" t="s">
        <v>250</v>
      </c>
      <c r="C33" s="114" t="s">
        <v>250</v>
      </c>
    </row>
    <row r="34" spans="1:7" ht="17.25">
      <c r="A34" s="105">
        <v>25</v>
      </c>
      <c r="B34" s="114" t="s">
        <v>251</v>
      </c>
      <c r="C34" s="114"/>
    </row>
    <row r="35" spans="1:7" ht="17.25">
      <c r="A35" s="105">
        <v>26</v>
      </c>
      <c r="B35" s="114" t="s">
        <v>237</v>
      </c>
      <c r="C35" s="114" t="s">
        <v>252</v>
      </c>
    </row>
    <row r="36" spans="1:7" ht="17.25">
      <c r="A36" s="105">
        <v>27</v>
      </c>
      <c r="B36" s="114" t="s">
        <v>309</v>
      </c>
      <c r="C36" s="114"/>
    </row>
    <row r="37" spans="1:7" ht="17.25">
      <c r="A37" s="105">
        <v>28</v>
      </c>
      <c r="B37" s="114" t="s">
        <v>311</v>
      </c>
      <c r="C37" s="114"/>
    </row>
    <row r="38" spans="1:7" ht="17.25">
      <c r="A38" s="105">
        <v>29</v>
      </c>
      <c r="B38" s="114" t="s">
        <v>310</v>
      </c>
      <c r="C38" s="114"/>
    </row>
    <row r="39" spans="1:7" ht="17.25">
      <c r="A39" s="105">
        <v>30</v>
      </c>
      <c r="B39" s="114" t="s">
        <v>312</v>
      </c>
      <c r="C39" s="114"/>
    </row>
    <row r="40" spans="1:7" ht="17.25">
      <c r="A40" s="105">
        <v>31</v>
      </c>
      <c r="B40" s="114" t="s">
        <v>313</v>
      </c>
      <c r="C40" s="114"/>
    </row>
    <row r="41" spans="1:7" ht="17.25">
      <c r="A41" s="105">
        <v>32</v>
      </c>
      <c r="B41" s="114" t="s">
        <v>314</v>
      </c>
      <c r="C41" s="114"/>
    </row>
    <row r="42" spans="1:7" ht="17.25">
      <c r="A42" s="105">
        <v>33</v>
      </c>
      <c r="B42" s="114" t="s">
        <v>253</v>
      </c>
      <c r="C42" s="114" t="s">
        <v>254</v>
      </c>
      <c r="D42" s="42"/>
      <c r="E42" s="41"/>
      <c r="F42" s="73"/>
      <c r="G42" s="73"/>
    </row>
    <row r="43" spans="1:7" ht="17.25">
      <c r="A43" s="105">
        <v>34</v>
      </c>
      <c r="B43" s="114" t="s">
        <v>253</v>
      </c>
      <c r="C43" s="114" t="s">
        <v>254</v>
      </c>
      <c r="D43" s="42"/>
      <c r="E43" s="41"/>
      <c r="F43" s="73"/>
      <c r="G43" s="73"/>
    </row>
    <row r="44" spans="1:7" ht="17.25">
      <c r="A44" s="105">
        <v>35</v>
      </c>
      <c r="B44" s="114" t="s">
        <v>253</v>
      </c>
      <c r="C44" s="114" t="s">
        <v>254</v>
      </c>
      <c r="D44" s="42"/>
      <c r="E44" s="41"/>
      <c r="F44" s="73"/>
      <c r="G44" s="73"/>
    </row>
    <row r="45" spans="1:7" ht="17.25">
      <c r="A45" s="105">
        <v>36</v>
      </c>
      <c r="B45" s="114" t="s">
        <v>253</v>
      </c>
      <c r="C45" s="114" t="s">
        <v>254</v>
      </c>
      <c r="D45" s="42"/>
      <c r="E45" s="41"/>
      <c r="F45" s="73"/>
      <c r="G45" s="73"/>
    </row>
    <row r="46" spans="1:7" ht="17.25">
      <c r="A46" s="105">
        <v>37</v>
      </c>
      <c r="B46" s="114" t="s">
        <v>253</v>
      </c>
      <c r="C46" s="114" t="s">
        <v>255</v>
      </c>
      <c r="D46" s="42"/>
      <c r="E46" s="41"/>
      <c r="F46" s="73"/>
      <c r="G46" s="73"/>
    </row>
    <row r="47" spans="1:7" ht="17.25">
      <c r="A47" s="105">
        <v>38</v>
      </c>
      <c r="B47" s="114" t="s">
        <v>302</v>
      </c>
      <c r="C47" s="114"/>
      <c r="D47" s="42"/>
      <c r="E47" s="41"/>
      <c r="F47" s="73"/>
      <c r="G47" s="73"/>
    </row>
    <row r="48" spans="1:7" ht="17.25">
      <c r="A48" s="105">
        <v>39</v>
      </c>
      <c r="B48" s="114" t="s">
        <v>303</v>
      </c>
      <c r="C48" s="114" t="s">
        <v>303</v>
      </c>
      <c r="D48" s="42"/>
      <c r="E48" s="41"/>
      <c r="F48" s="73"/>
      <c r="G48" s="73"/>
    </row>
    <row r="49" spans="1:8" ht="19.5" customHeight="1">
      <c r="A49" s="105">
        <v>40</v>
      </c>
      <c r="B49" s="114" t="s">
        <v>304</v>
      </c>
      <c r="C49" s="114"/>
      <c r="D49" s="42"/>
      <c r="E49" s="41"/>
      <c r="F49" s="73"/>
      <c r="G49" s="73"/>
    </row>
    <row r="50" spans="1:8" ht="19.5" customHeight="1">
      <c r="A50" s="105">
        <v>41</v>
      </c>
      <c r="B50" s="114" t="s">
        <v>256</v>
      </c>
      <c r="C50" s="114" t="s">
        <v>256</v>
      </c>
      <c r="D50" s="42"/>
      <c r="E50" s="41"/>
      <c r="F50" s="73"/>
      <c r="G50" s="73"/>
    </row>
    <row r="51" spans="1:8" ht="19.5" customHeight="1">
      <c r="A51" s="105">
        <v>42</v>
      </c>
      <c r="B51" s="114" t="s">
        <v>257</v>
      </c>
      <c r="C51" s="114"/>
      <c r="D51" s="42"/>
      <c r="E51" s="41"/>
      <c r="F51" s="73"/>
      <c r="G51" s="73"/>
    </row>
    <row r="52" spans="1:8" ht="19.5" customHeight="1">
      <c r="A52" s="105">
        <v>43</v>
      </c>
      <c r="B52" s="114" t="s">
        <v>258</v>
      </c>
      <c r="C52" s="114" t="s">
        <v>258</v>
      </c>
      <c r="D52" s="42"/>
      <c r="E52" s="41"/>
      <c r="F52" s="73"/>
      <c r="G52" s="73"/>
    </row>
    <row r="53" spans="1:8" ht="19.5" customHeight="1">
      <c r="A53" s="105">
        <v>44</v>
      </c>
      <c r="B53" s="114" t="s">
        <v>267</v>
      </c>
      <c r="C53" s="114" t="s">
        <v>267</v>
      </c>
      <c r="D53" s="42"/>
      <c r="E53" s="41"/>
      <c r="F53" s="73"/>
      <c r="G53" s="73"/>
    </row>
    <row r="54" spans="1:8" ht="19.5" customHeight="1">
      <c r="A54" s="105">
        <v>45</v>
      </c>
      <c r="B54" s="114" t="s">
        <v>259</v>
      </c>
      <c r="C54" s="114" t="s">
        <v>260</v>
      </c>
      <c r="D54" s="42"/>
      <c r="E54" s="41"/>
      <c r="F54" s="73"/>
      <c r="G54" s="73"/>
    </row>
    <row r="55" spans="1:8" ht="19.5" customHeight="1">
      <c r="A55" s="105">
        <v>46</v>
      </c>
      <c r="B55" s="114" t="s">
        <v>261</v>
      </c>
      <c r="C55" s="114"/>
      <c r="D55" s="42"/>
      <c r="E55" s="41"/>
      <c r="F55" s="73"/>
      <c r="G55" s="73"/>
    </row>
    <row r="56" spans="1:8" ht="19.5" customHeight="1">
      <c r="A56" s="105">
        <v>47</v>
      </c>
      <c r="B56" s="114" t="s">
        <v>306</v>
      </c>
      <c r="C56" s="114"/>
      <c r="D56" s="42"/>
      <c r="E56" s="41"/>
      <c r="F56" s="73"/>
      <c r="G56" s="73"/>
    </row>
    <row r="57" spans="1:8" ht="19.5" customHeight="1">
      <c r="A57" s="105">
        <v>48</v>
      </c>
      <c r="B57" s="114" t="s">
        <v>307</v>
      </c>
      <c r="C57" s="114"/>
      <c r="D57" s="42"/>
      <c r="E57" s="41"/>
      <c r="F57" s="73"/>
      <c r="G57" s="73"/>
    </row>
    <row r="58" spans="1:8" ht="19.5" customHeight="1">
      <c r="A58" s="105">
        <v>49</v>
      </c>
      <c r="B58" s="114" t="s">
        <v>308</v>
      </c>
      <c r="C58" s="114"/>
      <c r="D58" s="42"/>
      <c r="E58" s="41"/>
      <c r="F58" s="73"/>
      <c r="G58" s="73"/>
    </row>
    <row r="59" spans="1:8" ht="32.450000000000003" customHeight="1">
      <c r="A59" s="41"/>
      <c r="B59" s="42"/>
      <c r="C59" s="42"/>
      <c r="D59" s="42"/>
      <c r="E59" s="42"/>
      <c r="F59" s="41"/>
      <c r="G59" s="342"/>
      <c r="H59" s="342"/>
    </row>
    <row r="60" spans="1:8" ht="61.5" customHeight="1">
      <c r="A60" s="41"/>
      <c r="B60" s="93" t="s">
        <v>190</v>
      </c>
      <c r="C60" s="94" t="s">
        <v>43</v>
      </c>
      <c r="D60" s="41"/>
    </row>
  </sheetData>
  <mergeCells count="4">
    <mergeCell ref="A7:C7"/>
    <mergeCell ref="G59:H59"/>
    <mergeCell ref="A2:C2"/>
    <mergeCell ref="A3:C3"/>
  </mergeCells>
  <pageMargins left="0.45" right="0" top="0.75" bottom="0.75" header="0.3" footer="0.3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'2'!Print_Area</vt:lpstr>
      <vt:lpstr>'2'!Print_Titles</vt:lpstr>
      <vt:lpstr>'4'!Print_Titles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https:/mul2.gov.am/tasks/685783/oneclick/Havelvacner_metro.xlsx?token=51eabe885641c4779da57a6b638a4c2c</cp:keywords>
  <cp:lastModifiedBy>Siranush Chteyan</cp:lastModifiedBy>
  <cp:lastPrinted>2023-04-11T12:40:25Z</cp:lastPrinted>
  <dcterms:created xsi:type="dcterms:W3CDTF">2020-01-16T08:04:10Z</dcterms:created>
  <dcterms:modified xsi:type="dcterms:W3CDTF">2023-04-12T13:58:42Z</dcterms:modified>
</cp:coreProperties>
</file>