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hidePivotFieldList="1" defaultThemeVersion="124226"/>
  <bookViews>
    <workbookView xWindow="0" yWindow="0" windowWidth="14618" windowHeight="7658" tabRatio="847" firstSheet="2" activeTab="6"/>
  </bookViews>
  <sheets>
    <sheet name="Հավելված N 1" sheetId="27" r:id="rId1"/>
    <sheet name="Հավելված N 2" sheetId="32" r:id="rId2"/>
    <sheet name="Հավելված N 3" sheetId="55" r:id="rId3"/>
    <sheet name="Հավելված N 4" sheetId="56" r:id="rId4"/>
    <sheet name="Հավելված N 5" sheetId="29" r:id="rId5"/>
    <sheet name="Հավելված N 6" sheetId="65" r:id="rId6"/>
    <sheet name="Հավելված N 7" sheetId="54" r:id="rId7"/>
  </sheets>
  <definedNames>
    <definedName name="a" localSheetId="5">#REF!</definedName>
    <definedName name="a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5">#REF!</definedName>
    <definedName name="AgencyCode" localSheetId="6">#REF!</definedName>
    <definedName name="AgencyCode">#REF!</definedName>
    <definedName name="AgencyName" localSheetId="1">#REF!</definedName>
    <definedName name="AgencyName" localSheetId="5">#REF!</definedName>
    <definedName name="AgencyName">#REF!</definedName>
    <definedName name="davit" localSheetId="5">#REF!</definedName>
    <definedName name="davit">#REF!</definedName>
    <definedName name="Functional1" localSheetId="1">#REF!</definedName>
    <definedName name="Functional1" localSheetId="5">#REF!</definedName>
    <definedName name="Functional1">#REF!</definedName>
    <definedName name="ggg" localSheetId="5">#REF!</definedName>
    <definedName name="ggg">#REF!</definedName>
    <definedName name="PANature" localSheetId="1">#REF!</definedName>
    <definedName name="PANature" localSheetId="5">#REF!</definedName>
    <definedName name="PANature">#REF!</definedName>
    <definedName name="PAType" localSheetId="1">#REF!</definedName>
    <definedName name="PAType" localSheetId="5">#REF!</definedName>
    <definedName name="PAType">#REF!</definedName>
    <definedName name="Performance2" localSheetId="1">#REF!</definedName>
    <definedName name="Performance2" localSheetId="5">#REF!</definedName>
    <definedName name="Performance2">#REF!</definedName>
    <definedName name="PerformanceType" localSheetId="1">#REF!</definedName>
    <definedName name="PerformanceType" localSheetId="5">#REF!</definedName>
    <definedName name="PerformanceType">#REF!</definedName>
    <definedName name="Հավելված" localSheetId="5">#REF!</definedName>
    <definedName name="Հավելված">#REF!</definedName>
    <definedName name="Մաս" localSheetId="5">#REF!</definedName>
    <definedName name="Մաս">#REF!</definedName>
    <definedName name="շախմատիստ" localSheetId="5">#REF!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H41" i="32"/>
  <c r="G41"/>
  <c r="E12" i="56"/>
  <c r="E14"/>
  <c r="E16"/>
  <c r="I115" i="54"/>
  <c r="I116"/>
  <c r="I117"/>
  <c r="I118"/>
  <c r="I119"/>
  <c r="I120"/>
  <c r="I121"/>
  <c r="I75"/>
  <c r="I83"/>
  <c r="G69" i="55" s="1"/>
  <c r="I84" i="54"/>
  <c r="G70" i="55" s="1"/>
  <c r="I62" i="54"/>
  <c r="I64"/>
  <c r="I65"/>
  <c r="G49"/>
  <c r="I49" s="1"/>
  <c r="I54"/>
  <c r="I53"/>
  <c r="I52"/>
  <c r="I51"/>
  <c r="I50"/>
  <c r="H40" i="32" l="1"/>
  <c r="H39" s="1"/>
  <c r="H38" s="1"/>
  <c r="H37" s="1"/>
  <c r="H35" s="1"/>
  <c r="E82" i="65" s="1"/>
  <c r="G40" i="32"/>
  <c r="G39" s="1"/>
  <c r="G38" s="1"/>
  <c r="G37" s="1"/>
  <c r="G35" s="1"/>
  <c r="D82" i="65" s="1"/>
  <c r="H32" i="32"/>
  <c r="G32"/>
  <c r="G34"/>
  <c r="G33" s="1"/>
  <c r="E36" i="56"/>
  <c r="D31" i="55" l="1"/>
  <c r="G30" i="56" s="1"/>
  <c r="I41" i="32" l="1"/>
  <c r="I40" s="1"/>
  <c r="I39" s="1"/>
  <c r="I38" s="1"/>
  <c r="I37" s="1"/>
  <c r="I35" s="1"/>
  <c r="F82" i="65" s="1"/>
  <c r="F35" i="55"/>
  <c r="H35"/>
  <c r="E35"/>
  <c r="H34" l="1"/>
  <c r="H32" s="1"/>
  <c r="F34"/>
  <c r="F32" s="1"/>
  <c r="E34"/>
  <c r="E32" s="1"/>
  <c r="F17"/>
  <c r="F15" s="1"/>
  <c r="H17"/>
  <c r="H15" s="1"/>
  <c r="I85" i="54"/>
  <c r="I91"/>
  <c r="G71" i="55" s="1"/>
  <c r="I90" i="54"/>
  <c r="G60" i="55" s="1"/>
  <c r="I114" i="54"/>
  <c r="I113"/>
  <c r="I112"/>
  <c r="G61" i="55" s="1"/>
  <c r="I111" i="54"/>
  <c r="I89"/>
  <c r="G56" i="55" s="1"/>
  <c r="I110" i="54"/>
  <c r="I109"/>
  <c r="I108"/>
  <c r="I88"/>
  <c r="G51" i="55" s="1"/>
  <c r="I107" i="54"/>
  <c r="I86"/>
  <c r="G46" i="55" s="1"/>
  <c r="I87" i="54"/>
  <c r="G49" i="55" s="1"/>
  <c r="I106" i="54"/>
  <c r="I105"/>
  <c r="I104"/>
  <c r="I103"/>
  <c r="I102"/>
  <c r="G47" i="55" s="1"/>
  <c r="I101" i="54"/>
  <c r="G45" i="55" s="1"/>
  <c r="I100" i="54"/>
  <c r="I99"/>
  <c r="G43" i="55" s="1"/>
  <c r="I98" i="54"/>
  <c r="I97"/>
  <c r="I96"/>
  <c r="I95"/>
  <c r="I94"/>
  <c r="I93"/>
  <c r="I82"/>
  <c r="G68" i="55" s="1"/>
  <c r="I81" i="54"/>
  <c r="G67" i="55" s="1"/>
  <c r="I80" i="54"/>
  <c r="G66" i="55" s="1"/>
  <c r="I79" i="54"/>
  <c r="G65" i="55" s="1"/>
  <c r="I78" i="54"/>
  <c r="G64" i="55" s="1"/>
  <c r="I77" i="54"/>
  <c r="I76"/>
  <c r="G62" i="55" s="1"/>
  <c r="I74" i="54"/>
  <c r="G59" i="55" s="1"/>
  <c r="I73" i="54"/>
  <c r="I72"/>
  <c r="G57" i="55" s="1"/>
  <c r="I71" i="54"/>
  <c r="G55" i="55" s="1"/>
  <c r="I70" i="54"/>
  <c r="G54" i="55" s="1"/>
  <c r="I69" i="54"/>
  <c r="I68"/>
  <c r="G52" i="55" s="1"/>
  <c r="I67" i="54"/>
  <c r="G50" i="55" s="1"/>
  <c r="I66" i="54"/>
  <c r="G48" i="55" s="1"/>
  <c r="I63" i="54"/>
  <c r="G44" i="55" s="1"/>
  <c r="I61" i="54"/>
  <c r="I59"/>
  <c r="I58"/>
  <c r="I60"/>
  <c r="I57"/>
  <c r="I56"/>
  <c r="I55"/>
  <c r="G36" i="55" s="1"/>
  <c r="I92" i="54"/>
  <c r="I48"/>
  <c r="I43"/>
  <c r="I42"/>
  <c r="I41"/>
  <c r="I40"/>
  <c r="I39"/>
  <c r="I38"/>
  <c r="I37"/>
  <c r="I36"/>
  <c r="I45"/>
  <c r="I44"/>
  <c r="I35"/>
  <c r="I32"/>
  <c r="I31"/>
  <c r="I30"/>
  <c r="I29"/>
  <c r="I28"/>
  <c r="I27"/>
  <c r="I26"/>
  <c r="I25"/>
  <c r="I34"/>
  <c r="I33"/>
  <c r="I24"/>
  <c r="I23"/>
  <c r="I22"/>
  <c r="I21"/>
  <c r="I20"/>
  <c r="I18"/>
  <c r="I17"/>
  <c r="G53" i="55" l="1"/>
  <c r="D53" s="1"/>
  <c r="G58"/>
  <c r="G63"/>
  <c r="H13"/>
  <c r="G38"/>
  <c r="D38" s="1"/>
  <c r="G42"/>
  <c r="G37"/>
  <c r="G40"/>
  <c r="D40" s="1"/>
  <c r="G39"/>
  <c r="G41"/>
  <c r="D41" s="1"/>
  <c r="I47" i="54"/>
  <c r="D52" i="55"/>
  <c r="G20"/>
  <c r="D20" s="1"/>
  <c r="F19" i="56" s="1"/>
  <c r="G19" s="1"/>
  <c r="G22" i="55"/>
  <c r="D22" s="1"/>
  <c r="F21" i="56" s="1"/>
  <c r="G21" s="1"/>
  <c r="G26" i="55"/>
  <c r="D26" s="1"/>
  <c r="F25" i="56" s="1"/>
  <c r="G25" s="1"/>
  <c r="D50" i="55"/>
  <c r="D43"/>
  <c r="D42"/>
  <c r="E18"/>
  <c r="D18" s="1"/>
  <c r="G17" i="56" s="1"/>
  <c r="G30" i="55"/>
  <c r="D30" s="1"/>
  <c r="F29" i="56" s="1"/>
  <c r="G29" s="1"/>
  <c r="G34" i="55"/>
  <c r="D48"/>
  <c r="G29"/>
  <c r="D29" s="1"/>
  <c r="F28" i="56" s="1"/>
  <c r="G28" s="1"/>
  <c r="G23" i="55"/>
  <c r="D23" s="1"/>
  <c r="F22" i="56" s="1"/>
  <c r="G22" s="1"/>
  <c r="G27" i="55"/>
  <c r="D27" s="1"/>
  <c r="F26" i="56" s="1"/>
  <c r="G26" s="1"/>
  <c r="F13" i="55"/>
  <c r="D57"/>
  <c r="D60"/>
  <c r="G61" i="56" s="1"/>
  <c r="D67" i="55"/>
  <c r="D71"/>
  <c r="G72" i="56" s="1"/>
  <c r="D56" i="55"/>
  <c r="G57" i="56" s="1"/>
  <c r="D59" i="55"/>
  <c r="D63"/>
  <c r="D66"/>
  <c r="D70"/>
  <c r="D49"/>
  <c r="G50" i="56" s="1"/>
  <c r="G24" i="55"/>
  <c r="D24" s="1"/>
  <c r="F23" i="56" s="1"/>
  <c r="G23" s="1"/>
  <c r="I19" i="54"/>
  <c r="E19" i="55"/>
  <c r="D19" s="1"/>
  <c r="G18" i="56" s="1"/>
  <c r="G21" i="55"/>
  <c r="D21" s="1"/>
  <c r="F20" i="56" s="1"/>
  <c r="G20" s="1"/>
  <c r="G25" i="55"/>
  <c r="D25" s="1"/>
  <c r="F24" i="56" s="1"/>
  <c r="G24" s="1"/>
  <c r="D44" i="55"/>
  <c r="D46"/>
  <c r="G47" i="56" s="1"/>
  <c r="D54" i="55"/>
  <c r="D61"/>
  <c r="D64"/>
  <c r="D68"/>
  <c r="G28"/>
  <c r="D28" s="1"/>
  <c r="F27" i="56" s="1"/>
  <c r="G27" s="1"/>
  <c r="I16" i="54"/>
  <c r="D45" i="55"/>
  <c r="D47"/>
  <c r="D55"/>
  <c r="D58"/>
  <c r="D62"/>
  <c r="D65"/>
  <c r="D69"/>
  <c r="D51"/>
  <c r="G52" i="56" s="1"/>
  <c r="I46" i="54"/>
  <c r="F63" i="56" l="1"/>
  <c r="G63"/>
  <c r="F65"/>
  <c r="G65"/>
  <c r="F67"/>
  <c r="G67"/>
  <c r="F54"/>
  <c r="G54"/>
  <c r="F66"/>
  <c r="G66"/>
  <c r="F69"/>
  <c r="G69"/>
  <c r="F71"/>
  <c r="G71"/>
  <c r="F58"/>
  <c r="G58"/>
  <c r="F70"/>
  <c r="G70"/>
  <c r="F56"/>
  <c r="G56"/>
  <c r="F55"/>
  <c r="G55"/>
  <c r="F60"/>
  <c r="G60"/>
  <c r="F59"/>
  <c r="G59"/>
  <c r="F62"/>
  <c r="G62"/>
  <c r="F64"/>
  <c r="G64"/>
  <c r="F68"/>
  <c r="G68"/>
  <c r="F49"/>
  <c r="G49"/>
  <c r="F51"/>
  <c r="G51"/>
  <c r="F53"/>
  <c r="G53"/>
  <c r="F48"/>
  <c r="G48"/>
  <c r="F46"/>
  <c r="G46"/>
  <c r="F45"/>
  <c r="G45"/>
  <c r="F44"/>
  <c r="G44"/>
  <c r="F41"/>
  <c r="G41"/>
  <c r="F43"/>
  <c r="G43"/>
  <c r="F39"/>
  <c r="G39"/>
  <c r="F42"/>
  <c r="G42"/>
  <c r="G35" i="55"/>
  <c r="G32" s="1"/>
  <c r="I32" i="32"/>
  <c r="G17" i="55"/>
  <c r="G15" s="1"/>
  <c r="E17"/>
  <c r="E15" s="1"/>
  <c r="E13" s="1"/>
  <c r="I34" i="32"/>
  <c r="I33" s="1"/>
  <c r="F16" i="56"/>
  <c r="G16"/>
  <c r="H34" i="32"/>
  <c r="H33" s="1"/>
  <c r="D39" i="55"/>
  <c r="F40" i="56" l="1"/>
  <c r="G40"/>
  <c r="G13" i="55"/>
  <c r="D34"/>
  <c r="E35" i="56" s="1"/>
  <c r="F35" l="1"/>
  <c r="E33"/>
  <c r="G50" i="32" s="1"/>
  <c r="I15" i="54"/>
  <c r="G49" i="32" l="1"/>
  <c r="G48" s="1"/>
  <c r="G47" s="1"/>
  <c r="G46" s="1"/>
  <c r="G44" s="1"/>
  <c r="G42" s="1"/>
  <c r="G35" i="56"/>
  <c r="I14" i="54"/>
  <c r="I13" s="1"/>
  <c r="D37" i="55"/>
  <c r="F38" i="56" l="1"/>
  <c r="G38"/>
  <c r="D37" i="65"/>
  <c r="D28" i="27"/>
  <c r="G71" i="32"/>
  <c r="D36" i="55"/>
  <c r="F37" i="56" l="1"/>
  <c r="F36" s="1"/>
  <c r="F33" s="1"/>
  <c r="H50" i="32" s="1"/>
  <c r="G37" i="56"/>
  <c r="G36" s="1"/>
  <c r="G33" s="1"/>
  <c r="I50" i="32" s="1"/>
  <c r="D37" i="29"/>
  <c r="D35" i="55"/>
  <c r="H49" i="32" l="1"/>
  <c r="H48" s="1"/>
  <c r="H47" s="1"/>
  <c r="H46" s="1"/>
  <c r="H44" s="1"/>
  <c r="E37" i="65" s="1"/>
  <c r="I49" i="32"/>
  <c r="I48" s="1"/>
  <c r="I47" s="1"/>
  <c r="I46" s="1"/>
  <c r="I44" s="1"/>
  <c r="I42" s="1"/>
  <c r="D17" i="55"/>
  <c r="D15"/>
  <c r="G31" i="32"/>
  <c r="G11" i="55"/>
  <c r="F11"/>
  <c r="F37" i="65" l="1"/>
  <c r="H42" i="32"/>
  <c r="E28" i="27" s="1"/>
  <c r="E37" i="29" s="1"/>
  <c r="F28" i="27"/>
  <c r="F37" i="29" s="1"/>
  <c r="I71" i="32"/>
  <c r="G30"/>
  <c r="G29" s="1"/>
  <c r="G28" s="1"/>
  <c r="G26" s="1"/>
  <c r="D26" i="65" s="1"/>
  <c r="H31" i="32"/>
  <c r="I31"/>
  <c r="E31" i="56"/>
  <c r="D32" i="55"/>
  <c r="H71" i="32" l="1"/>
  <c r="G24"/>
  <c r="H30"/>
  <c r="H29" s="1"/>
  <c r="H28" s="1"/>
  <c r="H26" s="1"/>
  <c r="E26" i="65" s="1"/>
  <c r="I30" i="32"/>
  <c r="I29" s="1"/>
  <c r="I28" s="1"/>
  <c r="I26" s="1"/>
  <c r="F31" i="56"/>
  <c r="E11" i="55"/>
  <c r="D22" i="27" l="1"/>
  <c r="G22" i="32"/>
  <c r="G20" s="1"/>
  <c r="G18" s="1"/>
  <c r="G16" s="1"/>
  <c r="G14" s="1"/>
  <c r="G13" s="1"/>
  <c r="I24"/>
  <c r="F26" i="65"/>
  <c r="H24" i="32"/>
  <c r="G31" i="56"/>
  <c r="D26" i="29" l="1"/>
  <c r="D15" i="27"/>
  <c r="D13" s="1"/>
  <c r="F22"/>
  <c r="I22" i="32"/>
  <c r="I20" s="1"/>
  <c r="I18" s="1"/>
  <c r="I16" s="1"/>
  <c r="I14" s="1"/>
  <c r="I13" s="1"/>
  <c r="E22" i="27"/>
  <c r="H22" i="32"/>
  <c r="H20" s="1"/>
  <c r="H18" s="1"/>
  <c r="H16" s="1"/>
  <c r="H14" s="1"/>
  <c r="H13" s="1"/>
  <c r="D13" i="55"/>
  <c r="F26" i="29" l="1"/>
  <c r="F15" i="27"/>
  <c r="F13" s="1"/>
  <c r="E26" i="29"/>
  <c r="E15" i="27"/>
  <c r="E13" s="1"/>
  <c r="E10" i="56"/>
  <c r="H11" i="55"/>
  <c r="D11" s="1"/>
  <c r="F14" i="56" l="1"/>
  <c r="G14"/>
  <c r="G12" l="1"/>
  <c r="G10" s="1"/>
  <c r="F10"/>
  <c r="F12"/>
  <c r="G80" i="32"/>
  <c r="G79" l="1"/>
  <c r="G78" s="1"/>
  <c r="G77" s="1"/>
  <c r="G76" s="1"/>
  <c r="G74" s="1"/>
  <c r="D69" i="65" s="1"/>
  <c r="I80" i="32"/>
  <c r="H80"/>
  <c r="H79" l="1"/>
  <c r="H78" s="1"/>
  <c r="H77" s="1"/>
  <c r="H76" s="1"/>
  <c r="H74" s="1"/>
  <c r="E69" i="65" s="1"/>
  <c r="I79" i="32"/>
  <c r="I78" s="1"/>
  <c r="I77" s="1"/>
  <c r="I76" s="1"/>
  <c r="I74" s="1"/>
  <c r="F69" i="65" s="1"/>
  <c r="G72" i="32"/>
  <c r="D48" i="27" s="1"/>
  <c r="D69" i="29" s="1"/>
  <c r="I72" i="32" l="1"/>
  <c r="F48" i="27" s="1"/>
  <c r="F69" i="29" s="1"/>
  <c r="H72" i="32"/>
  <c r="E48" i="27" s="1"/>
  <c r="E69" i="29" s="1"/>
  <c r="G70" i="32"/>
  <c r="G69" s="1"/>
  <c r="G68" s="1"/>
  <c r="G67" s="1"/>
  <c r="G65" s="1"/>
  <c r="D59" i="65" s="1"/>
  <c r="H70" i="32" l="1"/>
  <c r="H69" s="1"/>
  <c r="H68" s="1"/>
  <c r="H67" s="1"/>
  <c r="H65" s="1"/>
  <c r="E59" i="65" s="1"/>
  <c r="I70" i="32"/>
  <c r="I69" s="1"/>
  <c r="I68" s="1"/>
  <c r="I67" s="1"/>
  <c r="I65" s="1"/>
  <c r="F59" i="65" s="1"/>
  <c r="G63" i="32"/>
  <c r="G61" s="1"/>
  <c r="G59" l="1"/>
  <c r="G57" s="1"/>
  <c r="G55" s="1"/>
  <c r="G53" s="1"/>
  <c r="G52" s="1"/>
  <c r="G11" s="1"/>
  <c r="D42" i="27"/>
  <c r="D36" s="1"/>
  <c r="I63" i="32"/>
  <c r="I61" s="1"/>
  <c r="H63"/>
  <c r="H61" s="1"/>
  <c r="D34" i="27" l="1"/>
  <c r="D11" s="1"/>
  <c r="D59" i="29"/>
  <c r="E42" i="27"/>
  <c r="E36" s="1"/>
  <c r="H59" i="32"/>
  <c r="H57" s="1"/>
  <c r="H55" s="1"/>
  <c r="H53" s="1"/>
  <c r="H52" s="1"/>
  <c r="H11" s="1"/>
  <c r="I59"/>
  <c r="I57" s="1"/>
  <c r="I55" s="1"/>
  <c r="I53" s="1"/>
  <c r="I52" s="1"/>
  <c r="I11" s="1"/>
  <c r="F42" i="27"/>
  <c r="F36" s="1"/>
  <c r="F59" i="29" l="1"/>
  <c r="F34" i="27"/>
  <c r="F11" s="1"/>
  <c r="E34"/>
  <c r="E11" s="1"/>
  <c r="E59" i="29"/>
</calcChain>
</file>

<file path=xl/sharedStrings.xml><?xml version="1.0" encoding="utf-8"?>
<sst xmlns="http://schemas.openxmlformats.org/spreadsheetml/2006/main" count="855" uniqueCount="235">
  <si>
    <t>Արդյունքի չափորոշիչներ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</si>
  <si>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</si>
  <si>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</si>
  <si>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</si>
  <si>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</si>
  <si>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</si>
  <si>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</si>
  <si>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</si>
  <si>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</si>
  <si>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</si>
  <si>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</si>
  <si>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</si>
  <si>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</si>
  <si>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</si>
  <si>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</si>
  <si>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</si>
  <si>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</si>
  <si>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</si>
  <si>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</si>
  <si>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</si>
  <si>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</si>
  <si>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</si>
  <si>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</si>
  <si>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</si>
  <si>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</si>
  <si>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</si>
  <si>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</si>
  <si>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</si>
  <si>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</si>
  <si>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</si>
  <si>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</si>
  <si>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այդ թվում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</si>
  <si>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</si>
  <si>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</si>
  <si>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</si>
  <si>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 xml:space="preserve">
1192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</si>
  <si>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</si>
  <si>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</si>
  <si>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</si>
  <si>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</si>
  <si>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</si>
  <si>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</si>
  <si>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</si>
  <si>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</si>
  <si>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>Հավելված N 4</t>
  </si>
  <si>
    <t xml:space="preserve">Ցուցանիշների փոփոխությունը (ավելացումները նշված են դրական նշանով)  </t>
  </si>
  <si>
    <t xml:space="preserve">ՀՀ կրթության, գիտության, մշակույթի և սպորտի նախարարություն 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</si>
  <si>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</si>
  <si>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</si>
  <si>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</si>
  <si>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 xml:space="preserve">Ցուցանիշների փոփոխությունը (նվազեցումները նշված են փակագծերում)  </t>
  </si>
  <si>
    <t>ՄԱՍ 1. ՊԵՏԱԿԱՆ ՄԱՐՄՆԻ ԳԾՈՎ ԱՐԴՅՈՒՆՔԱՅԻՆ (ԿԱՏԱՐՈՂԱԿԱՆ) ՑՈՒՑԱՆԻՇՆԵՐԸ</t>
  </si>
  <si>
    <t>Աղյուսակ 9․13</t>
  </si>
  <si>
    <t>ՀՀ ԿԱՌԱՎԱՐՈՒԹՅՈՒՆ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</si>
  <si>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</si>
  <si>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</si>
  <si>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</si>
  <si>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</si>
  <si>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</si>
  <si>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</si>
  <si>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</si>
  <si>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</si>
  <si>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այդ թվում` բյուջետային ծախսերի տնտեսագիտական դասակարգման հոդվածներ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</si>
  <si>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</si>
  <si>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</si>
  <si>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</si>
  <si>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</si>
  <si>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Աղյուսակ 9․47</t>
  </si>
  <si>
    <t>ՀՀ կառավարություն</t>
  </si>
  <si>
    <t>Ծրագրի դասիչը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</si>
  <si>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</si>
  <si>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</si>
  <si>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Միջոցառումն իրականացնողի անվանումը </t>
  </si>
  <si>
    <t xml:space="preserve"> ՈՉ ՖԻՆԱՆՍԱԿԱՆ ԱԿՏԻՎՆԵՐԻ ԳԾՈՎ ԾԱԽՍԵՐ</t>
  </si>
  <si>
    <t xml:space="preserve"> Ակտիվն օգտագործող կազմակերպությունների անվանում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</si>
  <si>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</si>
  <si>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</si>
  <si>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</si>
  <si>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</si>
  <si>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</si>
  <si>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</si>
  <si>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</si>
  <si>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Հավելված N 6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</si>
  <si>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</si>
  <si>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</si>
  <si>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</si>
  <si>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</si>
  <si>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</si>
  <si>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</si>
  <si>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</si>
  <si>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</si>
  <si>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</si>
  <si>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</si>
  <si>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 թվում՝</t>
  </si>
  <si>
    <t xml:space="preserve"> այդ թվում՝ ըստ ուղղությունների</t>
  </si>
  <si>
    <t>01</t>
  </si>
  <si>
    <t>ՀՀ կառավարության  2023 թվականի</t>
  </si>
  <si>
    <t>Առաջին կիսամյակ</t>
  </si>
  <si>
    <t xml:space="preserve">ՀՀ կառավարության  2023 թվականի </t>
  </si>
  <si>
    <t>Դաս N 01</t>
  </si>
  <si>
    <t xml:space="preserve"> Մասսայական սպորտ</t>
  </si>
  <si>
    <t xml:space="preserve"> Բնակչության շրջանում առողջ ապրելակերպի արմատավորում, անհատի բազմակողմանի ու ներդաշնակ զարգացման գործում ֆիզիկական կուլտուրայի և սպորտի դերի բարձրացում</t>
  </si>
  <si>
    <t xml:space="preserve"> Սպորտի նկատմամբ հետաքրքրվածության և մասնակցության ընդլայնում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</si>
  <si>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</si>
  <si>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</si>
  <si>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</si>
  <si>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>Բաժին N 09</t>
  </si>
  <si>
    <t>Խումբ N 06</t>
  </si>
  <si>
    <t>Կրթությանը տրամադրվող օժանդակ ծառայություններ</t>
  </si>
  <si>
    <t xml:space="preserve"> ՄԱՍ II. ԱՇԽԱՏԱՆՔՆԵՐ</t>
  </si>
  <si>
    <t>դրամ</t>
  </si>
  <si>
    <t xml:space="preserve"> ՄԱՍ III. ԾԱՌԱՅՈՒԹՅՈՒՆՆԵՐ</t>
  </si>
  <si>
    <t xml:space="preserve">  տեխնիկական հսկողության ծառայություններ</t>
  </si>
  <si>
    <t>ԲՄ</t>
  </si>
  <si>
    <t>ԳՀ</t>
  </si>
  <si>
    <t xml:space="preserve"> 71351540-2</t>
  </si>
  <si>
    <t xml:space="preserve"> 98111140-2</t>
  </si>
  <si>
    <t>ՄԱ</t>
  </si>
  <si>
    <t>«ՀԱՅԱUՏԱՆԻ ՀԱՆՐԱՊԵՏՈՒԹՅԱՆ 2023 ԹՎԱԿԱՆԻ ՊԵՏԱԿԱՆ ԲՅՈՒՋԵԻ ՄԱUԻՆ» ՀԱՅԱUՏԱՆԻ ՀԱՆՐԱՊԵՏՈՒԹՅԱՆ OՐԵՆՔԻ N 1 ՀԱՎԵԼՎԱԾԻ N 3 ԱՂՅՈՒՍԱԿՈՒՄ ԿԱՏԱՐՎՈՂ ՓՈՓՈԽՈՒԹՅՈՒՆՆԵՐԸ ԵՎ ԼՐԱՑՈՒՄՆԵՐԸ</t>
  </si>
  <si>
    <t xml:space="preserve">Ցուցանիշների փոփոխությունը (ավելացումները նշված են դրական նշանով, իսկ նվազեցումները՝ փակագծերում)  </t>
  </si>
  <si>
    <t>ՀԱՅԱՍՏԱՆԻ ՀԱՆՐԱՊԵՏՈՒԹՅԱՆ ԿԱՌԱՎԱՐՈՒԹՅԱՆ 2022 ԹՎԱԿԱՆԻ ԴԵԿՏԵՄԲԵՐԻ 29-Ի N 2111-Ն ՈՐՈՇՄԱՆ N 5 ՀԱՎԵԼՎԱԾԻ N 2 ԱՂՅՈՒՍԱԿՈՒՄ ԿԱՏԱՐՎՈՂ ՓՈՓՈԽՈՒԹՅՈՒՆՆԵՐԸ ԵՎ ԼՐԱՑՈՒՄՆԵՐԸ</t>
  </si>
  <si>
    <t>ՀՀ քաղաքաշինության կոմիտե</t>
  </si>
  <si>
    <t>ՀԱՅԱՍՏԱՆԻ ՀԱՆՐԱՊԵՏՈՒԹՅԱՆ ԿԱՌԱՎԱՐՈՒԹՅԱՆ 2022 ԹՎԱԿԱՆԻ ԴԵԿՏԵՄԲԵՐԻ 29-Ի N2111-Ն ՈՐՈՇՄԱՆ N 3 ԵՎ N 4 ՀԱՎԵԼՎԱԾՆԵՐՈՒՄ ԿԱՏԱՐՎՈՂ  ՓՈՓՈԽՈՒԹՅՈՒՆՆԵՐԸ ԵՎ ԼՐԱՑՈՒՄՆԵՐԸ</t>
  </si>
  <si>
    <t>09</t>
  </si>
  <si>
    <t>06</t>
  </si>
  <si>
    <t xml:space="preserve"> ԿՐԹՈՒԹՅՈՒՆ</t>
  </si>
  <si>
    <t xml:space="preserve"> Կրթությանը տրամադրվող օժանդակ ծառայություններ</t>
  </si>
  <si>
    <t>«ՀԱՅԱUՏԱՆԻ ՀԱՆՐԱՊԵՏՈՒԹՅԱՆ 2023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</si>
  <si>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</si>
  <si>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ՀԱՅԱՍՏԱՆԻ ՀԱՆՐԱՊԵՏՈՒԹՅԱՆ ԿԱՌԱՎԱՐՈՒԹՅԱՆ 2022 ԹՎԱԿԱՆԻ ԴԵԿՏԵՄԲԵՐԻ 29-Ի N 2111-Ն ՈՐՈՇՄԱՆ N 9 ՀԱՎԵԼՎԱԾԻ N 9.13 ԵՎ 9.47 ԱՂՅՈՒՍԱԿՆԵՐՈՒՄ ԿԱՏԱՐՎՈՂ ՓՈՓՈԽՈՒԹՅՈՒՆՆԵՐԸ ԵՎ ԼՐԱՑՈՒՄՆԵՐԸ </t>
  </si>
  <si>
    <t xml:space="preserve"> Այլ պետական կազմակերպությունների կողմից օգտագործվող ոչ ֆինանսական ակտիվների հետ գործառնություններ </t>
  </si>
  <si>
    <t>Աղյուսակ 9․1.41</t>
  </si>
  <si>
    <t xml:space="preserve">Ցուցանիշների փոփոխությունը (ավելացումները նշված են դրական նշանով, իսկ նվազեցումները փակագծերում)  </t>
  </si>
  <si>
    <t>1183-32003</t>
  </si>
  <si>
    <t>Փոքրաքանակ երեխաներով համալրված հանրակրթական դպրոցների և կրթահամալիրների մոդուլային շենքերի կառուցում</t>
  </si>
  <si>
    <t xml:space="preserve"> 71351540-1</t>
  </si>
  <si>
    <t xml:space="preserve"> 98111140-1</t>
  </si>
  <si>
    <t xml:space="preserve">  նախագծերի պատրաստում, ծախսերի գնահատում</t>
  </si>
  <si>
    <t xml:space="preserve"> 71241200-1</t>
  </si>
  <si>
    <t xml:space="preserve"> 71241200-10</t>
  </si>
  <si>
    <t xml:space="preserve"> 71241200-11</t>
  </si>
  <si>
    <t xml:space="preserve"> 71241200-2</t>
  </si>
  <si>
    <t xml:space="preserve"> 71241200-3</t>
  </si>
  <si>
    <t xml:space="preserve"> 71241200-4</t>
  </si>
  <si>
    <t xml:space="preserve"> 71241200-5</t>
  </si>
  <si>
    <t xml:space="preserve"> 71241200-6</t>
  </si>
  <si>
    <t xml:space="preserve"> 71241200-7</t>
  </si>
  <si>
    <t xml:space="preserve"> 71241200-8</t>
  </si>
  <si>
    <t xml:space="preserve"> 71241200-9</t>
  </si>
  <si>
    <t xml:space="preserve"> 45221142-1</t>
  </si>
  <si>
    <t xml:space="preserve"> 45221142-2</t>
  </si>
  <si>
    <t xml:space="preserve"> ընդհանուր շինարարական աշխատանքներ</t>
  </si>
  <si>
    <t xml:space="preserve"> Փոքրաքանակ երեխաներով համալրված հանրակրթական դպրոցների և կրթահամալիրների մոդուլային շենքերի կառուցում</t>
  </si>
  <si>
    <t xml:space="preserve"> փորձաքննության ծառայություններ</t>
  </si>
  <si>
    <t xml:space="preserve"> 50531140-1</t>
  </si>
  <si>
    <t xml:space="preserve"> 50531140-10</t>
  </si>
  <si>
    <t xml:space="preserve"> 50531140-11</t>
  </si>
  <si>
    <t xml:space="preserve"> 50531140-2</t>
  </si>
  <si>
    <t xml:space="preserve"> 50531140-3</t>
  </si>
  <si>
    <t xml:space="preserve"> 50531140-4</t>
  </si>
  <si>
    <t xml:space="preserve"> 50531140-5</t>
  </si>
  <si>
    <t xml:space="preserve"> 50531140-6</t>
  </si>
  <si>
    <t xml:space="preserve"> 50531140-7</t>
  </si>
  <si>
    <t xml:space="preserve"> 50531140-8</t>
  </si>
  <si>
    <t xml:space="preserve"> 50531140-9</t>
  </si>
  <si>
    <t xml:space="preserve">ՀԱՅԱՍՏԱՆԻ ՀԱՆՐԱՊԵՏՈՒԹՅԱՆ ԿԱՌԱՎԱՐՈՒԹՅԱՆ 2022 ԹՎԱԿԱՆԻ ԴԵԿՏԵՄԲԵՐԻ 29-Ի N 2111-Ն N 10 ՀԱՎԵԼՎԱԾՈՒՄ ԿԱՏԱՐՎՈՂ ՓՈՓՈԽՈՒԹՅՈՒՆՆԵՐԸ ԵՎ ԼՐԱՑՈՒՄՆԵՐԸ
</t>
  </si>
  <si>
    <t>Ցուցանիշների փոփոխությունը (ավելացումները նշված են դրական նշանով, իսկ նվազեցումները՝ փակագծերում)</t>
  </si>
  <si>
    <t>1183-32013</t>
  </si>
  <si>
    <t xml:space="preserve"> ՀՀ մարզերում կրթական որակյալ ծառայությունների հասանելիության ապահովման ծրագրի շրջանակներում կրթական կենտրոնների ստեղծում</t>
  </si>
  <si>
    <t>ՀՀ Սյունիքի մարզ</t>
  </si>
  <si>
    <t>«Վերին Խոտանանի միջնակարգ դպրոց» ՊՈԱԿ</t>
  </si>
  <si>
    <t>«Դավիթ Բեկի միջնակարգ դպրոց» ՊՈԱԿ</t>
  </si>
  <si>
    <t>«Եղվարդի միջնակարգ դպրոց» ՊՈԱԿ</t>
  </si>
  <si>
    <t>«Աճանանի միջնակարգ դպրոց» ՊՈԱԿ</t>
  </si>
  <si>
    <t>«Օխտարի միջնակարգ դպրոց» ՊՈԱԿ</t>
  </si>
  <si>
    <t>«Արծվանիկի միջնակարգ դպրոց» ՊՈԱԿ</t>
  </si>
  <si>
    <t>«Գեղանուշի միջնակարգ դպրոց» ՊՈԱԿ</t>
  </si>
  <si>
    <t>«Սյունիքի միջնակարգ դպրոց» ՊՈԱԿ</t>
  </si>
  <si>
    <t>«Եղեգի միջնակարգ դպրոց» ՊՈԱԿ</t>
  </si>
  <si>
    <t>«Ծավի միջնակարգ դպրոց» ՊՈԱԿ</t>
  </si>
  <si>
    <t>«Ճակատենի հիմնական դպրոց» ՊՈԱԿ</t>
  </si>
  <si>
    <t>«Ներքին Հանդի հիմնական դպրոց» ՊՈԱԿ</t>
  </si>
  <si>
    <t>«Շիկահողի միջնակարգ դպրոց» ՊՈԱԿ</t>
  </si>
  <si>
    <t>Կապան համայնքի Սյունիքի կրթահամալիր</t>
  </si>
  <si>
    <t>Կապան համայնքի Արծվանիկի կրթահամալիր</t>
  </si>
  <si>
    <t>Կապան համայնքի Նորաշենիկի կրթահամալիր</t>
  </si>
  <si>
    <t>Կապան համայնքի Եղվարդի կրթահամալիր</t>
  </si>
  <si>
    <t>Կապան համայնքի Գեղանուշի կրթահամալիր</t>
  </si>
  <si>
    <t>Կապան համայնքի Ծավի կրթահամալիր</t>
  </si>
  <si>
    <t>Կապան համայնքի Աճանանի կրթահամալիր</t>
  </si>
  <si>
    <t>Գորայք համայնքի Գորայքի կրթահամալիր</t>
  </si>
  <si>
    <t>Գորայք համայնքի Սառնակունքի կրթահամալիր</t>
  </si>
  <si>
    <t>Սիսիան համայնքի Աշոտավանի կրթահամալիր</t>
  </si>
  <si>
    <t>Սիսիան համայնքի Շաղաթի կրթահամալիր</t>
  </si>
  <si>
    <t>Սիսիան համայնքի Նորավանի կրթահամալիր</t>
  </si>
  <si>
    <t>Սիսիան համայնքի Ախլաթյանի կրթահամալիր</t>
  </si>
  <si>
    <t>Սիսիան համայնքի Իշխանասարի կրթահամալիր</t>
  </si>
  <si>
    <t>Սիսիան համայնքի Ույծի կրթահամալիր</t>
  </si>
  <si>
    <t>Սիսիան համայնքի Շաքիի կրթահամալիր</t>
  </si>
  <si>
    <t>Սիսիան համայնքի Անգեղակոթի կրթահամալիր</t>
  </si>
  <si>
    <t>Սիսիան համայնքի Բռնակոթի կրթահամալիր</t>
  </si>
  <si>
    <t>Տաթև համայնքի Տաթևի կրթահամալիր</t>
  </si>
  <si>
    <t>Տաթև համայնքի Հալիձորի կրթահամալիր</t>
  </si>
  <si>
    <t>Տաթև համայնքի Շինուհայրի կրթահամալիր</t>
  </si>
  <si>
    <t>Տաթև համայնքի Խոտի կրթահամալիր</t>
  </si>
  <si>
    <t>Գորիս համայնքի Ակների կրթահամալիր</t>
  </si>
  <si>
    <t>Գորիս համայնքի Որոտանի կրթահամալիր</t>
  </si>
  <si>
    <t>Գորիս համայնքի Խնձորեսկի կրթահամալիր</t>
  </si>
  <si>
    <t>Գորիս համայնքի Հարթաշենի կրթահամալիր</t>
  </si>
  <si>
    <t>Գորիս համայնքի Վերիշենի կրթահամալիր</t>
  </si>
  <si>
    <t>Գորիս համայնքի Քարահունջի կրթահամալիր</t>
  </si>
  <si>
    <t>Տեղ համայնքի Տեղի թիվ 2 կրթահամալիր</t>
  </si>
  <si>
    <t>Տեղ համայնքի Խնածախի կրթահամալիր</t>
  </si>
  <si>
    <t>Տեղ համայնքի Կորնիձորի կրթահամալիր</t>
  </si>
  <si>
    <t>Տեղ համայնքի Քարաշենի կրթահամալիր</t>
  </si>
  <si>
    <t>Քաջարան համայնքի Ձագիկավանի կրթահամալիր</t>
  </si>
  <si>
    <t>Մեղրի համայնքի Լեհվազի կրթահամալիր</t>
  </si>
  <si>
    <t>Մեղրի համայնքի Շվանիձորի կրթահամալիր</t>
  </si>
  <si>
    <t>Մեղրի համայնքի Ագարակի կրթահամալիր</t>
  </si>
  <si>
    <t>Մոդուլային դպրոցների բազմակի օգտագործման օրինակելի նախագծանախահաշվային փաստաթղթերի լրամշակում՝ մոդուլային կրթահամալիրների նախագծման համար</t>
  </si>
  <si>
    <t>Ապահով դպրոց</t>
  </si>
  <si>
    <t xml:space="preserve"> ԱՅԼ ՀԻՄՆԱԿԱՆ ՄԻՋՈՑՆԵՐ</t>
  </si>
  <si>
    <t xml:space="preserve"> - Նախագծահետազոտական ծախսեր</t>
  </si>
  <si>
    <t xml:space="preserve"> Փոքրաքանակ երեխաներով համալրված հանրակրթական դպրոցների  և կրթահամալիրներ մոդուլային շենքերի կառուցում</t>
  </si>
  <si>
    <t xml:space="preserve"> Կրթական հաստատությունների կառուցում  համայնքային կենտրոնների մոդելով</t>
  </si>
  <si>
    <t>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</t>
  </si>
  <si>
    <t>Հավելված N 5</t>
  </si>
  <si>
    <t xml:space="preserve"> Փոքրաքանակ երեխաներով համալրված հանրակրթական դպրոցների  մոդուլային շենքերի կառուցում </t>
  </si>
  <si>
    <t xml:space="preserve"> Կրթական հաստատությունների կառուցում  համայնքային կենտրոնների մոդելով </t>
  </si>
  <si>
    <t xml:space="preserve"> Փոքրաքանակ երեխաներով համալրված հանրակրթական դպրոցներ </t>
  </si>
  <si>
    <t xml:space="preserve"> Նախագծանախահաշվային փաստաթղթերի քանակ, հատ </t>
  </si>
  <si>
    <t xml:space="preserve"> Կառուցվող ուսումնական հաստատությունների քանակ, հատ </t>
  </si>
  <si>
    <t xml:space="preserve"> ՀՀ մարզերում տեղակայված կրթահամալիրներ</t>
  </si>
  <si>
    <t xml:space="preserve">ՀԱՅԱՍՏԱՆԻ ՀԱՆՐԱՊԵՏՈՒԹՅԱՆ ԿԱՌԱՎԱՐՈՒԹՅԱՆ 2022 ԹՎԱԿԱՆԻ ԴԵԿՏԵՄԲԵՐԻ 29-Ի N 2111-Ն ՈՐՈՇՄԱՆ N 9.1 ՀԱՎԵԼՎԱԾԻ  N 9.1.41 ԵՎ 9.1.58 ԱՂՅՈՒՍԱԿՆԵՐՈՒՄ ԿԱՏԱՐՎՈՂ ՓՈՓՈԽՈՒԹՅՈՒՆՆԵՐԸ ԵՎ ԼՐԱՑՈՒՄՆԵՐԸ </t>
  </si>
  <si>
    <t xml:space="preserve">Հավելված N 7 </t>
  </si>
</sst>
</file>

<file path=xl/styles.xml><?xml version="1.0" encoding="utf-8"?>
<styleSheet xmlns="http://schemas.openxmlformats.org/spreadsheetml/2006/main">
  <numFmts count="14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##,##0;\(##,##0\);\-"/>
    <numFmt numFmtId="172" formatCode="_-* #,##0.0\ _₽_-;\-* #,##0.0\ _₽_-;_-* &quot;-&quot;?\ _₽_-;_-@_-"/>
    <numFmt numFmtId="173" formatCode="General_)"/>
    <numFmt numFmtId="174" formatCode="_-* #,##0.0\ _р_._-;\-* #,##0.0\ _р_._-;_-* &quot;-&quot;?\ _р_._-;_-@_-"/>
    <numFmt numFmtId="175" formatCode="_-* #,##0.00\ _р_._-;\-* #,##0.00\ _р_._-;_-* &quot;-&quot;??\ _р_._-;_-@_-"/>
    <numFmt numFmtId="176" formatCode="0.000%"/>
  </numFmts>
  <fonts count="96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i/>
      <sz val="12"/>
      <name val="GHEA Grapalat"/>
      <family val="2"/>
    </font>
    <font>
      <b/>
      <i/>
      <sz val="12"/>
      <color theme="1"/>
      <name val="GHEA Grapalat"/>
      <family val="3"/>
    </font>
    <font>
      <b/>
      <i/>
      <sz val="12"/>
      <color theme="1"/>
      <name val="Calibri"/>
      <family val="2"/>
      <charset val="204"/>
      <scheme val="minor"/>
    </font>
    <font>
      <sz val="10"/>
      <color theme="1"/>
      <name val="Arial Narrow"/>
      <family val="2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i/>
      <sz val="12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b/>
      <sz val="12"/>
      <color indexed="8"/>
      <name val="GHEA Grapalat"/>
      <family val="3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2030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7" fillId="0" borderId="0"/>
    <xf numFmtId="0" fontId="18" fillId="0" borderId="10" applyNumberFormat="0" applyFill="0" applyAlignment="0" applyProtection="0"/>
    <xf numFmtId="0" fontId="19" fillId="0" borderId="11" applyNumberFormat="0" applyFill="0" applyAlignment="0" applyProtection="0"/>
    <xf numFmtId="0" fontId="20" fillId="0" borderId="12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13" applyNumberFormat="0" applyAlignment="0" applyProtection="0"/>
    <xf numFmtId="0" fontId="25" fillId="7" borderId="14" applyNumberFormat="0" applyAlignment="0" applyProtection="0"/>
    <xf numFmtId="0" fontId="26" fillId="7" borderId="13" applyNumberFormat="0" applyAlignment="0" applyProtection="0"/>
    <xf numFmtId="0" fontId="27" fillId="0" borderId="15" applyNumberFormat="0" applyFill="0" applyAlignment="0" applyProtection="0"/>
    <xf numFmtId="0" fontId="28" fillId="8" borderId="16" applyNumberFormat="0" applyAlignment="0" applyProtection="0"/>
    <xf numFmtId="0" fontId="29" fillId="0" borderId="0" applyNumberFormat="0" applyFill="0" applyBorder="0" applyAlignment="0" applyProtection="0"/>
    <xf numFmtId="0" fontId="12" fillId="9" borderId="17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8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7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10" applyNumberFormat="0" applyFill="0" applyAlignment="0" applyProtection="0"/>
    <xf numFmtId="0" fontId="34" fillId="25" borderId="0" applyNumberFormat="0" applyBorder="0" applyAlignment="0" applyProtection="0"/>
    <xf numFmtId="0" fontId="42" fillId="0" borderId="12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15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13" applyNumberFormat="0" applyAlignment="0" applyProtection="0"/>
    <xf numFmtId="0" fontId="39" fillId="3" borderId="0" applyNumberFormat="0" applyBorder="0" applyAlignment="0" applyProtection="0"/>
    <xf numFmtId="0" fontId="46" fillId="7" borderId="14" applyNumberFormat="0" applyAlignment="0" applyProtection="0"/>
    <xf numFmtId="0" fontId="43" fillId="6" borderId="13" applyNumberFormat="0" applyAlignment="0" applyProtection="0"/>
    <xf numFmtId="0" fontId="41" fillId="0" borderId="11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16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18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19" applyNumberFormat="0" applyAlignment="0" applyProtection="0"/>
    <xf numFmtId="0" fontId="56" fillId="53" borderId="20" applyNumberFormat="0" applyAlignment="0" applyProtection="0"/>
    <xf numFmtId="43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21" applyNumberFormat="0" applyFill="0" applyAlignment="0" applyProtection="0"/>
    <xf numFmtId="0" fontId="60" fillId="0" borderId="22" applyNumberFormat="0" applyFill="0" applyAlignment="0" applyProtection="0"/>
    <xf numFmtId="0" fontId="61" fillId="0" borderId="23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19" applyNumberFormat="0" applyAlignment="0" applyProtection="0"/>
    <xf numFmtId="0" fontId="63" fillId="0" borderId="24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25" applyNumberFormat="0" applyFont="0" applyAlignment="0" applyProtection="0"/>
    <xf numFmtId="0" fontId="65" fillId="52" borderId="26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7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7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7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0" borderId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5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38" fontId="74" fillId="0" borderId="0"/>
    <xf numFmtId="38" fontId="75" fillId="0" borderId="0"/>
    <xf numFmtId="38" fontId="76" fillId="0" borderId="0"/>
    <xf numFmtId="38" fontId="77" fillId="0" borderId="0"/>
    <xf numFmtId="0" fontId="78" fillId="0" borderId="0"/>
    <xf numFmtId="0" fontId="78" fillId="0" borderId="0"/>
    <xf numFmtId="0" fontId="79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0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0" fillId="0" borderId="0"/>
    <xf numFmtId="0" fontId="50" fillId="55" borderId="32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3" fontId="81" fillId="0" borderId="33">
      <protection locked="0"/>
    </xf>
    <xf numFmtId="173" fontId="82" fillId="56" borderId="33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83" fillId="0" borderId="0"/>
    <xf numFmtId="43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55" fillId="5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62" fillId="42" borderId="19" applyNumberForma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15" fillId="55" borderId="25" applyNumberFormat="0" applyFon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5" fillId="52" borderId="26" applyNumberFormat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67" fillId="0" borderId="27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4" fillId="6" borderId="13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5" fillId="7" borderId="14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8" fillId="0" borderId="10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8" fillId="8" borderId="16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12" fillId="9" borderId="17" applyNumberFormat="0" applyFont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7" fillId="0" borderId="15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43" fontId="14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4" fillId="0" borderId="0">
      <alignment horizontal="left" vertical="top" wrapText="1"/>
    </xf>
    <xf numFmtId="0" fontId="90" fillId="0" borderId="0"/>
    <xf numFmtId="43" fontId="90" fillId="0" borderId="0" applyFont="0" applyFill="0" applyBorder="0" applyAlignment="0" applyProtection="0"/>
    <xf numFmtId="175" fontId="83" fillId="0" borderId="0" applyFont="0" applyFill="0" applyBorder="0" applyAlignment="0" applyProtection="0"/>
    <xf numFmtId="0" fontId="12" fillId="0" borderId="0"/>
    <xf numFmtId="9" fontId="83" fillId="0" borderId="0" applyFont="0" applyFill="0" applyBorder="0" applyAlignment="0" applyProtection="0"/>
  </cellStyleXfs>
  <cellXfs count="324">
    <xf numFmtId="0" fontId="0" fillId="0" borderId="0" xfId="0"/>
    <xf numFmtId="0" fontId="73" fillId="2" borderId="0" xfId="0" applyFont="1" applyFill="1"/>
    <xf numFmtId="169" fontId="16" fillId="2" borderId="28" xfId="7" applyNumberFormat="1" applyFont="1" applyFill="1" applyBorder="1" applyAlignment="1">
      <alignment horizontal="center" vertical="center" wrapText="1"/>
    </xf>
    <xf numFmtId="0" fontId="72" fillId="2" borderId="0" xfId="0" applyFont="1" applyFill="1"/>
    <xf numFmtId="165" fontId="16" fillId="2" borderId="28" xfId="0" applyNumberFormat="1" applyFont="1" applyFill="1" applyBorder="1" applyAlignment="1">
      <alignment horizontal="left" vertical="top" wrapText="1"/>
    </xf>
    <xf numFmtId="0" fontId="16" fillId="2" borderId="28" xfId="0" applyFont="1" applyFill="1" applyBorder="1" applyAlignment="1">
      <alignment horizontal="left" vertical="top" wrapText="1"/>
    </xf>
    <xf numFmtId="166" fontId="72" fillId="2" borderId="28" xfId="7" applyNumberFormat="1" applyFont="1" applyFill="1" applyBorder="1" applyAlignment="1">
      <alignment horizontal="center" vertical="center" wrapText="1"/>
    </xf>
    <xf numFmtId="169" fontId="72" fillId="2" borderId="28" xfId="7" applyNumberFormat="1" applyFont="1" applyFill="1" applyBorder="1" applyAlignment="1">
      <alignment horizontal="center" vertical="center" wrapText="1"/>
    </xf>
    <xf numFmtId="166" fontId="85" fillId="2" borderId="28" xfId="7" applyNumberFormat="1" applyFont="1" applyFill="1" applyBorder="1" applyAlignment="1">
      <alignment horizontal="center" vertical="center" wrapText="1"/>
    </xf>
    <xf numFmtId="166" fontId="72" fillId="2" borderId="28" xfId="7" applyNumberFormat="1" applyFont="1" applyFill="1" applyBorder="1" applyAlignment="1">
      <alignment vertical="center" wrapText="1"/>
    </xf>
    <xf numFmtId="166" fontId="72" fillId="2" borderId="28" xfId="7" applyNumberFormat="1" applyFont="1" applyFill="1" applyBorder="1" applyAlignment="1">
      <alignment horizontal="right" vertical="center" wrapText="1"/>
    </xf>
    <xf numFmtId="0" fontId="13" fillId="2" borderId="0" xfId="0" applyFont="1" applyFill="1" applyAlignment="1">
      <alignment horizontal="right"/>
    </xf>
    <xf numFmtId="0" fontId="72" fillId="2" borderId="1" xfId="0" applyFont="1" applyFill="1" applyBorder="1" applyAlignment="1">
      <alignment vertical="top" wrapText="1"/>
    </xf>
    <xf numFmtId="0" fontId="72" fillId="2" borderId="1" xfId="0" applyFont="1" applyFill="1" applyBorder="1" applyAlignment="1">
      <alignment horizontal="center" vertical="top" wrapText="1"/>
    </xf>
    <xf numFmtId="0" fontId="72" fillId="2" borderId="1" xfId="0" applyFont="1" applyFill="1" applyBorder="1" applyAlignment="1">
      <alignment vertical="center" wrapText="1"/>
    </xf>
    <xf numFmtId="0" fontId="72" fillId="2" borderId="1" xfId="0" applyFont="1" applyFill="1" applyBorder="1" applyAlignment="1">
      <alignment horizontal="left" vertical="center"/>
    </xf>
    <xf numFmtId="166" fontId="85" fillId="2" borderId="28" xfId="7" applyNumberFormat="1" applyFont="1" applyFill="1" applyBorder="1" applyAlignment="1">
      <alignment horizontal="right" vertical="center" wrapText="1"/>
    </xf>
    <xf numFmtId="169" fontId="16" fillId="2" borderId="28" xfId="7" applyNumberFormat="1" applyFont="1" applyFill="1" applyBorder="1" applyAlignment="1">
      <alignment horizontal="center" vertical="top" wrapText="1"/>
    </xf>
    <xf numFmtId="0" fontId="72" fillId="2" borderId="28" xfId="0" applyFont="1" applyFill="1" applyBorder="1" applyAlignment="1">
      <alignment horizontal="left" vertical="top" wrapText="1"/>
    </xf>
    <xf numFmtId="0" fontId="72" fillId="2" borderId="0" xfId="0" applyFont="1" applyFill="1" applyAlignment="1">
      <alignment horizontal="left" vertical="top" wrapText="1"/>
    </xf>
    <xf numFmtId="0" fontId="72" fillId="2" borderId="0" xfId="0" applyFont="1" applyFill="1" applyBorder="1" applyAlignment="1">
      <alignment horizontal="left" vertical="top" wrapText="1"/>
    </xf>
    <xf numFmtId="43" fontId="72" fillId="2" borderId="28" xfId="7" applyNumberFormat="1" applyFont="1" applyFill="1" applyBorder="1" applyAlignment="1">
      <alignment horizontal="center" vertical="center" wrapText="1"/>
    </xf>
    <xf numFmtId="169" fontId="16" fillId="2" borderId="28" xfId="7" applyNumberFormat="1" applyFont="1" applyFill="1" applyBorder="1" applyAlignment="1">
      <alignment horizontal="right" vertical="center" wrapText="1"/>
    </xf>
    <xf numFmtId="0" fontId="85" fillId="2" borderId="0" xfId="0" applyFont="1" applyFill="1" applyAlignment="1">
      <alignment horizontal="left" vertical="top" wrapText="1"/>
    </xf>
    <xf numFmtId="172" fontId="72" fillId="2" borderId="0" xfId="0" applyNumberFormat="1" applyFont="1" applyFill="1" applyAlignment="1">
      <alignment horizontal="left" vertical="top" wrapText="1"/>
    </xf>
    <xf numFmtId="167" fontId="72" fillId="2" borderId="0" xfId="0" applyNumberFormat="1" applyFont="1" applyFill="1" applyAlignment="1">
      <alignment horizontal="left" vertical="top" wrapText="1"/>
    </xf>
    <xf numFmtId="0" fontId="16" fillId="2" borderId="28" xfId="0" applyFont="1" applyFill="1" applyBorder="1" applyAlignment="1">
      <alignment horizontal="center" vertical="top" wrapText="1"/>
    </xf>
    <xf numFmtId="0" fontId="85" fillId="2" borderId="28" xfId="165" applyFont="1" applyFill="1" applyBorder="1">
      <alignment horizontal="left" vertical="top" wrapText="1"/>
    </xf>
    <xf numFmtId="0" fontId="72" fillId="2" borderId="28" xfId="0" applyFont="1" applyFill="1" applyBorder="1" applyAlignment="1"/>
    <xf numFmtId="0" fontId="73" fillId="2" borderId="0" xfId="0" applyFont="1" applyFill="1" applyBorder="1"/>
    <xf numFmtId="165" fontId="16" fillId="2" borderId="38" xfId="6" applyNumberFormat="1" applyFont="1" applyFill="1" applyBorder="1" applyAlignment="1">
      <alignment horizontal="right" vertical="center"/>
    </xf>
    <xf numFmtId="0" fontId="72" fillId="2" borderId="38" xfId="0" applyFont="1" applyFill="1" applyBorder="1" applyAlignment="1">
      <alignment vertical="top" wrapText="1"/>
    </xf>
    <xf numFmtId="0" fontId="16" fillId="2" borderId="38" xfId="0" applyFont="1" applyFill="1" applyBorder="1" applyAlignment="1">
      <alignment horizontal="left" vertical="top" wrapText="1"/>
    </xf>
    <xf numFmtId="0" fontId="72" fillId="2" borderId="38" xfId="0" applyFont="1" applyFill="1" applyBorder="1" applyAlignment="1">
      <alignment horizontal="left" vertical="top" wrapText="1"/>
    </xf>
    <xf numFmtId="0" fontId="72" fillId="2" borderId="38" xfId="0" applyFont="1" applyFill="1" applyBorder="1" applyAlignment="1">
      <alignment horizontal="left" vertical="center" wrapText="1"/>
    </xf>
    <xf numFmtId="0" fontId="85" fillId="2" borderId="38" xfId="165" applyFont="1" applyFill="1" applyBorder="1" applyAlignment="1">
      <alignment horizontal="left" vertical="top" wrapText="1"/>
    </xf>
    <xf numFmtId="169" fontId="16" fillId="2" borderId="38" xfId="7" applyNumberFormat="1" applyFont="1" applyFill="1" applyBorder="1" applyAlignment="1">
      <alignment horizontal="center" vertical="top" wrapText="1"/>
    </xf>
    <xf numFmtId="0" fontId="16" fillId="2" borderId="38" xfId="0" applyFont="1" applyFill="1" applyBorder="1" applyAlignment="1">
      <alignment horizontal="left" vertical="center" wrapText="1"/>
    </xf>
    <xf numFmtId="169" fontId="16" fillId="2" borderId="38" xfId="7" applyNumberFormat="1" applyFont="1" applyFill="1" applyBorder="1" applyAlignment="1">
      <alignment horizontal="center" vertical="center" wrapText="1"/>
    </xf>
    <xf numFmtId="169" fontId="72" fillId="2" borderId="38" xfId="7" applyNumberFormat="1" applyFont="1" applyFill="1" applyBorder="1" applyAlignment="1">
      <alignment horizontal="center" vertical="center" wrapText="1"/>
    </xf>
    <xf numFmtId="165" fontId="72" fillId="2" borderId="38" xfId="8" applyNumberFormat="1" applyFont="1" applyFill="1" applyBorder="1" applyAlignment="1">
      <alignment horizontal="center" vertical="center" wrapText="1"/>
    </xf>
    <xf numFmtId="169" fontId="72" fillId="2" borderId="38" xfId="7" applyNumberFormat="1" applyFont="1" applyFill="1" applyBorder="1" applyAlignment="1">
      <alignment horizontal="right" vertical="center" wrapText="1"/>
    </xf>
    <xf numFmtId="165" fontId="72" fillId="2" borderId="38" xfId="6" applyNumberFormat="1" applyFont="1" applyFill="1" applyBorder="1" applyAlignment="1">
      <alignment horizontal="right" vertical="center"/>
    </xf>
    <xf numFmtId="168" fontId="16" fillId="2" borderId="38" xfId="0" applyNumberFormat="1" applyFont="1" applyFill="1" applyBorder="1" applyAlignment="1">
      <alignment horizontal="center" vertical="center"/>
    </xf>
    <xf numFmtId="165" fontId="72" fillId="2" borderId="38" xfId="6" applyNumberFormat="1" applyFont="1" applyFill="1" applyBorder="1" applyAlignment="1">
      <alignment horizontal="center" vertical="center"/>
    </xf>
    <xf numFmtId="168" fontId="72" fillId="2" borderId="38" xfId="0" applyNumberFormat="1" applyFont="1" applyFill="1" applyBorder="1" applyAlignment="1">
      <alignment horizontal="right" vertical="center"/>
    </xf>
    <xf numFmtId="0" fontId="85" fillId="2" borderId="38" xfId="0" applyFont="1" applyFill="1" applyBorder="1" applyAlignment="1">
      <alignment horizontal="left" vertical="top" wrapText="1"/>
    </xf>
    <xf numFmtId="165" fontId="85" fillId="2" borderId="38" xfId="6" applyNumberFormat="1" applyFont="1" applyFill="1" applyBorder="1" applyAlignment="1">
      <alignment horizontal="right" vertical="center"/>
    </xf>
    <xf numFmtId="0" fontId="16" fillId="2" borderId="9" xfId="0" applyFont="1" applyFill="1" applyBorder="1" applyAlignment="1">
      <alignment horizontal="center" vertical="top" wrapText="1"/>
    </xf>
    <xf numFmtId="0" fontId="72" fillId="2" borderId="38" xfId="8" applyFont="1" applyFill="1" applyBorder="1" applyAlignment="1">
      <alignment horizontal="left" vertical="top" wrapText="1"/>
    </xf>
    <xf numFmtId="0" fontId="16" fillId="2" borderId="39" xfId="0" applyFont="1" applyFill="1" applyBorder="1" applyAlignment="1">
      <alignment vertical="top" wrapText="1"/>
    </xf>
    <xf numFmtId="0" fontId="16" fillId="2" borderId="40" xfId="0" applyFont="1" applyFill="1" applyBorder="1" applyAlignment="1">
      <alignment vertical="top" wrapText="1"/>
    </xf>
    <xf numFmtId="169" fontId="16" fillId="2" borderId="38" xfId="0" applyNumberFormat="1" applyFont="1" applyFill="1" applyBorder="1" applyAlignment="1">
      <alignment horizontal="center" vertical="top"/>
    </xf>
    <xf numFmtId="0" fontId="85" fillId="2" borderId="3" xfId="0" applyFont="1" applyFill="1" applyBorder="1" applyAlignment="1">
      <alignment horizontal="left" vertical="top" wrapText="1"/>
    </xf>
    <xf numFmtId="168" fontId="72" fillId="2" borderId="38" xfId="0" applyNumberFormat="1" applyFont="1" applyFill="1" applyBorder="1" applyAlignment="1">
      <alignment vertical="center"/>
    </xf>
    <xf numFmtId="0" fontId="72" fillId="2" borderId="29" xfId="8" applyFont="1" applyFill="1" applyBorder="1" applyAlignment="1">
      <alignment horizontal="left" vertical="top" wrapText="1"/>
    </xf>
    <xf numFmtId="0" fontId="72" fillId="2" borderId="38" xfId="0" applyFont="1" applyFill="1" applyBorder="1"/>
    <xf numFmtId="0" fontId="16" fillId="2" borderId="38" xfId="8" applyFont="1" applyFill="1" applyBorder="1" applyAlignment="1">
      <alignment horizontal="left" vertical="center" wrapText="1"/>
    </xf>
    <xf numFmtId="169" fontId="16" fillId="2" borderId="38" xfId="0" applyNumberFormat="1" applyFont="1" applyFill="1" applyBorder="1" applyAlignment="1">
      <alignment vertical="center"/>
    </xf>
    <xf numFmtId="169" fontId="72" fillId="2" borderId="38" xfId="0" applyNumberFormat="1" applyFont="1" applyFill="1" applyBorder="1" applyAlignment="1">
      <alignment vertical="center"/>
    </xf>
    <xf numFmtId="0" fontId="16" fillId="2" borderId="39" xfId="0" applyFont="1" applyFill="1" applyBorder="1" applyAlignment="1"/>
    <xf numFmtId="0" fontId="16" fillId="2" borderId="40" xfId="0" applyFont="1" applyFill="1" applyBorder="1" applyAlignment="1"/>
    <xf numFmtId="0" fontId="16" fillId="2" borderId="41" xfId="0" applyFont="1" applyFill="1" applyBorder="1" applyAlignment="1"/>
    <xf numFmtId="0" fontId="73" fillId="2" borderId="38" xfId="0" applyFont="1" applyFill="1" applyBorder="1"/>
    <xf numFmtId="0" fontId="16" fillId="2" borderId="38" xfId="0" applyFont="1" applyFill="1" applyBorder="1" applyAlignment="1">
      <alignment vertical="top" wrapText="1"/>
    </xf>
    <xf numFmtId="0" fontId="72" fillId="2" borderId="39" xfId="0" applyFont="1" applyFill="1" applyBorder="1" applyAlignment="1">
      <alignment horizontal="left" vertical="top" wrapText="1"/>
    </xf>
    <xf numFmtId="0" fontId="73" fillId="2" borderId="38" xfId="0" applyFont="1" applyFill="1" applyBorder="1" applyAlignment="1">
      <alignment vertical="top" wrapText="1"/>
    </xf>
    <xf numFmtId="0" fontId="13" fillId="2" borderId="38" xfId="0" applyFont="1" applyFill="1" applyBorder="1" applyAlignment="1">
      <alignment vertical="top" wrapText="1"/>
    </xf>
    <xf numFmtId="0" fontId="72" fillId="2" borderId="38" xfId="0" applyFont="1" applyFill="1" applyBorder="1" applyAlignment="1">
      <alignment vertical="center" wrapText="1"/>
    </xf>
    <xf numFmtId="0" fontId="85" fillId="2" borderId="38" xfId="0" applyFont="1" applyFill="1" applyBorder="1" applyAlignment="1">
      <alignment horizontal="left" vertical="center" wrapText="1"/>
    </xf>
    <xf numFmtId="0" fontId="87" fillId="2" borderId="38" xfId="0" applyFont="1" applyFill="1" applyBorder="1" applyAlignment="1">
      <alignment horizontal="left" vertical="top" wrapText="1"/>
    </xf>
    <xf numFmtId="0" fontId="72" fillId="2" borderId="39" xfId="0" applyFont="1" applyFill="1" applyBorder="1" applyAlignment="1">
      <alignment vertical="top" wrapText="1"/>
    </xf>
    <xf numFmtId="0" fontId="72" fillId="2" borderId="41" xfId="0" applyFont="1" applyFill="1" applyBorder="1" applyAlignment="1">
      <alignment vertical="top" wrapText="1"/>
    </xf>
    <xf numFmtId="0" fontId="13" fillId="2" borderId="0" xfId="0" applyFont="1" applyFill="1" applyAlignment="1">
      <alignment wrapText="1"/>
    </xf>
    <xf numFmtId="0" fontId="72" fillId="2" borderId="0" xfId="0" applyFont="1" applyFill="1" applyBorder="1"/>
    <xf numFmtId="167" fontId="73" fillId="2" borderId="0" xfId="0" applyNumberFormat="1" applyFont="1" applyFill="1" applyBorder="1"/>
    <xf numFmtId="0" fontId="16" fillId="2" borderId="1" xfId="0" applyFont="1" applyFill="1" applyBorder="1" applyAlignment="1">
      <alignment vertical="top" wrapText="1"/>
    </xf>
    <xf numFmtId="0" fontId="72" fillId="2" borderId="1" xfId="0" applyFont="1" applyFill="1" applyBorder="1" applyAlignment="1">
      <alignment horizontal="left" vertical="top" wrapText="1"/>
    </xf>
    <xf numFmtId="171" fontId="85" fillId="2" borderId="1" xfId="6" applyNumberFormat="1" applyFont="1" applyFill="1" applyBorder="1" applyAlignment="1">
      <alignment horizontal="right" vertical="top"/>
    </xf>
    <xf numFmtId="0" fontId="72" fillId="2" borderId="0" xfId="0" applyFont="1" applyFill="1" applyAlignment="1">
      <alignment vertical="center"/>
    </xf>
    <xf numFmtId="165" fontId="72" fillId="2" borderId="1" xfId="6" applyNumberFormat="1" applyFont="1" applyFill="1" applyBorder="1" applyAlignment="1">
      <alignment horizontal="right" vertical="center"/>
    </xf>
    <xf numFmtId="168" fontId="72" fillId="2" borderId="0" xfId="0" applyNumberFormat="1" applyFont="1" applyFill="1" applyAlignment="1">
      <alignment vertical="center"/>
    </xf>
    <xf numFmtId="0" fontId="16" fillId="2" borderId="40" xfId="0" applyFont="1" applyFill="1" applyBorder="1" applyAlignment="1">
      <alignment horizontal="center" vertical="top" wrapText="1"/>
    </xf>
    <xf numFmtId="0" fontId="72" fillId="2" borderId="0" xfId="0" applyFont="1" applyFill="1" applyAlignment="1">
      <alignment horizontal="right"/>
    </xf>
    <xf numFmtId="0" fontId="16" fillId="2" borderId="38" xfId="0" applyFont="1" applyFill="1" applyBorder="1" applyAlignment="1">
      <alignment horizontal="center" vertical="center" wrapText="1"/>
    </xf>
    <xf numFmtId="0" fontId="72" fillId="2" borderId="39" xfId="1737" applyFont="1" applyFill="1" applyBorder="1" applyAlignment="1">
      <alignment vertical="center"/>
    </xf>
    <xf numFmtId="0" fontId="72" fillId="2" borderId="40" xfId="1737" applyFont="1" applyFill="1" applyBorder="1" applyAlignment="1">
      <alignment vertical="center"/>
    </xf>
    <xf numFmtId="0" fontId="72" fillId="2" borderId="40" xfId="1737" applyFont="1" applyFill="1" applyBorder="1" applyAlignment="1">
      <alignment horizontal="center" vertical="center"/>
    </xf>
    <xf numFmtId="0" fontId="72" fillId="2" borderId="0" xfId="299" applyFont="1" applyFill="1"/>
    <xf numFmtId="0" fontId="72" fillId="2" borderId="38" xfId="299" applyFont="1" applyFill="1" applyBorder="1" applyAlignment="1">
      <alignment horizontal="center" vertical="center" wrapText="1"/>
    </xf>
    <xf numFmtId="171" fontId="72" fillId="2" borderId="38" xfId="6" applyNumberFormat="1" applyFont="1" applyFill="1" applyBorder="1" applyAlignment="1">
      <alignment horizontal="center" vertical="center"/>
    </xf>
    <xf numFmtId="0" fontId="72" fillId="2" borderId="0" xfId="299" applyFont="1" applyFill="1" applyAlignment="1">
      <alignment horizontal="left" vertical="center" wrapText="1"/>
    </xf>
    <xf numFmtId="175" fontId="72" fillId="2" borderId="0" xfId="2027" applyFont="1" applyFill="1" applyAlignment="1">
      <alignment horizontal="left" vertical="center" wrapText="1"/>
    </xf>
    <xf numFmtId="175" fontId="72" fillId="2" borderId="0" xfId="2027" applyFont="1" applyFill="1"/>
    <xf numFmtId="0" fontId="72" fillId="2" borderId="1" xfId="0" applyFont="1" applyFill="1" applyBorder="1" applyAlignment="1">
      <alignment horizontal="center" vertical="center" wrapText="1"/>
    </xf>
    <xf numFmtId="0" fontId="72" fillId="2" borderId="4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vertical="top" wrapText="1"/>
    </xf>
    <xf numFmtId="0" fontId="72" fillId="2" borderId="7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horizontal="center" vertical="top" wrapText="1"/>
    </xf>
    <xf numFmtId="167" fontId="72" fillId="2" borderId="28" xfId="0" applyNumberFormat="1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vertical="top" wrapText="1"/>
    </xf>
    <xf numFmtId="0" fontId="16" fillId="2" borderId="37" xfId="0" applyFont="1" applyFill="1" applyBorder="1" applyAlignment="1">
      <alignment vertical="top" wrapText="1"/>
    </xf>
    <xf numFmtId="0" fontId="85" fillId="2" borderId="28" xfId="0" applyFont="1" applyFill="1" applyBorder="1" applyAlignment="1">
      <alignment horizontal="left" vertical="top" wrapText="1"/>
    </xf>
    <xf numFmtId="0" fontId="16" fillId="2" borderId="28" xfId="0" applyFont="1" applyFill="1" applyBorder="1" applyAlignment="1">
      <alignment horizontal="left" vertical="center" wrapText="1"/>
    </xf>
    <xf numFmtId="165" fontId="72" fillId="2" borderId="0" xfId="0" applyNumberFormat="1" applyFont="1" applyFill="1" applyAlignment="1">
      <alignment horizontal="left" vertical="top" wrapText="1"/>
    </xf>
    <xf numFmtId="0" fontId="72" fillId="2" borderId="28" xfId="165" applyFont="1" applyFill="1" applyBorder="1" applyAlignment="1">
      <alignment horizontal="left" vertical="top" wrapText="1"/>
    </xf>
    <xf numFmtId="0" fontId="72" fillId="2" borderId="28" xfId="165" applyFont="1" applyFill="1" applyBorder="1" applyAlignment="1">
      <alignment horizontal="center" vertical="top"/>
    </xf>
    <xf numFmtId="39" fontId="72" fillId="2" borderId="0" xfId="0" applyNumberFormat="1" applyFont="1" applyFill="1" applyAlignment="1">
      <alignment horizontal="left" vertical="top" wrapText="1"/>
    </xf>
    <xf numFmtId="169" fontId="72" fillId="2" borderId="0" xfId="96" applyNumberFormat="1" applyFont="1" applyFill="1" applyAlignment="1">
      <alignment vertical="top" wrapText="1"/>
    </xf>
    <xf numFmtId="169" fontId="72" fillId="2" borderId="0" xfId="96" applyNumberFormat="1" applyFont="1" applyFill="1" applyAlignment="1">
      <alignment vertical="center" wrapText="1"/>
    </xf>
    <xf numFmtId="49" fontId="16" fillId="2" borderId="0" xfId="96" applyNumberFormat="1" applyFont="1" applyFill="1" applyAlignment="1">
      <alignment horizontal="center" vertical="center" wrapText="1"/>
    </xf>
    <xf numFmtId="0" fontId="16" fillId="2" borderId="0" xfId="96" applyNumberFormat="1" applyFont="1" applyFill="1" applyAlignment="1">
      <alignment horizontal="center" vertical="center" wrapText="1"/>
    </xf>
    <xf numFmtId="49" fontId="16" fillId="2" borderId="38" xfId="96" applyNumberFormat="1" applyFont="1" applyFill="1" applyBorder="1" applyAlignment="1">
      <alignment horizontal="center" vertical="center" textRotation="90" wrapText="1"/>
    </xf>
    <xf numFmtId="168" fontId="16" fillId="2" borderId="38" xfId="96" applyNumberFormat="1" applyFont="1" applyFill="1" applyBorder="1" applyAlignment="1">
      <alignment horizontal="center" vertical="center" wrapText="1"/>
    </xf>
    <xf numFmtId="0" fontId="16" fillId="2" borderId="38" xfId="96" applyNumberFormat="1" applyFont="1" applyFill="1" applyBorder="1" applyAlignment="1">
      <alignment horizontal="center" vertical="center" wrapText="1"/>
    </xf>
    <xf numFmtId="165" fontId="16" fillId="2" borderId="38" xfId="6" applyNumberFormat="1" applyFont="1" applyFill="1" applyBorder="1" applyAlignment="1">
      <alignment horizontal="center" vertical="center"/>
    </xf>
    <xf numFmtId="169" fontId="16" fillId="2" borderId="38" xfId="96" applyNumberFormat="1" applyFont="1" applyFill="1" applyBorder="1" applyAlignment="1">
      <alignment horizontal="center" vertical="center" wrapText="1"/>
    </xf>
    <xf numFmtId="0" fontId="72" fillId="2" borderId="38" xfId="96" applyFont="1" applyFill="1" applyBorder="1" applyAlignment="1">
      <alignment horizontal="center" vertical="center" wrapText="1"/>
    </xf>
    <xf numFmtId="0" fontId="91" fillId="2" borderId="38" xfId="96" applyFont="1" applyFill="1" applyBorder="1" applyAlignment="1">
      <alignment horizontal="center" vertical="center" wrapText="1"/>
    </xf>
    <xf numFmtId="168" fontId="72" fillId="2" borderId="38" xfId="96" applyNumberFormat="1" applyFont="1" applyFill="1" applyBorder="1" applyAlignment="1">
      <alignment horizontal="center" vertical="center" wrapText="1"/>
    </xf>
    <xf numFmtId="0" fontId="16" fillId="2" borderId="38" xfId="96" applyFont="1" applyFill="1" applyBorder="1" applyAlignment="1">
      <alignment horizontal="center" vertical="center" wrapText="1"/>
    </xf>
    <xf numFmtId="0" fontId="16" fillId="2" borderId="38" xfId="96" applyFont="1" applyFill="1" applyBorder="1" applyAlignment="1">
      <alignment vertical="center" wrapText="1"/>
    </xf>
    <xf numFmtId="0" fontId="73" fillId="2" borderId="38" xfId="299" applyFont="1" applyFill="1" applyBorder="1" applyAlignment="1">
      <alignment horizontal="center"/>
    </xf>
    <xf numFmtId="166" fontId="92" fillId="2" borderId="38" xfId="223" applyNumberFormat="1" applyFont="1" applyFill="1" applyBorder="1"/>
    <xf numFmtId="166" fontId="85" fillId="2" borderId="38" xfId="223" applyNumberFormat="1" applyFont="1" applyFill="1" applyBorder="1" applyAlignment="1">
      <alignment vertical="center"/>
    </xf>
    <xf numFmtId="0" fontId="73" fillId="2" borderId="0" xfId="253" applyFont="1" applyFill="1" applyAlignment="1">
      <alignment vertical="top"/>
    </xf>
    <xf numFmtId="0" fontId="73" fillId="2" borderId="0" xfId="253" applyFont="1" applyFill="1"/>
    <xf numFmtId="0" fontId="73" fillId="2" borderId="0" xfId="253" applyFont="1" applyFill="1" applyAlignment="1">
      <alignment wrapText="1"/>
    </xf>
    <xf numFmtId="0" fontId="16" fillId="2" borderId="0" xfId="299" applyFont="1" applyFill="1" applyAlignment="1">
      <alignment vertical="center" wrapText="1"/>
    </xf>
    <xf numFmtId="0" fontId="73" fillId="2" borderId="0" xfId="253" applyFont="1" applyFill="1" applyAlignment="1">
      <alignment horizontal="center"/>
    </xf>
    <xf numFmtId="0" fontId="91" fillId="2" borderId="38" xfId="253" applyFont="1" applyFill="1" applyBorder="1" applyAlignment="1">
      <alignment horizontal="center" vertical="center" wrapText="1"/>
    </xf>
    <xf numFmtId="168" fontId="95" fillId="2" borderId="38" xfId="96" applyNumberFormat="1" applyFont="1" applyFill="1" applyBorder="1" applyAlignment="1">
      <alignment horizontal="center" vertical="center" wrapText="1"/>
    </xf>
    <xf numFmtId="0" fontId="85" fillId="2" borderId="38" xfId="253" applyFont="1" applyFill="1" applyBorder="1" applyAlignment="1">
      <alignment horizontal="center" vertical="center" wrapText="1"/>
    </xf>
    <xf numFmtId="0" fontId="16" fillId="2" borderId="29" xfId="96" applyFont="1" applyFill="1" applyBorder="1" applyAlignment="1">
      <alignment horizontal="center" vertical="center" wrapText="1"/>
    </xf>
    <xf numFmtId="168" fontId="72" fillId="2" borderId="38" xfId="96" applyNumberFormat="1" applyFont="1" applyFill="1" applyBorder="1" applyAlignment="1">
      <alignment vertical="center" wrapText="1"/>
    </xf>
    <xf numFmtId="0" fontId="92" fillId="2" borderId="41" xfId="96" applyFont="1" applyFill="1" applyBorder="1" applyAlignment="1">
      <alignment horizontal="center" vertical="center" wrapText="1"/>
    </xf>
    <xf numFmtId="165" fontId="92" fillId="2" borderId="38" xfId="6" applyNumberFormat="1" applyFont="1" applyFill="1" applyBorder="1" applyAlignment="1">
      <alignment horizontal="center" vertical="center"/>
    </xf>
    <xf numFmtId="0" fontId="73" fillId="2" borderId="38" xfId="0" applyFont="1" applyFill="1" applyBorder="1" applyAlignment="1">
      <alignment horizontal="center"/>
    </xf>
    <xf numFmtId="166" fontId="93" fillId="2" borderId="0" xfId="0" applyNumberFormat="1" applyFont="1" applyFill="1"/>
    <xf numFmtId="0" fontId="93" fillId="2" borderId="0" xfId="0" applyFont="1" applyFill="1"/>
    <xf numFmtId="0" fontId="85" fillId="2" borderId="41" xfId="0" applyFont="1" applyFill="1" applyBorder="1" applyAlignment="1">
      <alignment vertical="center" wrapText="1"/>
    </xf>
    <xf numFmtId="0" fontId="94" fillId="2" borderId="0" xfId="0" applyFont="1" applyFill="1"/>
    <xf numFmtId="0" fontId="73" fillId="2" borderId="38" xfId="253" applyFont="1" applyFill="1" applyBorder="1"/>
    <xf numFmtId="0" fontId="92" fillId="2" borderId="38" xfId="96" applyFont="1" applyFill="1" applyBorder="1" applyAlignment="1">
      <alignment horizontal="left" vertical="center" wrapText="1"/>
    </xf>
    <xf numFmtId="43" fontId="73" fillId="2" borderId="38" xfId="7" applyFont="1" applyFill="1" applyBorder="1" applyAlignment="1">
      <alignment vertical="center"/>
    </xf>
    <xf numFmtId="43" fontId="13" fillId="2" borderId="38" xfId="253" applyNumberFormat="1" applyFont="1" applyFill="1" applyBorder="1"/>
    <xf numFmtId="0" fontId="72" fillId="2" borderId="0" xfId="0" applyFont="1" applyFill="1" applyAlignment="1">
      <alignment horizontal="right"/>
    </xf>
    <xf numFmtId="0" fontId="72" fillId="2" borderId="28" xfId="0" applyFont="1" applyFill="1" applyBorder="1" applyAlignment="1">
      <alignment horizontal="center" vertical="center" wrapText="1"/>
    </xf>
    <xf numFmtId="0" fontId="13" fillId="2" borderId="38" xfId="165" applyFont="1" applyFill="1" applyBorder="1" applyAlignment="1">
      <alignment horizontal="center" vertical="center" wrapText="1"/>
    </xf>
    <xf numFmtId="0" fontId="72" fillId="2" borderId="29" xfId="0" applyFont="1" applyFill="1" applyBorder="1" applyAlignment="1"/>
    <xf numFmtId="49" fontId="16" fillId="2" borderId="38" xfId="96" applyNumberFormat="1" applyFont="1" applyFill="1" applyBorder="1" applyAlignment="1">
      <alignment vertical="center" textRotation="90" wrapText="1"/>
    </xf>
    <xf numFmtId="0" fontId="72" fillId="57" borderId="38" xfId="0" applyFont="1" applyFill="1" applyBorder="1" applyAlignment="1">
      <alignment wrapText="1"/>
    </xf>
    <xf numFmtId="169" fontId="72" fillId="57" borderId="41" xfId="0" applyNumberFormat="1" applyFont="1" applyFill="1" applyBorder="1" applyAlignment="1">
      <alignment horizontal="right" vertical="center" wrapText="1"/>
    </xf>
    <xf numFmtId="166" fontId="16" fillId="58" borderId="38" xfId="7" applyNumberFormat="1" applyFont="1" applyFill="1" applyBorder="1" applyAlignment="1">
      <alignment vertical="top" wrapText="1"/>
    </xf>
    <xf numFmtId="0" fontId="16" fillId="2" borderId="41" xfId="0" applyFont="1" applyFill="1" applyBorder="1" applyAlignment="1">
      <alignment wrapText="1"/>
    </xf>
    <xf numFmtId="0" fontId="72" fillId="2" borderId="41" xfId="0" applyFont="1" applyFill="1" applyBorder="1" applyAlignment="1">
      <alignment horizontal="left" vertical="top" wrapText="1"/>
    </xf>
    <xf numFmtId="0" fontId="85" fillId="2" borderId="41" xfId="0" applyFont="1" applyFill="1" applyBorder="1" applyAlignment="1">
      <alignment horizontal="left" vertical="top" wrapText="1"/>
    </xf>
    <xf numFmtId="0" fontId="16" fillId="2" borderId="38" xfId="96" applyFont="1" applyFill="1" applyBorder="1" applyAlignment="1">
      <alignment horizontal="left" vertical="center" wrapText="1"/>
    </xf>
    <xf numFmtId="0" fontId="16" fillId="0" borderId="38" xfId="96" applyFont="1" applyBorder="1" applyAlignment="1">
      <alignment horizontal="left" vertical="center" wrapText="1"/>
    </xf>
    <xf numFmtId="0" fontId="85" fillId="2" borderId="30" xfId="0" applyFont="1" applyFill="1" applyBorder="1" applyAlignment="1">
      <alignment vertical="center" wrapText="1"/>
    </xf>
    <xf numFmtId="169" fontId="72" fillId="2" borderId="38" xfId="299" applyNumberFormat="1" applyFont="1" applyFill="1" applyBorder="1" applyAlignment="1">
      <alignment horizontal="right" vertical="center" wrapText="1"/>
    </xf>
    <xf numFmtId="169" fontId="72" fillId="2" borderId="41" xfId="1737" applyNumberFormat="1" applyFont="1" applyFill="1" applyBorder="1" applyAlignment="1">
      <alignment vertical="center"/>
    </xf>
    <xf numFmtId="49" fontId="16" fillId="2" borderId="29" xfId="96" applyNumberFormat="1" applyFont="1" applyFill="1" applyBorder="1" applyAlignment="1">
      <alignment vertical="center" textRotation="90" wrapText="1"/>
    </xf>
    <xf numFmtId="49" fontId="72" fillId="2" borderId="38" xfId="0" applyNumberFormat="1" applyFont="1" applyFill="1" applyBorder="1" applyAlignment="1">
      <alignment horizontal="left" vertical="top" wrapText="1"/>
    </xf>
    <xf numFmtId="0" fontId="16" fillId="2" borderId="41" xfId="0" applyFont="1" applyFill="1" applyBorder="1" applyAlignment="1">
      <alignment horizontal="center"/>
    </xf>
    <xf numFmtId="0" fontId="16" fillId="2" borderId="41" xfId="0" applyFont="1" applyFill="1" applyBorder="1" applyAlignment="1">
      <alignment horizontal="center" vertical="center" wrapText="1"/>
    </xf>
    <xf numFmtId="0" fontId="85" fillId="0" borderId="38" xfId="0" applyFont="1" applyBorder="1" applyAlignment="1">
      <alignment horizontal="left" vertical="top" wrapText="1"/>
    </xf>
    <xf numFmtId="0" fontId="16" fillId="0" borderId="38" xfId="8" applyFont="1" applyBorder="1" applyAlignment="1">
      <alignment horizontal="left" vertical="center" wrapText="1"/>
    </xf>
    <xf numFmtId="0" fontId="72" fillId="0" borderId="38" xfId="8" applyFont="1" applyBorder="1" applyAlignment="1">
      <alignment horizontal="left" vertical="top" wrapText="1"/>
    </xf>
    <xf numFmtId="0" fontId="16" fillId="2" borderId="28" xfId="0" applyFont="1" applyFill="1" applyBorder="1" applyAlignment="1">
      <alignment horizontal="left" vertical="top" wrapText="1"/>
    </xf>
    <xf numFmtId="0" fontId="72" fillId="2" borderId="38" xfId="0" applyFont="1" applyFill="1" applyBorder="1" applyAlignment="1">
      <alignment horizontal="center" vertical="top" wrapText="1"/>
    </xf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/>
    </xf>
    <xf numFmtId="0" fontId="16" fillId="2" borderId="38" xfId="0" applyFont="1" applyFill="1" applyBorder="1" applyAlignment="1">
      <alignment horizontal="left" vertical="top" wrapText="1"/>
    </xf>
    <xf numFmtId="0" fontId="72" fillId="2" borderId="28" xfId="0" applyFont="1" applyFill="1" applyBorder="1" applyAlignment="1">
      <alignment horizontal="center" vertical="center" wrapText="1"/>
    </xf>
    <xf numFmtId="0" fontId="72" fillId="2" borderId="41" xfId="0" applyFont="1" applyFill="1" applyBorder="1" applyAlignment="1">
      <alignment horizontal="center" vertical="top" wrapText="1"/>
    </xf>
    <xf numFmtId="0" fontId="16" fillId="2" borderId="41" xfId="0" applyFont="1" applyFill="1" applyBorder="1" applyAlignment="1">
      <alignment horizontal="center" wrapText="1"/>
    </xf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/>
    </xf>
    <xf numFmtId="0" fontId="72" fillId="2" borderId="29" xfId="0" applyFont="1" applyFill="1" applyBorder="1" applyAlignment="1">
      <alignment vertical="top" wrapText="1"/>
    </xf>
    <xf numFmtId="0" fontId="72" fillId="2" borderId="2" xfId="0" applyFont="1" applyFill="1" applyBorder="1" applyAlignment="1">
      <alignment vertical="top" wrapText="1"/>
    </xf>
    <xf numFmtId="0" fontId="72" fillId="2" borderId="3" xfId="0" applyFont="1" applyFill="1" applyBorder="1" applyAlignment="1">
      <alignment vertical="top" wrapText="1"/>
    </xf>
    <xf numFmtId="0" fontId="16" fillId="2" borderId="29" xfId="0" applyFont="1" applyFill="1" applyBorder="1" applyAlignment="1">
      <alignment vertical="center" wrapText="1"/>
    </xf>
    <xf numFmtId="0" fontId="16" fillId="2" borderId="2" xfId="0" applyFont="1" applyFill="1" applyBorder="1" applyAlignment="1">
      <alignment vertical="center" wrapText="1"/>
    </xf>
    <xf numFmtId="0" fontId="16" fillId="2" borderId="3" xfId="0" applyFont="1" applyFill="1" applyBorder="1" applyAlignment="1">
      <alignment vertical="center" wrapText="1"/>
    </xf>
    <xf numFmtId="0" fontId="72" fillId="2" borderId="38" xfId="0" applyFont="1" applyFill="1" applyBorder="1" applyAlignment="1">
      <alignment horizontal="center" vertical="top" wrapText="1"/>
    </xf>
    <xf numFmtId="168" fontId="16" fillId="2" borderId="3" xfId="96" applyNumberFormat="1" applyFont="1" applyFill="1" applyBorder="1" applyAlignment="1">
      <alignment horizontal="center" vertical="center" wrapText="1"/>
    </xf>
    <xf numFmtId="0" fontId="72" fillId="2" borderId="38" xfId="0" applyFont="1" applyFill="1" applyBorder="1" applyAlignment="1">
      <alignment horizontal="center"/>
    </xf>
    <xf numFmtId="0" fontId="16" fillId="2" borderId="41" xfId="0" applyFont="1" applyFill="1" applyBorder="1" applyAlignment="1">
      <alignment horizontal="center" vertical="center" wrapText="1"/>
    </xf>
    <xf numFmtId="0" fontId="72" fillId="2" borderId="38" xfId="299" applyFont="1" applyFill="1" applyBorder="1" applyAlignment="1">
      <alignment horizontal="left" vertical="center" wrapText="1"/>
    </xf>
    <xf numFmtId="0" fontId="72" fillId="2" borderId="38" xfId="299" applyFont="1" applyFill="1" applyBorder="1" applyAlignment="1">
      <alignment vertical="top"/>
    </xf>
    <xf numFmtId="169" fontId="72" fillId="2" borderId="38" xfId="7" applyNumberFormat="1" applyFont="1" applyFill="1" applyBorder="1" applyAlignment="1">
      <alignment horizontal="right" vertical="top" wrapText="1"/>
    </xf>
    <xf numFmtId="0" fontId="85" fillId="2" borderId="38" xfId="0" applyFont="1" applyFill="1" applyBorder="1" applyAlignment="1">
      <alignment vertical="center" wrapText="1"/>
    </xf>
    <xf numFmtId="0" fontId="72" fillId="2" borderId="29" xfId="0" applyFont="1" applyFill="1" applyBorder="1" applyAlignment="1">
      <alignment vertical="center"/>
    </xf>
    <xf numFmtId="166" fontId="92" fillId="2" borderId="38" xfId="223" applyNumberFormat="1" applyFont="1" applyFill="1" applyBorder="1" applyAlignment="1">
      <alignment vertical="center"/>
    </xf>
    <xf numFmtId="166" fontId="93" fillId="2" borderId="0" xfId="0" applyNumberFormat="1" applyFont="1" applyFill="1" applyAlignment="1">
      <alignment vertical="center"/>
    </xf>
    <xf numFmtId="0" fontId="93" fillId="2" borderId="0" xfId="0" applyFont="1" applyFill="1" applyAlignment="1">
      <alignment vertical="center"/>
    </xf>
    <xf numFmtId="0" fontId="16" fillId="2" borderId="3" xfId="0" applyFont="1" applyFill="1" applyBorder="1" applyAlignment="1">
      <alignment horizontal="center"/>
    </xf>
    <xf numFmtId="0" fontId="84" fillId="2" borderId="0" xfId="0" applyFont="1" applyFill="1"/>
    <xf numFmtId="0" fontId="16" fillId="2" borderId="30" xfId="0" applyFont="1" applyFill="1" applyBorder="1" applyAlignment="1">
      <alignment vertical="center" wrapText="1"/>
    </xf>
    <xf numFmtId="166" fontId="16" fillId="2" borderId="38" xfId="223" applyNumberFormat="1" applyFont="1" applyFill="1" applyBorder="1" applyAlignment="1">
      <alignment vertical="center"/>
    </xf>
    <xf numFmtId="43" fontId="13" fillId="2" borderId="38" xfId="253" applyNumberFormat="1" applyFont="1" applyFill="1" applyBorder="1" applyAlignment="1">
      <alignment vertical="center"/>
    </xf>
    <xf numFmtId="0" fontId="72" fillId="2" borderId="46" xfId="0" applyFont="1" applyFill="1" applyBorder="1" applyAlignment="1">
      <alignment vertical="top" wrapText="1"/>
    </xf>
    <xf numFmtId="0" fontId="72" fillId="2" borderId="43" xfId="0" applyFont="1" applyFill="1" applyBorder="1" applyAlignment="1">
      <alignment vertical="top" wrapText="1"/>
    </xf>
    <xf numFmtId="171" fontId="85" fillId="2" borderId="38" xfId="6" applyNumberFormat="1" applyFont="1" applyFill="1" applyBorder="1" applyAlignment="1">
      <alignment horizontal="right" vertical="top"/>
    </xf>
    <xf numFmtId="0" fontId="72" fillId="2" borderId="0" xfId="1660" applyFont="1" applyFill="1" applyAlignment="1">
      <alignment vertical="top"/>
    </xf>
    <xf numFmtId="0" fontId="72" fillId="2" borderId="0" xfId="299" applyFont="1" applyFill="1" applyAlignment="1">
      <alignment vertical="top"/>
    </xf>
    <xf numFmtId="0" fontId="72" fillId="2" borderId="0" xfId="1660" applyFont="1" applyFill="1"/>
    <xf numFmtId="0" fontId="72" fillId="2" borderId="0" xfId="2028" applyFont="1" applyFill="1"/>
    <xf numFmtId="174" fontId="72" fillId="2" borderId="0" xfId="299" applyNumberFormat="1" applyFont="1" applyFill="1"/>
    <xf numFmtId="43" fontId="72" fillId="2" borderId="0" xfId="299" applyNumberFormat="1" applyFont="1" applyFill="1"/>
    <xf numFmtId="176" fontId="72" fillId="2" borderId="38" xfId="2029" applyNumberFormat="1" applyFont="1" applyFill="1" applyBorder="1"/>
    <xf numFmtId="166" fontId="72" fillId="2" borderId="38" xfId="0" applyNumberFormat="1" applyFont="1" applyFill="1" applyBorder="1"/>
    <xf numFmtId="0" fontId="72" fillId="2" borderId="0" xfId="1734" applyFont="1" applyFill="1"/>
    <xf numFmtId="0" fontId="72" fillId="2" borderId="0" xfId="1734" applyFont="1" applyFill="1" applyAlignment="1">
      <alignment vertical="center"/>
    </xf>
    <xf numFmtId="0" fontId="72" fillId="2" borderId="0" xfId="1734" applyFont="1" applyFill="1" applyAlignment="1">
      <alignment horizontal="center" vertical="center"/>
    </xf>
    <xf numFmtId="0" fontId="72" fillId="2" borderId="0" xfId="1734" applyFont="1" applyFill="1" applyAlignment="1">
      <alignment horizontal="right" vertical="center"/>
    </xf>
    <xf numFmtId="0" fontId="16" fillId="2" borderId="0" xfId="1734" applyFont="1" applyFill="1" applyBorder="1" applyAlignment="1">
      <alignment horizontal="center" vertical="center" wrapText="1"/>
    </xf>
    <xf numFmtId="0" fontId="72" fillId="2" borderId="38" xfId="1735" applyFont="1" applyFill="1" applyBorder="1" applyAlignment="1">
      <alignment horizontal="center" vertical="center" wrapText="1"/>
    </xf>
    <xf numFmtId="0" fontId="72" fillId="2" borderId="38" xfId="1736" applyFont="1" applyFill="1" applyBorder="1" applyAlignment="1">
      <alignment horizontal="center" vertical="center"/>
    </xf>
    <xf numFmtId="0" fontId="72" fillId="2" borderId="38" xfId="1735" applyFont="1" applyFill="1" applyBorder="1" applyAlignment="1">
      <alignment horizontal="center"/>
    </xf>
    <xf numFmtId="0" fontId="72" fillId="2" borderId="0" xfId="299" applyFont="1" applyFill="1" applyAlignment="1">
      <alignment vertical="center"/>
    </xf>
    <xf numFmtId="0" fontId="72" fillId="2" borderId="0" xfId="299" applyFont="1" applyFill="1" applyAlignment="1">
      <alignment horizontal="center" vertical="center"/>
    </xf>
    <xf numFmtId="0" fontId="72" fillId="2" borderId="0" xfId="0" applyFont="1" applyFill="1" applyAlignment="1">
      <alignment horizontal="right" vertical="top"/>
    </xf>
    <xf numFmtId="0" fontId="16" fillId="2" borderId="38" xfId="0" applyFont="1" applyFill="1" applyBorder="1" applyAlignment="1">
      <alignment horizontal="center" wrapText="1"/>
    </xf>
    <xf numFmtId="0" fontId="72" fillId="2" borderId="4" xfId="0" applyFont="1" applyFill="1" applyBorder="1" applyAlignment="1">
      <alignment horizontal="center" vertical="center" wrapText="1"/>
    </xf>
    <xf numFmtId="0" fontId="72" fillId="2" borderId="7" xfId="0" applyFont="1" applyFill="1" applyBorder="1" applyAlignment="1">
      <alignment horizontal="center" vertical="center" wrapText="1"/>
    </xf>
    <xf numFmtId="0" fontId="72" fillId="2" borderId="8" xfId="0" applyFont="1" applyFill="1" applyBorder="1" applyAlignment="1">
      <alignment horizontal="center" vertical="center" wrapText="1"/>
    </xf>
    <xf numFmtId="0" fontId="72" fillId="2" borderId="3" xfId="0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/>
    </xf>
    <xf numFmtId="0" fontId="72" fillId="2" borderId="39" xfId="0" applyFont="1" applyFill="1" applyBorder="1" applyAlignment="1">
      <alignment horizontal="center" vertical="center" wrapText="1"/>
    </xf>
    <xf numFmtId="0" fontId="72" fillId="2" borderId="45" xfId="0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center" vertical="center" wrapText="1"/>
    </xf>
    <xf numFmtId="0" fontId="16" fillId="2" borderId="38" xfId="0" applyFont="1" applyFill="1" applyBorder="1" applyAlignment="1">
      <alignment horizontal="center" vertical="top" wrapText="1"/>
    </xf>
    <xf numFmtId="0" fontId="72" fillId="2" borderId="38" xfId="0" applyFont="1" applyFill="1" applyBorder="1" applyAlignment="1">
      <alignment horizontal="center" vertical="top" wrapText="1"/>
    </xf>
    <xf numFmtId="0" fontId="16" fillId="2" borderId="28" xfId="0" applyFont="1" applyFill="1" applyBorder="1" applyAlignment="1">
      <alignment horizontal="left" vertical="top" wrapText="1"/>
    </xf>
    <xf numFmtId="0" fontId="72" fillId="2" borderId="28" xfId="0" applyFont="1" applyFill="1" applyBorder="1" applyAlignment="1">
      <alignment wrapText="1"/>
    </xf>
    <xf numFmtId="0" fontId="16" fillId="2" borderId="29" xfId="0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vertical="top" wrapText="1"/>
    </xf>
    <xf numFmtId="0" fontId="16" fillId="2" borderId="3" xfId="0" applyFont="1" applyFill="1" applyBorder="1" applyAlignment="1">
      <alignment horizontal="center" vertical="top" wrapText="1"/>
    </xf>
    <xf numFmtId="0" fontId="16" fillId="2" borderId="28" xfId="0" applyFont="1" applyFill="1" applyBorder="1" applyAlignment="1">
      <alignment horizontal="center" vertical="center" wrapText="1"/>
    </xf>
    <xf numFmtId="49" fontId="16" fillId="2" borderId="38" xfId="0" applyNumberFormat="1" applyFont="1" applyFill="1" applyBorder="1" applyAlignment="1">
      <alignment horizontal="center" vertical="top" wrapText="1"/>
    </xf>
    <xf numFmtId="0" fontId="72" fillId="2" borderId="28" xfId="0" applyFont="1" applyFill="1" applyBorder="1" applyAlignment="1">
      <alignment horizontal="center" vertical="center" wrapText="1"/>
    </xf>
    <xf numFmtId="0" fontId="16" fillId="2" borderId="41" xfId="0" applyFont="1" applyFill="1" applyBorder="1" applyAlignment="1">
      <alignment horizontal="left" vertical="top" wrapText="1"/>
    </xf>
    <xf numFmtId="0" fontId="16" fillId="2" borderId="38" xfId="0" applyFont="1" applyFill="1" applyBorder="1" applyAlignment="1">
      <alignment horizontal="left" vertical="top" wrapText="1"/>
    </xf>
    <xf numFmtId="0" fontId="16" fillId="2" borderId="29" xfId="0" applyFont="1" applyFill="1" applyBorder="1" applyAlignment="1">
      <alignment horizontal="center" wrapText="1"/>
    </xf>
    <xf numFmtId="0" fontId="16" fillId="2" borderId="2" xfId="0" applyFont="1" applyFill="1" applyBorder="1" applyAlignment="1">
      <alignment horizontal="center" wrapText="1"/>
    </xf>
    <xf numFmtId="0" fontId="16" fillId="2" borderId="3" xfId="0" applyFont="1" applyFill="1" applyBorder="1" applyAlignment="1">
      <alignment horizontal="center" wrapText="1"/>
    </xf>
    <xf numFmtId="0" fontId="72" fillId="2" borderId="30" xfId="0" applyNumberFormat="1" applyFont="1" applyFill="1" applyBorder="1" applyAlignment="1">
      <alignment horizontal="center" vertical="top" wrapText="1"/>
    </xf>
    <xf numFmtId="49" fontId="16" fillId="2" borderId="44" xfId="0" applyNumberFormat="1" applyFont="1" applyFill="1" applyBorder="1" applyAlignment="1">
      <alignment horizontal="center" vertical="top" wrapText="1"/>
    </xf>
    <xf numFmtId="49" fontId="16" fillId="2" borderId="46" xfId="0" applyNumberFormat="1" applyFont="1" applyFill="1" applyBorder="1" applyAlignment="1">
      <alignment horizontal="center" vertical="top" wrapText="1"/>
    </xf>
    <xf numFmtId="49" fontId="16" fillId="2" borderId="43" xfId="0" applyNumberFormat="1" applyFont="1" applyFill="1" applyBorder="1" applyAlignment="1">
      <alignment horizontal="center" vertical="top" wrapText="1"/>
    </xf>
    <xf numFmtId="0" fontId="72" fillId="2" borderId="41" xfId="8" applyFont="1" applyFill="1" applyBorder="1" applyAlignment="1">
      <alignment horizontal="center" vertical="top" wrapText="1"/>
    </xf>
    <xf numFmtId="0" fontId="16" fillId="2" borderId="38" xfId="8" applyFont="1" applyFill="1" applyBorder="1" applyAlignment="1">
      <alignment horizontal="center" vertical="top" wrapText="1"/>
    </xf>
    <xf numFmtId="0" fontId="16" fillId="2" borderId="41" xfId="0" applyFont="1" applyFill="1" applyBorder="1" applyAlignment="1">
      <alignment horizontal="left" wrapText="1"/>
    </xf>
    <xf numFmtId="0" fontId="16" fillId="2" borderId="38" xfId="0" applyFont="1" applyFill="1" applyBorder="1" applyAlignment="1">
      <alignment horizontal="left" wrapText="1"/>
    </xf>
    <xf numFmtId="0" fontId="16" fillId="2" borderId="41" xfId="8" applyFont="1" applyFill="1" applyBorder="1" applyAlignment="1">
      <alignment horizontal="center" vertical="top" wrapText="1"/>
    </xf>
    <xf numFmtId="169" fontId="72" fillId="2" borderId="0" xfId="96" applyNumberFormat="1" applyFont="1" applyFill="1" applyAlignment="1">
      <alignment horizontal="right" vertical="top" wrapText="1"/>
    </xf>
    <xf numFmtId="169" fontId="72" fillId="2" borderId="0" xfId="96" applyNumberFormat="1" applyFont="1" applyFill="1" applyAlignment="1">
      <alignment horizontal="right" vertical="center" wrapText="1"/>
    </xf>
    <xf numFmtId="49" fontId="16" fillId="2" borderId="0" xfId="96" applyNumberFormat="1" applyFont="1" applyFill="1" applyBorder="1" applyAlignment="1">
      <alignment horizontal="center" vertical="center" wrapText="1"/>
    </xf>
    <xf numFmtId="0" fontId="72" fillId="2" borderId="0" xfId="1660" applyFont="1" applyFill="1" applyBorder="1" applyAlignment="1">
      <alignment vertical="center" wrapText="1"/>
    </xf>
    <xf numFmtId="0" fontId="72" fillId="2" borderId="42" xfId="2028" applyFont="1" applyFill="1" applyBorder="1" applyAlignment="1">
      <alignment horizontal="right"/>
    </xf>
    <xf numFmtId="49" fontId="16" fillId="2" borderId="39" xfId="96" applyNumberFormat="1" applyFont="1" applyFill="1" applyBorder="1" applyAlignment="1">
      <alignment horizontal="center" vertical="center" wrapText="1"/>
    </xf>
    <xf numFmtId="49" fontId="16" fillId="2" borderId="41" xfId="96" applyNumberFormat="1" applyFont="1" applyFill="1" applyBorder="1" applyAlignment="1">
      <alignment horizontal="center" vertical="center" wrapText="1"/>
    </xf>
    <xf numFmtId="0" fontId="16" fillId="2" borderId="29" xfId="96" applyNumberFormat="1" applyFont="1" applyFill="1" applyBorder="1" applyAlignment="1">
      <alignment horizontal="center" vertical="center" wrapText="1"/>
    </xf>
    <xf numFmtId="0" fontId="16" fillId="2" borderId="3" xfId="96" applyNumberFormat="1" applyFont="1" applyFill="1" applyBorder="1" applyAlignment="1">
      <alignment horizontal="center" vertical="center" wrapText="1"/>
    </xf>
    <xf numFmtId="168" fontId="16" fillId="2" borderId="29" xfId="96" applyNumberFormat="1" applyFont="1" applyFill="1" applyBorder="1" applyAlignment="1">
      <alignment horizontal="center" vertical="center" wrapText="1"/>
    </xf>
    <xf numFmtId="168" fontId="16" fillId="2" borderId="3" xfId="96" applyNumberFormat="1" applyFont="1" applyFill="1" applyBorder="1" applyAlignment="1">
      <alignment horizontal="center" vertical="center" wrapText="1"/>
    </xf>
    <xf numFmtId="168" fontId="72" fillId="2" borderId="39" xfId="96" applyNumberFormat="1" applyFont="1" applyFill="1" applyBorder="1" applyAlignment="1">
      <alignment horizontal="center" vertical="center" wrapText="1"/>
    </xf>
    <xf numFmtId="168" fontId="72" fillId="2" borderId="40" xfId="96" applyNumberFormat="1" applyFont="1" applyFill="1" applyBorder="1" applyAlignment="1">
      <alignment horizontal="center" vertical="center" wrapText="1"/>
    </xf>
    <xf numFmtId="168" fontId="72" fillId="2" borderId="41" xfId="96" applyNumberFormat="1" applyFont="1" applyFill="1" applyBorder="1" applyAlignment="1">
      <alignment horizontal="center" vertical="center" wrapText="1"/>
    </xf>
    <xf numFmtId="0" fontId="72" fillId="2" borderId="29" xfId="0" applyFont="1" applyFill="1" applyBorder="1" applyAlignment="1">
      <alignment horizontal="center"/>
    </xf>
    <xf numFmtId="0" fontId="72" fillId="2" borderId="2" xfId="0" applyFont="1" applyFill="1" applyBorder="1" applyAlignment="1">
      <alignment horizontal="center"/>
    </xf>
    <xf numFmtId="0" fontId="72" fillId="2" borderId="3" xfId="0" applyFont="1" applyFill="1" applyBorder="1" applyAlignment="1">
      <alignment horizontal="center"/>
    </xf>
    <xf numFmtId="49" fontId="16" fillId="2" borderId="29" xfId="96" applyNumberFormat="1" applyFont="1" applyFill="1" applyBorder="1" applyAlignment="1">
      <alignment horizontal="center" vertical="center" textRotation="90" wrapText="1"/>
    </xf>
    <xf numFmtId="49" fontId="16" fillId="2" borderId="2" xfId="96" applyNumberFormat="1" applyFont="1" applyFill="1" applyBorder="1" applyAlignment="1">
      <alignment horizontal="center" vertical="center" textRotation="90" wrapText="1"/>
    </xf>
    <xf numFmtId="49" fontId="16" fillId="2" borderId="3" xfId="96" applyNumberFormat="1" applyFont="1" applyFill="1" applyBorder="1" applyAlignment="1">
      <alignment horizontal="center" vertical="center" textRotation="90" wrapText="1"/>
    </xf>
    <xf numFmtId="0" fontId="73" fillId="2" borderId="0" xfId="253" applyFont="1" applyFill="1" applyAlignment="1">
      <alignment horizontal="right" wrapText="1"/>
    </xf>
    <xf numFmtId="0" fontId="73" fillId="2" borderId="0" xfId="253" applyFont="1" applyFill="1" applyAlignment="1">
      <alignment horizontal="right" vertical="top" wrapText="1"/>
    </xf>
    <xf numFmtId="168" fontId="95" fillId="2" borderId="39" xfId="96" applyNumberFormat="1" applyFont="1" applyFill="1" applyBorder="1" applyAlignment="1">
      <alignment horizontal="center" vertical="center" wrapText="1"/>
    </xf>
    <xf numFmtId="168" fontId="95" fillId="2" borderId="45" xfId="96" applyNumberFormat="1" applyFont="1" applyFill="1" applyBorder="1" applyAlignment="1">
      <alignment horizontal="center" vertical="center" wrapText="1"/>
    </xf>
    <xf numFmtId="168" fontId="95" fillId="2" borderId="30" xfId="96" applyNumberFormat="1" applyFont="1" applyFill="1" applyBorder="1" applyAlignment="1">
      <alignment horizontal="center" vertical="center" wrapText="1"/>
    </xf>
    <xf numFmtId="0" fontId="16" fillId="2" borderId="0" xfId="299" applyFont="1" applyFill="1" applyAlignment="1">
      <alignment horizontal="center" vertical="center" wrapText="1"/>
    </xf>
    <xf numFmtId="0" fontId="16" fillId="2" borderId="4" xfId="0" applyFont="1" applyFill="1" applyBorder="1" applyAlignment="1">
      <alignment horizontal="left" vertical="center" wrapText="1"/>
    </xf>
    <xf numFmtId="0" fontId="84" fillId="2" borderId="5" xfId="0" applyFont="1" applyFill="1" applyBorder="1" applyAlignment="1">
      <alignment vertical="center" wrapText="1"/>
    </xf>
    <xf numFmtId="0" fontId="13" fillId="2" borderId="38" xfId="0" applyFont="1" applyFill="1" applyBorder="1" applyAlignment="1">
      <alignment horizontal="center" vertical="top" wrapText="1"/>
    </xf>
    <xf numFmtId="0" fontId="89" fillId="2" borderId="0" xfId="0" applyFont="1" applyFill="1" applyBorder="1" applyAlignment="1">
      <alignment horizontal="right" vertical="top" wrapText="1"/>
    </xf>
    <xf numFmtId="0" fontId="16" fillId="2" borderId="39" xfId="0" applyFont="1" applyFill="1" applyBorder="1" applyAlignment="1">
      <alignment horizontal="left" vertical="top" wrapText="1"/>
    </xf>
    <xf numFmtId="0" fontId="72" fillId="2" borderId="31" xfId="0" applyFont="1" applyFill="1" applyBorder="1" applyAlignment="1">
      <alignment horizontal="center" vertical="top" wrapText="1"/>
    </xf>
    <xf numFmtId="0" fontId="72" fillId="2" borderId="30" xfId="0" applyFont="1" applyFill="1" applyBorder="1" applyAlignment="1">
      <alignment horizontal="center" vertical="top" wrapText="1"/>
    </xf>
    <xf numFmtId="0" fontId="85" fillId="2" borderId="39" xfId="0" applyFont="1" applyFill="1" applyBorder="1" applyAlignment="1">
      <alignment horizontal="left" vertical="top" wrapText="1"/>
    </xf>
    <xf numFmtId="0" fontId="86" fillId="2" borderId="41" xfId="0" applyFont="1" applyFill="1" applyBorder="1" applyAlignment="1">
      <alignment horizontal="left" vertical="top" wrapText="1"/>
    </xf>
    <xf numFmtId="0" fontId="72" fillId="2" borderId="29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72" fillId="2" borderId="3" xfId="0" applyFont="1" applyFill="1" applyBorder="1" applyAlignment="1">
      <alignment horizontal="center" vertical="top" wrapText="1"/>
    </xf>
    <xf numFmtId="0" fontId="16" fillId="2" borderId="36" xfId="0" applyFont="1" applyFill="1" applyBorder="1" applyAlignment="1">
      <alignment horizontal="left"/>
    </xf>
    <xf numFmtId="0" fontId="16" fillId="2" borderId="34" xfId="0" applyFont="1" applyFill="1" applyBorder="1" applyAlignment="1">
      <alignment horizontal="left"/>
    </xf>
    <xf numFmtId="0" fontId="16" fillId="2" borderId="40" xfId="0" applyFont="1" applyFill="1" applyBorder="1" applyAlignment="1">
      <alignment horizontal="left"/>
    </xf>
    <xf numFmtId="0" fontId="16" fillId="2" borderId="35" xfId="0" applyFont="1" applyFill="1" applyBorder="1" applyAlignment="1">
      <alignment horizontal="left"/>
    </xf>
    <xf numFmtId="0" fontId="88" fillId="2" borderId="0" xfId="0" applyFont="1" applyFill="1" applyBorder="1" applyAlignment="1">
      <alignment horizontal="right" vertical="top" wrapText="1"/>
    </xf>
    <xf numFmtId="0" fontId="13" fillId="2" borderId="38" xfId="0" applyFont="1" applyFill="1" applyBorder="1" applyAlignment="1">
      <alignment horizontal="center" vertical="center" wrapText="1"/>
    </xf>
    <xf numFmtId="0" fontId="72" fillId="2" borderId="38" xfId="0" applyFont="1" applyFill="1" applyBorder="1" applyAlignment="1">
      <alignment horizontal="left" vertical="center"/>
    </xf>
    <xf numFmtId="0" fontId="72" fillId="2" borderId="39" xfId="1735" applyFont="1" applyFill="1" applyBorder="1" applyAlignment="1">
      <alignment horizontal="center" wrapText="1"/>
    </xf>
    <xf numFmtId="0" fontId="72" fillId="2" borderId="40" xfId="1735" applyFont="1" applyFill="1" applyBorder="1" applyAlignment="1">
      <alignment horizontal="center" wrapText="1"/>
    </xf>
    <xf numFmtId="0" fontId="72" fillId="2" borderId="41" xfId="1735" applyFont="1" applyFill="1" applyBorder="1" applyAlignment="1">
      <alignment horizontal="center" wrapText="1"/>
    </xf>
    <xf numFmtId="0" fontId="72" fillId="2" borderId="0" xfId="1734" applyFont="1" applyFill="1" applyAlignment="1">
      <alignment horizontal="right" vertical="top"/>
    </xf>
    <xf numFmtId="0" fontId="72" fillId="2" borderId="0" xfId="1734" applyFont="1" applyFill="1" applyAlignment="1">
      <alignment horizontal="right" vertical="center"/>
    </xf>
    <xf numFmtId="0" fontId="16" fillId="2" borderId="38" xfId="1734" applyFont="1" applyFill="1" applyBorder="1" applyAlignment="1">
      <alignment horizontal="center" vertical="center" wrapText="1"/>
    </xf>
    <xf numFmtId="0" fontId="72" fillId="2" borderId="38" xfId="1735" applyFont="1" applyFill="1" applyBorder="1" applyAlignment="1">
      <alignment horizontal="center" vertical="center" wrapText="1"/>
    </xf>
    <xf numFmtId="0" fontId="72" fillId="2" borderId="38" xfId="8" applyFont="1" applyFill="1" applyBorder="1" applyAlignment="1">
      <alignment horizontal="center" vertical="center" wrapText="1"/>
    </xf>
    <xf numFmtId="0" fontId="72" fillId="2" borderId="38" xfId="299" applyFont="1" applyFill="1" applyBorder="1" applyAlignment="1">
      <alignment horizontal="left" vertical="center" wrapText="1"/>
    </xf>
    <xf numFmtId="0" fontId="16" fillId="58" borderId="38" xfId="0" applyFont="1" applyFill="1" applyBorder="1" applyAlignment="1">
      <alignment vertical="top" wrapText="1"/>
    </xf>
    <xf numFmtId="0" fontId="72" fillId="2" borderId="39" xfId="299" applyFont="1" applyFill="1" applyBorder="1" applyAlignment="1">
      <alignment horizontal="left" vertical="top" wrapText="1"/>
    </xf>
    <xf numFmtId="0" fontId="72" fillId="2" borderId="40" xfId="299" applyFont="1" applyFill="1" applyBorder="1" applyAlignment="1">
      <alignment horizontal="left" vertical="top" wrapText="1"/>
    </xf>
    <xf numFmtId="0" fontId="72" fillId="2" borderId="41" xfId="299" applyFont="1" applyFill="1" applyBorder="1" applyAlignment="1">
      <alignment horizontal="left" vertical="top" wrapText="1"/>
    </xf>
    <xf numFmtId="0" fontId="72" fillId="2" borderId="39" xfId="299" applyFont="1" applyFill="1" applyBorder="1" applyAlignment="1">
      <alignment horizontal="center" vertical="top" wrapText="1"/>
    </xf>
    <xf numFmtId="0" fontId="72" fillId="2" borderId="40" xfId="299" applyFont="1" applyFill="1" applyBorder="1" applyAlignment="1">
      <alignment horizontal="center" vertical="top" wrapText="1"/>
    </xf>
    <xf numFmtId="0" fontId="72" fillId="2" borderId="41" xfId="299" applyFont="1" applyFill="1" applyBorder="1" applyAlignment="1">
      <alignment horizontal="center" vertical="top" wrapText="1"/>
    </xf>
    <xf numFmtId="0" fontId="72" fillId="57" borderId="39" xfId="0" applyFont="1" applyFill="1" applyBorder="1" applyAlignment="1">
      <alignment horizontal="left" vertical="center" wrapText="1"/>
    </xf>
    <xf numFmtId="0" fontId="72" fillId="57" borderId="40" xfId="0" applyFont="1" applyFill="1" applyBorder="1" applyAlignment="1">
      <alignment horizontal="left" vertical="center" wrapText="1"/>
    </xf>
    <xf numFmtId="0" fontId="72" fillId="57" borderId="41" xfId="0" applyFont="1" applyFill="1" applyBorder="1" applyAlignment="1">
      <alignment horizontal="left" vertical="center" wrapText="1"/>
    </xf>
    <xf numFmtId="0" fontId="72" fillId="2" borderId="39" xfId="299" applyFont="1" applyFill="1" applyBorder="1" applyAlignment="1">
      <alignment horizontal="left" vertical="center" wrapText="1"/>
    </xf>
    <xf numFmtId="0" fontId="72" fillId="2" borderId="45" xfId="299" applyFont="1" applyFill="1" applyBorder="1" applyAlignment="1">
      <alignment horizontal="left" vertical="center" wrapText="1"/>
    </xf>
    <xf numFmtId="0" fontId="72" fillId="2" borderId="30" xfId="299" applyFont="1" applyFill="1" applyBorder="1" applyAlignment="1">
      <alignment horizontal="left" vertical="center" wrapText="1"/>
    </xf>
  </cellXfs>
  <cellStyles count="2030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2"/>
  <sheetViews>
    <sheetView topLeftCell="A19" zoomScale="76" zoomScaleNormal="76" zoomScaleSheetLayoutView="100" workbookViewId="0">
      <selection activeCell="C30" sqref="C30"/>
    </sheetView>
  </sheetViews>
  <sheetFormatPr defaultColWidth="9.09765625" defaultRowHeight="18"/>
  <cols>
    <col min="1" max="1" width="9.69921875" style="3" customWidth="1"/>
    <col min="2" max="2" width="24.69921875" style="3" customWidth="1"/>
    <col min="3" max="3" width="64.3984375" style="3" customWidth="1"/>
    <col min="4" max="6" width="19.296875" style="3" customWidth="1"/>
    <col min="7" max="7" width="15.8984375" style="3" customWidth="1"/>
    <col min="8" max="8" width="15.69921875" style="3" customWidth="1"/>
    <col min="9" max="9" width="13.8984375" style="3" customWidth="1"/>
    <col min="10" max="11" width="12.296875" style="3" customWidth="1"/>
    <col min="12" max="16384" width="9.09765625" style="3"/>
  </cols>
  <sheetData>
    <row r="1" spans="1:7" ht="37.5" customHeight="1">
      <c r="D1" s="177"/>
      <c r="E1" s="223" t="s">
        <v>40</v>
      </c>
      <c r="F1" s="223"/>
    </row>
    <row r="2" spans="1:7" ht="17.350000000000001" customHeight="1">
      <c r="D2" s="178"/>
      <c r="E2" s="229" t="s">
        <v>98</v>
      </c>
      <c r="F2" s="229"/>
    </row>
    <row r="3" spans="1:7" ht="17.350000000000001" customHeight="1">
      <c r="D3" s="178"/>
      <c r="E3" s="229" t="s">
        <v>8</v>
      </c>
      <c r="F3" s="229"/>
    </row>
    <row r="6" spans="1:7" ht="75.849999999999994" customHeight="1">
      <c r="A6" s="224" t="s">
        <v>127</v>
      </c>
      <c r="B6" s="224"/>
      <c r="C6" s="224"/>
      <c r="D6" s="224"/>
      <c r="E6" s="224"/>
      <c r="F6" s="224"/>
    </row>
    <row r="8" spans="1:7">
      <c r="D8" s="146"/>
      <c r="F8" s="83" t="s">
        <v>21</v>
      </c>
    </row>
    <row r="9" spans="1:7" s="19" customFormat="1" ht="37.65" customHeight="1">
      <c r="A9" s="225" t="s">
        <v>11</v>
      </c>
      <c r="B9" s="226"/>
      <c r="C9" s="227" t="s">
        <v>12</v>
      </c>
      <c r="D9" s="230" t="s">
        <v>49</v>
      </c>
      <c r="E9" s="231"/>
      <c r="F9" s="232"/>
    </row>
    <row r="10" spans="1:7" s="19" customFormat="1" ht="44.35" customHeight="1">
      <c r="A10" s="94" t="s">
        <v>36</v>
      </c>
      <c r="B10" s="95" t="s">
        <v>16</v>
      </c>
      <c r="C10" s="228"/>
      <c r="D10" s="147" t="s">
        <v>97</v>
      </c>
      <c r="E10" s="147" t="s">
        <v>13</v>
      </c>
      <c r="F10" s="147" t="s">
        <v>14</v>
      </c>
    </row>
    <row r="11" spans="1:7" s="19" customFormat="1" ht="34.950000000000003" customHeight="1">
      <c r="A11" s="96" t="s">
        <v>35</v>
      </c>
      <c r="B11" s="97"/>
      <c r="C11" s="98" t="s">
        <v>20</v>
      </c>
      <c r="D11" s="17">
        <f>+D13+D34</f>
        <v>0</v>
      </c>
      <c r="E11" s="17">
        <f>+E13+E34</f>
        <v>0</v>
      </c>
      <c r="F11" s="17">
        <f>+F13+F34</f>
        <v>0</v>
      </c>
    </row>
    <row r="12" spans="1:7" s="19" customFormat="1" ht="18" customHeight="1">
      <c r="A12" s="96"/>
      <c r="B12" s="97"/>
      <c r="C12" s="77" t="s">
        <v>31</v>
      </c>
      <c r="D12" s="99"/>
      <c r="E12" s="99"/>
      <c r="F12" s="99"/>
    </row>
    <row r="13" spans="1:7" s="19" customFormat="1" ht="33.85">
      <c r="A13" s="100"/>
      <c r="B13" s="101"/>
      <c r="C13" s="5" t="s">
        <v>39</v>
      </c>
      <c r="D13" s="2">
        <f>+D15</f>
        <v>0</v>
      </c>
      <c r="E13" s="2">
        <f t="shared" ref="E13:F13" si="0">+E15</f>
        <v>0</v>
      </c>
      <c r="F13" s="2">
        <f t="shared" si="0"/>
        <v>0</v>
      </c>
    </row>
    <row r="14" spans="1:7" s="19" customFormat="1">
      <c r="A14" s="237">
        <v>1183</v>
      </c>
      <c r="B14" s="235"/>
      <c r="C14" s="102" t="s">
        <v>24</v>
      </c>
      <c r="D14" s="4"/>
      <c r="E14" s="4"/>
      <c r="F14" s="4"/>
    </row>
    <row r="15" spans="1:7" s="19" customFormat="1">
      <c r="A15" s="238"/>
      <c r="B15" s="236"/>
      <c r="C15" s="103" t="s">
        <v>100</v>
      </c>
      <c r="D15" s="2">
        <f>+D22+D28</f>
        <v>0</v>
      </c>
      <c r="E15" s="2">
        <f t="shared" ref="E15:F15" si="1">+E22+E28</f>
        <v>0</v>
      </c>
      <c r="F15" s="2">
        <f t="shared" si="1"/>
        <v>0</v>
      </c>
      <c r="G15" s="104"/>
    </row>
    <row r="16" spans="1:7" s="19" customFormat="1">
      <c r="A16" s="238"/>
      <c r="B16" s="236"/>
      <c r="C16" s="27" t="s">
        <v>25</v>
      </c>
      <c r="D16" s="22"/>
      <c r="E16" s="22"/>
      <c r="F16" s="22"/>
    </row>
    <row r="17" spans="1:7" s="19" customFormat="1" ht="72">
      <c r="A17" s="238"/>
      <c r="B17" s="236"/>
      <c r="C17" s="105" t="s">
        <v>101</v>
      </c>
      <c r="D17" s="22"/>
      <c r="E17" s="22"/>
      <c r="F17" s="22"/>
    </row>
    <row r="18" spans="1:7" s="19" customFormat="1">
      <c r="A18" s="238"/>
      <c r="B18" s="236"/>
      <c r="C18" s="27" t="s">
        <v>26</v>
      </c>
      <c r="D18" s="22"/>
      <c r="E18" s="22"/>
      <c r="F18" s="22"/>
    </row>
    <row r="19" spans="1:7" s="19" customFormat="1" ht="36">
      <c r="A19" s="238"/>
      <c r="B19" s="236"/>
      <c r="C19" s="105" t="s">
        <v>102</v>
      </c>
      <c r="D19" s="22"/>
      <c r="E19" s="22"/>
      <c r="F19" s="22"/>
    </row>
    <row r="20" spans="1:7" s="19" customFormat="1" ht="24" customHeight="1">
      <c r="A20" s="238"/>
      <c r="B20" s="28"/>
      <c r="C20" s="106" t="s">
        <v>34</v>
      </c>
      <c r="D20" s="22"/>
      <c r="E20" s="22"/>
      <c r="F20" s="22"/>
    </row>
    <row r="21" spans="1:7" s="19" customFormat="1">
      <c r="A21" s="238"/>
      <c r="B21" s="240">
        <v>32003</v>
      </c>
      <c r="C21" s="166" t="s">
        <v>27</v>
      </c>
      <c r="D21" s="22"/>
      <c r="E21" s="22"/>
      <c r="F21" s="22"/>
    </row>
    <row r="22" spans="1:7" s="19" customFormat="1" ht="50.75">
      <c r="A22" s="238"/>
      <c r="B22" s="240"/>
      <c r="C22" s="167" t="s">
        <v>223</v>
      </c>
      <c r="D22" s="22">
        <f>+'Հավելված N 2'!G24</f>
        <v>-25440</v>
      </c>
      <c r="E22" s="22">
        <f>+'Հավելված N 2'!H24</f>
        <v>-432690</v>
      </c>
      <c r="F22" s="22">
        <f>+'Հավելված N 2'!I24</f>
        <v>-440290</v>
      </c>
      <c r="G22" s="107"/>
    </row>
    <row r="23" spans="1:7" s="19" customFormat="1">
      <c r="A23" s="238"/>
      <c r="B23" s="240"/>
      <c r="C23" s="166" t="s">
        <v>28</v>
      </c>
      <c r="D23" s="28"/>
      <c r="E23" s="28"/>
      <c r="F23" s="28"/>
    </row>
    <row r="24" spans="1:7" s="19" customFormat="1" ht="36">
      <c r="A24" s="238"/>
      <c r="B24" s="240"/>
      <c r="C24" s="168" t="s">
        <v>224</v>
      </c>
      <c r="D24" s="28"/>
      <c r="E24" s="28"/>
      <c r="F24" s="28"/>
    </row>
    <row r="25" spans="1:7" s="19" customFormat="1">
      <c r="A25" s="238"/>
      <c r="B25" s="240"/>
      <c r="C25" s="166" t="s">
        <v>29</v>
      </c>
      <c r="D25" s="28"/>
      <c r="E25" s="28"/>
      <c r="F25" s="28"/>
    </row>
    <row r="26" spans="1:7" s="19" customFormat="1" ht="54">
      <c r="A26" s="238"/>
      <c r="B26" s="240"/>
      <c r="C26" s="168" t="s">
        <v>128</v>
      </c>
      <c r="D26" s="28"/>
      <c r="E26" s="28"/>
      <c r="F26" s="28"/>
    </row>
    <row r="27" spans="1:7" s="19" customFormat="1">
      <c r="A27" s="238"/>
      <c r="B27" s="240">
        <v>32013</v>
      </c>
      <c r="C27" s="166" t="s">
        <v>27</v>
      </c>
      <c r="D27" s="22"/>
      <c r="E27" s="22"/>
      <c r="F27" s="22"/>
    </row>
    <row r="28" spans="1:7" s="19" customFormat="1" ht="50.75">
      <c r="A28" s="238"/>
      <c r="B28" s="240"/>
      <c r="C28" s="167" t="s">
        <v>168</v>
      </c>
      <c r="D28" s="22">
        <f>+'Հավելված N 2'!G42</f>
        <v>25440</v>
      </c>
      <c r="E28" s="22">
        <f>+'Հավելված N 2'!H42</f>
        <v>432690</v>
      </c>
      <c r="F28" s="22">
        <f>+'Հավելված N 2'!I42</f>
        <v>440290</v>
      </c>
      <c r="G28" s="107"/>
    </row>
    <row r="29" spans="1:7" s="19" customFormat="1">
      <c r="A29" s="238"/>
      <c r="B29" s="240"/>
      <c r="C29" s="166" t="s">
        <v>28</v>
      </c>
      <c r="D29" s="28"/>
      <c r="E29" s="28"/>
      <c r="F29" s="28"/>
    </row>
    <row r="30" spans="1:7" s="19" customFormat="1" ht="90">
      <c r="A30" s="238"/>
      <c r="B30" s="240"/>
      <c r="C30" s="168" t="s">
        <v>225</v>
      </c>
      <c r="D30" s="28"/>
      <c r="E30" s="28"/>
      <c r="F30" s="28"/>
    </row>
    <row r="31" spans="1:7" s="19" customFormat="1">
      <c r="A31" s="238"/>
      <c r="B31" s="240"/>
      <c r="C31" s="166" t="s">
        <v>29</v>
      </c>
      <c r="D31" s="28"/>
      <c r="E31" s="28"/>
      <c r="F31" s="28"/>
    </row>
    <row r="32" spans="1:7" s="19" customFormat="1" ht="54">
      <c r="A32" s="239"/>
      <c r="B32" s="240"/>
      <c r="C32" s="168" t="s">
        <v>128</v>
      </c>
      <c r="D32" s="28"/>
      <c r="E32" s="28"/>
      <c r="F32" s="28"/>
    </row>
    <row r="33" spans="1:6" ht="9.4499999999999993" customHeight="1">
      <c r="A33" s="48"/>
      <c r="B33" s="82"/>
      <c r="C33" s="49"/>
      <c r="D33" s="33"/>
      <c r="E33" s="33"/>
      <c r="F33" s="33"/>
    </row>
    <row r="34" spans="1:6" s="19" customFormat="1" ht="34.950000000000003" customHeight="1">
      <c r="A34" s="50"/>
      <c r="B34" s="51"/>
      <c r="C34" s="32" t="s">
        <v>53</v>
      </c>
      <c r="D34" s="52">
        <f t="shared" ref="D34" si="2">+D36</f>
        <v>0</v>
      </c>
      <c r="E34" s="52">
        <f t="shared" ref="E34:F34" si="3">+E36</f>
        <v>0</v>
      </c>
      <c r="F34" s="52">
        <f t="shared" si="3"/>
        <v>0</v>
      </c>
    </row>
    <row r="35" spans="1:6">
      <c r="A35" s="233">
        <v>1139</v>
      </c>
      <c r="B35" s="234"/>
      <c r="C35" s="53" t="s">
        <v>24</v>
      </c>
      <c r="D35" s="52"/>
      <c r="E35" s="52"/>
      <c r="F35" s="52"/>
    </row>
    <row r="36" spans="1:6" ht="19.399999999999999" customHeight="1">
      <c r="A36" s="233"/>
      <c r="B36" s="234"/>
      <c r="C36" s="32" t="s">
        <v>58</v>
      </c>
      <c r="D36" s="52">
        <f t="shared" ref="D36:F36" si="4">+D42+D48</f>
        <v>0</v>
      </c>
      <c r="E36" s="52">
        <f t="shared" si="4"/>
        <v>0</v>
      </c>
      <c r="F36" s="52">
        <f t="shared" si="4"/>
        <v>0</v>
      </c>
    </row>
    <row r="37" spans="1:6">
      <c r="A37" s="233"/>
      <c r="B37" s="234"/>
      <c r="C37" s="46" t="s">
        <v>25</v>
      </c>
      <c r="D37" s="54"/>
      <c r="E37" s="54"/>
      <c r="F37" s="54"/>
    </row>
    <row r="38" spans="1:6" ht="54">
      <c r="A38" s="233"/>
      <c r="B38" s="234"/>
      <c r="C38" s="49" t="s">
        <v>63</v>
      </c>
      <c r="D38" s="54"/>
      <c r="E38" s="54"/>
      <c r="F38" s="54"/>
    </row>
    <row r="39" spans="1:6">
      <c r="A39" s="233"/>
      <c r="B39" s="234"/>
      <c r="C39" s="46" t="s">
        <v>26</v>
      </c>
      <c r="D39" s="54"/>
      <c r="E39" s="54"/>
      <c r="F39" s="54"/>
    </row>
    <row r="40" spans="1:6" ht="36">
      <c r="A40" s="233"/>
      <c r="B40" s="234"/>
      <c r="C40" s="55" t="s">
        <v>64</v>
      </c>
      <c r="D40" s="54"/>
      <c r="E40" s="54"/>
      <c r="F40" s="54"/>
    </row>
    <row r="41" spans="1:6" ht="18" customHeight="1">
      <c r="A41" s="233"/>
      <c r="B41" s="233" t="s">
        <v>65</v>
      </c>
      <c r="C41" s="46" t="s">
        <v>27</v>
      </c>
      <c r="D41" s="56"/>
      <c r="E41" s="56"/>
      <c r="F41" s="56"/>
    </row>
    <row r="42" spans="1:6" ht="19.399999999999999" customHeight="1">
      <c r="A42" s="233"/>
      <c r="B42" s="233"/>
      <c r="C42" s="57" t="s">
        <v>58</v>
      </c>
      <c r="D42" s="58">
        <f>+'Հավելված N 2'!G63</f>
        <v>25440</v>
      </c>
      <c r="E42" s="58">
        <f>+'Հավելված N 2'!H63</f>
        <v>432690</v>
      </c>
      <c r="F42" s="58">
        <f>+'Հավելված N 2'!I63</f>
        <v>440290</v>
      </c>
    </row>
    <row r="43" spans="1:6">
      <c r="A43" s="233"/>
      <c r="B43" s="233"/>
      <c r="C43" s="46" t="s">
        <v>28</v>
      </c>
      <c r="D43" s="59"/>
      <c r="E43" s="59"/>
      <c r="F43" s="59"/>
    </row>
    <row r="44" spans="1:6" ht="72">
      <c r="A44" s="233"/>
      <c r="B44" s="233"/>
      <c r="C44" s="49" t="s">
        <v>66</v>
      </c>
      <c r="D44" s="59"/>
      <c r="E44" s="59"/>
      <c r="F44" s="59"/>
    </row>
    <row r="45" spans="1:6">
      <c r="A45" s="233"/>
      <c r="B45" s="233"/>
      <c r="C45" s="46" t="s">
        <v>29</v>
      </c>
      <c r="D45" s="59"/>
      <c r="E45" s="59"/>
      <c r="F45" s="59"/>
    </row>
    <row r="46" spans="1:6">
      <c r="A46" s="233"/>
      <c r="B46" s="233"/>
      <c r="C46" s="49" t="s">
        <v>30</v>
      </c>
      <c r="D46" s="59"/>
      <c r="E46" s="59"/>
      <c r="F46" s="59"/>
    </row>
    <row r="47" spans="1:6" ht="18" customHeight="1">
      <c r="A47" s="233"/>
      <c r="B47" s="233" t="s">
        <v>65</v>
      </c>
      <c r="C47" s="46" t="s">
        <v>27</v>
      </c>
      <c r="D47" s="56"/>
      <c r="E47" s="56"/>
      <c r="F47" s="56"/>
    </row>
    <row r="48" spans="1:6" ht="19.399999999999999" customHeight="1">
      <c r="A48" s="233"/>
      <c r="B48" s="233"/>
      <c r="C48" s="57" t="s">
        <v>58</v>
      </c>
      <c r="D48" s="58">
        <f>+'Հավելված N 2'!G72</f>
        <v>-25440</v>
      </c>
      <c r="E48" s="58">
        <f>+'Հավելված N 2'!H72</f>
        <v>-432690</v>
      </c>
      <c r="F48" s="58">
        <f>+'Հավելված N 2'!I72</f>
        <v>-440290</v>
      </c>
    </row>
    <row r="49" spans="1:6">
      <c r="A49" s="233"/>
      <c r="B49" s="233"/>
      <c r="C49" s="46" t="s">
        <v>28</v>
      </c>
      <c r="D49" s="59"/>
      <c r="E49" s="59"/>
      <c r="F49" s="59"/>
    </row>
    <row r="50" spans="1:6" ht="72">
      <c r="A50" s="233"/>
      <c r="B50" s="233"/>
      <c r="C50" s="49" t="s">
        <v>66</v>
      </c>
      <c r="D50" s="59"/>
      <c r="E50" s="59"/>
      <c r="F50" s="59"/>
    </row>
    <row r="51" spans="1:6">
      <c r="A51" s="233"/>
      <c r="B51" s="233"/>
      <c r="C51" s="46" t="s">
        <v>29</v>
      </c>
      <c r="D51" s="59"/>
      <c r="E51" s="59"/>
      <c r="F51" s="59"/>
    </row>
    <row r="52" spans="1:6">
      <c r="A52" s="233"/>
      <c r="B52" s="233"/>
      <c r="C52" s="49" t="s">
        <v>30</v>
      </c>
      <c r="D52" s="59"/>
      <c r="E52" s="59"/>
      <c r="F52" s="59"/>
    </row>
  </sheetData>
  <mergeCells count="15">
    <mergeCell ref="B47:B52"/>
    <mergeCell ref="A35:A52"/>
    <mergeCell ref="B35:B40"/>
    <mergeCell ref="B41:B46"/>
    <mergeCell ref="B14:B19"/>
    <mergeCell ref="A14:A32"/>
    <mergeCell ref="B21:B26"/>
    <mergeCell ref="B27:B32"/>
    <mergeCell ref="E1:F1"/>
    <mergeCell ref="A6:F6"/>
    <mergeCell ref="A9:B9"/>
    <mergeCell ref="C9:C10"/>
    <mergeCell ref="E3:F3"/>
    <mergeCell ref="E2:F2"/>
    <mergeCell ref="D9:F9"/>
  </mergeCells>
  <pageMargins left="0" right="0" top="0" bottom="0" header="0.3" footer="0.3"/>
  <pageSetup paperSize="9" scale="9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80"/>
  <sheetViews>
    <sheetView topLeftCell="A4" zoomScale="74" zoomScaleNormal="74" zoomScaleSheetLayoutView="100" workbookViewId="0">
      <selection activeCell="G41" sqref="G41:I41"/>
    </sheetView>
  </sheetViews>
  <sheetFormatPr defaultColWidth="9.09765625" defaultRowHeight="18"/>
  <cols>
    <col min="1" max="3" width="8.09765625" style="3" customWidth="1"/>
    <col min="4" max="4" width="11.59765625" style="3" customWidth="1"/>
    <col min="5" max="5" width="13.8984375" style="3" customWidth="1"/>
    <col min="6" max="6" width="62.09765625" style="3" customWidth="1"/>
    <col min="7" max="9" width="19.69921875" style="3" customWidth="1"/>
    <col min="10" max="12" width="15" style="3" customWidth="1"/>
    <col min="13" max="16384" width="9.09765625" style="3"/>
  </cols>
  <sheetData>
    <row r="1" spans="1:9" s="171" customFormat="1" ht="37.5" customHeight="1">
      <c r="F1" s="223" t="s">
        <v>41</v>
      </c>
      <c r="G1" s="223"/>
      <c r="H1" s="223"/>
      <c r="I1" s="223"/>
    </row>
    <row r="2" spans="1:9" s="172" customFormat="1" ht="17.350000000000001" customHeight="1">
      <c r="F2" s="229" t="s">
        <v>98</v>
      </c>
      <c r="G2" s="229"/>
      <c r="H2" s="229"/>
      <c r="I2" s="229"/>
    </row>
    <row r="3" spans="1:9" s="172" customFormat="1" ht="17.350000000000001" customHeight="1">
      <c r="F3" s="229" t="s">
        <v>8</v>
      </c>
      <c r="G3" s="229"/>
      <c r="H3" s="229"/>
      <c r="I3" s="229"/>
    </row>
    <row r="4" spans="1:9" ht="13.5" customHeight="1"/>
    <row r="5" spans="1:9" ht="13.5" customHeight="1"/>
    <row r="6" spans="1:9" ht="52.5" customHeight="1">
      <c r="A6" s="224" t="s">
        <v>122</v>
      </c>
      <c r="B6" s="224"/>
      <c r="C6" s="224"/>
      <c r="D6" s="224"/>
      <c r="E6" s="224"/>
      <c r="F6" s="224"/>
      <c r="G6" s="224"/>
      <c r="H6" s="224"/>
      <c r="I6" s="224"/>
    </row>
    <row r="8" spans="1:9">
      <c r="G8" s="172"/>
      <c r="I8" s="172" t="s">
        <v>21</v>
      </c>
    </row>
    <row r="9" spans="1:9" s="19" customFormat="1" ht="36.549999999999997" customHeight="1">
      <c r="A9" s="242" t="s">
        <v>22</v>
      </c>
      <c r="B9" s="242"/>
      <c r="C9" s="242"/>
      <c r="D9" s="242" t="s">
        <v>11</v>
      </c>
      <c r="E9" s="242"/>
      <c r="F9" s="242" t="s">
        <v>17</v>
      </c>
      <c r="G9" s="230" t="s">
        <v>49</v>
      </c>
      <c r="H9" s="231"/>
      <c r="I9" s="232"/>
    </row>
    <row r="10" spans="1:9" s="19" customFormat="1" ht="36">
      <c r="A10" s="174" t="s">
        <v>47</v>
      </c>
      <c r="B10" s="174" t="s">
        <v>48</v>
      </c>
      <c r="C10" s="174" t="s">
        <v>23</v>
      </c>
      <c r="D10" s="174" t="s">
        <v>15</v>
      </c>
      <c r="E10" s="174" t="s">
        <v>37</v>
      </c>
      <c r="F10" s="242"/>
      <c r="G10" s="174" t="s">
        <v>97</v>
      </c>
      <c r="H10" s="174" t="s">
        <v>13</v>
      </c>
      <c r="I10" s="174" t="s">
        <v>14</v>
      </c>
    </row>
    <row r="11" spans="1:9" s="19" customFormat="1" ht="34.950000000000003" customHeight="1">
      <c r="A11" s="18"/>
      <c r="B11" s="18"/>
      <c r="C11" s="18"/>
      <c r="D11" s="174"/>
      <c r="E11" s="174"/>
      <c r="F11" s="26" t="s">
        <v>20</v>
      </c>
      <c r="G11" s="17">
        <f>+G13+G52</f>
        <v>0</v>
      </c>
      <c r="H11" s="17">
        <f>+H13+H52</f>
        <v>0</v>
      </c>
      <c r="I11" s="17">
        <f>+I13+I52</f>
        <v>0</v>
      </c>
    </row>
    <row r="12" spans="1:9" s="19" customFormat="1">
      <c r="A12" s="18"/>
      <c r="B12" s="18"/>
      <c r="C12" s="18"/>
      <c r="D12" s="174"/>
      <c r="E12" s="174"/>
      <c r="F12" s="18" t="s">
        <v>31</v>
      </c>
      <c r="G12" s="2"/>
      <c r="H12" s="2"/>
      <c r="I12" s="2"/>
    </row>
    <row r="13" spans="1:9" s="19" customFormat="1" ht="33.85">
      <c r="A13" s="18"/>
      <c r="B13" s="18"/>
      <c r="C13" s="18"/>
      <c r="D13" s="174"/>
      <c r="E13" s="174"/>
      <c r="F13" s="169" t="s">
        <v>39</v>
      </c>
      <c r="G13" s="2">
        <f>+G14</f>
        <v>0</v>
      </c>
      <c r="H13" s="2">
        <f t="shared" ref="H13:I13" si="0">+H14</f>
        <v>0</v>
      </c>
      <c r="I13" s="2">
        <f t="shared" si="0"/>
        <v>0</v>
      </c>
    </row>
    <row r="14" spans="1:9" s="19" customFormat="1" ht="17.350000000000001" customHeight="1">
      <c r="A14" s="241" t="s">
        <v>123</v>
      </c>
      <c r="B14" s="248"/>
      <c r="C14" s="179"/>
      <c r="D14" s="182"/>
      <c r="E14" s="179"/>
      <c r="F14" s="173" t="s">
        <v>125</v>
      </c>
      <c r="G14" s="2">
        <f>+G16</f>
        <v>0</v>
      </c>
      <c r="H14" s="2">
        <f t="shared" ref="H14:I14" si="1">+H16</f>
        <v>0</v>
      </c>
      <c r="I14" s="2">
        <f t="shared" si="1"/>
        <v>0</v>
      </c>
    </row>
    <row r="15" spans="1:9" s="19" customFormat="1" ht="16.8" customHeight="1">
      <c r="A15" s="241"/>
      <c r="B15" s="248"/>
      <c r="C15" s="180"/>
      <c r="D15" s="183"/>
      <c r="E15" s="180"/>
      <c r="F15" s="33" t="s">
        <v>18</v>
      </c>
      <c r="G15" s="6"/>
      <c r="H15" s="6"/>
      <c r="I15" s="6"/>
    </row>
    <row r="16" spans="1:9" s="19" customFormat="1" ht="16.95" customHeight="1">
      <c r="A16" s="241"/>
      <c r="B16" s="241" t="s">
        <v>124</v>
      </c>
      <c r="C16" s="202"/>
      <c r="D16" s="183"/>
      <c r="E16" s="180"/>
      <c r="F16" s="173" t="s">
        <v>126</v>
      </c>
      <c r="G16" s="7">
        <f>+G18</f>
        <v>0</v>
      </c>
      <c r="H16" s="7">
        <f t="shared" ref="H16:I16" si="2">+H18</f>
        <v>0</v>
      </c>
      <c r="I16" s="7">
        <f t="shared" si="2"/>
        <v>0</v>
      </c>
    </row>
    <row r="17" spans="1:17" s="19" customFormat="1" ht="16.8" customHeight="1">
      <c r="A17" s="241"/>
      <c r="B17" s="241"/>
      <c r="C17" s="203"/>
      <c r="D17" s="183"/>
      <c r="E17" s="180"/>
      <c r="F17" s="33" t="s">
        <v>18</v>
      </c>
      <c r="G17" s="6"/>
      <c r="H17" s="6"/>
      <c r="I17" s="6"/>
    </row>
    <row r="18" spans="1:17" s="19" customFormat="1" ht="16.95" customHeight="1">
      <c r="A18" s="241"/>
      <c r="B18" s="241"/>
      <c r="C18" s="249" t="s">
        <v>95</v>
      </c>
      <c r="D18" s="183"/>
      <c r="E18" s="180"/>
      <c r="F18" s="173" t="s">
        <v>108</v>
      </c>
      <c r="G18" s="7">
        <f>+G20</f>
        <v>0</v>
      </c>
      <c r="H18" s="7">
        <f t="shared" ref="H18:I18" si="3">+H20</f>
        <v>0</v>
      </c>
      <c r="I18" s="7">
        <f t="shared" si="3"/>
        <v>0</v>
      </c>
      <c r="J18" s="20"/>
      <c r="K18" s="20"/>
      <c r="L18" s="20"/>
      <c r="M18" s="20"/>
      <c r="N18" s="20"/>
      <c r="O18" s="20"/>
      <c r="P18" s="20"/>
      <c r="Q18" s="20"/>
    </row>
    <row r="19" spans="1:17" s="19" customFormat="1" ht="16.8" customHeight="1">
      <c r="A19" s="241"/>
      <c r="B19" s="241"/>
      <c r="C19" s="250"/>
      <c r="D19" s="183"/>
      <c r="E19" s="180"/>
      <c r="F19" s="33" t="s">
        <v>18</v>
      </c>
      <c r="G19" s="21"/>
      <c r="H19" s="21"/>
      <c r="I19" s="21"/>
      <c r="J19" s="20"/>
      <c r="K19" s="20"/>
      <c r="L19" s="20"/>
      <c r="M19" s="20"/>
      <c r="N19" s="20"/>
      <c r="O19" s="20"/>
      <c r="P19" s="20"/>
      <c r="Q19" s="20"/>
    </row>
    <row r="20" spans="1:17" s="19" customFormat="1" ht="36">
      <c r="A20" s="241"/>
      <c r="B20" s="241"/>
      <c r="C20" s="250"/>
      <c r="D20" s="183"/>
      <c r="E20" s="180"/>
      <c r="F20" s="34" t="s">
        <v>32</v>
      </c>
      <c r="G20" s="21">
        <f>+G22</f>
        <v>0</v>
      </c>
      <c r="H20" s="21">
        <f t="shared" ref="H20:I20" si="4">+H22</f>
        <v>0</v>
      </c>
      <c r="I20" s="21">
        <f t="shared" si="4"/>
        <v>0</v>
      </c>
      <c r="J20" s="20"/>
      <c r="K20" s="20"/>
      <c r="L20" s="20"/>
      <c r="M20" s="20"/>
      <c r="N20" s="20"/>
      <c r="O20" s="20"/>
      <c r="P20" s="20"/>
      <c r="Q20" s="20"/>
    </row>
    <row r="21" spans="1:17" s="19" customFormat="1" ht="16.8" customHeight="1">
      <c r="A21" s="241"/>
      <c r="B21" s="241"/>
      <c r="C21" s="250"/>
      <c r="D21" s="184"/>
      <c r="E21" s="181"/>
      <c r="F21" s="33" t="s">
        <v>18</v>
      </c>
      <c r="G21" s="21"/>
      <c r="H21" s="7"/>
      <c r="I21" s="21"/>
      <c r="J21" s="20"/>
      <c r="K21" s="20"/>
      <c r="L21" s="20"/>
      <c r="M21" s="20"/>
      <c r="N21" s="20"/>
      <c r="O21" s="20"/>
      <c r="P21" s="20"/>
      <c r="Q21" s="20"/>
    </row>
    <row r="22" spans="1:17" s="19" customFormat="1" ht="18" customHeight="1">
      <c r="A22" s="241"/>
      <c r="B22" s="241"/>
      <c r="C22" s="250"/>
      <c r="D22" s="237">
        <v>1183</v>
      </c>
      <c r="E22" s="243" t="s">
        <v>220</v>
      </c>
      <c r="F22" s="244"/>
      <c r="G22" s="2">
        <f>+G24+G42</f>
        <v>0</v>
      </c>
      <c r="H22" s="2">
        <f t="shared" ref="H22:I22" si="5">+H24+H42</f>
        <v>0</v>
      </c>
      <c r="I22" s="2">
        <f t="shared" si="5"/>
        <v>0</v>
      </c>
      <c r="J22" s="20"/>
      <c r="K22" s="20"/>
      <c r="L22" s="20"/>
      <c r="M22" s="20"/>
      <c r="N22" s="20"/>
      <c r="O22" s="20"/>
      <c r="P22" s="20"/>
      <c r="Q22" s="20"/>
    </row>
    <row r="23" spans="1:17" s="19" customFormat="1" ht="16.8" customHeight="1">
      <c r="A23" s="241"/>
      <c r="B23" s="241"/>
      <c r="C23" s="250"/>
      <c r="D23" s="238"/>
      <c r="E23" s="164"/>
      <c r="F23" s="33" t="s">
        <v>18</v>
      </c>
      <c r="G23" s="2"/>
      <c r="H23" s="2"/>
      <c r="I23" s="2"/>
      <c r="J23" s="20"/>
      <c r="K23" s="20"/>
      <c r="L23" s="20"/>
      <c r="M23" s="20"/>
      <c r="N23" s="20"/>
      <c r="O23" s="20"/>
      <c r="P23" s="20"/>
      <c r="Q23" s="20"/>
    </row>
    <row r="24" spans="1:17" s="19" customFormat="1" ht="50.75">
      <c r="A24" s="241"/>
      <c r="B24" s="241"/>
      <c r="C24" s="250"/>
      <c r="D24" s="238"/>
      <c r="E24" s="165">
        <v>32003</v>
      </c>
      <c r="F24" s="158" t="s">
        <v>152</v>
      </c>
      <c r="G24" s="22">
        <f>+G26+G35</f>
        <v>-25440</v>
      </c>
      <c r="H24" s="22">
        <f t="shared" ref="H24:I24" si="6">+H26+H35</f>
        <v>-432690</v>
      </c>
      <c r="I24" s="22">
        <f t="shared" si="6"/>
        <v>-440290</v>
      </c>
      <c r="J24" s="20"/>
      <c r="K24" s="20"/>
      <c r="L24" s="20"/>
      <c r="M24" s="20"/>
      <c r="N24" s="20"/>
      <c r="O24" s="20"/>
      <c r="P24" s="20"/>
      <c r="Q24" s="20"/>
    </row>
    <row r="25" spans="1:17" s="19" customFormat="1">
      <c r="A25" s="241"/>
      <c r="B25" s="241"/>
      <c r="C25" s="250"/>
      <c r="D25" s="238"/>
      <c r="E25" s="245"/>
      <c r="F25" s="33" t="s">
        <v>38</v>
      </c>
      <c r="G25" s="6"/>
      <c r="H25" s="7"/>
      <c r="I25" s="6"/>
    </row>
    <row r="26" spans="1:17" s="23" customFormat="1" ht="36.549999999999997" customHeight="1">
      <c r="A26" s="241"/>
      <c r="B26" s="241"/>
      <c r="C26" s="250"/>
      <c r="D26" s="238"/>
      <c r="E26" s="246"/>
      <c r="F26" s="35" t="s">
        <v>121</v>
      </c>
      <c r="G26" s="8">
        <f t="shared" ref="G26:I26" si="7">+G28</f>
        <v>-142256</v>
      </c>
      <c r="H26" s="16">
        <f t="shared" si="7"/>
        <v>-397190</v>
      </c>
      <c r="I26" s="8">
        <f t="shared" si="7"/>
        <v>-752830</v>
      </c>
    </row>
    <row r="27" spans="1:17" s="19" customFormat="1" ht="54">
      <c r="A27" s="241"/>
      <c r="B27" s="241"/>
      <c r="C27" s="250"/>
      <c r="D27" s="238"/>
      <c r="E27" s="246"/>
      <c r="F27" s="33" t="s">
        <v>33</v>
      </c>
      <c r="G27" s="6"/>
      <c r="H27" s="10"/>
      <c r="I27" s="6"/>
    </row>
    <row r="28" spans="1:17" s="19" customFormat="1" ht="16.8" customHeight="1">
      <c r="A28" s="241"/>
      <c r="B28" s="241"/>
      <c r="C28" s="250"/>
      <c r="D28" s="238"/>
      <c r="E28" s="246"/>
      <c r="F28" s="170" t="s">
        <v>19</v>
      </c>
      <c r="G28" s="9">
        <f t="shared" ref="G28:I33" si="8">+G29</f>
        <v>-142256</v>
      </c>
      <c r="H28" s="10">
        <f t="shared" si="8"/>
        <v>-397190</v>
      </c>
      <c r="I28" s="9">
        <f t="shared" si="8"/>
        <v>-752830</v>
      </c>
    </row>
    <row r="29" spans="1:17" s="19" customFormat="1" ht="16.8" customHeight="1">
      <c r="A29" s="241"/>
      <c r="B29" s="241"/>
      <c r="C29" s="250"/>
      <c r="D29" s="238"/>
      <c r="E29" s="246"/>
      <c r="F29" s="33" t="s">
        <v>73</v>
      </c>
      <c r="G29" s="10">
        <f t="shared" si="8"/>
        <v>-142256</v>
      </c>
      <c r="H29" s="10">
        <f t="shared" si="8"/>
        <v>-397190</v>
      </c>
      <c r="I29" s="10">
        <f t="shared" si="8"/>
        <v>-752830</v>
      </c>
    </row>
    <row r="30" spans="1:17" s="19" customFormat="1">
      <c r="A30" s="241"/>
      <c r="B30" s="241"/>
      <c r="C30" s="250"/>
      <c r="D30" s="238"/>
      <c r="E30" s="246"/>
      <c r="F30" s="33" t="s">
        <v>103</v>
      </c>
      <c r="G30" s="10">
        <f>+G31+G33</f>
        <v>-142256</v>
      </c>
      <c r="H30" s="10">
        <f t="shared" ref="H30:I30" si="9">+H31+H33</f>
        <v>-397190</v>
      </c>
      <c r="I30" s="10">
        <f t="shared" si="9"/>
        <v>-752830</v>
      </c>
    </row>
    <row r="31" spans="1:17" s="19" customFormat="1">
      <c r="A31" s="241"/>
      <c r="B31" s="241"/>
      <c r="C31" s="250"/>
      <c r="D31" s="238"/>
      <c r="E31" s="246"/>
      <c r="F31" s="33" t="s">
        <v>104</v>
      </c>
      <c r="G31" s="10">
        <f t="shared" si="8"/>
        <v>-142256</v>
      </c>
      <c r="H31" s="10">
        <f t="shared" si="8"/>
        <v>-355640</v>
      </c>
      <c r="I31" s="10">
        <f t="shared" si="8"/>
        <v>-711280</v>
      </c>
      <c r="J31" s="24"/>
    </row>
    <row r="32" spans="1:17" s="19" customFormat="1">
      <c r="A32" s="241"/>
      <c r="B32" s="241"/>
      <c r="C32" s="250"/>
      <c r="D32" s="238"/>
      <c r="E32" s="246"/>
      <c r="F32" s="163" t="s">
        <v>105</v>
      </c>
      <c r="G32" s="10">
        <f>+SUM('Հավելված N 4'!E17:E18)</f>
        <v>-142256</v>
      </c>
      <c r="H32" s="10">
        <f>+SUM('Հավելված N 4'!F17:F18)</f>
        <v>-355640</v>
      </c>
      <c r="I32" s="10">
        <f>+SUM('Հավելված N 4'!G17:G18)</f>
        <v>-711280</v>
      </c>
      <c r="J32" s="25"/>
    </row>
    <row r="33" spans="1:17" s="19" customFormat="1">
      <c r="A33" s="241"/>
      <c r="B33" s="241"/>
      <c r="C33" s="250"/>
      <c r="D33" s="238"/>
      <c r="E33" s="246"/>
      <c r="F33" s="33" t="s">
        <v>221</v>
      </c>
      <c r="G33" s="10">
        <f t="shared" si="8"/>
        <v>0</v>
      </c>
      <c r="H33" s="10">
        <f t="shared" si="8"/>
        <v>-41550</v>
      </c>
      <c r="I33" s="10">
        <f t="shared" si="8"/>
        <v>-41550</v>
      </c>
      <c r="J33" s="24"/>
    </row>
    <row r="34" spans="1:17" s="19" customFormat="1">
      <c r="A34" s="241"/>
      <c r="B34" s="241"/>
      <c r="C34" s="250"/>
      <c r="D34" s="238"/>
      <c r="E34" s="246"/>
      <c r="F34" s="163" t="s">
        <v>222</v>
      </c>
      <c r="G34" s="10">
        <f>+SUM('Հավելված N 4'!E19:E29)</f>
        <v>0</v>
      </c>
      <c r="H34" s="10">
        <f>+SUM('Հավելված N 4'!F19:F29)</f>
        <v>-41550</v>
      </c>
      <c r="I34" s="10">
        <f>+SUM('Հավելված N 4'!G19:G29)</f>
        <v>-41550</v>
      </c>
      <c r="J34" s="25"/>
    </row>
    <row r="35" spans="1:17" s="23" customFormat="1" ht="36.549999999999997" customHeight="1">
      <c r="A35" s="241"/>
      <c r="B35" s="241"/>
      <c r="C35" s="250"/>
      <c r="D35" s="238"/>
      <c r="E35" s="246"/>
      <c r="F35" s="35" t="s">
        <v>68</v>
      </c>
      <c r="G35" s="8">
        <f t="shared" ref="G35:I35" si="10">+G37</f>
        <v>116816</v>
      </c>
      <c r="H35" s="16">
        <f t="shared" si="10"/>
        <v>-35500</v>
      </c>
      <c r="I35" s="8">
        <f t="shared" si="10"/>
        <v>312540</v>
      </c>
    </row>
    <row r="36" spans="1:17" s="19" customFormat="1" ht="54">
      <c r="A36" s="241"/>
      <c r="B36" s="241"/>
      <c r="C36" s="250"/>
      <c r="D36" s="238"/>
      <c r="E36" s="246"/>
      <c r="F36" s="33" t="s">
        <v>33</v>
      </c>
      <c r="G36" s="6"/>
      <c r="H36" s="10"/>
      <c r="I36" s="6"/>
    </row>
    <row r="37" spans="1:17" s="19" customFormat="1" ht="16.8" customHeight="1">
      <c r="A37" s="241"/>
      <c r="B37" s="241"/>
      <c r="C37" s="250"/>
      <c r="D37" s="238"/>
      <c r="E37" s="246"/>
      <c r="F37" s="185" t="s">
        <v>19</v>
      </c>
      <c r="G37" s="9">
        <f t="shared" ref="G37:I40" si="11">+G38</f>
        <v>116816</v>
      </c>
      <c r="H37" s="10">
        <f t="shared" si="11"/>
        <v>-35500</v>
      </c>
      <c r="I37" s="9">
        <f t="shared" si="11"/>
        <v>312540</v>
      </c>
    </row>
    <row r="38" spans="1:17" s="19" customFormat="1" ht="16.8" customHeight="1">
      <c r="A38" s="241"/>
      <c r="B38" s="241"/>
      <c r="C38" s="250"/>
      <c r="D38" s="238"/>
      <c r="E38" s="246"/>
      <c r="F38" s="33" t="s">
        <v>73</v>
      </c>
      <c r="G38" s="10">
        <f t="shared" si="11"/>
        <v>116816</v>
      </c>
      <c r="H38" s="10">
        <f t="shared" si="11"/>
        <v>-35500</v>
      </c>
      <c r="I38" s="10">
        <f t="shared" si="11"/>
        <v>312540</v>
      </c>
    </row>
    <row r="39" spans="1:17" s="19" customFormat="1">
      <c r="A39" s="241"/>
      <c r="B39" s="241"/>
      <c r="C39" s="250"/>
      <c r="D39" s="238"/>
      <c r="E39" s="246"/>
      <c r="F39" s="33" t="s">
        <v>103</v>
      </c>
      <c r="G39" s="10">
        <f>+G40+G51</f>
        <v>116816</v>
      </c>
      <c r="H39" s="10">
        <f>+H40+H51</f>
        <v>-35500</v>
      </c>
      <c r="I39" s="10">
        <f>+I40+I51</f>
        <v>312540</v>
      </c>
    </row>
    <row r="40" spans="1:17" s="19" customFormat="1">
      <c r="A40" s="241"/>
      <c r="B40" s="241"/>
      <c r="C40" s="250"/>
      <c r="D40" s="238"/>
      <c r="E40" s="246"/>
      <c r="F40" s="33" t="s">
        <v>104</v>
      </c>
      <c r="G40" s="10">
        <f t="shared" si="11"/>
        <v>116816</v>
      </c>
      <c r="H40" s="10">
        <f t="shared" si="11"/>
        <v>-35500</v>
      </c>
      <c r="I40" s="10">
        <f t="shared" si="11"/>
        <v>312540</v>
      </c>
      <c r="J40" s="24"/>
    </row>
    <row r="41" spans="1:17" s="19" customFormat="1">
      <c r="A41" s="241"/>
      <c r="B41" s="241"/>
      <c r="C41" s="250"/>
      <c r="D41" s="238"/>
      <c r="E41" s="247"/>
      <c r="F41" s="163" t="s">
        <v>105</v>
      </c>
      <c r="G41" s="10">
        <f>+'Հավելված N 4'!E30</f>
        <v>116816</v>
      </c>
      <c r="H41" s="10">
        <f>+'Հավելված N 4'!F30</f>
        <v>-35500</v>
      </c>
      <c r="I41" s="10">
        <f>+'Հավելված N 4'!G30</f>
        <v>312540</v>
      </c>
      <c r="J41" s="25"/>
    </row>
    <row r="42" spans="1:17" s="19" customFormat="1" ht="50.75">
      <c r="A42" s="241"/>
      <c r="B42" s="241"/>
      <c r="C42" s="250"/>
      <c r="D42" s="238"/>
      <c r="E42" s="188">
        <v>32013</v>
      </c>
      <c r="F42" s="158" t="s">
        <v>168</v>
      </c>
      <c r="G42" s="22">
        <f>+G44+G51</f>
        <v>25440</v>
      </c>
      <c r="H42" s="22">
        <f>+H44+H51</f>
        <v>432690</v>
      </c>
      <c r="I42" s="22">
        <f>+I44+I51</f>
        <v>440290</v>
      </c>
      <c r="J42" s="20"/>
      <c r="K42" s="20"/>
      <c r="L42" s="20"/>
      <c r="M42" s="20"/>
      <c r="N42" s="20"/>
      <c r="O42" s="20"/>
      <c r="P42" s="20"/>
      <c r="Q42" s="20"/>
    </row>
    <row r="43" spans="1:17" s="19" customFormat="1">
      <c r="A43" s="241"/>
      <c r="B43" s="241"/>
      <c r="C43" s="250"/>
      <c r="D43" s="238"/>
      <c r="E43" s="245"/>
      <c r="F43" s="33" t="s">
        <v>38</v>
      </c>
      <c r="G43" s="6"/>
      <c r="H43" s="7"/>
      <c r="I43" s="6"/>
    </row>
    <row r="44" spans="1:17" s="23" customFormat="1" ht="36.549999999999997" customHeight="1">
      <c r="A44" s="241"/>
      <c r="B44" s="241"/>
      <c r="C44" s="250"/>
      <c r="D44" s="238"/>
      <c r="E44" s="246"/>
      <c r="F44" s="35" t="s">
        <v>121</v>
      </c>
      <c r="G44" s="8">
        <f t="shared" ref="G44:I44" si="12">+G46</f>
        <v>25440</v>
      </c>
      <c r="H44" s="16">
        <f t="shared" si="12"/>
        <v>432690</v>
      </c>
      <c r="I44" s="8">
        <f t="shared" si="12"/>
        <v>440290</v>
      </c>
    </row>
    <row r="45" spans="1:17" s="19" customFormat="1" ht="54">
      <c r="A45" s="241"/>
      <c r="B45" s="241"/>
      <c r="C45" s="250"/>
      <c r="D45" s="238"/>
      <c r="E45" s="246"/>
      <c r="F45" s="33" t="s">
        <v>33</v>
      </c>
      <c r="G45" s="6"/>
      <c r="H45" s="10"/>
      <c r="I45" s="6"/>
    </row>
    <row r="46" spans="1:17" s="19" customFormat="1" ht="16.8" customHeight="1">
      <c r="A46" s="241"/>
      <c r="B46" s="241"/>
      <c r="C46" s="250"/>
      <c r="D46" s="238"/>
      <c r="E46" s="246"/>
      <c r="F46" s="185" t="s">
        <v>19</v>
      </c>
      <c r="G46" s="9">
        <f t="shared" ref="G46:I49" si="13">+G47</f>
        <v>25440</v>
      </c>
      <c r="H46" s="10">
        <f t="shared" si="13"/>
        <v>432690</v>
      </c>
      <c r="I46" s="9">
        <f t="shared" si="13"/>
        <v>440290</v>
      </c>
    </row>
    <row r="47" spans="1:17" s="19" customFormat="1" ht="16.8" customHeight="1">
      <c r="A47" s="241"/>
      <c r="B47" s="241"/>
      <c r="C47" s="250"/>
      <c r="D47" s="238"/>
      <c r="E47" s="246"/>
      <c r="F47" s="33" t="s">
        <v>73</v>
      </c>
      <c r="G47" s="10">
        <f t="shared" si="13"/>
        <v>25440</v>
      </c>
      <c r="H47" s="10">
        <f t="shared" si="13"/>
        <v>432690</v>
      </c>
      <c r="I47" s="10">
        <f t="shared" si="13"/>
        <v>440290</v>
      </c>
    </row>
    <row r="48" spans="1:17" s="19" customFormat="1">
      <c r="A48" s="241"/>
      <c r="B48" s="241"/>
      <c r="C48" s="250"/>
      <c r="D48" s="238"/>
      <c r="E48" s="246"/>
      <c r="F48" s="33" t="s">
        <v>103</v>
      </c>
      <c r="G48" s="10">
        <f>+G49</f>
        <v>25440</v>
      </c>
      <c r="H48" s="10">
        <f t="shared" si="13"/>
        <v>432690</v>
      </c>
      <c r="I48" s="10">
        <f t="shared" si="13"/>
        <v>440290</v>
      </c>
    </row>
    <row r="49" spans="1:10" s="19" customFormat="1">
      <c r="A49" s="241"/>
      <c r="B49" s="241"/>
      <c r="C49" s="250"/>
      <c r="D49" s="238"/>
      <c r="E49" s="246"/>
      <c r="F49" s="33" t="s">
        <v>221</v>
      </c>
      <c r="G49" s="10">
        <f t="shared" si="13"/>
        <v>25440</v>
      </c>
      <c r="H49" s="10">
        <f t="shared" si="13"/>
        <v>432690</v>
      </c>
      <c r="I49" s="10">
        <f t="shared" si="13"/>
        <v>440290</v>
      </c>
      <c r="J49" s="24"/>
    </row>
    <row r="50" spans="1:10" s="19" customFormat="1">
      <c r="A50" s="241"/>
      <c r="B50" s="241"/>
      <c r="C50" s="251"/>
      <c r="D50" s="239"/>
      <c r="E50" s="246"/>
      <c r="F50" s="163" t="s">
        <v>222</v>
      </c>
      <c r="G50" s="10">
        <f>+'Հավելված N 4'!E33</f>
        <v>25440</v>
      </c>
      <c r="H50" s="10">
        <f>+'Հավելված N 4'!F33</f>
        <v>432690</v>
      </c>
      <c r="I50" s="10">
        <f>+'Հավելված N 4'!G33</f>
        <v>440290</v>
      </c>
      <c r="J50" s="25"/>
    </row>
    <row r="51" spans="1:10" ht="9.4499999999999993" customHeight="1">
      <c r="A51" s="48"/>
      <c r="B51" s="82"/>
      <c r="C51" s="49"/>
      <c r="D51" s="33"/>
      <c r="E51" s="33"/>
    </row>
    <row r="52" spans="1:10" s="19" customFormat="1" ht="34.950000000000003" customHeight="1">
      <c r="A52" s="33"/>
      <c r="B52" s="33"/>
      <c r="C52" s="33"/>
      <c r="D52" s="170"/>
      <c r="E52" s="170"/>
      <c r="F52" s="173" t="s">
        <v>53</v>
      </c>
      <c r="G52" s="36">
        <f t="shared" ref="G52:I52" si="14">+G53</f>
        <v>0</v>
      </c>
      <c r="H52" s="36">
        <f t="shared" si="14"/>
        <v>0</v>
      </c>
      <c r="I52" s="36">
        <f t="shared" si="14"/>
        <v>0</v>
      </c>
    </row>
    <row r="53" spans="1:10" ht="33.85">
      <c r="A53" s="253" t="s">
        <v>54</v>
      </c>
      <c r="B53" s="256"/>
      <c r="C53" s="253"/>
      <c r="D53" s="253"/>
      <c r="E53" s="253"/>
      <c r="F53" s="37" t="s">
        <v>55</v>
      </c>
      <c r="G53" s="38">
        <f t="shared" ref="G53" si="15">+G55</f>
        <v>0</v>
      </c>
      <c r="H53" s="38">
        <f t="shared" ref="H53:I53" si="16">+H55</f>
        <v>0</v>
      </c>
      <c r="I53" s="38">
        <f t="shared" si="16"/>
        <v>0</v>
      </c>
    </row>
    <row r="54" spans="1:10">
      <c r="A54" s="253"/>
      <c r="B54" s="256"/>
      <c r="C54" s="253"/>
      <c r="D54" s="253"/>
      <c r="E54" s="253"/>
      <c r="F54" s="33" t="s">
        <v>18</v>
      </c>
      <c r="G54" s="38"/>
      <c r="H54" s="38"/>
      <c r="I54" s="38"/>
    </row>
    <row r="55" spans="1:10" ht="33.85">
      <c r="A55" s="253"/>
      <c r="B55" s="253" t="s">
        <v>56</v>
      </c>
      <c r="C55" s="256"/>
      <c r="D55" s="253"/>
      <c r="E55" s="253"/>
      <c r="F55" s="37" t="s">
        <v>57</v>
      </c>
      <c r="G55" s="39">
        <f t="shared" ref="G55" si="17">+G57</f>
        <v>0</v>
      </c>
      <c r="H55" s="39">
        <f t="shared" ref="H55:I55" si="18">+H57</f>
        <v>0</v>
      </c>
      <c r="I55" s="39">
        <f t="shared" si="18"/>
        <v>0</v>
      </c>
    </row>
    <row r="56" spans="1:10">
      <c r="A56" s="253"/>
      <c r="B56" s="253"/>
      <c r="C56" s="256"/>
      <c r="D56" s="253"/>
      <c r="E56" s="253"/>
      <c r="F56" s="33" t="s">
        <v>18</v>
      </c>
      <c r="G56" s="40"/>
      <c r="H56" s="39"/>
      <c r="I56" s="40"/>
    </row>
    <row r="57" spans="1:10">
      <c r="A57" s="253"/>
      <c r="B57" s="253"/>
      <c r="C57" s="253" t="s">
        <v>56</v>
      </c>
      <c r="D57" s="256"/>
      <c r="E57" s="253"/>
      <c r="F57" s="173" t="s">
        <v>58</v>
      </c>
      <c r="G57" s="39">
        <f>+G59</f>
        <v>0</v>
      </c>
      <c r="H57" s="39">
        <f>+H59</f>
        <v>0</v>
      </c>
      <c r="I57" s="39">
        <f>+I59</f>
        <v>0</v>
      </c>
    </row>
    <row r="58" spans="1:10">
      <c r="A58" s="253"/>
      <c r="B58" s="253"/>
      <c r="C58" s="253"/>
      <c r="D58" s="256"/>
      <c r="E58" s="253"/>
      <c r="F58" s="33" t="s">
        <v>18</v>
      </c>
      <c r="G58" s="40"/>
      <c r="H58" s="40"/>
      <c r="I58" s="40"/>
    </row>
    <row r="59" spans="1:10">
      <c r="A59" s="253"/>
      <c r="B59" s="253"/>
      <c r="C59" s="253"/>
      <c r="D59" s="256"/>
      <c r="E59" s="253"/>
      <c r="F59" s="33" t="s">
        <v>59</v>
      </c>
      <c r="G59" s="41">
        <f t="shared" ref="G59" si="19">+G61</f>
        <v>0</v>
      </c>
      <c r="H59" s="41">
        <f t="shared" ref="H59:I59" si="20">+H61</f>
        <v>0</v>
      </c>
      <c r="I59" s="41">
        <f t="shared" si="20"/>
        <v>0</v>
      </c>
    </row>
    <row r="60" spans="1:10">
      <c r="A60" s="253"/>
      <c r="B60" s="253"/>
      <c r="C60" s="253"/>
      <c r="D60" s="256"/>
      <c r="E60" s="253"/>
      <c r="F60" s="33" t="s">
        <v>18</v>
      </c>
      <c r="G60" s="43"/>
      <c r="H60" s="43"/>
      <c r="I60" s="43"/>
    </row>
    <row r="61" spans="1:10">
      <c r="A61" s="253"/>
      <c r="B61" s="253"/>
      <c r="C61" s="253"/>
      <c r="D61" s="253" t="s">
        <v>60</v>
      </c>
      <c r="E61" s="254" t="s">
        <v>61</v>
      </c>
      <c r="F61" s="255" t="s">
        <v>58</v>
      </c>
      <c r="G61" s="38">
        <f t="shared" ref="G61:I61" si="21">+G63+G72</f>
        <v>0</v>
      </c>
      <c r="H61" s="38">
        <f t="shared" si="21"/>
        <v>0</v>
      </c>
      <c r="I61" s="38">
        <f t="shared" si="21"/>
        <v>0</v>
      </c>
    </row>
    <row r="62" spans="1:10">
      <c r="A62" s="253"/>
      <c r="B62" s="253"/>
      <c r="C62" s="253"/>
      <c r="D62" s="253"/>
      <c r="E62" s="154"/>
      <c r="F62" s="33" t="s">
        <v>18</v>
      </c>
      <c r="G62" s="44"/>
      <c r="H62" s="44"/>
      <c r="I62" s="44"/>
    </row>
    <row r="63" spans="1:10">
      <c r="A63" s="253"/>
      <c r="B63" s="253"/>
      <c r="C63" s="253"/>
      <c r="D63" s="253"/>
      <c r="E63" s="176">
        <v>11001</v>
      </c>
      <c r="F63" s="173" t="s">
        <v>58</v>
      </c>
      <c r="G63" s="30">
        <f t="shared" ref="G63" si="22">+G65</f>
        <v>25440</v>
      </c>
      <c r="H63" s="30">
        <f t="shared" ref="H63:I63" si="23">+H65</f>
        <v>432690</v>
      </c>
      <c r="I63" s="30">
        <f t="shared" si="23"/>
        <v>440290</v>
      </c>
    </row>
    <row r="64" spans="1:10">
      <c r="A64" s="253"/>
      <c r="B64" s="253"/>
      <c r="C64" s="253"/>
      <c r="D64" s="253"/>
      <c r="E64" s="252"/>
      <c r="F64" s="155" t="s">
        <v>38</v>
      </c>
      <c r="G64" s="45"/>
      <c r="H64" s="45"/>
      <c r="I64" s="45"/>
    </row>
    <row r="65" spans="1:9" ht="36.549999999999997" customHeight="1">
      <c r="A65" s="253"/>
      <c r="B65" s="253"/>
      <c r="C65" s="253"/>
      <c r="D65" s="253"/>
      <c r="E65" s="252"/>
      <c r="F65" s="156" t="s">
        <v>59</v>
      </c>
      <c r="G65" s="47">
        <f t="shared" ref="G65" si="24">+G67</f>
        <v>25440</v>
      </c>
      <c r="H65" s="47">
        <f t="shared" ref="H65:I65" si="25">+H67</f>
        <v>432690</v>
      </c>
      <c r="I65" s="47">
        <f t="shared" si="25"/>
        <v>440290</v>
      </c>
    </row>
    <row r="66" spans="1:9" ht="50.9" customHeight="1">
      <c r="A66" s="253"/>
      <c r="B66" s="253"/>
      <c r="C66" s="253"/>
      <c r="D66" s="253"/>
      <c r="E66" s="252"/>
      <c r="F66" s="155" t="s">
        <v>62</v>
      </c>
      <c r="G66" s="45"/>
      <c r="H66" s="45"/>
      <c r="I66" s="45"/>
    </row>
    <row r="67" spans="1:9">
      <c r="A67" s="253"/>
      <c r="B67" s="253"/>
      <c r="C67" s="253"/>
      <c r="D67" s="253"/>
      <c r="E67" s="252"/>
      <c r="F67" s="175" t="s">
        <v>19</v>
      </c>
      <c r="G67" s="44">
        <f t="shared" ref="G67:I70" si="26">+G68</f>
        <v>25440</v>
      </c>
      <c r="H67" s="44">
        <f t="shared" si="26"/>
        <v>432690</v>
      </c>
      <c r="I67" s="44">
        <f t="shared" si="26"/>
        <v>440290</v>
      </c>
    </row>
    <row r="68" spans="1:9">
      <c r="A68" s="253"/>
      <c r="B68" s="253"/>
      <c r="C68" s="253"/>
      <c r="D68" s="253"/>
      <c r="E68" s="252"/>
      <c r="F68" s="155" t="s">
        <v>73</v>
      </c>
      <c r="G68" s="42">
        <f t="shared" si="26"/>
        <v>25440</v>
      </c>
      <c r="H68" s="42">
        <f t="shared" si="26"/>
        <v>432690</v>
      </c>
      <c r="I68" s="42">
        <f t="shared" si="26"/>
        <v>440290</v>
      </c>
    </row>
    <row r="69" spans="1:9">
      <c r="A69" s="253"/>
      <c r="B69" s="253"/>
      <c r="C69" s="253"/>
      <c r="D69" s="253"/>
      <c r="E69" s="252"/>
      <c r="F69" s="155" t="s">
        <v>103</v>
      </c>
      <c r="G69" s="42">
        <f t="shared" si="26"/>
        <v>25440</v>
      </c>
      <c r="H69" s="42">
        <f t="shared" si="26"/>
        <v>432690</v>
      </c>
      <c r="I69" s="42">
        <f t="shared" si="26"/>
        <v>440290</v>
      </c>
    </row>
    <row r="70" spans="1:9">
      <c r="A70" s="253"/>
      <c r="B70" s="253"/>
      <c r="C70" s="253"/>
      <c r="D70" s="253"/>
      <c r="E70" s="252"/>
      <c r="F70" s="155" t="s">
        <v>104</v>
      </c>
      <c r="G70" s="42">
        <f t="shared" si="26"/>
        <v>25440</v>
      </c>
      <c r="H70" s="42">
        <f t="shared" si="26"/>
        <v>432690</v>
      </c>
      <c r="I70" s="42">
        <f t="shared" si="26"/>
        <v>440290</v>
      </c>
    </row>
    <row r="71" spans="1:9">
      <c r="A71" s="253"/>
      <c r="B71" s="253"/>
      <c r="C71" s="253"/>
      <c r="D71" s="253"/>
      <c r="E71" s="252"/>
      <c r="F71" s="155" t="s">
        <v>105</v>
      </c>
      <c r="G71" s="42">
        <f>+G42</f>
        <v>25440</v>
      </c>
      <c r="H71" s="42">
        <f t="shared" ref="H71:I71" si="27">+H42</f>
        <v>432690</v>
      </c>
      <c r="I71" s="42">
        <f t="shared" si="27"/>
        <v>440290</v>
      </c>
    </row>
    <row r="72" spans="1:9">
      <c r="A72" s="253"/>
      <c r="B72" s="253"/>
      <c r="C72" s="253"/>
      <c r="D72" s="253"/>
      <c r="E72" s="176">
        <v>11001</v>
      </c>
      <c r="F72" s="173" t="s">
        <v>58</v>
      </c>
      <c r="G72" s="30">
        <f t="shared" ref="G72:I72" si="28">+G74</f>
        <v>-25440</v>
      </c>
      <c r="H72" s="30">
        <f t="shared" si="28"/>
        <v>-432690</v>
      </c>
      <c r="I72" s="30">
        <f t="shared" si="28"/>
        <v>-440290</v>
      </c>
    </row>
    <row r="73" spans="1:9">
      <c r="A73" s="253"/>
      <c r="B73" s="253"/>
      <c r="C73" s="253"/>
      <c r="D73" s="253"/>
      <c r="E73" s="252"/>
      <c r="F73" s="155" t="s">
        <v>38</v>
      </c>
      <c r="G73" s="45"/>
      <c r="H73" s="45"/>
      <c r="I73" s="45"/>
    </row>
    <row r="74" spans="1:9" ht="36.549999999999997" customHeight="1">
      <c r="A74" s="253"/>
      <c r="B74" s="253"/>
      <c r="C74" s="253"/>
      <c r="D74" s="253"/>
      <c r="E74" s="252"/>
      <c r="F74" s="156" t="s">
        <v>59</v>
      </c>
      <c r="G74" s="47">
        <f t="shared" ref="G74:I74" si="29">+G76</f>
        <v>-25440</v>
      </c>
      <c r="H74" s="47">
        <f t="shared" si="29"/>
        <v>-432690</v>
      </c>
      <c r="I74" s="47">
        <f t="shared" si="29"/>
        <v>-440290</v>
      </c>
    </row>
    <row r="75" spans="1:9" ht="50.9" customHeight="1">
      <c r="A75" s="253"/>
      <c r="B75" s="253"/>
      <c r="C75" s="253"/>
      <c r="D75" s="253"/>
      <c r="E75" s="252"/>
      <c r="F75" s="155" t="s">
        <v>62</v>
      </c>
      <c r="G75" s="45"/>
      <c r="H75" s="45"/>
      <c r="I75" s="45"/>
    </row>
    <row r="76" spans="1:9">
      <c r="A76" s="253"/>
      <c r="B76" s="253"/>
      <c r="C76" s="253"/>
      <c r="D76" s="253"/>
      <c r="E76" s="252"/>
      <c r="F76" s="175" t="s">
        <v>19</v>
      </c>
      <c r="G76" s="44">
        <f t="shared" ref="G76:I79" si="30">+G77</f>
        <v>-25440</v>
      </c>
      <c r="H76" s="44">
        <f t="shared" si="30"/>
        <v>-432690</v>
      </c>
      <c r="I76" s="44">
        <f t="shared" si="30"/>
        <v>-440290</v>
      </c>
    </row>
    <row r="77" spans="1:9">
      <c r="A77" s="253"/>
      <c r="B77" s="253"/>
      <c r="C77" s="253"/>
      <c r="D77" s="253"/>
      <c r="E77" s="252"/>
      <c r="F77" s="155" t="s">
        <v>73</v>
      </c>
      <c r="G77" s="42">
        <f t="shared" si="30"/>
        <v>-25440</v>
      </c>
      <c r="H77" s="42">
        <f t="shared" si="30"/>
        <v>-432690</v>
      </c>
      <c r="I77" s="42">
        <f t="shared" si="30"/>
        <v>-440290</v>
      </c>
    </row>
    <row r="78" spans="1:9">
      <c r="A78" s="253"/>
      <c r="B78" s="253"/>
      <c r="C78" s="253"/>
      <c r="D78" s="253"/>
      <c r="E78" s="252"/>
      <c r="F78" s="155" t="s">
        <v>103</v>
      </c>
      <c r="G78" s="42">
        <f t="shared" si="30"/>
        <v>-25440</v>
      </c>
      <c r="H78" s="42">
        <f t="shared" si="30"/>
        <v>-432690</v>
      </c>
      <c r="I78" s="42">
        <f t="shared" si="30"/>
        <v>-440290</v>
      </c>
    </row>
    <row r="79" spans="1:9">
      <c r="A79" s="253"/>
      <c r="B79" s="253"/>
      <c r="C79" s="253"/>
      <c r="D79" s="253"/>
      <c r="E79" s="252"/>
      <c r="F79" s="155" t="s">
        <v>104</v>
      </c>
      <c r="G79" s="42">
        <f t="shared" si="30"/>
        <v>-25440</v>
      </c>
      <c r="H79" s="42">
        <f t="shared" si="30"/>
        <v>-432690</v>
      </c>
      <c r="I79" s="42">
        <f t="shared" si="30"/>
        <v>-440290</v>
      </c>
    </row>
    <row r="80" spans="1:9">
      <c r="A80" s="253"/>
      <c r="B80" s="253"/>
      <c r="C80" s="253"/>
      <c r="D80" s="253"/>
      <c r="E80" s="252"/>
      <c r="F80" s="155" t="s">
        <v>105</v>
      </c>
      <c r="G80" s="42">
        <f t="shared" ref="G80:I80" si="31">-G71</f>
        <v>-25440</v>
      </c>
      <c r="H80" s="42">
        <f t="shared" si="31"/>
        <v>-432690</v>
      </c>
      <c r="I80" s="42">
        <f t="shared" si="31"/>
        <v>-440290</v>
      </c>
    </row>
  </sheetData>
  <mergeCells count="27">
    <mergeCell ref="E73:E80"/>
    <mergeCell ref="D61:D80"/>
    <mergeCell ref="C57:C80"/>
    <mergeCell ref="B55:B80"/>
    <mergeCell ref="A53:A80"/>
    <mergeCell ref="E61:F61"/>
    <mergeCell ref="B53:B54"/>
    <mergeCell ref="C53:C56"/>
    <mergeCell ref="D53:D60"/>
    <mergeCell ref="E64:E71"/>
    <mergeCell ref="E53:E60"/>
    <mergeCell ref="A14:A50"/>
    <mergeCell ref="F1:I1"/>
    <mergeCell ref="F3:I3"/>
    <mergeCell ref="A6:I6"/>
    <mergeCell ref="A9:C9"/>
    <mergeCell ref="D9:E9"/>
    <mergeCell ref="F2:I2"/>
    <mergeCell ref="G9:I9"/>
    <mergeCell ref="F9:F10"/>
    <mergeCell ref="E22:F22"/>
    <mergeCell ref="E43:E50"/>
    <mergeCell ref="E25:E41"/>
    <mergeCell ref="B14:B15"/>
    <mergeCell ref="D22:D50"/>
    <mergeCell ref="C18:C50"/>
    <mergeCell ref="B16:B50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71"/>
  <sheetViews>
    <sheetView topLeftCell="A53" zoomScale="85" zoomScaleNormal="85" workbookViewId="0">
      <selection activeCell="G70" sqref="G70"/>
    </sheetView>
  </sheetViews>
  <sheetFormatPr defaultColWidth="9.09765625" defaultRowHeight="18"/>
  <cols>
    <col min="1" max="1" width="9.09765625" style="88"/>
    <col min="2" max="2" width="9.09765625" style="88" customWidth="1"/>
    <col min="3" max="3" width="54.296875" style="88" customWidth="1"/>
    <col min="4" max="4" width="16.5" style="88" customWidth="1"/>
    <col min="5" max="8" width="20.3984375" style="88" customWidth="1"/>
    <col min="9" max="9" width="15.5" style="88" bestFit="1" customWidth="1"/>
    <col min="10" max="10" width="13.796875" style="88" bestFit="1" customWidth="1"/>
    <col min="11" max="16384" width="9.09765625" style="88"/>
  </cols>
  <sheetData>
    <row r="1" spans="1:10" s="206" customFormat="1" ht="26.35" customHeight="1">
      <c r="A1" s="205"/>
      <c r="B1" s="108"/>
      <c r="C1" s="108"/>
      <c r="D1" s="108"/>
      <c r="E1" s="205"/>
      <c r="F1" s="257" t="s">
        <v>43</v>
      </c>
      <c r="G1" s="257"/>
      <c r="H1" s="257"/>
    </row>
    <row r="2" spans="1:10">
      <c r="A2" s="109"/>
      <c r="B2" s="109"/>
      <c r="C2" s="109"/>
      <c r="D2" s="109"/>
      <c r="E2" s="207"/>
      <c r="F2" s="258" t="s">
        <v>96</v>
      </c>
      <c r="G2" s="258"/>
      <c r="H2" s="258"/>
    </row>
    <row r="3" spans="1:10">
      <c r="A3" s="109"/>
      <c r="B3" s="109"/>
      <c r="C3" s="109"/>
      <c r="D3" s="109"/>
      <c r="E3" s="207"/>
      <c r="F3" s="258" t="s">
        <v>42</v>
      </c>
      <c r="G3" s="258"/>
      <c r="H3" s="258"/>
    </row>
    <row r="4" spans="1:10">
      <c r="A4" s="110"/>
      <c r="B4" s="110"/>
      <c r="C4" s="111"/>
      <c r="D4" s="207"/>
      <c r="E4" s="207"/>
      <c r="F4" s="207"/>
      <c r="G4" s="207"/>
      <c r="H4" s="207"/>
    </row>
    <row r="5" spans="1:10" ht="37.5" customHeight="1">
      <c r="A5" s="259" t="s">
        <v>118</v>
      </c>
      <c r="B5" s="260"/>
      <c r="C5" s="260"/>
      <c r="D5" s="260"/>
      <c r="E5" s="260"/>
      <c r="F5" s="260"/>
      <c r="G5" s="260"/>
      <c r="H5" s="260"/>
    </row>
    <row r="6" spans="1:10" ht="37.5" customHeight="1">
      <c r="A6" s="260"/>
      <c r="B6" s="260"/>
      <c r="C6" s="260"/>
      <c r="D6" s="260"/>
      <c r="E6" s="260"/>
      <c r="F6" s="260"/>
      <c r="G6" s="260"/>
      <c r="H6" s="260"/>
    </row>
    <row r="7" spans="1:10">
      <c r="E7" s="207"/>
      <c r="F7" s="207"/>
      <c r="G7" s="207"/>
    </row>
    <row r="8" spans="1:10">
      <c r="A8" s="208"/>
      <c r="B8" s="208"/>
      <c r="C8" s="208"/>
      <c r="D8" s="93"/>
      <c r="E8" s="207"/>
      <c r="F8" s="207"/>
      <c r="G8" s="261" t="s">
        <v>21</v>
      </c>
      <c r="H8" s="261"/>
    </row>
    <row r="9" spans="1:10" ht="45" customHeight="1">
      <c r="A9" s="262" t="s">
        <v>83</v>
      </c>
      <c r="B9" s="263"/>
      <c r="C9" s="264" t="s">
        <v>84</v>
      </c>
      <c r="D9" s="266" t="s">
        <v>85</v>
      </c>
      <c r="E9" s="268" t="s">
        <v>119</v>
      </c>
      <c r="F9" s="269"/>
      <c r="G9" s="269"/>
      <c r="H9" s="270"/>
    </row>
    <row r="10" spans="1:10" ht="101.45">
      <c r="A10" s="112" t="s">
        <v>36</v>
      </c>
      <c r="B10" s="112" t="s">
        <v>37</v>
      </c>
      <c r="C10" s="265"/>
      <c r="D10" s="267"/>
      <c r="E10" s="113" t="s">
        <v>86</v>
      </c>
      <c r="F10" s="113" t="s">
        <v>87</v>
      </c>
      <c r="G10" s="113" t="s">
        <v>88</v>
      </c>
      <c r="H10" s="113" t="s">
        <v>89</v>
      </c>
    </row>
    <row r="11" spans="1:10">
      <c r="A11" s="112"/>
      <c r="B11" s="112"/>
      <c r="C11" s="114" t="s">
        <v>90</v>
      </c>
      <c r="D11" s="115">
        <f>SUM(E11:H11)</f>
        <v>0</v>
      </c>
      <c r="E11" s="116">
        <f>+E13</f>
        <v>-398740</v>
      </c>
      <c r="F11" s="116">
        <f>+F13</f>
        <v>0</v>
      </c>
      <c r="G11" s="116">
        <f>+G13</f>
        <v>398740</v>
      </c>
      <c r="H11" s="116">
        <f>+H13</f>
        <v>0</v>
      </c>
      <c r="I11" s="209"/>
      <c r="J11" s="209"/>
    </row>
    <row r="12" spans="1:10">
      <c r="A12" s="112"/>
      <c r="B12" s="112"/>
      <c r="C12" s="114" t="s">
        <v>91</v>
      </c>
      <c r="D12" s="186"/>
      <c r="E12" s="116"/>
      <c r="F12" s="116"/>
      <c r="G12" s="116"/>
      <c r="H12" s="116"/>
      <c r="I12" s="209"/>
      <c r="J12" s="210"/>
    </row>
    <row r="13" spans="1:10" ht="33.85">
      <c r="A13" s="117"/>
      <c r="B13" s="118"/>
      <c r="C13" s="118" t="s">
        <v>39</v>
      </c>
      <c r="D13" s="115">
        <f>SUM(E13:H13)</f>
        <v>0</v>
      </c>
      <c r="E13" s="116">
        <f>+E15+E32</f>
        <v>-398740</v>
      </c>
      <c r="F13" s="116">
        <f t="shared" ref="F13:H13" si="0">+F15+F32</f>
        <v>0</v>
      </c>
      <c r="G13" s="116">
        <f t="shared" si="0"/>
        <v>398740</v>
      </c>
      <c r="H13" s="116">
        <f t="shared" si="0"/>
        <v>0</v>
      </c>
      <c r="I13" s="209"/>
    </row>
    <row r="14" spans="1:10">
      <c r="A14" s="117"/>
      <c r="B14" s="117"/>
      <c r="C14" s="117" t="s">
        <v>92</v>
      </c>
      <c r="D14" s="119"/>
      <c r="E14" s="119"/>
      <c r="F14" s="119"/>
      <c r="G14" s="119"/>
      <c r="H14" s="119"/>
    </row>
    <row r="15" spans="1:10" ht="67.650000000000006">
      <c r="A15" s="120">
        <v>1183</v>
      </c>
      <c r="B15" s="84">
        <v>32003</v>
      </c>
      <c r="C15" s="158" t="s">
        <v>152</v>
      </c>
      <c r="D15" s="115">
        <f>SUM(E15:H15)</f>
        <v>-440290</v>
      </c>
      <c r="E15" s="115">
        <f>+E17+E31</f>
        <v>-398740</v>
      </c>
      <c r="F15" s="115">
        <f t="shared" ref="F15:H15" si="1">+F17+F31</f>
        <v>0</v>
      </c>
      <c r="G15" s="115">
        <f t="shared" si="1"/>
        <v>-41550</v>
      </c>
      <c r="H15" s="115">
        <f t="shared" si="1"/>
        <v>0</v>
      </c>
    </row>
    <row r="16" spans="1:10" s="3" customFormat="1">
      <c r="A16" s="121"/>
      <c r="B16" s="121"/>
      <c r="C16" s="187" t="s">
        <v>18</v>
      </c>
      <c r="D16" s="56"/>
      <c r="E16" s="211"/>
      <c r="F16" s="212"/>
      <c r="G16" s="56"/>
      <c r="H16" s="56"/>
    </row>
    <row r="17" spans="1:9" s="139" customFormat="1" ht="16.95" customHeight="1">
      <c r="A17" s="149"/>
      <c r="B17" s="149"/>
      <c r="C17" s="143" t="s">
        <v>169</v>
      </c>
      <c r="D17" s="123">
        <f>SUM(E17:H17)</f>
        <v>-752830</v>
      </c>
      <c r="E17" s="123">
        <f>SUM(E18:E30)</f>
        <v>-711280</v>
      </c>
      <c r="F17" s="123">
        <f t="shared" ref="F17:H17" si="2">SUM(F18:F30)</f>
        <v>0</v>
      </c>
      <c r="G17" s="123">
        <f t="shared" si="2"/>
        <v>-41550</v>
      </c>
      <c r="H17" s="123">
        <f t="shared" si="2"/>
        <v>0</v>
      </c>
      <c r="I17" s="138"/>
    </row>
    <row r="18" spans="1:9" s="141" customFormat="1">
      <c r="A18" s="271"/>
      <c r="B18" s="271"/>
      <c r="C18" s="159" t="s">
        <v>170</v>
      </c>
      <c r="D18" s="124">
        <f t="shared" ref="D18:D31" si="3">+E18+F18+G18+H18</f>
        <v>-355640</v>
      </c>
      <c r="E18" s="124">
        <f>+'Հավելված N 7'!I17+'Հավելված N 7'!I20+'Հավելված N 7'!I22</f>
        <v>-355640</v>
      </c>
      <c r="F18" s="124"/>
      <c r="G18" s="124"/>
      <c r="H18" s="124"/>
    </row>
    <row r="19" spans="1:9" s="141" customFormat="1">
      <c r="A19" s="272"/>
      <c r="B19" s="272"/>
      <c r="C19" s="159" t="s">
        <v>171</v>
      </c>
      <c r="D19" s="124">
        <f t="shared" si="3"/>
        <v>-355640</v>
      </c>
      <c r="E19" s="124">
        <f>+'Հավելված N 7'!I18+'Հավելված N 7'!I21+'Հավելված N 7'!I23</f>
        <v>-355640</v>
      </c>
      <c r="F19" s="124"/>
      <c r="G19" s="124"/>
      <c r="H19" s="124"/>
    </row>
    <row r="20" spans="1:9" s="141" customFormat="1">
      <c r="A20" s="272"/>
      <c r="B20" s="272"/>
      <c r="C20" s="159" t="s">
        <v>172</v>
      </c>
      <c r="D20" s="124">
        <f t="shared" si="3"/>
        <v>-4800</v>
      </c>
      <c r="E20" s="124"/>
      <c r="F20" s="124"/>
      <c r="G20" s="124">
        <f>+'Հավելված N 7'!I24+'Հավելված N 7'!I35</f>
        <v>-4800</v>
      </c>
      <c r="H20" s="124"/>
    </row>
    <row r="21" spans="1:9" s="141" customFormat="1">
      <c r="A21" s="272"/>
      <c r="B21" s="272"/>
      <c r="C21" s="159" t="s">
        <v>173</v>
      </c>
      <c r="D21" s="124">
        <f t="shared" si="3"/>
        <v>-3675</v>
      </c>
      <c r="E21" s="124"/>
      <c r="F21" s="124"/>
      <c r="G21" s="124">
        <f>+'Հավելված N 7'!I25+'Հավելված N 7'!I36</f>
        <v>-3675</v>
      </c>
      <c r="H21" s="124"/>
    </row>
    <row r="22" spans="1:9" s="141" customFormat="1">
      <c r="A22" s="272"/>
      <c r="B22" s="272"/>
      <c r="C22" s="159" t="s">
        <v>174</v>
      </c>
      <c r="D22" s="124">
        <f t="shared" si="3"/>
        <v>-3675</v>
      </c>
      <c r="E22" s="124"/>
      <c r="F22" s="124"/>
      <c r="G22" s="124">
        <f>+'Հավելված N 7'!I26+'Հավելված N 7'!I37</f>
        <v>-3675</v>
      </c>
      <c r="H22" s="124"/>
    </row>
    <row r="23" spans="1:9" s="141" customFormat="1">
      <c r="A23" s="272"/>
      <c r="B23" s="272"/>
      <c r="C23" s="159" t="s">
        <v>175</v>
      </c>
      <c r="D23" s="124">
        <f t="shared" si="3"/>
        <v>-3675</v>
      </c>
      <c r="E23" s="124"/>
      <c r="F23" s="124"/>
      <c r="G23" s="124">
        <f>+'Հավելված N 7'!I27+'Հավելված N 7'!I38</f>
        <v>-3675</v>
      </c>
      <c r="H23" s="124"/>
    </row>
    <row r="24" spans="1:9" s="141" customFormat="1">
      <c r="A24" s="272"/>
      <c r="B24" s="272"/>
      <c r="C24" s="159" t="s">
        <v>176</v>
      </c>
      <c r="D24" s="124">
        <f t="shared" si="3"/>
        <v>-3675</v>
      </c>
      <c r="E24" s="124"/>
      <c r="F24" s="124"/>
      <c r="G24" s="124">
        <f>+'Հավելված N 7'!I28+'Հավելված N 7'!I39</f>
        <v>-3675</v>
      </c>
      <c r="H24" s="124"/>
    </row>
    <row r="25" spans="1:9" s="141" customFormat="1">
      <c r="A25" s="272"/>
      <c r="B25" s="272"/>
      <c r="C25" s="159" t="s">
        <v>177</v>
      </c>
      <c r="D25" s="124">
        <f t="shared" si="3"/>
        <v>-3675</v>
      </c>
      <c r="E25" s="124"/>
      <c r="F25" s="124"/>
      <c r="G25" s="124">
        <f>+'Հավելված N 7'!I29+'Հավելված N 7'!I40</f>
        <v>-3675</v>
      </c>
      <c r="H25" s="124"/>
    </row>
    <row r="26" spans="1:9" s="141" customFormat="1">
      <c r="A26" s="272"/>
      <c r="B26" s="272"/>
      <c r="C26" s="159" t="s">
        <v>178</v>
      </c>
      <c r="D26" s="124">
        <f t="shared" si="3"/>
        <v>-3675</v>
      </c>
      <c r="E26" s="124"/>
      <c r="F26" s="124"/>
      <c r="G26" s="124">
        <f>+'Հավելված N 7'!I30+'Հավելված N 7'!I41</f>
        <v>-3675</v>
      </c>
      <c r="H26" s="124"/>
    </row>
    <row r="27" spans="1:9" s="141" customFormat="1">
      <c r="A27" s="272"/>
      <c r="B27" s="272"/>
      <c r="C27" s="159" t="s">
        <v>179</v>
      </c>
      <c r="D27" s="124">
        <f t="shared" si="3"/>
        <v>-3675</v>
      </c>
      <c r="E27" s="124"/>
      <c r="F27" s="124"/>
      <c r="G27" s="124">
        <f>+'Հավելված N 7'!I31+'Հավելված N 7'!I42</f>
        <v>-3675</v>
      </c>
      <c r="H27" s="124"/>
    </row>
    <row r="28" spans="1:9" s="141" customFormat="1">
      <c r="A28" s="272"/>
      <c r="B28" s="272"/>
      <c r="C28" s="159" t="s">
        <v>180</v>
      </c>
      <c r="D28" s="124">
        <f t="shared" si="3"/>
        <v>-3675</v>
      </c>
      <c r="E28" s="124"/>
      <c r="F28" s="124"/>
      <c r="G28" s="124">
        <f>+'Հավելված N 7'!I32+'Հավելված N 7'!I43</f>
        <v>-3675</v>
      </c>
      <c r="H28" s="124"/>
    </row>
    <row r="29" spans="1:9" s="141" customFormat="1">
      <c r="A29" s="272"/>
      <c r="B29" s="272"/>
      <c r="C29" s="159" t="s">
        <v>181</v>
      </c>
      <c r="D29" s="124">
        <f t="shared" si="3"/>
        <v>-3675</v>
      </c>
      <c r="E29" s="124"/>
      <c r="F29" s="124"/>
      <c r="G29" s="124">
        <f>+'Հավելված N 7'!I33+'Հավելված N 7'!I44</f>
        <v>-3675</v>
      </c>
      <c r="H29" s="124"/>
    </row>
    <row r="30" spans="1:9" s="141" customFormat="1">
      <c r="A30" s="273"/>
      <c r="B30" s="273"/>
      <c r="C30" s="159" t="s">
        <v>182</v>
      </c>
      <c r="D30" s="124">
        <f t="shared" si="3"/>
        <v>-3675</v>
      </c>
      <c r="E30" s="124"/>
      <c r="F30" s="124"/>
      <c r="G30" s="124">
        <f>+'Հավելված N 7'!I34+'Հավելված N 7'!I45</f>
        <v>-3675</v>
      </c>
      <c r="H30" s="124"/>
    </row>
    <row r="31" spans="1:9" s="198" customFormat="1" ht="67.650000000000006">
      <c r="A31" s="197"/>
      <c r="B31" s="197"/>
      <c r="C31" s="199" t="s">
        <v>134</v>
      </c>
      <c r="D31" s="200">
        <f t="shared" si="3"/>
        <v>312540</v>
      </c>
      <c r="E31" s="200">
        <v>312540</v>
      </c>
      <c r="F31" s="200"/>
      <c r="G31" s="200"/>
      <c r="H31" s="200"/>
    </row>
    <row r="32" spans="1:9" ht="67.650000000000006">
      <c r="A32" s="120">
        <v>1183</v>
      </c>
      <c r="B32" s="84">
        <v>32013</v>
      </c>
      <c r="C32" s="158" t="s">
        <v>168</v>
      </c>
      <c r="D32" s="115">
        <f>SUM(E32:H32)</f>
        <v>440290</v>
      </c>
      <c r="E32" s="115">
        <f>+E34+E35</f>
        <v>0</v>
      </c>
      <c r="F32" s="115">
        <f t="shared" ref="F32:H32" si="4">+F34+F35</f>
        <v>0</v>
      </c>
      <c r="G32" s="115">
        <f t="shared" si="4"/>
        <v>440290</v>
      </c>
      <c r="H32" s="115">
        <f t="shared" si="4"/>
        <v>0</v>
      </c>
    </row>
    <row r="33" spans="1:9" s="3" customFormat="1">
      <c r="A33" s="121"/>
      <c r="B33" s="121"/>
      <c r="C33" s="187" t="s">
        <v>18</v>
      </c>
      <c r="D33" s="56"/>
      <c r="E33" s="211"/>
      <c r="F33" s="212"/>
      <c r="G33" s="56"/>
      <c r="H33" s="56"/>
    </row>
    <row r="34" spans="1:9" s="196" customFormat="1" ht="84.55">
      <c r="A34" s="193"/>
      <c r="B34" s="193"/>
      <c r="C34" s="143" t="s">
        <v>219</v>
      </c>
      <c r="D34" s="194">
        <f>SUM(E34:H34)</f>
        <v>25440</v>
      </c>
      <c r="E34" s="194">
        <f>SUM(E35:E36)</f>
        <v>0</v>
      </c>
      <c r="F34" s="194">
        <f t="shared" ref="F34:H34" si="5">SUM(F35:F36)</f>
        <v>0</v>
      </c>
      <c r="G34" s="194">
        <f>+'Հավելված N 7'!I48+'Հավելված N 7'!I85</f>
        <v>25440</v>
      </c>
      <c r="H34" s="194">
        <f t="shared" si="5"/>
        <v>0</v>
      </c>
      <c r="I34" s="195"/>
    </row>
    <row r="35" spans="1:9" s="139" customFormat="1" ht="16.95" customHeight="1">
      <c r="A35" s="149"/>
      <c r="B35" s="149"/>
      <c r="C35" s="143" t="s">
        <v>169</v>
      </c>
      <c r="D35" s="123">
        <f>SUM(E35:H35)</f>
        <v>414850</v>
      </c>
      <c r="E35" s="123">
        <f>SUM(E36:E71)</f>
        <v>0</v>
      </c>
      <c r="F35" s="123">
        <f t="shared" ref="F35:H35" si="6">SUM(F36:F71)</f>
        <v>0</v>
      </c>
      <c r="G35" s="123">
        <f>SUM(G36:G71)</f>
        <v>414850</v>
      </c>
      <c r="H35" s="123">
        <f t="shared" si="6"/>
        <v>0</v>
      </c>
      <c r="I35" s="138"/>
    </row>
    <row r="36" spans="1:9" s="141" customFormat="1">
      <c r="A36" s="271"/>
      <c r="B36" s="271"/>
      <c r="C36" s="159" t="s">
        <v>183</v>
      </c>
      <c r="D36" s="124">
        <f t="shared" ref="D36" si="7">+E36+F36+G36+H36</f>
        <v>3675</v>
      </c>
      <c r="E36" s="124"/>
      <c r="F36" s="124"/>
      <c r="G36" s="124">
        <f>+'Հավելված N 7'!I55+'Հավելված N 7'!I92</f>
        <v>3675</v>
      </c>
      <c r="H36" s="124"/>
    </row>
    <row r="37" spans="1:9" s="141" customFormat="1">
      <c r="A37" s="272"/>
      <c r="B37" s="272"/>
      <c r="C37" s="140" t="s">
        <v>184</v>
      </c>
      <c r="D37" s="124">
        <f t="shared" ref="D37:D71" si="8">+E37+F37+G37+H37</f>
        <v>3675</v>
      </c>
      <c r="E37" s="124"/>
      <c r="F37" s="124"/>
      <c r="G37" s="124">
        <f>+'Հավելված N 7'!I56+'Հավելված N 7'!I93</f>
        <v>3675</v>
      </c>
      <c r="H37" s="124"/>
    </row>
    <row r="38" spans="1:9" s="141" customFormat="1">
      <c r="A38" s="272"/>
      <c r="B38" s="272"/>
      <c r="C38" s="192" t="s">
        <v>185</v>
      </c>
      <c r="D38" s="124">
        <f t="shared" si="8"/>
        <v>3675</v>
      </c>
      <c r="E38" s="124"/>
      <c r="F38" s="124"/>
      <c r="G38" s="124">
        <f>+'Հավելված N 7'!I57+'Հավելված N 7'!I94</f>
        <v>3675</v>
      </c>
      <c r="H38" s="124"/>
    </row>
    <row r="39" spans="1:9" s="141" customFormat="1">
      <c r="A39" s="272"/>
      <c r="B39" s="272"/>
      <c r="C39" s="192" t="s">
        <v>189</v>
      </c>
      <c r="D39" s="124">
        <f t="shared" si="8"/>
        <v>3675</v>
      </c>
      <c r="E39" s="124"/>
      <c r="F39" s="124"/>
      <c r="G39" s="124">
        <f>+'Հավելված N 7'!I58+'Հավելված N 7'!I95</f>
        <v>3675</v>
      </c>
      <c r="H39" s="124"/>
    </row>
    <row r="40" spans="1:9" s="141" customFormat="1">
      <c r="A40" s="272"/>
      <c r="B40" s="272"/>
      <c r="C40" s="192" t="s">
        <v>187</v>
      </c>
      <c r="D40" s="124">
        <f t="shared" si="8"/>
        <v>3675</v>
      </c>
      <c r="E40" s="124"/>
      <c r="F40" s="124"/>
      <c r="G40" s="124">
        <f>+'Հավելված N 7'!I59+'Հավելված N 7'!I96</f>
        <v>3675</v>
      </c>
      <c r="H40" s="124"/>
    </row>
    <row r="41" spans="1:9" s="141" customFormat="1">
      <c r="A41" s="272"/>
      <c r="B41" s="272"/>
      <c r="C41" s="192" t="s">
        <v>188</v>
      </c>
      <c r="D41" s="124">
        <f t="shared" si="8"/>
        <v>3675</v>
      </c>
      <c r="E41" s="124"/>
      <c r="F41" s="124"/>
      <c r="G41" s="124">
        <f>+'Հավելված N 7'!I60+'Հավելված N 7'!I97</f>
        <v>3675</v>
      </c>
      <c r="H41" s="124"/>
    </row>
    <row r="42" spans="1:9" s="141" customFormat="1">
      <c r="A42" s="272"/>
      <c r="B42" s="272"/>
      <c r="C42" s="192" t="s">
        <v>186</v>
      </c>
      <c r="D42" s="124">
        <f t="shared" si="8"/>
        <v>4800</v>
      </c>
      <c r="E42" s="124"/>
      <c r="F42" s="124"/>
      <c r="G42" s="124">
        <f>+'Հավելված N 7'!I61+'Հավելված N 7'!I98</f>
        <v>4800</v>
      </c>
      <c r="H42" s="124"/>
    </row>
    <row r="43" spans="1:9" s="141" customFormat="1">
      <c r="A43" s="272"/>
      <c r="B43" s="272"/>
      <c r="C43" s="192" t="s">
        <v>190</v>
      </c>
      <c r="D43" s="124">
        <f t="shared" si="8"/>
        <v>4800</v>
      </c>
      <c r="E43" s="124"/>
      <c r="F43" s="124"/>
      <c r="G43" s="124">
        <f>+'Հավելված N 7'!I62+'Հավելված N 7'!I99</f>
        <v>4800</v>
      </c>
      <c r="H43" s="124"/>
    </row>
    <row r="44" spans="1:9" s="141" customFormat="1">
      <c r="A44" s="272"/>
      <c r="B44" s="272"/>
      <c r="C44" s="192" t="s">
        <v>191</v>
      </c>
      <c r="D44" s="124">
        <f t="shared" si="8"/>
        <v>4800</v>
      </c>
      <c r="E44" s="124"/>
      <c r="F44" s="124"/>
      <c r="G44" s="124">
        <f>+'Հավելված N 7'!I63+'Հավելված N 7'!I100</f>
        <v>4800</v>
      </c>
      <c r="H44" s="124"/>
    </row>
    <row r="45" spans="1:9" s="141" customFormat="1">
      <c r="A45" s="272"/>
      <c r="B45" s="272"/>
      <c r="C45" s="192" t="s">
        <v>192</v>
      </c>
      <c r="D45" s="124">
        <f t="shared" si="8"/>
        <v>4800</v>
      </c>
      <c r="E45" s="124"/>
      <c r="F45" s="124"/>
      <c r="G45" s="124">
        <f>+'Հավելված N 7'!I64+'Հավելված N 7'!I101</f>
        <v>4800</v>
      </c>
      <c r="H45" s="124"/>
    </row>
    <row r="46" spans="1:9" s="141" customFormat="1">
      <c r="A46" s="272"/>
      <c r="B46" s="272"/>
      <c r="C46" s="192" t="s">
        <v>193</v>
      </c>
      <c r="D46" s="124">
        <f t="shared" si="8"/>
        <v>37000</v>
      </c>
      <c r="E46" s="124"/>
      <c r="F46" s="124"/>
      <c r="G46" s="124">
        <f>+'Հավելված N 7'!I49+'Հավելված N 7'!I86</f>
        <v>37000</v>
      </c>
      <c r="H46" s="124"/>
    </row>
    <row r="47" spans="1:9" s="141" customFormat="1">
      <c r="A47" s="272"/>
      <c r="B47" s="272"/>
      <c r="C47" s="192" t="s">
        <v>194</v>
      </c>
      <c r="D47" s="124">
        <f t="shared" si="8"/>
        <v>4800</v>
      </c>
      <c r="E47" s="124"/>
      <c r="F47" s="124"/>
      <c r="G47" s="124">
        <f>+'Հավելված N 7'!I65+'Հավելված N 7'!I102</f>
        <v>4800</v>
      </c>
      <c r="H47" s="124"/>
    </row>
    <row r="48" spans="1:9" s="141" customFormat="1">
      <c r="A48" s="272"/>
      <c r="B48" s="272"/>
      <c r="C48" s="192" t="s">
        <v>195</v>
      </c>
      <c r="D48" s="124">
        <f t="shared" si="8"/>
        <v>4800</v>
      </c>
      <c r="E48" s="124"/>
      <c r="F48" s="124"/>
      <c r="G48" s="124">
        <f>+'Հավելված N 7'!I66+'Հավելված N 7'!I103</f>
        <v>4800</v>
      </c>
      <c r="H48" s="124"/>
    </row>
    <row r="49" spans="1:8" s="141" customFormat="1">
      <c r="A49" s="272"/>
      <c r="B49" s="272"/>
      <c r="C49" s="192" t="s">
        <v>196</v>
      </c>
      <c r="D49" s="124">
        <f t="shared" si="8"/>
        <v>22700</v>
      </c>
      <c r="E49" s="124"/>
      <c r="F49" s="124"/>
      <c r="G49" s="124">
        <f>+'Հավելված N 7'!I50+'Հավելված N 7'!I87</f>
        <v>22700</v>
      </c>
      <c r="H49" s="124"/>
    </row>
    <row r="50" spans="1:8" s="141" customFormat="1">
      <c r="A50" s="272"/>
      <c r="B50" s="272"/>
      <c r="C50" s="192" t="s">
        <v>197</v>
      </c>
      <c r="D50" s="124">
        <f t="shared" si="8"/>
        <v>4800</v>
      </c>
      <c r="E50" s="124"/>
      <c r="F50" s="124"/>
      <c r="G50" s="124">
        <f>+'Հավելված N 7'!I67+'Հավելված N 7'!I104</f>
        <v>4800</v>
      </c>
      <c r="H50" s="124"/>
    </row>
    <row r="51" spans="1:8" s="141" customFormat="1">
      <c r="A51" s="272"/>
      <c r="B51" s="272"/>
      <c r="C51" s="192" t="s">
        <v>198</v>
      </c>
      <c r="D51" s="124">
        <f t="shared" si="8"/>
        <v>32900</v>
      </c>
      <c r="E51" s="124"/>
      <c r="F51" s="124"/>
      <c r="G51" s="124">
        <f>+'Հավելված N 7'!I51+'Հավելված N 7'!I88</f>
        <v>32900</v>
      </c>
      <c r="H51" s="124"/>
    </row>
    <row r="52" spans="1:8" s="141" customFormat="1">
      <c r="A52" s="272"/>
      <c r="B52" s="272"/>
      <c r="C52" s="192" t="s">
        <v>199</v>
      </c>
      <c r="D52" s="124">
        <f t="shared" si="8"/>
        <v>4800</v>
      </c>
      <c r="E52" s="124"/>
      <c r="F52" s="124"/>
      <c r="G52" s="124">
        <f>+'Հավելված N 7'!I68+'Հավելված N 7'!I105</f>
        <v>4800</v>
      </c>
      <c r="H52" s="124"/>
    </row>
    <row r="53" spans="1:8" s="141" customFormat="1">
      <c r="A53" s="272"/>
      <c r="B53" s="272"/>
      <c r="C53" s="192" t="s">
        <v>200</v>
      </c>
      <c r="D53" s="124">
        <f t="shared" si="8"/>
        <v>4800</v>
      </c>
      <c r="E53" s="124"/>
      <c r="F53" s="124"/>
      <c r="G53" s="124">
        <f>+'Հավելված N 7'!I69+'Հավելված N 7'!I106</f>
        <v>4800</v>
      </c>
      <c r="H53" s="124"/>
    </row>
    <row r="54" spans="1:8" s="141" customFormat="1">
      <c r="A54" s="272"/>
      <c r="B54" s="272"/>
      <c r="C54" s="192" t="s">
        <v>201</v>
      </c>
      <c r="D54" s="124">
        <f t="shared" si="8"/>
        <v>4800</v>
      </c>
      <c r="E54" s="124"/>
      <c r="F54" s="124"/>
      <c r="G54" s="124">
        <f>+'Հավելված N 7'!I70+'Հավելված N 7'!I107</f>
        <v>4800</v>
      </c>
      <c r="H54" s="124"/>
    </row>
    <row r="55" spans="1:8" s="141" customFormat="1">
      <c r="A55" s="272"/>
      <c r="B55" s="272"/>
      <c r="C55" s="192" t="s">
        <v>202</v>
      </c>
      <c r="D55" s="124">
        <f t="shared" si="8"/>
        <v>4800</v>
      </c>
      <c r="E55" s="124"/>
      <c r="F55" s="124"/>
      <c r="G55" s="124">
        <f>+'Հավելված N 7'!I71+'Հավելված N 7'!I108</f>
        <v>4800</v>
      </c>
      <c r="H55" s="124"/>
    </row>
    <row r="56" spans="1:8" s="141" customFormat="1">
      <c r="A56" s="272"/>
      <c r="B56" s="272"/>
      <c r="C56" s="192" t="s">
        <v>203</v>
      </c>
      <c r="D56" s="124">
        <f t="shared" si="8"/>
        <v>65800</v>
      </c>
      <c r="E56" s="124"/>
      <c r="F56" s="124"/>
      <c r="G56" s="124">
        <f>+'Հավելված N 7'!I52+'Հավելված N 7'!I89</f>
        <v>65800</v>
      </c>
      <c r="H56" s="124"/>
    </row>
    <row r="57" spans="1:8" s="141" customFormat="1">
      <c r="A57" s="272"/>
      <c r="B57" s="272"/>
      <c r="C57" s="192" t="s">
        <v>204</v>
      </c>
      <c r="D57" s="124">
        <f t="shared" si="8"/>
        <v>4800</v>
      </c>
      <c r="E57" s="124"/>
      <c r="F57" s="124"/>
      <c r="G57" s="124">
        <f>+'Հավելված N 7'!I72+'Հավելված N 7'!I109</f>
        <v>4800</v>
      </c>
      <c r="H57" s="124"/>
    </row>
    <row r="58" spans="1:8" s="141" customFormat="1">
      <c r="A58" s="272"/>
      <c r="B58" s="272"/>
      <c r="C58" s="192" t="s">
        <v>205</v>
      </c>
      <c r="D58" s="124">
        <f t="shared" si="8"/>
        <v>4800</v>
      </c>
      <c r="E58" s="124"/>
      <c r="F58" s="124"/>
      <c r="G58" s="124">
        <f>+'Հավելված N 7'!I73+'Հավելված N 7'!I110</f>
        <v>4800</v>
      </c>
      <c r="H58" s="124"/>
    </row>
    <row r="59" spans="1:8" s="141" customFormat="1">
      <c r="A59" s="272"/>
      <c r="B59" s="272"/>
      <c r="C59" s="192" t="s">
        <v>206</v>
      </c>
      <c r="D59" s="124">
        <f t="shared" si="8"/>
        <v>4800</v>
      </c>
      <c r="E59" s="124"/>
      <c r="F59" s="124"/>
      <c r="G59" s="124">
        <f>+'Հավելված N 7'!I74+'Հավելված N 7'!I111</f>
        <v>4800</v>
      </c>
      <c r="H59" s="124"/>
    </row>
    <row r="60" spans="1:8" s="141" customFormat="1">
      <c r="A60" s="272"/>
      <c r="B60" s="272"/>
      <c r="C60" s="192" t="s">
        <v>207</v>
      </c>
      <c r="D60" s="124">
        <f t="shared" si="8"/>
        <v>57500</v>
      </c>
      <c r="E60" s="124"/>
      <c r="F60" s="124"/>
      <c r="G60" s="124">
        <f>'Հավելված N 7'!I53+'Հավելված N 7'!I90</f>
        <v>57500</v>
      </c>
      <c r="H60" s="124"/>
    </row>
    <row r="61" spans="1:8" s="141" customFormat="1">
      <c r="A61" s="272"/>
      <c r="B61" s="272"/>
      <c r="C61" s="192" t="s">
        <v>208</v>
      </c>
      <c r="D61" s="124">
        <f t="shared" si="8"/>
        <v>4800</v>
      </c>
      <c r="E61" s="124"/>
      <c r="F61" s="124"/>
      <c r="G61" s="124">
        <f>+'Հավելված N 7'!I75+'Հավելված N 7'!I112</f>
        <v>4800</v>
      </c>
      <c r="H61" s="124"/>
    </row>
    <row r="62" spans="1:8" s="141" customFormat="1">
      <c r="A62" s="272"/>
      <c r="B62" s="272"/>
      <c r="C62" s="192" t="s">
        <v>209</v>
      </c>
      <c r="D62" s="124">
        <f t="shared" si="8"/>
        <v>4800</v>
      </c>
      <c r="E62" s="124"/>
      <c r="F62" s="124"/>
      <c r="G62" s="124">
        <f>+'Հավելված N 7'!I76+'Հավելված N 7'!I113</f>
        <v>4800</v>
      </c>
      <c r="H62" s="124"/>
    </row>
    <row r="63" spans="1:8" s="141" customFormat="1">
      <c r="A63" s="272"/>
      <c r="B63" s="272"/>
      <c r="C63" s="192" t="s">
        <v>210</v>
      </c>
      <c r="D63" s="124">
        <f t="shared" si="8"/>
        <v>4800</v>
      </c>
      <c r="E63" s="124"/>
      <c r="F63" s="124"/>
      <c r="G63" s="124">
        <f>+'Հավելված N 7'!I77+'Հավելված N 7'!I114</f>
        <v>4800</v>
      </c>
      <c r="H63" s="124"/>
    </row>
    <row r="64" spans="1:8" s="141" customFormat="1">
      <c r="A64" s="272"/>
      <c r="B64" s="272"/>
      <c r="C64" s="192" t="s">
        <v>211</v>
      </c>
      <c r="D64" s="124">
        <f t="shared" si="8"/>
        <v>4800</v>
      </c>
      <c r="E64" s="124"/>
      <c r="F64" s="124"/>
      <c r="G64" s="124">
        <f>+'Հավելված N 7'!I78+'Հավելված N 7'!I115</f>
        <v>4800</v>
      </c>
      <c r="H64" s="124"/>
    </row>
    <row r="65" spans="1:8" s="141" customFormat="1">
      <c r="A65" s="272"/>
      <c r="B65" s="272"/>
      <c r="C65" s="192" t="s">
        <v>212</v>
      </c>
      <c r="D65" s="124">
        <f t="shared" si="8"/>
        <v>4800</v>
      </c>
      <c r="E65" s="124"/>
      <c r="F65" s="124"/>
      <c r="G65" s="124">
        <f>+'Հավելված N 7'!I79+'Հավելված N 7'!I116</f>
        <v>4800</v>
      </c>
      <c r="H65" s="124"/>
    </row>
    <row r="66" spans="1:8" s="141" customFormat="1">
      <c r="A66" s="272"/>
      <c r="B66" s="272"/>
      <c r="C66" s="192" t="s">
        <v>213</v>
      </c>
      <c r="D66" s="124">
        <f t="shared" si="8"/>
        <v>4800</v>
      </c>
      <c r="E66" s="124"/>
      <c r="F66" s="124"/>
      <c r="G66" s="124">
        <f>+'Հավելված N 7'!I80+'Հավելված N 7'!I117</f>
        <v>4800</v>
      </c>
      <c r="H66" s="124"/>
    </row>
    <row r="67" spans="1:8" s="141" customFormat="1">
      <c r="A67" s="272"/>
      <c r="B67" s="272"/>
      <c r="C67" s="192" t="s">
        <v>214</v>
      </c>
      <c r="D67" s="124">
        <f t="shared" si="8"/>
        <v>4800</v>
      </c>
      <c r="E67" s="124"/>
      <c r="F67" s="124"/>
      <c r="G67" s="124">
        <f>+'Հավելված N 7'!I81+'Հավելված N 7'!I118</f>
        <v>4800</v>
      </c>
      <c r="H67" s="124"/>
    </row>
    <row r="68" spans="1:8" s="141" customFormat="1" ht="34.4" customHeight="1">
      <c r="A68" s="272"/>
      <c r="B68" s="272"/>
      <c r="C68" s="192" t="s">
        <v>215</v>
      </c>
      <c r="D68" s="124">
        <f t="shared" si="8"/>
        <v>4800</v>
      </c>
      <c r="E68" s="124"/>
      <c r="F68" s="124"/>
      <c r="G68" s="124">
        <f>+'Հավելված N 7'!I82+'Հավելված N 7'!I119</f>
        <v>4800</v>
      </c>
      <c r="H68" s="124"/>
    </row>
    <row r="69" spans="1:8" s="141" customFormat="1">
      <c r="A69" s="272"/>
      <c r="B69" s="272"/>
      <c r="C69" s="192" t="s">
        <v>216</v>
      </c>
      <c r="D69" s="124">
        <f t="shared" si="8"/>
        <v>4800</v>
      </c>
      <c r="E69" s="124"/>
      <c r="F69" s="124"/>
      <c r="G69" s="124">
        <f>+'Հավելված N 7'!I83+'Հավելված N 7'!I120</f>
        <v>4800</v>
      </c>
      <c r="H69" s="124"/>
    </row>
    <row r="70" spans="1:8" s="141" customFormat="1">
      <c r="A70" s="272"/>
      <c r="B70" s="272"/>
      <c r="C70" s="192" t="s">
        <v>217</v>
      </c>
      <c r="D70" s="124">
        <f t="shared" si="8"/>
        <v>4800</v>
      </c>
      <c r="E70" s="124"/>
      <c r="F70" s="124"/>
      <c r="G70" s="124">
        <f>+'Հավելված N 7'!I84+'Հավելված N 7'!I121</f>
        <v>4800</v>
      </c>
      <c r="H70" s="124"/>
    </row>
    <row r="71" spans="1:8" s="141" customFormat="1">
      <c r="A71" s="273"/>
      <c r="B71" s="273"/>
      <c r="C71" s="192" t="s">
        <v>218</v>
      </c>
      <c r="D71" s="124">
        <f t="shared" si="8"/>
        <v>61700</v>
      </c>
      <c r="E71" s="124"/>
      <c r="F71" s="124"/>
      <c r="G71" s="124">
        <f>+'Հավելված N 7'!I54+'Հավելված N 7'!I91</f>
        <v>61700</v>
      </c>
      <c r="H71" s="124"/>
    </row>
  </sheetData>
  <mergeCells count="13">
    <mergeCell ref="A9:B9"/>
    <mergeCell ref="C9:C10"/>
    <mergeCell ref="D9:D10"/>
    <mergeCell ref="E9:H9"/>
    <mergeCell ref="B36:B71"/>
    <mergeCell ref="A36:A71"/>
    <mergeCell ref="B18:B30"/>
    <mergeCell ref="A18:A30"/>
    <mergeCell ref="F1:H1"/>
    <mergeCell ref="F2:H2"/>
    <mergeCell ref="F3:H3"/>
    <mergeCell ref="A5:H6"/>
    <mergeCell ref="G8:H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H72"/>
  <sheetViews>
    <sheetView zoomScale="82" zoomScaleNormal="82" workbookViewId="0">
      <selection activeCell="B5" sqref="B5:G5"/>
    </sheetView>
  </sheetViews>
  <sheetFormatPr defaultColWidth="9.09765625" defaultRowHeight="18"/>
  <cols>
    <col min="1" max="3" width="9.09765625" style="126"/>
    <col min="4" max="4" width="54.296875" style="126" customWidth="1"/>
    <col min="5" max="7" width="17.09765625" style="126" customWidth="1"/>
    <col min="8" max="8" width="33.69921875" style="126" customWidth="1"/>
    <col min="9" max="10" width="9.09765625" style="126"/>
    <col min="11" max="11" width="12.296875" style="126" customWidth="1"/>
    <col min="12" max="16384" width="9.09765625" style="126"/>
  </cols>
  <sheetData>
    <row r="1" spans="2:8" s="125" customFormat="1" ht="25.65" customHeight="1">
      <c r="E1" s="278" t="s">
        <v>44</v>
      </c>
      <c r="F1" s="278"/>
      <c r="G1" s="278"/>
    </row>
    <row r="2" spans="2:8" ht="18" customHeight="1">
      <c r="D2" s="127"/>
      <c r="E2" s="277" t="s">
        <v>96</v>
      </c>
      <c r="F2" s="277"/>
      <c r="G2" s="277"/>
    </row>
    <row r="3" spans="2:8" ht="18" customHeight="1">
      <c r="D3" s="127"/>
      <c r="E3" s="277" t="s">
        <v>42</v>
      </c>
      <c r="F3" s="277"/>
      <c r="G3" s="277"/>
    </row>
    <row r="4" spans="2:8" ht="13.5" customHeight="1">
      <c r="D4" s="127"/>
      <c r="E4" s="127"/>
      <c r="F4" s="127"/>
      <c r="G4" s="127"/>
    </row>
    <row r="5" spans="2:8" ht="85.5" customHeight="1">
      <c r="B5" s="282" t="s">
        <v>120</v>
      </c>
      <c r="C5" s="282"/>
      <c r="D5" s="282"/>
      <c r="E5" s="282"/>
      <c r="F5" s="282"/>
      <c r="G5" s="282"/>
      <c r="H5" s="128"/>
    </row>
    <row r="7" spans="2:8">
      <c r="E7" s="129"/>
      <c r="F7" s="129"/>
      <c r="G7" s="129" t="s">
        <v>21</v>
      </c>
    </row>
    <row r="8" spans="2:8" ht="55.65" customHeight="1">
      <c r="B8" s="262" t="s">
        <v>83</v>
      </c>
      <c r="C8" s="263"/>
      <c r="D8" s="264" t="s">
        <v>84</v>
      </c>
      <c r="E8" s="279" t="s">
        <v>132</v>
      </c>
      <c r="F8" s="280"/>
      <c r="G8" s="281"/>
    </row>
    <row r="9" spans="2:8" ht="88.5" customHeight="1">
      <c r="B9" s="112" t="s">
        <v>36</v>
      </c>
      <c r="C9" s="112" t="s">
        <v>37</v>
      </c>
      <c r="D9" s="265"/>
      <c r="E9" s="148" t="s">
        <v>97</v>
      </c>
      <c r="F9" s="148" t="s">
        <v>13</v>
      </c>
      <c r="G9" s="148" t="s">
        <v>14</v>
      </c>
    </row>
    <row r="10" spans="2:8" ht="33.85">
      <c r="B10" s="112"/>
      <c r="C10" s="112"/>
      <c r="D10" s="130" t="s">
        <v>39</v>
      </c>
      <c r="E10" s="131">
        <f>+E12+E31</f>
        <v>0</v>
      </c>
      <c r="F10" s="131">
        <f t="shared" ref="F10:G10" si="0">+F12+F31</f>
        <v>0</v>
      </c>
      <c r="G10" s="131">
        <f t="shared" si="0"/>
        <v>0</v>
      </c>
    </row>
    <row r="11" spans="2:8">
      <c r="B11" s="112"/>
      <c r="C11" s="112"/>
      <c r="D11" s="132" t="s">
        <v>93</v>
      </c>
      <c r="E11" s="131"/>
      <c r="F11" s="131"/>
      <c r="G11" s="131"/>
    </row>
    <row r="12" spans="2:8" ht="67.650000000000006">
      <c r="B12" s="120">
        <v>1183</v>
      </c>
      <c r="C12" s="84">
        <v>32003</v>
      </c>
      <c r="D12" s="157" t="s">
        <v>152</v>
      </c>
      <c r="E12" s="115">
        <f>+E14+E30</f>
        <v>-25440</v>
      </c>
      <c r="F12" s="115">
        <f t="shared" ref="F12:G12" si="1">+F14+F30</f>
        <v>-432690</v>
      </c>
      <c r="G12" s="115">
        <f t="shared" si="1"/>
        <v>-440290</v>
      </c>
    </row>
    <row r="13" spans="2:8">
      <c r="B13" s="133"/>
      <c r="C13" s="133"/>
      <c r="D13" s="122" t="s">
        <v>38</v>
      </c>
      <c r="E13" s="119"/>
      <c r="F13" s="134"/>
      <c r="G13" s="119"/>
    </row>
    <row r="14" spans="2:8">
      <c r="B14" s="150"/>
      <c r="C14" s="150"/>
      <c r="D14" s="135" t="s">
        <v>121</v>
      </c>
      <c r="E14" s="136">
        <f>+E16</f>
        <v>-142256</v>
      </c>
      <c r="F14" s="136">
        <f>+F16</f>
        <v>-397190</v>
      </c>
      <c r="G14" s="136">
        <f>+G16</f>
        <v>-752830</v>
      </c>
    </row>
    <row r="15" spans="2:8">
      <c r="B15" s="150"/>
      <c r="C15" s="150"/>
      <c r="D15" s="137" t="s">
        <v>94</v>
      </c>
      <c r="E15" s="142"/>
      <c r="F15" s="142"/>
      <c r="G15" s="142"/>
    </row>
    <row r="16" spans="2:8">
      <c r="B16" s="162"/>
      <c r="C16" s="162"/>
      <c r="D16" s="143" t="s">
        <v>169</v>
      </c>
      <c r="E16" s="145">
        <f>SUM(E17:E29)</f>
        <v>-142256</v>
      </c>
      <c r="F16" s="145">
        <f t="shared" ref="F16:G16" si="2">SUM(F17:F29)</f>
        <v>-397190</v>
      </c>
      <c r="G16" s="145">
        <f t="shared" si="2"/>
        <v>-752830</v>
      </c>
    </row>
    <row r="17" spans="2:7">
      <c r="B17" s="274"/>
      <c r="C17" s="274"/>
      <c r="D17" s="159" t="s">
        <v>170</v>
      </c>
      <c r="E17" s="144">
        <v>-71128</v>
      </c>
      <c r="F17" s="144">
        <v>-177820</v>
      </c>
      <c r="G17" s="144">
        <f>+'Հավելված N 3'!D18</f>
        <v>-355640</v>
      </c>
    </row>
    <row r="18" spans="2:7">
      <c r="B18" s="275"/>
      <c r="C18" s="275"/>
      <c r="D18" s="159" t="s">
        <v>171</v>
      </c>
      <c r="E18" s="144">
        <v>-71128</v>
      </c>
      <c r="F18" s="144">
        <v>-177820</v>
      </c>
      <c r="G18" s="144">
        <f>+'Հավելված N 3'!D19</f>
        <v>-355640</v>
      </c>
    </row>
    <row r="19" spans="2:7">
      <c r="B19" s="275"/>
      <c r="C19" s="275"/>
      <c r="D19" s="159" t="s">
        <v>172</v>
      </c>
      <c r="E19" s="144">
        <v>0</v>
      </c>
      <c r="F19" s="144">
        <f>+'Հավելված N 3'!D20</f>
        <v>-4800</v>
      </c>
      <c r="G19" s="144">
        <f>+F19</f>
        <v>-4800</v>
      </c>
    </row>
    <row r="20" spans="2:7">
      <c r="B20" s="275"/>
      <c r="C20" s="275"/>
      <c r="D20" s="159" t="s">
        <v>173</v>
      </c>
      <c r="E20" s="144">
        <v>0</v>
      </c>
      <c r="F20" s="144">
        <f>+'Հավելված N 3'!D21</f>
        <v>-3675</v>
      </c>
      <c r="G20" s="144">
        <f t="shared" ref="G20:G29" si="3">+F20</f>
        <v>-3675</v>
      </c>
    </row>
    <row r="21" spans="2:7">
      <c r="B21" s="275"/>
      <c r="C21" s="275"/>
      <c r="D21" s="159" t="s">
        <v>174</v>
      </c>
      <c r="E21" s="144">
        <v>0</v>
      </c>
      <c r="F21" s="144">
        <f>+'Հավելված N 3'!D22</f>
        <v>-3675</v>
      </c>
      <c r="G21" s="144">
        <f t="shared" si="3"/>
        <v>-3675</v>
      </c>
    </row>
    <row r="22" spans="2:7">
      <c r="B22" s="275"/>
      <c r="C22" s="275"/>
      <c r="D22" s="159" t="s">
        <v>175</v>
      </c>
      <c r="E22" s="144">
        <v>0</v>
      </c>
      <c r="F22" s="144">
        <f>+'Հավելված N 3'!D23</f>
        <v>-3675</v>
      </c>
      <c r="G22" s="144">
        <f t="shared" si="3"/>
        <v>-3675</v>
      </c>
    </row>
    <row r="23" spans="2:7">
      <c r="B23" s="275"/>
      <c r="C23" s="275"/>
      <c r="D23" s="159" t="s">
        <v>176</v>
      </c>
      <c r="E23" s="144">
        <v>0</v>
      </c>
      <c r="F23" s="144">
        <f>+'Հավելված N 3'!D24</f>
        <v>-3675</v>
      </c>
      <c r="G23" s="144">
        <f t="shared" si="3"/>
        <v>-3675</v>
      </c>
    </row>
    <row r="24" spans="2:7">
      <c r="B24" s="275"/>
      <c r="C24" s="275"/>
      <c r="D24" s="159" t="s">
        <v>177</v>
      </c>
      <c r="E24" s="144">
        <v>0</v>
      </c>
      <c r="F24" s="144">
        <f>+'Հավելված N 3'!D25</f>
        <v>-3675</v>
      </c>
      <c r="G24" s="144">
        <f t="shared" si="3"/>
        <v>-3675</v>
      </c>
    </row>
    <row r="25" spans="2:7">
      <c r="B25" s="275"/>
      <c r="C25" s="275"/>
      <c r="D25" s="159" t="s">
        <v>178</v>
      </c>
      <c r="E25" s="144">
        <v>0</v>
      </c>
      <c r="F25" s="144">
        <f>+'Հավելված N 3'!D26</f>
        <v>-3675</v>
      </c>
      <c r="G25" s="144">
        <f t="shared" si="3"/>
        <v>-3675</v>
      </c>
    </row>
    <row r="26" spans="2:7">
      <c r="B26" s="275"/>
      <c r="C26" s="275"/>
      <c r="D26" s="159" t="s">
        <v>179</v>
      </c>
      <c r="E26" s="144">
        <v>0</v>
      </c>
      <c r="F26" s="144">
        <f>+'Հավելված N 3'!D27</f>
        <v>-3675</v>
      </c>
      <c r="G26" s="144">
        <f t="shared" si="3"/>
        <v>-3675</v>
      </c>
    </row>
    <row r="27" spans="2:7">
      <c r="B27" s="275"/>
      <c r="C27" s="275"/>
      <c r="D27" s="159" t="s">
        <v>180</v>
      </c>
      <c r="E27" s="144">
        <v>0</v>
      </c>
      <c r="F27" s="144">
        <f>+'Հավելված N 3'!D28</f>
        <v>-3675</v>
      </c>
      <c r="G27" s="144">
        <f t="shared" si="3"/>
        <v>-3675</v>
      </c>
    </row>
    <row r="28" spans="2:7">
      <c r="B28" s="275"/>
      <c r="C28" s="275"/>
      <c r="D28" s="159" t="s">
        <v>181</v>
      </c>
      <c r="E28" s="144">
        <v>0</v>
      </c>
      <c r="F28" s="144">
        <f>+'Հավելված N 3'!D29</f>
        <v>-3675</v>
      </c>
      <c r="G28" s="144">
        <f t="shared" si="3"/>
        <v>-3675</v>
      </c>
    </row>
    <row r="29" spans="2:7">
      <c r="B29" s="276"/>
      <c r="C29" s="276"/>
      <c r="D29" s="159" t="s">
        <v>182</v>
      </c>
      <c r="E29" s="144">
        <v>0</v>
      </c>
      <c r="F29" s="144">
        <f>+'Հավելված N 3'!D30</f>
        <v>-3675</v>
      </c>
      <c r="G29" s="144">
        <f t="shared" si="3"/>
        <v>-3675</v>
      </c>
    </row>
    <row r="30" spans="2:7">
      <c r="B30" s="150"/>
      <c r="C30" s="150"/>
      <c r="D30" s="135" t="s">
        <v>68</v>
      </c>
      <c r="E30" s="136">
        <v>116816</v>
      </c>
      <c r="F30" s="136">
        <v>-35500</v>
      </c>
      <c r="G30" s="136">
        <f>+'Հավելված N 3'!D31</f>
        <v>312540</v>
      </c>
    </row>
    <row r="31" spans="2:7" ht="67.650000000000006">
      <c r="B31" s="120">
        <v>1183</v>
      </c>
      <c r="C31" s="84">
        <v>32013</v>
      </c>
      <c r="D31" s="158" t="s">
        <v>168</v>
      </c>
      <c r="E31" s="115">
        <f t="shared" ref="E31" si="4">+E33</f>
        <v>25440</v>
      </c>
      <c r="F31" s="115">
        <f t="shared" ref="F31:G31" si="5">+F33</f>
        <v>432690</v>
      </c>
      <c r="G31" s="115">
        <f t="shared" si="5"/>
        <v>440290</v>
      </c>
    </row>
    <row r="32" spans="2:7">
      <c r="B32" s="133"/>
      <c r="C32" s="133"/>
      <c r="D32" s="122" t="s">
        <v>38</v>
      </c>
      <c r="E32" s="119"/>
      <c r="F32" s="134"/>
      <c r="G32" s="119"/>
    </row>
    <row r="33" spans="2:7">
      <c r="B33" s="150"/>
      <c r="C33" s="150"/>
      <c r="D33" s="135" t="s">
        <v>121</v>
      </c>
      <c r="E33" s="136">
        <f>+E35+E36</f>
        <v>25440</v>
      </c>
      <c r="F33" s="136">
        <f t="shared" ref="F33:G33" si="6">+F35+F36</f>
        <v>432690</v>
      </c>
      <c r="G33" s="136">
        <f t="shared" si="6"/>
        <v>440290</v>
      </c>
    </row>
    <row r="34" spans="2:7">
      <c r="B34" s="150"/>
      <c r="C34" s="150"/>
      <c r="D34" s="137" t="s">
        <v>94</v>
      </c>
      <c r="E34" s="142"/>
      <c r="F34" s="142"/>
      <c r="G34" s="142"/>
    </row>
    <row r="35" spans="2:7" ht="78" customHeight="1">
      <c r="B35" s="150"/>
      <c r="C35" s="150"/>
      <c r="D35" s="143" t="s">
        <v>219</v>
      </c>
      <c r="E35" s="201">
        <f>+'Հավելված N 3'!D34</f>
        <v>25440</v>
      </c>
      <c r="F35" s="201">
        <f>+E35</f>
        <v>25440</v>
      </c>
      <c r="G35" s="201">
        <f>+F35</f>
        <v>25440</v>
      </c>
    </row>
    <row r="36" spans="2:7">
      <c r="B36" s="150"/>
      <c r="C36" s="150"/>
      <c r="D36" s="143" t="s">
        <v>169</v>
      </c>
      <c r="E36" s="145">
        <f>SUM(E37:E72)</f>
        <v>0</v>
      </c>
      <c r="F36" s="145">
        <f t="shared" ref="F36:G36" si="7">SUM(F37:F72)</f>
        <v>407250</v>
      </c>
      <c r="G36" s="145">
        <f t="shared" si="7"/>
        <v>414850</v>
      </c>
    </row>
    <row r="37" spans="2:7">
      <c r="B37" s="274"/>
      <c r="C37" s="274"/>
      <c r="D37" s="159" t="s">
        <v>183</v>
      </c>
      <c r="E37" s="144">
        <v>0</v>
      </c>
      <c r="F37" s="144">
        <f>+'Հավելված N 3'!D36</f>
        <v>3675</v>
      </c>
      <c r="G37" s="144">
        <f>+'Հավելված N 3'!D36</f>
        <v>3675</v>
      </c>
    </row>
    <row r="38" spans="2:7">
      <c r="B38" s="275"/>
      <c r="C38" s="275"/>
      <c r="D38" s="159" t="s">
        <v>184</v>
      </c>
      <c r="E38" s="144">
        <v>0</v>
      </c>
      <c r="F38" s="144">
        <f>+'Հավելված N 3'!D37</f>
        <v>3675</v>
      </c>
      <c r="G38" s="144">
        <f>+'Հավելված N 3'!D37</f>
        <v>3675</v>
      </c>
    </row>
    <row r="39" spans="2:7">
      <c r="B39" s="275"/>
      <c r="C39" s="275"/>
      <c r="D39" s="159" t="s">
        <v>185</v>
      </c>
      <c r="E39" s="144">
        <v>0</v>
      </c>
      <c r="F39" s="144">
        <f>+'Հավելված N 3'!D38</f>
        <v>3675</v>
      </c>
      <c r="G39" s="144">
        <f>+'Հավելված N 3'!D38</f>
        <v>3675</v>
      </c>
    </row>
    <row r="40" spans="2:7">
      <c r="B40" s="275"/>
      <c r="C40" s="275"/>
      <c r="D40" s="159" t="s">
        <v>186</v>
      </c>
      <c r="E40" s="144">
        <v>0</v>
      </c>
      <c r="F40" s="144">
        <f>+'Հավելված N 3'!D39</f>
        <v>3675</v>
      </c>
      <c r="G40" s="144">
        <f>+'Հավելված N 3'!D39</f>
        <v>3675</v>
      </c>
    </row>
    <row r="41" spans="2:7">
      <c r="B41" s="275"/>
      <c r="C41" s="275"/>
      <c r="D41" s="159" t="s">
        <v>187</v>
      </c>
      <c r="E41" s="144">
        <v>0</v>
      </c>
      <c r="F41" s="144">
        <f>+'Հավելված N 3'!D40</f>
        <v>3675</v>
      </c>
      <c r="G41" s="144">
        <f>+'Հավելված N 3'!D40</f>
        <v>3675</v>
      </c>
    </row>
    <row r="42" spans="2:7">
      <c r="B42" s="275"/>
      <c r="C42" s="275"/>
      <c r="D42" s="159" t="s">
        <v>188</v>
      </c>
      <c r="E42" s="144">
        <v>0</v>
      </c>
      <c r="F42" s="144">
        <f>+'Հավելված N 3'!D41</f>
        <v>3675</v>
      </c>
      <c r="G42" s="144">
        <f>+'Հավելված N 3'!D41</f>
        <v>3675</v>
      </c>
    </row>
    <row r="43" spans="2:7">
      <c r="B43" s="275"/>
      <c r="C43" s="275"/>
      <c r="D43" s="159" t="s">
        <v>189</v>
      </c>
      <c r="E43" s="144">
        <v>0</v>
      </c>
      <c r="F43" s="144">
        <f>+'Հավելված N 3'!D42</f>
        <v>4800</v>
      </c>
      <c r="G43" s="144">
        <f>+'Հավելված N 3'!D42</f>
        <v>4800</v>
      </c>
    </row>
    <row r="44" spans="2:7">
      <c r="B44" s="275"/>
      <c r="C44" s="275"/>
      <c r="D44" s="159" t="s">
        <v>190</v>
      </c>
      <c r="E44" s="144">
        <v>0</v>
      </c>
      <c r="F44" s="144">
        <f>+'Հավելված N 3'!D43</f>
        <v>4800</v>
      </c>
      <c r="G44" s="144">
        <f>+'Հավելված N 3'!D43</f>
        <v>4800</v>
      </c>
    </row>
    <row r="45" spans="2:7">
      <c r="B45" s="275"/>
      <c r="C45" s="275"/>
      <c r="D45" s="159" t="s">
        <v>191</v>
      </c>
      <c r="E45" s="144">
        <v>0</v>
      </c>
      <c r="F45" s="144">
        <f>+'Հավելված N 3'!D44</f>
        <v>4800</v>
      </c>
      <c r="G45" s="144">
        <f>+'Հավելված N 3'!D44</f>
        <v>4800</v>
      </c>
    </row>
    <row r="46" spans="2:7">
      <c r="B46" s="275"/>
      <c r="C46" s="275"/>
      <c r="D46" s="159" t="s">
        <v>192</v>
      </c>
      <c r="E46" s="144">
        <v>0</v>
      </c>
      <c r="F46" s="144">
        <f>+'Հավելված N 3'!D45</f>
        <v>4800</v>
      </c>
      <c r="G46" s="144">
        <f>+'Հավելված N 3'!D45</f>
        <v>4800</v>
      </c>
    </row>
    <row r="47" spans="2:7">
      <c r="B47" s="275"/>
      <c r="C47" s="275"/>
      <c r="D47" s="159" t="s">
        <v>193</v>
      </c>
      <c r="E47" s="144"/>
      <c r="F47" s="144">
        <v>36000</v>
      </c>
      <c r="G47" s="144">
        <f>+'Հավելված N 3'!D46</f>
        <v>37000</v>
      </c>
    </row>
    <row r="48" spans="2:7">
      <c r="B48" s="275"/>
      <c r="C48" s="275"/>
      <c r="D48" s="159" t="s">
        <v>194</v>
      </c>
      <c r="E48" s="144">
        <v>0</v>
      </c>
      <c r="F48" s="144">
        <f>+'Հավելված N 3'!D47</f>
        <v>4800</v>
      </c>
      <c r="G48" s="144">
        <f>+'Հավելված N 3'!D47</f>
        <v>4800</v>
      </c>
    </row>
    <row r="49" spans="2:7">
      <c r="B49" s="275"/>
      <c r="C49" s="275"/>
      <c r="D49" s="159" t="s">
        <v>195</v>
      </c>
      <c r="E49" s="144">
        <v>0</v>
      </c>
      <c r="F49" s="144">
        <f>+'Հավելված N 3'!D48</f>
        <v>4800</v>
      </c>
      <c r="G49" s="144">
        <f>+'Հավելված N 3'!D48</f>
        <v>4800</v>
      </c>
    </row>
    <row r="50" spans="2:7">
      <c r="B50" s="275"/>
      <c r="C50" s="275"/>
      <c r="D50" s="159" t="s">
        <v>196</v>
      </c>
      <c r="E50" s="144"/>
      <c r="F50" s="144">
        <v>22000</v>
      </c>
      <c r="G50" s="144">
        <f>+'Հավելված N 3'!D49</f>
        <v>22700</v>
      </c>
    </row>
    <row r="51" spans="2:7">
      <c r="B51" s="275"/>
      <c r="C51" s="275"/>
      <c r="D51" s="159" t="s">
        <v>197</v>
      </c>
      <c r="E51" s="144">
        <v>0</v>
      </c>
      <c r="F51" s="144">
        <f>+'Հավելված N 3'!D50</f>
        <v>4800</v>
      </c>
      <c r="G51" s="144">
        <f>+'Հավելված N 3'!D50</f>
        <v>4800</v>
      </c>
    </row>
    <row r="52" spans="2:7">
      <c r="B52" s="275"/>
      <c r="C52" s="275"/>
      <c r="D52" s="159" t="s">
        <v>198</v>
      </c>
      <c r="E52" s="144">
        <v>0</v>
      </c>
      <c r="F52" s="144">
        <v>32000</v>
      </c>
      <c r="G52" s="144">
        <f>+'Հավելված N 3'!D51</f>
        <v>32900</v>
      </c>
    </row>
    <row r="53" spans="2:7">
      <c r="B53" s="275"/>
      <c r="C53" s="275"/>
      <c r="D53" s="159" t="s">
        <v>199</v>
      </c>
      <c r="E53" s="144">
        <v>0</v>
      </c>
      <c r="F53" s="144">
        <f>+'Հավելված N 3'!D52</f>
        <v>4800</v>
      </c>
      <c r="G53" s="144">
        <f>+'Հավելված N 3'!D52</f>
        <v>4800</v>
      </c>
    </row>
    <row r="54" spans="2:7">
      <c r="B54" s="275"/>
      <c r="C54" s="275"/>
      <c r="D54" s="159" t="s">
        <v>200</v>
      </c>
      <c r="E54" s="144">
        <v>0</v>
      </c>
      <c r="F54" s="144">
        <f>+'Հավելված N 3'!D53</f>
        <v>4800</v>
      </c>
      <c r="G54" s="144">
        <f>+'Հավելված N 3'!D53</f>
        <v>4800</v>
      </c>
    </row>
    <row r="55" spans="2:7">
      <c r="B55" s="275"/>
      <c r="C55" s="275"/>
      <c r="D55" s="159" t="s">
        <v>201</v>
      </c>
      <c r="E55" s="144">
        <v>0</v>
      </c>
      <c r="F55" s="144">
        <f>+'Հավելված N 3'!D54</f>
        <v>4800</v>
      </c>
      <c r="G55" s="144">
        <f>+'Հավելված N 3'!D54</f>
        <v>4800</v>
      </c>
    </row>
    <row r="56" spans="2:7">
      <c r="B56" s="275"/>
      <c r="C56" s="275"/>
      <c r="D56" s="159" t="s">
        <v>202</v>
      </c>
      <c r="E56" s="144">
        <v>0</v>
      </c>
      <c r="F56" s="144">
        <f>+'Հավելված N 3'!D55</f>
        <v>4800</v>
      </c>
      <c r="G56" s="144">
        <f>+'Հավելված N 3'!D55</f>
        <v>4800</v>
      </c>
    </row>
    <row r="57" spans="2:7">
      <c r="B57" s="275"/>
      <c r="C57" s="275"/>
      <c r="D57" s="159" t="s">
        <v>203</v>
      </c>
      <c r="E57" s="144">
        <v>0</v>
      </c>
      <c r="F57" s="144">
        <v>64000</v>
      </c>
      <c r="G57" s="144">
        <f>+'Հավելված N 3'!D56</f>
        <v>65800</v>
      </c>
    </row>
    <row r="58" spans="2:7">
      <c r="B58" s="275"/>
      <c r="C58" s="275"/>
      <c r="D58" s="159" t="s">
        <v>204</v>
      </c>
      <c r="E58" s="144">
        <v>0</v>
      </c>
      <c r="F58" s="144">
        <f>+'Հավելված N 3'!D57</f>
        <v>4800</v>
      </c>
      <c r="G58" s="144">
        <f>+'Հավելված N 3'!D57</f>
        <v>4800</v>
      </c>
    </row>
    <row r="59" spans="2:7">
      <c r="B59" s="275"/>
      <c r="C59" s="275"/>
      <c r="D59" s="159" t="s">
        <v>205</v>
      </c>
      <c r="E59" s="144">
        <v>0</v>
      </c>
      <c r="F59" s="144">
        <f>+'Հավելված N 3'!D58</f>
        <v>4800</v>
      </c>
      <c r="G59" s="144">
        <f>+'Հավելված N 3'!D58</f>
        <v>4800</v>
      </c>
    </row>
    <row r="60" spans="2:7">
      <c r="B60" s="275"/>
      <c r="C60" s="275"/>
      <c r="D60" s="159" t="s">
        <v>206</v>
      </c>
      <c r="E60" s="144">
        <v>0</v>
      </c>
      <c r="F60" s="144">
        <f>+'Հավելված N 3'!D59</f>
        <v>4800</v>
      </c>
      <c r="G60" s="144">
        <f>+'Հավելված N 3'!D59</f>
        <v>4800</v>
      </c>
    </row>
    <row r="61" spans="2:7">
      <c r="B61" s="275"/>
      <c r="C61" s="275"/>
      <c r="D61" s="159" t="s">
        <v>207</v>
      </c>
      <c r="E61" s="144">
        <v>0</v>
      </c>
      <c r="F61" s="144">
        <v>56000</v>
      </c>
      <c r="G61" s="144">
        <f>+'Հավելված N 3'!D60</f>
        <v>57500</v>
      </c>
    </row>
    <row r="62" spans="2:7">
      <c r="B62" s="275"/>
      <c r="C62" s="275"/>
      <c r="D62" s="159" t="s">
        <v>208</v>
      </c>
      <c r="E62" s="144">
        <v>0</v>
      </c>
      <c r="F62" s="144">
        <f>+'Հավելված N 3'!D61</f>
        <v>4800</v>
      </c>
      <c r="G62" s="144">
        <f>+'Հավելված N 3'!D61</f>
        <v>4800</v>
      </c>
    </row>
    <row r="63" spans="2:7">
      <c r="B63" s="275"/>
      <c r="C63" s="275"/>
      <c r="D63" s="159" t="s">
        <v>209</v>
      </c>
      <c r="E63" s="144">
        <v>0</v>
      </c>
      <c r="F63" s="144">
        <f>+'Հավելված N 3'!D62</f>
        <v>4800</v>
      </c>
      <c r="G63" s="144">
        <f>+'Հավելված N 3'!D62</f>
        <v>4800</v>
      </c>
    </row>
    <row r="64" spans="2:7">
      <c r="B64" s="275"/>
      <c r="C64" s="275"/>
      <c r="D64" s="159" t="s">
        <v>210</v>
      </c>
      <c r="E64" s="144">
        <v>0</v>
      </c>
      <c r="F64" s="144">
        <f>+'Հավելված N 3'!D63</f>
        <v>4800</v>
      </c>
      <c r="G64" s="144">
        <f>+'Հավելված N 3'!D63</f>
        <v>4800</v>
      </c>
    </row>
    <row r="65" spans="2:7">
      <c r="B65" s="275"/>
      <c r="C65" s="275"/>
      <c r="D65" s="159" t="s">
        <v>211</v>
      </c>
      <c r="E65" s="144">
        <v>0</v>
      </c>
      <c r="F65" s="144">
        <f>+'Հավելված N 3'!D64</f>
        <v>4800</v>
      </c>
      <c r="G65" s="144">
        <f>+'Հավելված N 3'!D64</f>
        <v>4800</v>
      </c>
    </row>
    <row r="66" spans="2:7">
      <c r="B66" s="275"/>
      <c r="C66" s="275"/>
      <c r="D66" s="159" t="s">
        <v>212</v>
      </c>
      <c r="E66" s="144">
        <v>0</v>
      </c>
      <c r="F66" s="144">
        <f>+'Հավելված N 3'!D65</f>
        <v>4800</v>
      </c>
      <c r="G66" s="144">
        <f>+'Հավելված N 3'!D65</f>
        <v>4800</v>
      </c>
    </row>
    <row r="67" spans="2:7">
      <c r="B67" s="275"/>
      <c r="C67" s="275"/>
      <c r="D67" s="159" t="s">
        <v>213</v>
      </c>
      <c r="E67" s="144">
        <v>0</v>
      </c>
      <c r="F67" s="144">
        <f>+'Հավելված N 3'!D66</f>
        <v>4800</v>
      </c>
      <c r="G67" s="144">
        <f>+'Հավելված N 3'!D66</f>
        <v>4800</v>
      </c>
    </row>
    <row r="68" spans="2:7">
      <c r="B68" s="275"/>
      <c r="C68" s="275"/>
      <c r="D68" s="159" t="s">
        <v>214</v>
      </c>
      <c r="E68" s="144">
        <v>0</v>
      </c>
      <c r="F68" s="144">
        <f>+'Հավելված N 3'!D67</f>
        <v>4800</v>
      </c>
      <c r="G68" s="144">
        <f>+'Հավելված N 3'!D67</f>
        <v>4800</v>
      </c>
    </row>
    <row r="69" spans="2:7">
      <c r="B69" s="275"/>
      <c r="C69" s="275"/>
      <c r="D69" s="159" t="s">
        <v>215</v>
      </c>
      <c r="E69" s="144">
        <v>0</v>
      </c>
      <c r="F69" s="144">
        <f>+'Հավելված N 3'!D68</f>
        <v>4800</v>
      </c>
      <c r="G69" s="144">
        <f>+'Հավելված N 3'!D68</f>
        <v>4800</v>
      </c>
    </row>
    <row r="70" spans="2:7">
      <c r="B70" s="275"/>
      <c r="C70" s="275"/>
      <c r="D70" s="159" t="s">
        <v>216</v>
      </c>
      <c r="E70" s="144">
        <v>0</v>
      </c>
      <c r="F70" s="144">
        <f>+'Հավելված N 3'!D69</f>
        <v>4800</v>
      </c>
      <c r="G70" s="144">
        <f>+'Հավելված N 3'!D69</f>
        <v>4800</v>
      </c>
    </row>
    <row r="71" spans="2:7">
      <c r="B71" s="275"/>
      <c r="C71" s="275"/>
      <c r="D71" s="159" t="s">
        <v>217</v>
      </c>
      <c r="E71" s="144">
        <v>0</v>
      </c>
      <c r="F71" s="144">
        <f>+'Հավելված N 3'!D70</f>
        <v>4800</v>
      </c>
      <c r="G71" s="144">
        <f>+'Հավելված N 3'!D70</f>
        <v>4800</v>
      </c>
    </row>
    <row r="72" spans="2:7">
      <c r="B72" s="276"/>
      <c r="C72" s="276"/>
      <c r="D72" s="159" t="s">
        <v>218</v>
      </c>
      <c r="E72" s="144">
        <v>0</v>
      </c>
      <c r="F72" s="144">
        <v>60000</v>
      </c>
      <c r="G72" s="144">
        <f>+'Հավելված N 3'!D71</f>
        <v>61700</v>
      </c>
    </row>
  </sheetData>
  <mergeCells count="11">
    <mergeCell ref="B37:B72"/>
    <mergeCell ref="C37:C72"/>
    <mergeCell ref="E2:G2"/>
    <mergeCell ref="E1:G1"/>
    <mergeCell ref="E8:G8"/>
    <mergeCell ref="C17:C29"/>
    <mergeCell ref="B17:B29"/>
    <mergeCell ref="B5:G5"/>
    <mergeCell ref="B8:C8"/>
    <mergeCell ref="D8:D9"/>
    <mergeCell ref="E3:G3"/>
  </mergeCells>
  <pageMargins left="0.7" right="0.7" top="0.75" bottom="0.75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69"/>
  <sheetViews>
    <sheetView topLeftCell="A31" zoomScale="85" zoomScaleNormal="85" zoomScaleSheetLayoutView="100" workbookViewId="0">
      <selection activeCell="F36" sqref="F36"/>
    </sheetView>
  </sheetViews>
  <sheetFormatPr defaultColWidth="9.09765625" defaultRowHeight="18"/>
  <cols>
    <col min="1" max="1" width="5.296875" style="1" customWidth="1"/>
    <col min="2" max="2" width="24.59765625" style="1" customWidth="1"/>
    <col min="3" max="3" width="67.8984375" style="1" customWidth="1"/>
    <col min="4" max="6" width="19" style="1" customWidth="1"/>
    <col min="7" max="7" width="10" style="1" customWidth="1"/>
    <col min="8" max="8" width="49.8984375" style="1" customWidth="1"/>
    <col min="9" max="16384" width="9.09765625" style="1"/>
  </cols>
  <sheetData>
    <row r="1" spans="1:6" ht="37.5" customHeight="1">
      <c r="C1" s="257" t="s">
        <v>226</v>
      </c>
      <c r="D1" s="257"/>
      <c r="E1" s="257"/>
      <c r="F1" s="257"/>
    </row>
    <row r="2" spans="1:6" ht="17.350000000000001" customHeight="1">
      <c r="C2" s="258" t="s">
        <v>96</v>
      </c>
      <c r="D2" s="258"/>
      <c r="E2" s="258"/>
      <c r="F2" s="258"/>
    </row>
    <row r="3" spans="1:6" ht="17.350000000000001" customHeight="1">
      <c r="C3" s="258" t="s">
        <v>42</v>
      </c>
      <c r="D3" s="258"/>
      <c r="E3" s="258"/>
      <c r="F3" s="258"/>
    </row>
    <row r="6" spans="1:6" ht="59.35" customHeight="1">
      <c r="A6" s="73"/>
      <c r="B6" s="300" t="s">
        <v>129</v>
      </c>
      <c r="C6" s="300"/>
      <c r="D6" s="300"/>
      <c r="E6" s="300"/>
      <c r="F6" s="300"/>
    </row>
    <row r="7" spans="1:6" ht="23.35" customHeight="1"/>
    <row r="8" spans="1:6" ht="21.85" customHeight="1">
      <c r="A8" s="299" t="s">
        <v>52</v>
      </c>
      <c r="B8" s="299"/>
      <c r="C8" s="299"/>
      <c r="D8" s="299"/>
      <c r="E8" s="299"/>
      <c r="F8" s="299"/>
    </row>
    <row r="9" spans="1:6" ht="38.75" customHeight="1">
      <c r="C9" s="285" t="s">
        <v>46</v>
      </c>
      <c r="D9" s="285"/>
      <c r="E9" s="285"/>
      <c r="F9" s="11"/>
    </row>
    <row r="10" spans="1:6">
      <c r="B10" s="295" t="s">
        <v>10</v>
      </c>
      <c r="C10" s="296"/>
      <c r="D10" s="297"/>
      <c r="E10" s="296"/>
      <c r="F10" s="298"/>
    </row>
    <row r="11" spans="1:6" s="29" customFormat="1">
      <c r="B11" s="74"/>
      <c r="C11" s="74"/>
      <c r="D11" s="75"/>
      <c r="E11" s="75"/>
      <c r="F11" s="75"/>
    </row>
    <row r="12" spans="1:6" s="29" customFormat="1">
      <c r="B12" s="74"/>
      <c r="C12" s="74"/>
    </row>
    <row r="13" spans="1:6" s="3" customFormat="1">
      <c r="B13" s="64" t="s">
        <v>69</v>
      </c>
      <c r="C13" s="64" t="s">
        <v>1</v>
      </c>
      <c r="D13" s="56"/>
      <c r="E13" s="56"/>
      <c r="F13" s="56"/>
    </row>
    <row r="14" spans="1:6" s="3" customFormat="1">
      <c r="B14" s="65">
        <v>1183</v>
      </c>
      <c r="C14" s="31" t="s">
        <v>220</v>
      </c>
      <c r="D14" s="64"/>
      <c r="E14" s="64"/>
      <c r="F14" s="64"/>
    </row>
    <row r="15" spans="1:6" s="3" customFormat="1"/>
    <row r="16" spans="1:6" s="3" customFormat="1">
      <c r="B16" s="283" t="s">
        <v>2</v>
      </c>
      <c r="C16" s="284"/>
      <c r="D16" s="76"/>
      <c r="E16" s="76"/>
      <c r="F16" s="76"/>
    </row>
    <row r="17" spans="2:7" s="3" customFormat="1" ht="37.1" customHeight="1">
      <c r="B17" s="12" t="s">
        <v>3</v>
      </c>
      <c r="C17" s="46">
        <v>1183</v>
      </c>
      <c r="D17" s="230" t="s">
        <v>50</v>
      </c>
      <c r="E17" s="231"/>
      <c r="F17" s="232"/>
    </row>
    <row r="18" spans="2:7" s="3" customFormat="1" ht="36">
      <c r="B18" s="12" t="s">
        <v>4</v>
      </c>
      <c r="C18" s="46">
        <v>32003</v>
      </c>
      <c r="D18" s="13" t="s">
        <v>97</v>
      </c>
      <c r="E18" s="13" t="s">
        <v>13</v>
      </c>
      <c r="F18" s="13" t="s">
        <v>14</v>
      </c>
    </row>
    <row r="19" spans="2:7" s="3" customFormat="1" ht="36">
      <c r="B19" s="12" t="s">
        <v>5</v>
      </c>
      <c r="C19" s="70" t="s">
        <v>227</v>
      </c>
      <c r="D19" s="292"/>
      <c r="E19" s="292"/>
      <c r="F19" s="292"/>
    </row>
    <row r="20" spans="2:7" s="3" customFormat="1" ht="36">
      <c r="B20" s="12" t="s">
        <v>9</v>
      </c>
      <c r="C20" s="70" t="s">
        <v>228</v>
      </c>
      <c r="D20" s="293"/>
      <c r="E20" s="293"/>
      <c r="F20" s="293"/>
    </row>
    <row r="21" spans="2:7" s="3" customFormat="1" ht="36">
      <c r="B21" s="14" t="s">
        <v>6</v>
      </c>
      <c r="C21" s="70" t="s">
        <v>130</v>
      </c>
      <c r="D21" s="293"/>
      <c r="E21" s="293"/>
      <c r="F21" s="293"/>
    </row>
    <row r="22" spans="2:7" s="3" customFormat="1" ht="54">
      <c r="B22" s="77" t="s">
        <v>74</v>
      </c>
      <c r="C22" s="70" t="s">
        <v>229</v>
      </c>
      <c r="D22" s="293"/>
      <c r="E22" s="293"/>
      <c r="F22" s="293"/>
    </row>
    <row r="23" spans="2:7" s="3" customFormat="1">
      <c r="B23" s="288" t="s">
        <v>0</v>
      </c>
      <c r="C23" s="289"/>
      <c r="D23" s="294"/>
      <c r="E23" s="294"/>
      <c r="F23" s="294"/>
    </row>
    <row r="24" spans="2:7" s="3" customFormat="1">
      <c r="B24" s="290" t="s">
        <v>231</v>
      </c>
      <c r="C24" s="291"/>
      <c r="D24" s="78">
        <v>-2</v>
      </c>
      <c r="E24" s="78">
        <v>-2</v>
      </c>
      <c r="F24" s="78">
        <v>-2</v>
      </c>
    </row>
    <row r="25" spans="2:7" s="3" customFormat="1">
      <c r="B25" s="290" t="s">
        <v>230</v>
      </c>
      <c r="C25" s="291"/>
      <c r="D25" s="204">
        <v>0</v>
      </c>
      <c r="E25" s="204">
        <v>-11</v>
      </c>
      <c r="F25" s="204">
        <v>-11</v>
      </c>
    </row>
    <row r="26" spans="2:7" s="79" customFormat="1">
      <c r="B26" s="15" t="s">
        <v>7</v>
      </c>
      <c r="C26" s="15"/>
      <c r="D26" s="80">
        <f>+'Հավելված N 1'!D22</f>
        <v>-25440</v>
      </c>
      <c r="E26" s="80">
        <f>+'Հավելված N 1'!E22</f>
        <v>-432690</v>
      </c>
      <c r="F26" s="80">
        <f>+'Հավելված N 1'!F22</f>
        <v>-440290</v>
      </c>
      <c r="G26" s="81"/>
    </row>
    <row r="27" spans="2:7" ht="8.1999999999999993" customHeight="1"/>
    <row r="28" spans="2:7" s="3" customFormat="1">
      <c r="B28" s="283" t="s">
        <v>2</v>
      </c>
      <c r="C28" s="284"/>
      <c r="D28" s="76"/>
      <c r="E28" s="76"/>
      <c r="F28" s="76"/>
    </row>
    <row r="29" spans="2:7" s="3" customFormat="1" ht="37.1" customHeight="1">
      <c r="B29" s="12" t="s">
        <v>3</v>
      </c>
      <c r="C29" s="46">
        <v>1183</v>
      </c>
      <c r="D29" s="230" t="s">
        <v>45</v>
      </c>
      <c r="E29" s="231"/>
      <c r="F29" s="232"/>
    </row>
    <row r="30" spans="2:7" s="3" customFormat="1" ht="36">
      <c r="B30" s="12" t="s">
        <v>4</v>
      </c>
      <c r="C30" s="46">
        <v>32013</v>
      </c>
      <c r="D30" s="13" t="s">
        <v>97</v>
      </c>
      <c r="E30" s="13" t="s">
        <v>13</v>
      </c>
      <c r="F30" s="13" t="s">
        <v>14</v>
      </c>
    </row>
    <row r="31" spans="2:7" s="3" customFormat="1" ht="54">
      <c r="B31" s="12" t="s">
        <v>5</v>
      </c>
      <c r="C31" s="70" t="s">
        <v>168</v>
      </c>
      <c r="D31" s="292"/>
      <c r="E31" s="292"/>
      <c r="F31" s="292"/>
    </row>
    <row r="32" spans="2:7" s="3" customFormat="1" ht="90">
      <c r="B32" s="12" t="s">
        <v>9</v>
      </c>
      <c r="C32" s="70" t="s">
        <v>225</v>
      </c>
      <c r="D32" s="293"/>
      <c r="E32" s="293"/>
      <c r="F32" s="293"/>
    </row>
    <row r="33" spans="1:7" s="3" customFormat="1" ht="36">
      <c r="B33" s="14" t="s">
        <v>6</v>
      </c>
      <c r="C33" s="70" t="s">
        <v>130</v>
      </c>
      <c r="D33" s="293"/>
      <c r="E33" s="293"/>
      <c r="F33" s="293"/>
    </row>
    <row r="34" spans="1:7" s="3" customFormat="1" ht="54">
      <c r="B34" s="77" t="s">
        <v>74</v>
      </c>
      <c r="C34" s="70" t="s">
        <v>232</v>
      </c>
      <c r="D34" s="293"/>
      <c r="E34" s="293"/>
      <c r="F34" s="293"/>
    </row>
    <row r="35" spans="1:7" s="3" customFormat="1">
      <c r="B35" s="288" t="s">
        <v>0</v>
      </c>
      <c r="C35" s="289"/>
      <c r="D35" s="294"/>
      <c r="E35" s="294"/>
      <c r="F35" s="294"/>
    </row>
    <row r="36" spans="1:7" s="3" customFormat="1">
      <c r="B36" s="290" t="s">
        <v>230</v>
      </c>
      <c r="C36" s="291"/>
      <c r="D36" s="78">
        <v>37</v>
      </c>
      <c r="E36" s="78">
        <v>37</v>
      </c>
      <c r="F36" s="78">
        <v>37</v>
      </c>
    </row>
    <row r="37" spans="1:7" s="79" customFormat="1">
      <c r="B37" s="15" t="s">
        <v>7</v>
      </c>
      <c r="C37" s="15"/>
      <c r="D37" s="80">
        <f>+'Հավելված N 1'!D28</f>
        <v>25440</v>
      </c>
      <c r="E37" s="80">
        <f>+'Հավելված N 1'!E28</f>
        <v>432690</v>
      </c>
      <c r="F37" s="80">
        <f>+'Հավելված N 1'!F28</f>
        <v>440290</v>
      </c>
      <c r="G37" s="81"/>
    </row>
    <row r="43" spans="1:7">
      <c r="A43" s="286" t="s">
        <v>67</v>
      </c>
      <c r="B43" s="286"/>
      <c r="C43" s="286"/>
      <c r="D43" s="286"/>
      <c r="E43" s="286"/>
      <c r="F43" s="286"/>
    </row>
    <row r="44" spans="1:7" ht="38.75" customHeight="1">
      <c r="C44" s="285" t="s">
        <v>68</v>
      </c>
      <c r="D44" s="285"/>
      <c r="E44" s="285"/>
      <c r="F44" s="11"/>
    </row>
    <row r="45" spans="1:7">
      <c r="B45" s="60" t="s">
        <v>10</v>
      </c>
      <c r="C45" s="61"/>
      <c r="D45" s="62"/>
      <c r="E45" s="61"/>
      <c r="F45" s="62"/>
    </row>
    <row r="46" spans="1:7" s="29" customFormat="1">
      <c r="B46" s="74"/>
      <c r="C46" s="74"/>
      <c r="D46" s="75"/>
      <c r="E46" s="75"/>
      <c r="F46" s="75"/>
    </row>
    <row r="47" spans="1:7" s="29" customFormat="1">
      <c r="B47" s="74"/>
      <c r="C47" s="74"/>
    </row>
    <row r="48" spans="1:7">
      <c r="B48" s="64" t="s">
        <v>69</v>
      </c>
      <c r="C48" s="64" t="s">
        <v>1</v>
      </c>
      <c r="D48" s="63"/>
      <c r="E48" s="63"/>
      <c r="F48" s="63"/>
    </row>
    <row r="49" spans="2:6">
      <c r="B49" s="65">
        <v>1139</v>
      </c>
      <c r="C49" s="66" t="s">
        <v>61</v>
      </c>
      <c r="D49" s="67"/>
      <c r="E49" s="67"/>
      <c r="F49" s="67"/>
    </row>
    <row r="50" spans="2:6" s="3" customFormat="1">
      <c r="B50" s="1"/>
      <c r="C50" s="1"/>
      <c r="D50" s="1"/>
      <c r="E50" s="1"/>
      <c r="F50" s="1"/>
    </row>
    <row r="51" spans="2:6">
      <c r="B51" s="287" t="s">
        <v>2</v>
      </c>
      <c r="C51" s="243"/>
      <c r="D51" s="63"/>
      <c r="E51" s="63"/>
      <c r="F51" s="63"/>
    </row>
    <row r="52" spans="2:6" s="3" customFormat="1" ht="37.1" customHeight="1">
      <c r="B52" s="31" t="s">
        <v>3</v>
      </c>
      <c r="C52" s="46">
        <v>1139</v>
      </c>
      <c r="D52" s="230" t="s">
        <v>45</v>
      </c>
      <c r="E52" s="231"/>
      <c r="F52" s="232"/>
    </row>
    <row r="53" spans="2:6" ht="36">
      <c r="B53" s="68" t="s">
        <v>4</v>
      </c>
      <c r="C53" s="69">
        <v>11001</v>
      </c>
      <c r="D53" s="13" t="s">
        <v>97</v>
      </c>
      <c r="E53" s="13" t="s">
        <v>13</v>
      </c>
      <c r="F53" s="13" t="s">
        <v>14</v>
      </c>
    </row>
    <row r="54" spans="2:6" ht="36">
      <c r="B54" s="68" t="s">
        <v>5</v>
      </c>
      <c r="C54" s="70" t="s">
        <v>61</v>
      </c>
      <c r="D54" s="292"/>
      <c r="E54" s="292"/>
      <c r="F54" s="292"/>
    </row>
    <row r="55" spans="2:6" ht="72">
      <c r="B55" s="68" t="s">
        <v>9</v>
      </c>
      <c r="C55" s="70" t="s">
        <v>70</v>
      </c>
      <c r="D55" s="293"/>
      <c r="E55" s="293"/>
      <c r="F55" s="293"/>
    </row>
    <row r="56" spans="2:6" ht="18" customHeight="1">
      <c r="B56" s="68" t="s">
        <v>6</v>
      </c>
      <c r="C56" s="70" t="s">
        <v>71</v>
      </c>
      <c r="D56" s="293"/>
      <c r="E56" s="293"/>
      <c r="F56" s="293"/>
    </row>
    <row r="57" spans="2:6" ht="54">
      <c r="B57" s="34" t="s">
        <v>72</v>
      </c>
      <c r="C57" s="70" t="s">
        <v>68</v>
      </c>
      <c r="D57" s="293"/>
      <c r="E57" s="293"/>
      <c r="F57" s="293"/>
    </row>
    <row r="58" spans="2:6">
      <c r="B58" s="71"/>
      <c r="C58" s="72" t="s">
        <v>0</v>
      </c>
      <c r="D58" s="294"/>
      <c r="E58" s="294"/>
      <c r="F58" s="294"/>
    </row>
    <row r="59" spans="2:6">
      <c r="B59" s="301" t="s">
        <v>7</v>
      </c>
      <c r="C59" s="301"/>
      <c r="D59" s="44">
        <f>+'Հավելված N 1'!D42</f>
        <v>25440</v>
      </c>
      <c r="E59" s="44">
        <f>+'Հավելված N 1'!E42</f>
        <v>432690</v>
      </c>
      <c r="F59" s="44">
        <f>+'Հավելված N 1'!F42</f>
        <v>440290</v>
      </c>
    </row>
    <row r="60" spans="2:6" ht="8.1999999999999993" customHeight="1"/>
    <row r="61" spans="2:6">
      <c r="B61" s="287" t="s">
        <v>2</v>
      </c>
      <c r="C61" s="243"/>
      <c r="D61" s="63"/>
      <c r="E61" s="63"/>
      <c r="F61" s="63"/>
    </row>
    <row r="62" spans="2:6" s="3" customFormat="1" ht="37.1" customHeight="1">
      <c r="B62" s="31" t="s">
        <v>3</v>
      </c>
      <c r="C62" s="46">
        <v>1139</v>
      </c>
      <c r="D62" s="230" t="s">
        <v>50</v>
      </c>
      <c r="E62" s="231"/>
      <c r="F62" s="232"/>
    </row>
    <row r="63" spans="2:6" ht="36">
      <c r="B63" s="68" t="s">
        <v>4</v>
      </c>
      <c r="C63" s="69">
        <v>11001</v>
      </c>
      <c r="D63" s="13" t="s">
        <v>97</v>
      </c>
      <c r="E63" s="13" t="s">
        <v>13</v>
      </c>
      <c r="F63" s="13" t="s">
        <v>14</v>
      </c>
    </row>
    <row r="64" spans="2:6" ht="36">
      <c r="B64" s="68" t="s">
        <v>5</v>
      </c>
      <c r="C64" s="70" t="s">
        <v>61</v>
      </c>
      <c r="D64" s="292"/>
      <c r="E64" s="292"/>
      <c r="F64" s="292"/>
    </row>
    <row r="65" spans="2:6" ht="72">
      <c r="B65" s="68" t="s">
        <v>9</v>
      </c>
      <c r="C65" s="70" t="s">
        <v>70</v>
      </c>
      <c r="D65" s="293"/>
      <c r="E65" s="293"/>
      <c r="F65" s="293"/>
    </row>
    <row r="66" spans="2:6" ht="18" customHeight="1">
      <c r="B66" s="68" t="s">
        <v>6</v>
      </c>
      <c r="C66" s="70" t="s">
        <v>71</v>
      </c>
      <c r="D66" s="293"/>
      <c r="E66" s="293"/>
      <c r="F66" s="293"/>
    </row>
    <row r="67" spans="2:6" ht="54">
      <c r="B67" s="34" t="s">
        <v>72</v>
      </c>
      <c r="C67" s="70" t="s">
        <v>68</v>
      </c>
      <c r="D67" s="293"/>
      <c r="E67" s="293"/>
      <c r="F67" s="293"/>
    </row>
    <row r="68" spans="2:6">
      <c r="B68" s="71"/>
      <c r="C68" s="72" t="s">
        <v>0</v>
      </c>
      <c r="D68" s="294"/>
      <c r="E68" s="294"/>
      <c r="F68" s="294"/>
    </row>
    <row r="69" spans="2:6">
      <c r="B69" s="301" t="s">
        <v>7</v>
      </c>
      <c r="C69" s="301"/>
      <c r="D69" s="44">
        <f>+'Հավելված N 1'!D48</f>
        <v>-25440</v>
      </c>
      <c r="E69" s="44">
        <f>+'Հավելված N 1'!E48</f>
        <v>-432690</v>
      </c>
      <c r="F69" s="44">
        <f>+'Հավելված N 1'!F48</f>
        <v>-440290</v>
      </c>
    </row>
  </sheetData>
  <mergeCells count="36">
    <mergeCell ref="F31:F35"/>
    <mergeCell ref="B35:C35"/>
    <mergeCell ref="B69:C69"/>
    <mergeCell ref="B61:C61"/>
    <mergeCell ref="D64:D68"/>
    <mergeCell ref="E64:E68"/>
    <mergeCell ref="F64:F68"/>
    <mergeCell ref="D62:F62"/>
    <mergeCell ref="E54:E58"/>
    <mergeCell ref="F54:F58"/>
    <mergeCell ref="B59:C59"/>
    <mergeCell ref="D54:D58"/>
    <mergeCell ref="D52:F52"/>
    <mergeCell ref="C1:F1"/>
    <mergeCell ref="C2:F2"/>
    <mergeCell ref="C3:F3"/>
    <mergeCell ref="B10:F10"/>
    <mergeCell ref="A8:F8"/>
    <mergeCell ref="B6:F6"/>
    <mergeCell ref="C9:E9"/>
    <mergeCell ref="D17:F17"/>
    <mergeCell ref="B16:C16"/>
    <mergeCell ref="C44:E44"/>
    <mergeCell ref="A43:F43"/>
    <mergeCell ref="B51:C51"/>
    <mergeCell ref="B23:C23"/>
    <mergeCell ref="B24:C24"/>
    <mergeCell ref="D19:D23"/>
    <mergeCell ref="E19:E23"/>
    <mergeCell ref="F19:F23"/>
    <mergeCell ref="B36:C36"/>
    <mergeCell ref="B25:C25"/>
    <mergeCell ref="B28:C28"/>
    <mergeCell ref="D29:F29"/>
    <mergeCell ref="D31:D35"/>
    <mergeCell ref="E31:E35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82"/>
  <sheetViews>
    <sheetView topLeftCell="A31" zoomScale="85" zoomScaleNormal="85" zoomScaleSheetLayoutView="100" workbookViewId="0">
      <selection activeCell="F36" sqref="F36"/>
    </sheetView>
  </sheetViews>
  <sheetFormatPr defaultColWidth="9.09765625" defaultRowHeight="18"/>
  <cols>
    <col min="1" max="1" width="5.296875" style="1" customWidth="1"/>
    <col min="2" max="2" width="24.59765625" style="1" customWidth="1"/>
    <col min="3" max="3" width="67.8984375" style="1" customWidth="1"/>
    <col min="4" max="6" width="19" style="1" customWidth="1"/>
    <col min="7" max="7" width="10" style="1" customWidth="1"/>
    <col min="8" max="8" width="49.8984375" style="1" customWidth="1"/>
    <col min="9" max="16384" width="9.09765625" style="1"/>
  </cols>
  <sheetData>
    <row r="1" spans="1:6" ht="37.5" customHeight="1">
      <c r="C1" s="257" t="s">
        <v>82</v>
      </c>
      <c r="D1" s="257"/>
      <c r="E1" s="257"/>
      <c r="F1" s="257"/>
    </row>
    <row r="2" spans="1:6" ht="17.350000000000001" customHeight="1">
      <c r="C2" s="258" t="s">
        <v>96</v>
      </c>
      <c r="D2" s="258"/>
      <c r="E2" s="258"/>
      <c r="F2" s="258"/>
    </row>
    <row r="3" spans="1:6" ht="17.350000000000001" customHeight="1">
      <c r="C3" s="258" t="s">
        <v>42</v>
      </c>
      <c r="D3" s="258"/>
      <c r="E3" s="258"/>
      <c r="F3" s="258"/>
    </row>
    <row r="6" spans="1:6" ht="59.35" customHeight="1">
      <c r="A6" s="73"/>
      <c r="B6" s="300" t="s">
        <v>233</v>
      </c>
      <c r="C6" s="300"/>
      <c r="D6" s="300"/>
      <c r="E6" s="300"/>
      <c r="F6" s="300"/>
    </row>
    <row r="7" spans="1:6" ht="23.35" customHeight="1"/>
    <row r="8" spans="1:6" ht="21.85" customHeight="1">
      <c r="A8" s="299" t="s">
        <v>131</v>
      </c>
      <c r="B8" s="299"/>
      <c r="C8" s="299"/>
      <c r="D8" s="299"/>
      <c r="E8" s="299"/>
      <c r="F8" s="299"/>
    </row>
    <row r="9" spans="1:6" ht="38.75" customHeight="1">
      <c r="C9" s="285" t="s">
        <v>121</v>
      </c>
      <c r="D9" s="285"/>
      <c r="E9" s="285"/>
      <c r="F9" s="11"/>
    </row>
    <row r="10" spans="1:6">
      <c r="B10" s="295" t="s">
        <v>51</v>
      </c>
      <c r="C10" s="296"/>
      <c r="D10" s="297"/>
      <c r="E10" s="296"/>
      <c r="F10" s="298"/>
    </row>
    <row r="11" spans="1:6" s="29" customFormat="1">
      <c r="B11" s="74"/>
      <c r="C11" s="74"/>
      <c r="D11" s="75"/>
      <c r="E11" s="75"/>
      <c r="F11" s="75"/>
    </row>
    <row r="12" spans="1:6" s="29" customFormat="1">
      <c r="B12" s="74"/>
      <c r="C12" s="74"/>
    </row>
    <row r="13" spans="1:6" s="3" customFormat="1">
      <c r="B13" s="64" t="s">
        <v>69</v>
      </c>
      <c r="C13" s="64" t="s">
        <v>1</v>
      </c>
      <c r="D13" s="56"/>
      <c r="E13" s="56"/>
      <c r="F13" s="56"/>
    </row>
    <row r="14" spans="1:6" s="3" customFormat="1">
      <c r="B14" s="65">
        <v>1183</v>
      </c>
      <c r="C14" s="31" t="s">
        <v>220</v>
      </c>
      <c r="D14" s="64"/>
      <c r="E14" s="64"/>
      <c r="F14" s="64"/>
    </row>
    <row r="15" spans="1:6" s="3" customFormat="1"/>
    <row r="16" spans="1:6" s="3" customFormat="1">
      <c r="B16" s="283" t="s">
        <v>2</v>
      </c>
      <c r="C16" s="284"/>
      <c r="D16" s="76"/>
      <c r="E16" s="76"/>
      <c r="F16" s="76"/>
    </row>
    <row r="17" spans="2:7" s="3" customFormat="1" ht="37.1" customHeight="1">
      <c r="B17" s="12" t="s">
        <v>3</v>
      </c>
      <c r="C17" s="46">
        <v>1183</v>
      </c>
      <c r="D17" s="230" t="s">
        <v>50</v>
      </c>
      <c r="E17" s="231"/>
      <c r="F17" s="232"/>
    </row>
    <row r="18" spans="2:7" s="3" customFormat="1" ht="36">
      <c r="B18" s="12" t="s">
        <v>4</v>
      </c>
      <c r="C18" s="46">
        <v>32003</v>
      </c>
      <c r="D18" s="13" t="s">
        <v>97</v>
      </c>
      <c r="E18" s="13" t="s">
        <v>13</v>
      </c>
      <c r="F18" s="13" t="s">
        <v>14</v>
      </c>
    </row>
    <row r="19" spans="2:7" s="3" customFormat="1" ht="36">
      <c r="B19" s="12" t="s">
        <v>5</v>
      </c>
      <c r="C19" s="70" t="s">
        <v>227</v>
      </c>
      <c r="D19" s="292"/>
      <c r="E19" s="292"/>
      <c r="F19" s="292"/>
    </row>
    <row r="20" spans="2:7" s="3" customFormat="1" ht="36">
      <c r="B20" s="12" t="s">
        <v>9</v>
      </c>
      <c r="C20" s="70" t="s">
        <v>228</v>
      </c>
      <c r="D20" s="293"/>
      <c r="E20" s="293"/>
      <c r="F20" s="293"/>
    </row>
    <row r="21" spans="2:7" s="3" customFormat="1" ht="36">
      <c r="B21" s="14" t="s">
        <v>6</v>
      </c>
      <c r="C21" s="70" t="s">
        <v>130</v>
      </c>
      <c r="D21" s="293"/>
      <c r="E21" s="293"/>
      <c r="F21" s="293"/>
    </row>
    <row r="22" spans="2:7" s="3" customFormat="1" ht="54">
      <c r="B22" s="77" t="s">
        <v>74</v>
      </c>
      <c r="C22" s="70" t="s">
        <v>229</v>
      </c>
      <c r="D22" s="293"/>
      <c r="E22" s="293"/>
      <c r="F22" s="293"/>
    </row>
    <row r="23" spans="2:7" s="3" customFormat="1">
      <c r="B23" s="288" t="s">
        <v>0</v>
      </c>
      <c r="C23" s="289"/>
      <c r="D23" s="294"/>
      <c r="E23" s="294"/>
      <c r="F23" s="294"/>
    </row>
    <row r="24" spans="2:7" s="3" customFormat="1">
      <c r="B24" s="290" t="s">
        <v>231</v>
      </c>
      <c r="C24" s="291"/>
      <c r="D24" s="78">
        <v>-2</v>
      </c>
      <c r="E24" s="78">
        <v>-2</v>
      </c>
      <c r="F24" s="78">
        <v>-2</v>
      </c>
    </row>
    <row r="25" spans="2:7" s="3" customFormat="1">
      <c r="B25" s="290" t="s">
        <v>230</v>
      </c>
      <c r="C25" s="291"/>
      <c r="D25" s="204">
        <v>0</v>
      </c>
      <c r="E25" s="204">
        <v>-11</v>
      </c>
      <c r="F25" s="204">
        <v>-11</v>
      </c>
    </row>
    <row r="26" spans="2:7" s="79" customFormat="1">
      <c r="B26" s="15" t="s">
        <v>7</v>
      </c>
      <c r="C26" s="15"/>
      <c r="D26" s="80">
        <f>+'Հավելված N 2'!G26</f>
        <v>-142256</v>
      </c>
      <c r="E26" s="80">
        <f>+'Հավելված N 2'!H26</f>
        <v>-397190</v>
      </c>
      <c r="F26" s="80">
        <f>+'Հավելված N 2'!I26</f>
        <v>-752830</v>
      </c>
      <c r="G26" s="81"/>
    </row>
    <row r="27" spans="2:7" ht="8.1999999999999993" customHeight="1"/>
    <row r="28" spans="2:7" s="3" customFormat="1">
      <c r="B28" s="283" t="s">
        <v>2</v>
      </c>
      <c r="C28" s="284"/>
      <c r="D28" s="76"/>
      <c r="E28" s="76"/>
      <c r="F28" s="76"/>
    </row>
    <row r="29" spans="2:7" s="3" customFormat="1" ht="37.1" customHeight="1">
      <c r="B29" s="12" t="s">
        <v>3</v>
      </c>
      <c r="C29" s="46">
        <v>1183</v>
      </c>
      <c r="D29" s="230" t="s">
        <v>45</v>
      </c>
      <c r="E29" s="231"/>
      <c r="F29" s="232"/>
    </row>
    <row r="30" spans="2:7" s="3" customFormat="1" ht="36">
      <c r="B30" s="12" t="s">
        <v>4</v>
      </c>
      <c r="C30" s="46">
        <v>32013</v>
      </c>
      <c r="D30" s="13" t="s">
        <v>97</v>
      </c>
      <c r="E30" s="13" t="s">
        <v>13</v>
      </c>
      <c r="F30" s="13" t="s">
        <v>14</v>
      </c>
    </row>
    <row r="31" spans="2:7" s="3" customFormat="1" ht="54">
      <c r="B31" s="12" t="s">
        <v>5</v>
      </c>
      <c r="C31" s="70" t="s">
        <v>168</v>
      </c>
      <c r="D31" s="292"/>
      <c r="E31" s="292"/>
      <c r="F31" s="292"/>
    </row>
    <row r="32" spans="2:7" s="3" customFormat="1" ht="90">
      <c r="B32" s="12" t="s">
        <v>9</v>
      </c>
      <c r="C32" s="70" t="s">
        <v>225</v>
      </c>
      <c r="D32" s="293"/>
      <c r="E32" s="293"/>
      <c r="F32" s="293"/>
    </row>
    <row r="33" spans="1:7" s="3" customFormat="1" ht="36">
      <c r="B33" s="14" t="s">
        <v>6</v>
      </c>
      <c r="C33" s="70" t="s">
        <v>130</v>
      </c>
      <c r="D33" s="293"/>
      <c r="E33" s="293"/>
      <c r="F33" s="293"/>
    </row>
    <row r="34" spans="1:7" s="3" customFormat="1" ht="54">
      <c r="B34" s="77" t="s">
        <v>74</v>
      </c>
      <c r="C34" s="70" t="s">
        <v>232</v>
      </c>
      <c r="D34" s="293"/>
      <c r="E34" s="293"/>
      <c r="F34" s="293"/>
    </row>
    <row r="35" spans="1:7" s="3" customFormat="1">
      <c r="B35" s="288" t="s">
        <v>0</v>
      </c>
      <c r="C35" s="289"/>
      <c r="D35" s="294"/>
      <c r="E35" s="294"/>
      <c r="F35" s="294"/>
    </row>
    <row r="36" spans="1:7" s="3" customFormat="1">
      <c r="B36" s="290" t="s">
        <v>230</v>
      </c>
      <c r="C36" s="291"/>
      <c r="D36" s="78">
        <v>37</v>
      </c>
      <c r="E36" s="78">
        <v>37</v>
      </c>
      <c r="F36" s="78">
        <v>37</v>
      </c>
    </row>
    <row r="37" spans="1:7" s="79" customFormat="1">
      <c r="B37" s="15" t="s">
        <v>7</v>
      </c>
      <c r="C37" s="15"/>
      <c r="D37" s="80">
        <f>+'Հավելված N 2'!G44</f>
        <v>25440</v>
      </c>
      <c r="E37" s="80">
        <f>+'Հավելված N 2'!H44</f>
        <v>432690</v>
      </c>
      <c r="F37" s="80">
        <f>+'Հավելված N 2'!I44</f>
        <v>440290</v>
      </c>
      <c r="G37" s="81"/>
    </row>
    <row r="43" spans="1:7">
      <c r="A43" s="286" t="s">
        <v>67</v>
      </c>
      <c r="B43" s="286"/>
      <c r="C43" s="286"/>
      <c r="D43" s="286"/>
      <c r="E43" s="286"/>
      <c r="F43" s="286"/>
    </row>
    <row r="44" spans="1:7" ht="38.75" customHeight="1">
      <c r="C44" s="285" t="s">
        <v>68</v>
      </c>
      <c r="D44" s="285"/>
      <c r="E44" s="285"/>
      <c r="F44" s="11"/>
    </row>
    <row r="45" spans="1:7">
      <c r="B45" s="60" t="s">
        <v>10</v>
      </c>
      <c r="C45" s="61"/>
      <c r="D45" s="62"/>
      <c r="E45" s="61"/>
      <c r="F45" s="62"/>
    </row>
    <row r="46" spans="1:7" s="29" customFormat="1">
      <c r="B46" s="74"/>
      <c r="C46" s="74"/>
      <c r="D46" s="75"/>
      <c r="E46" s="75"/>
      <c r="F46" s="75"/>
    </row>
    <row r="47" spans="1:7" s="29" customFormat="1">
      <c r="B47" s="74"/>
      <c r="C47" s="74"/>
    </row>
    <row r="48" spans="1:7">
      <c r="B48" s="64" t="s">
        <v>69</v>
      </c>
      <c r="C48" s="64" t="s">
        <v>1</v>
      </c>
      <c r="D48" s="63"/>
      <c r="E48" s="63"/>
      <c r="F48" s="63"/>
    </row>
    <row r="49" spans="2:6">
      <c r="B49" s="65">
        <v>1139</v>
      </c>
      <c r="C49" s="66" t="s">
        <v>61</v>
      </c>
      <c r="D49" s="67"/>
      <c r="E49" s="67"/>
      <c r="F49" s="67"/>
    </row>
    <row r="50" spans="2:6" s="3" customFormat="1">
      <c r="B50" s="1"/>
      <c r="C50" s="1"/>
      <c r="D50" s="1"/>
      <c r="E50" s="1"/>
      <c r="F50" s="1"/>
    </row>
    <row r="51" spans="2:6">
      <c r="B51" s="287" t="s">
        <v>2</v>
      </c>
      <c r="C51" s="243"/>
      <c r="D51" s="63"/>
      <c r="E51" s="63"/>
      <c r="F51" s="63"/>
    </row>
    <row r="52" spans="2:6" s="3" customFormat="1" ht="37.1" customHeight="1">
      <c r="B52" s="31" t="s">
        <v>3</v>
      </c>
      <c r="C52" s="46">
        <v>1139</v>
      </c>
      <c r="D52" s="230" t="s">
        <v>45</v>
      </c>
      <c r="E52" s="231"/>
      <c r="F52" s="232"/>
    </row>
    <row r="53" spans="2:6" ht="36">
      <c r="B53" s="68" t="s">
        <v>4</v>
      </c>
      <c r="C53" s="69">
        <v>11001</v>
      </c>
      <c r="D53" s="13" t="s">
        <v>97</v>
      </c>
      <c r="E53" s="13" t="s">
        <v>13</v>
      </c>
      <c r="F53" s="13" t="s">
        <v>14</v>
      </c>
    </row>
    <row r="54" spans="2:6" ht="36">
      <c r="B54" s="68" t="s">
        <v>5</v>
      </c>
      <c r="C54" s="70" t="s">
        <v>61</v>
      </c>
      <c r="D54" s="292"/>
      <c r="E54" s="292"/>
      <c r="F54" s="292"/>
    </row>
    <row r="55" spans="2:6" ht="72">
      <c r="B55" s="68" t="s">
        <v>9</v>
      </c>
      <c r="C55" s="70" t="s">
        <v>70</v>
      </c>
      <c r="D55" s="293"/>
      <c r="E55" s="293"/>
      <c r="F55" s="293"/>
    </row>
    <row r="56" spans="2:6" ht="18" customHeight="1">
      <c r="B56" s="68" t="s">
        <v>6</v>
      </c>
      <c r="C56" s="70" t="s">
        <v>71</v>
      </c>
      <c r="D56" s="293"/>
      <c r="E56" s="293"/>
      <c r="F56" s="293"/>
    </row>
    <row r="57" spans="2:6" ht="54">
      <c r="B57" s="34" t="s">
        <v>72</v>
      </c>
      <c r="C57" s="70" t="s">
        <v>68</v>
      </c>
      <c r="D57" s="293"/>
      <c r="E57" s="293"/>
      <c r="F57" s="293"/>
    </row>
    <row r="58" spans="2:6">
      <c r="B58" s="71"/>
      <c r="C58" s="72" t="s">
        <v>0</v>
      </c>
      <c r="D58" s="294"/>
      <c r="E58" s="294"/>
      <c r="F58" s="294"/>
    </row>
    <row r="59" spans="2:6">
      <c r="B59" s="301" t="s">
        <v>7</v>
      </c>
      <c r="C59" s="301"/>
      <c r="D59" s="44">
        <f>+'Հավելված N 2'!G65</f>
        <v>25440</v>
      </c>
      <c r="E59" s="44">
        <f>+'Հավելված N 2'!H65</f>
        <v>432690</v>
      </c>
      <c r="F59" s="44">
        <f>+'Հավելված N 2'!I65</f>
        <v>440290</v>
      </c>
    </row>
    <row r="60" spans="2:6" ht="8.1999999999999993" customHeight="1"/>
    <row r="61" spans="2:6">
      <c r="B61" s="287" t="s">
        <v>2</v>
      </c>
      <c r="C61" s="243"/>
      <c r="D61" s="63"/>
      <c r="E61" s="63"/>
      <c r="F61" s="63"/>
    </row>
    <row r="62" spans="2:6" s="3" customFormat="1" ht="37.1" customHeight="1">
      <c r="B62" s="31" t="s">
        <v>3</v>
      </c>
      <c r="C62" s="46">
        <v>1139</v>
      </c>
      <c r="D62" s="230" t="s">
        <v>50</v>
      </c>
      <c r="E62" s="231"/>
      <c r="F62" s="232"/>
    </row>
    <row r="63" spans="2:6" ht="36">
      <c r="B63" s="68" t="s">
        <v>4</v>
      </c>
      <c r="C63" s="69">
        <v>11001</v>
      </c>
      <c r="D63" s="13" t="s">
        <v>97</v>
      </c>
      <c r="E63" s="13" t="s">
        <v>13</v>
      </c>
      <c r="F63" s="13" t="s">
        <v>14</v>
      </c>
    </row>
    <row r="64" spans="2:6" ht="36">
      <c r="B64" s="68" t="s">
        <v>5</v>
      </c>
      <c r="C64" s="70" t="s">
        <v>61</v>
      </c>
      <c r="D64" s="292"/>
      <c r="E64" s="292"/>
      <c r="F64" s="292"/>
    </row>
    <row r="65" spans="2:6" ht="72">
      <c r="B65" s="68" t="s">
        <v>9</v>
      </c>
      <c r="C65" s="70" t="s">
        <v>70</v>
      </c>
      <c r="D65" s="293"/>
      <c r="E65" s="293"/>
      <c r="F65" s="293"/>
    </row>
    <row r="66" spans="2:6" ht="18" customHeight="1">
      <c r="B66" s="68" t="s">
        <v>6</v>
      </c>
      <c r="C66" s="70" t="s">
        <v>71</v>
      </c>
      <c r="D66" s="293"/>
      <c r="E66" s="293"/>
      <c r="F66" s="293"/>
    </row>
    <row r="67" spans="2:6" ht="54">
      <c r="B67" s="34" t="s">
        <v>72</v>
      </c>
      <c r="C67" s="70" t="s">
        <v>68</v>
      </c>
      <c r="D67" s="293"/>
      <c r="E67" s="293"/>
      <c r="F67" s="293"/>
    </row>
    <row r="68" spans="2:6">
      <c r="B68" s="71"/>
      <c r="C68" s="72" t="s">
        <v>0</v>
      </c>
      <c r="D68" s="294"/>
      <c r="E68" s="294"/>
      <c r="F68" s="294"/>
    </row>
    <row r="69" spans="2:6">
      <c r="B69" s="301" t="s">
        <v>7</v>
      </c>
      <c r="C69" s="301"/>
      <c r="D69" s="44">
        <f>+'Հավելված N 2'!G74</f>
        <v>-25440</v>
      </c>
      <c r="E69" s="44">
        <f>+'Հավելված N 2'!H74</f>
        <v>-432690</v>
      </c>
      <c r="F69" s="44">
        <f>+'Հավելված N 2'!I74</f>
        <v>-440290</v>
      </c>
    </row>
    <row r="71" spans="2:6" s="3" customFormat="1">
      <c r="B71" s="64" t="s">
        <v>69</v>
      </c>
      <c r="C71" s="64" t="s">
        <v>1</v>
      </c>
      <c r="D71" s="56"/>
      <c r="E71" s="56"/>
      <c r="F71" s="56"/>
    </row>
    <row r="72" spans="2:6" s="3" customFormat="1">
      <c r="B72" s="65">
        <v>1183</v>
      </c>
      <c r="C72" s="31" t="s">
        <v>220</v>
      </c>
      <c r="D72" s="64"/>
      <c r="E72" s="64"/>
      <c r="F72" s="64"/>
    </row>
    <row r="73" spans="2:6" s="3" customFormat="1"/>
    <row r="74" spans="2:6" s="3" customFormat="1">
      <c r="B74" s="283" t="s">
        <v>2</v>
      </c>
      <c r="C74" s="284"/>
      <c r="D74" s="76"/>
      <c r="E74" s="76"/>
      <c r="F74" s="76"/>
    </row>
    <row r="75" spans="2:6" s="3" customFormat="1" ht="37.1" customHeight="1">
      <c r="B75" s="12" t="s">
        <v>3</v>
      </c>
      <c r="C75" s="46">
        <v>1183</v>
      </c>
      <c r="D75" s="230" t="s">
        <v>45</v>
      </c>
      <c r="E75" s="231"/>
      <c r="F75" s="232"/>
    </row>
    <row r="76" spans="2:6" s="3" customFormat="1" ht="36">
      <c r="B76" s="12" t="s">
        <v>4</v>
      </c>
      <c r="C76" s="46">
        <v>32003</v>
      </c>
      <c r="D76" s="13" t="s">
        <v>97</v>
      </c>
      <c r="E76" s="13" t="s">
        <v>13</v>
      </c>
      <c r="F76" s="13" t="s">
        <v>14</v>
      </c>
    </row>
    <row r="77" spans="2:6" s="3" customFormat="1" ht="36">
      <c r="B77" s="12" t="s">
        <v>5</v>
      </c>
      <c r="C77" s="70" t="s">
        <v>227</v>
      </c>
      <c r="D77" s="292"/>
      <c r="E77" s="292"/>
      <c r="F77" s="292"/>
    </row>
    <row r="78" spans="2:6" s="3" customFormat="1" ht="36">
      <c r="B78" s="12" t="s">
        <v>9</v>
      </c>
      <c r="C78" s="70" t="s">
        <v>228</v>
      </c>
      <c r="D78" s="293"/>
      <c r="E78" s="293"/>
      <c r="F78" s="293"/>
    </row>
    <row r="79" spans="2:6" s="3" customFormat="1" ht="36">
      <c r="B79" s="14" t="s">
        <v>6</v>
      </c>
      <c r="C79" s="70" t="s">
        <v>130</v>
      </c>
      <c r="D79" s="293"/>
      <c r="E79" s="293"/>
      <c r="F79" s="293"/>
    </row>
    <row r="80" spans="2:6" s="3" customFormat="1" ht="54">
      <c r="B80" s="77" t="s">
        <v>74</v>
      </c>
      <c r="C80" s="70" t="s">
        <v>229</v>
      </c>
      <c r="D80" s="293"/>
      <c r="E80" s="293"/>
      <c r="F80" s="293"/>
    </row>
    <row r="81" spans="2:7" s="3" customFormat="1">
      <c r="B81" s="288" t="s">
        <v>0</v>
      </c>
      <c r="C81" s="289"/>
      <c r="D81" s="294"/>
      <c r="E81" s="294"/>
      <c r="F81" s="294"/>
    </row>
    <row r="82" spans="2:7" s="79" customFormat="1">
      <c r="B82" s="15" t="s">
        <v>7</v>
      </c>
      <c r="C82" s="15"/>
      <c r="D82" s="80">
        <f>+'Հավելված N 2'!G35</f>
        <v>116816</v>
      </c>
      <c r="E82" s="80">
        <f>+'Հավելված N 2'!H35</f>
        <v>-35500</v>
      </c>
      <c r="F82" s="80">
        <f>+'Հավելված N 2'!I35</f>
        <v>312540</v>
      </c>
      <c r="G82" s="81"/>
    </row>
  </sheetData>
  <mergeCells count="42">
    <mergeCell ref="B69:C69"/>
    <mergeCell ref="B74:C74"/>
    <mergeCell ref="D75:F75"/>
    <mergeCell ref="D77:D81"/>
    <mergeCell ref="E77:E81"/>
    <mergeCell ref="F77:F81"/>
    <mergeCell ref="B81:C81"/>
    <mergeCell ref="B59:C59"/>
    <mergeCell ref="B61:C61"/>
    <mergeCell ref="D62:F62"/>
    <mergeCell ref="D64:D68"/>
    <mergeCell ref="E64:E68"/>
    <mergeCell ref="F64:F68"/>
    <mergeCell ref="D54:D58"/>
    <mergeCell ref="E54:E58"/>
    <mergeCell ref="F54:F58"/>
    <mergeCell ref="B24:C24"/>
    <mergeCell ref="B25:C25"/>
    <mergeCell ref="B28:C28"/>
    <mergeCell ref="D29:F29"/>
    <mergeCell ref="D31:D35"/>
    <mergeCell ref="E31:E35"/>
    <mergeCell ref="F31:F35"/>
    <mergeCell ref="B35:C35"/>
    <mergeCell ref="B36:C36"/>
    <mergeCell ref="A43:F43"/>
    <mergeCell ref="C44:E44"/>
    <mergeCell ref="B51:C51"/>
    <mergeCell ref="D52:F52"/>
    <mergeCell ref="B10:F10"/>
    <mergeCell ref="B16:C16"/>
    <mergeCell ref="D17:F17"/>
    <mergeCell ref="D19:D23"/>
    <mergeCell ref="E19:E23"/>
    <mergeCell ref="F19:F23"/>
    <mergeCell ref="B23:C23"/>
    <mergeCell ref="C9:E9"/>
    <mergeCell ref="C1:F1"/>
    <mergeCell ref="C2:F2"/>
    <mergeCell ref="C3:F3"/>
    <mergeCell ref="B6:F6"/>
    <mergeCell ref="A8:F8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J121"/>
  <sheetViews>
    <sheetView tabSelected="1" topLeftCell="A14" zoomScale="85" zoomScaleNormal="85" workbookViewId="0">
      <selection activeCell="E84" sqref="E84"/>
    </sheetView>
  </sheetViews>
  <sheetFormatPr defaultColWidth="9.09765625" defaultRowHeight="18"/>
  <cols>
    <col min="1" max="4" width="18.296875" style="88" customWidth="1"/>
    <col min="5" max="6" width="14.3984375" style="221" customWidth="1"/>
    <col min="7" max="7" width="17.796875" style="222" customWidth="1"/>
    <col min="8" max="8" width="14.3984375" style="222" customWidth="1"/>
    <col min="9" max="9" width="30.296875" style="221" customWidth="1"/>
    <col min="10" max="10" width="18" style="88" customWidth="1"/>
    <col min="11" max="11" width="37.09765625" style="88" customWidth="1"/>
    <col min="12" max="12" width="20.296875" style="88" customWidth="1"/>
    <col min="13" max="13" width="14" style="88" bestFit="1" customWidth="1"/>
    <col min="14" max="16384" width="9.09765625" style="88"/>
  </cols>
  <sheetData>
    <row r="1" spans="1:10" ht="33.299999999999997" customHeight="1">
      <c r="A1" s="213"/>
      <c r="B1" s="213"/>
      <c r="C1" s="213"/>
      <c r="D1" s="213"/>
      <c r="E1" s="214"/>
      <c r="F1" s="214"/>
      <c r="G1" s="215"/>
      <c r="H1" s="305" t="s">
        <v>234</v>
      </c>
      <c r="I1" s="305"/>
    </row>
    <row r="2" spans="1:10">
      <c r="A2" s="213"/>
      <c r="B2" s="213"/>
      <c r="C2" s="213"/>
      <c r="D2" s="213"/>
      <c r="E2" s="214"/>
      <c r="F2" s="214"/>
      <c r="G2" s="215"/>
      <c r="H2" s="306" t="s">
        <v>98</v>
      </c>
      <c r="I2" s="306"/>
    </row>
    <row r="3" spans="1:10">
      <c r="A3" s="213"/>
      <c r="B3" s="213"/>
      <c r="C3" s="213"/>
      <c r="D3" s="213"/>
      <c r="E3" s="214"/>
      <c r="F3" s="214"/>
      <c r="G3" s="215"/>
      <c r="H3" s="306" t="s">
        <v>8</v>
      </c>
      <c r="I3" s="306"/>
    </row>
    <row r="4" spans="1:10">
      <c r="A4" s="213"/>
      <c r="B4" s="213"/>
      <c r="C4" s="213"/>
      <c r="D4" s="213"/>
      <c r="E4" s="214"/>
      <c r="F4" s="214"/>
      <c r="G4" s="215"/>
      <c r="H4" s="215"/>
      <c r="I4" s="216"/>
    </row>
    <row r="5" spans="1:10">
      <c r="A5" s="213"/>
      <c r="B5" s="213"/>
      <c r="C5" s="213"/>
      <c r="D5" s="213"/>
      <c r="E5" s="214"/>
      <c r="F5" s="214"/>
      <c r="G5" s="215"/>
      <c r="H5" s="215"/>
      <c r="I5" s="216"/>
    </row>
    <row r="6" spans="1:10" ht="21.85" customHeight="1">
      <c r="A6" s="307" t="s">
        <v>165</v>
      </c>
      <c r="B6" s="307"/>
      <c r="C6" s="307"/>
      <c r="D6" s="307"/>
      <c r="E6" s="307"/>
      <c r="F6" s="307"/>
      <c r="G6" s="307"/>
      <c r="H6" s="307"/>
      <c r="I6" s="307"/>
    </row>
    <row r="7" spans="1:10" ht="21" customHeight="1">
      <c r="A7" s="307"/>
      <c r="B7" s="307"/>
      <c r="C7" s="307"/>
      <c r="D7" s="307"/>
      <c r="E7" s="307"/>
      <c r="F7" s="307"/>
      <c r="G7" s="307"/>
      <c r="H7" s="307"/>
      <c r="I7" s="307"/>
    </row>
    <row r="8" spans="1:10" ht="21" customHeight="1">
      <c r="A8" s="217"/>
      <c r="B8" s="217"/>
      <c r="C8" s="217"/>
      <c r="D8" s="217"/>
      <c r="E8" s="217"/>
      <c r="F8" s="217"/>
      <c r="G8" s="217"/>
      <c r="H8" s="217"/>
      <c r="I8" s="217"/>
    </row>
    <row r="9" spans="1:10" ht="21" customHeight="1">
      <c r="A9" s="217"/>
      <c r="B9" s="217"/>
      <c r="C9" s="217"/>
      <c r="D9" s="217"/>
      <c r="E9" s="217"/>
      <c r="F9" s="217"/>
      <c r="G9" s="217"/>
      <c r="H9" s="217"/>
      <c r="I9" s="217"/>
    </row>
    <row r="10" spans="1:10" ht="76.400000000000006" customHeight="1">
      <c r="A10" s="308" t="s">
        <v>75</v>
      </c>
      <c r="B10" s="308" t="s">
        <v>76</v>
      </c>
      <c r="C10" s="308"/>
      <c r="D10" s="308"/>
      <c r="E10" s="308" t="s">
        <v>77</v>
      </c>
      <c r="F10" s="308" t="s">
        <v>78</v>
      </c>
      <c r="G10" s="308" t="s">
        <v>79</v>
      </c>
      <c r="H10" s="309" t="s">
        <v>166</v>
      </c>
      <c r="I10" s="309"/>
    </row>
    <row r="11" spans="1:10" ht="21" customHeight="1">
      <c r="A11" s="308"/>
      <c r="B11" s="308"/>
      <c r="C11" s="308"/>
      <c r="D11" s="308"/>
      <c r="E11" s="308"/>
      <c r="F11" s="308"/>
      <c r="G11" s="308"/>
      <c r="H11" s="218" t="s">
        <v>80</v>
      </c>
      <c r="I11" s="219" t="s">
        <v>81</v>
      </c>
    </row>
    <row r="12" spans="1:10">
      <c r="A12" s="220">
        <v>1</v>
      </c>
      <c r="B12" s="302">
        <v>2</v>
      </c>
      <c r="C12" s="303"/>
      <c r="D12" s="304"/>
      <c r="E12" s="218">
        <v>3</v>
      </c>
      <c r="F12" s="218">
        <v>4</v>
      </c>
      <c r="G12" s="218">
        <v>5</v>
      </c>
      <c r="H12" s="218">
        <v>6</v>
      </c>
      <c r="I12" s="218">
        <v>7</v>
      </c>
      <c r="J12" s="209"/>
    </row>
    <row r="13" spans="1:10" ht="44.75" customHeight="1">
      <c r="A13" s="311" t="s">
        <v>121</v>
      </c>
      <c r="B13" s="311"/>
      <c r="C13" s="311"/>
      <c r="D13" s="311"/>
      <c r="E13" s="311"/>
      <c r="F13" s="311"/>
      <c r="G13" s="311"/>
      <c r="H13" s="311"/>
      <c r="I13" s="153">
        <f>+I14</f>
        <v>-752830</v>
      </c>
    </row>
    <row r="14" spans="1:10" s="221" customFormat="1">
      <c r="A14" s="151" t="s">
        <v>106</v>
      </c>
      <c r="B14" s="151" t="s">
        <v>107</v>
      </c>
      <c r="C14" s="151" t="s">
        <v>99</v>
      </c>
      <c r="D14" s="318" t="s">
        <v>108</v>
      </c>
      <c r="E14" s="319"/>
      <c r="F14" s="319"/>
      <c r="G14" s="319"/>
      <c r="H14" s="320"/>
      <c r="I14" s="152">
        <f>+I15</f>
        <v>-752830</v>
      </c>
    </row>
    <row r="15" spans="1:10" ht="54.85" customHeight="1">
      <c r="A15" s="190" t="s">
        <v>133</v>
      </c>
      <c r="B15" s="312" t="s">
        <v>152</v>
      </c>
      <c r="C15" s="313"/>
      <c r="D15" s="313"/>
      <c r="E15" s="313"/>
      <c r="F15" s="313"/>
      <c r="G15" s="313"/>
      <c r="H15" s="314"/>
      <c r="I15" s="191">
        <f>+I16+I19</f>
        <v>-752830</v>
      </c>
    </row>
    <row r="16" spans="1:10" ht="16.5" customHeight="1">
      <c r="A16" s="85"/>
      <c r="B16" s="315" t="s">
        <v>109</v>
      </c>
      <c r="C16" s="316"/>
      <c r="D16" s="317"/>
      <c r="E16" s="86"/>
      <c r="F16" s="86"/>
      <c r="G16" s="87"/>
      <c r="H16" s="87"/>
      <c r="I16" s="161">
        <f>SUM(I17:I18)</f>
        <v>-680000</v>
      </c>
      <c r="J16" s="93"/>
    </row>
    <row r="17" spans="1:10" s="91" customFormat="1">
      <c r="A17" s="189" t="s">
        <v>149</v>
      </c>
      <c r="B17" s="310" t="s">
        <v>151</v>
      </c>
      <c r="C17" s="310"/>
      <c r="D17" s="310"/>
      <c r="E17" s="89" t="s">
        <v>113</v>
      </c>
      <c r="F17" s="89" t="s">
        <v>110</v>
      </c>
      <c r="G17" s="44">
        <v>340000000</v>
      </c>
      <c r="H17" s="90">
        <v>-1</v>
      </c>
      <c r="I17" s="160">
        <f>+H17*G17/1000</f>
        <v>-340000</v>
      </c>
      <c r="J17" s="92"/>
    </row>
    <row r="18" spans="1:10" s="91" customFormat="1">
      <c r="A18" s="189" t="s">
        <v>150</v>
      </c>
      <c r="B18" s="310" t="s">
        <v>151</v>
      </c>
      <c r="C18" s="310"/>
      <c r="D18" s="310"/>
      <c r="E18" s="89" t="s">
        <v>113</v>
      </c>
      <c r="F18" s="89" t="s">
        <v>110</v>
      </c>
      <c r="G18" s="44">
        <v>340000000</v>
      </c>
      <c r="H18" s="90">
        <v>-1</v>
      </c>
      <c r="I18" s="160">
        <f>+H18*G18/1000</f>
        <v>-340000</v>
      </c>
      <c r="J18" s="92"/>
    </row>
    <row r="19" spans="1:10" ht="16.5" customHeight="1">
      <c r="A19" s="85"/>
      <c r="B19" s="315" t="s">
        <v>111</v>
      </c>
      <c r="C19" s="316"/>
      <c r="D19" s="317"/>
      <c r="E19" s="86"/>
      <c r="F19" s="86"/>
      <c r="G19" s="87"/>
      <c r="H19" s="87"/>
      <c r="I19" s="161">
        <f>SUM(I20:I45)</f>
        <v>-72830</v>
      </c>
      <c r="J19" s="93"/>
    </row>
    <row r="20" spans="1:10" s="91" customFormat="1" ht="18" customHeight="1">
      <c r="A20" s="189" t="s">
        <v>135</v>
      </c>
      <c r="B20" s="310" t="s">
        <v>112</v>
      </c>
      <c r="C20" s="310"/>
      <c r="D20" s="310"/>
      <c r="E20" s="89" t="s">
        <v>114</v>
      </c>
      <c r="F20" s="89" t="s">
        <v>110</v>
      </c>
      <c r="G20" s="44">
        <v>13600000</v>
      </c>
      <c r="H20" s="90">
        <v>-1</v>
      </c>
      <c r="I20" s="160">
        <f>+H20*G20/1000</f>
        <v>-13600</v>
      </c>
      <c r="J20" s="92"/>
    </row>
    <row r="21" spans="1:10" s="91" customFormat="1" ht="18" customHeight="1">
      <c r="A21" s="189" t="s">
        <v>115</v>
      </c>
      <c r="B21" s="310" t="s">
        <v>112</v>
      </c>
      <c r="C21" s="310"/>
      <c r="D21" s="310"/>
      <c r="E21" s="89" t="s">
        <v>114</v>
      </c>
      <c r="F21" s="89" t="s">
        <v>110</v>
      </c>
      <c r="G21" s="44">
        <v>13600000</v>
      </c>
      <c r="H21" s="90">
        <v>-1</v>
      </c>
      <c r="I21" s="160">
        <f>+H21*G21/1000</f>
        <v>-13600</v>
      </c>
      <c r="J21" s="92"/>
    </row>
    <row r="22" spans="1:10" s="91" customFormat="1" ht="18" customHeight="1">
      <c r="A22" s="189" t="s">
        <v>136</v>
      </c>
      <c r="B22" s="310" t="s">
        <v>112</v>
      </c>
      <c r="C22" s="310"/>
      <c r="D22" s="310"/>
      <c r="E22" s="89" t="s">
        <v>117</v>
      </c>
      <c r="F22" s="89" t="s">
        <v>110</v>
      </c>
      <c r="G22" s="44">
        <v>2040000</v>
      </c>
      <c r="H22" s="90">
        <v>-1</v>
      </c>
      <c r="I22" s="160">
        <f>+H22*G22/1000</f>
        <v>-2040</v>
      </c>
      <c r="J22" s="92"/>
    </row>
    <row r="23" spans="1:10" s="91" customFormat="1" ht="18" customHeight="1">
      <c r="A23" s="189" t="s">
        <v>116</v>
      </c>
      <c r="B23" s="310" t="s">
        <v>112</v>
      </c>
      <c r="C23" s="310"/>
      <c r="D23" s="310"/>
      <c r="E23" s="89" t="s">
        <v>117</v>
      </c>
      <c r="F23" s="89" t="s">
        <v>110</v>
      </c>
      <c r="G23" s="44">
        <v>2040000</v>
      </c>
      <c r="H23" s="90">
        <v>-1</v>
      </c>
      <c r="I23" s="160">
        <f>+H23*G23/1000</f>
        <v>-2040</v>
      </c>
      <c r="J23" s="92"/>
    </row>
    <row r="24" spans="1:10" s="91" customFormat="1" ht="37.1" customHeight="1">
      <c r="A24" s="189" t="s">
        <v>138</v>
      </c>
      <c r="B24" s="310" t="s">
        <v>137</v>
      </c>
      <c r="C24" s="310"/>
      <c r="D24" s="310"/>
      <c r="E24" s="89" t="s">
        <v>117</v>
      </c>
      <c r="F24" s="89" t="s">
        <v>110</v>
      </c>
      <c r="G24" s="44">
        <v>4500000</v>
      </c>
      <c r="H24" s="90">
        <v>-1</v>
      </c>
      <c r="I24" s="160">
        <f>+H24*G24/1000</f>
        <v>-4500</v>
      </c>
      <c r="J24" s="92"/>
    </row>
    <row r="25" spans="1:10" s="91" customFormat="1" ht="37.1" customHeight="1">
      <c r="A25" s="189" t="s">
        <v>141</v>
      </c>
      <c r="B25" s="310" t="s">
        <v>137</v>
      </c>
      <c r="C25" s="310"/>
      <c r="D25" s="310"/>
      <c r="E25" s="89" t="s">
        <v>117</v>
      </c>
      <c r="F25" s="89" t="s">
        <v>110</v>
      </c>
      <c r="G25" s="44">
        <v>3375000</v>
      </c>
      <c r="H25" s="90">
        <v>-1</v>
      </c>
      <c r="I25" s="160">
        <f t="shared" ref="I25:I32" si="0">+H25*G25/1000</f>
        <v>-3375</v>
      </c>
      <c r="J25" s="92"/>
    </row>
    <row r="26" spans="1:10" s="91" customFormat="1" ht="37.1" customHeight="1">
      <c r="A26" s="189" t="s">
        <v>142</v>
      </c>
      <c r="B26" s="310" t="s">
        <v>137</v>
      </c>
      <c r="C26" s="310"/>
      <c r="D26" s="310"/>
      <c r="E26" s="89" t="s">
        <v>117</v>
      </c>
      <c r="F26" s="89" t="s">
        <v>110</v>
      </c>
      <c r="G26" s="44">
        <v>3375000</v>
      </c>
      <c r="H26" s="90">
        <v>-1</v>
      </c>
      <c r="I26" s="160">
        <f t="shared" si="0"/>
        <v>-3375</v>
      </c>
      <c r="J26" s="92"/>
    </row>
    <row r="27" spans="1:10" s="91" customFormat="1" ht="37.1" customHeight="1">
      <c r="A27" s="189" t="s">
        <v>143</v>
      </c>
      <c r="B27" s="310" t="s">
        <v>137</v>
      </c>
      <c r="C27" s="310"/>
      <c r="D27" s="310"/>
      <c r="E27" s="89" t="s">
        <v>117</v>
      </c>
      <c r="F27" s="89" t="s">
        <v>110</v>
      </c>
      <c r="G27" s="44">
        <v>3375000</v>
      </c>
      <c r="H27" s="90">
        <v>-1</v>
      </c>
      <c r="I27" s="160">
        <f t="shared" si="0"/>
        <v>-3375</v>
      </c>
      <c r="J27" s="92"/>
    </row>
    <row r="28" spans="1:10" s="91" customFormat="1" ht="37.1" customHeight="1">
      <c r="A28" s="189" t="s">
        <v>144</v>
      </c>
      <c r="B28" s="310" t="s">
        <v>137</v>
      </c>
      <c r="C28" s="310"/>
      <c r="D28" s="310"/>
      <c r="E28" s="89" t="s">
        <v>117</v>
      </c>
      <c r="F28" s="89" t="s">
        <v>110</v>
      </c>
      <c r="G28" s="44">
        <v>3375000</v>
      </c>
      <c r="H28" s="90">
        <v>-1</v>
      </c>
      <c r="I28" s="160">
        <f t="shared" si="0"/>
        <v>-3375</v>
      </c>
      <c r="J28" s="92"/>
    </row>
    <row r="29" spans="1:10" s="91" customFormat="1" ht="37.1" customHeight="1">
      <c r="A29" s="189" t="s">
        <v>145</v>
      </c>
      <c r="B29" s="310" t="s">
        <v>137</v>
      </c>
      <c r="C29" s="310"/>
      <c r="D29" s="310"/>
      <c r="E29" s="89" t="s">
        <v>117</v>
      </c>
      <c r="F29" s="89" t="s">
        <v>110</v>
      </c>
      <c r="G29" s="44">
        <v>3375000</v>
      </c>
      <c r="H29" s="90">
        <v>-1</v>
      </c>
      <c r="I29" s="160">
        <f t="shared" si="0"/>
        <v>-3375</v>
      </c>
      <c r="J29" s="92"/>
    </row>
    <row r="30" spans="1:10" s="91" customFormat="1" ht="37.1" customHeight="1">
      <c r="A30" s="189" t="s">
        <v>146</v>
      </c>
      <c r="B30" s="310" t="s">
        <v>137</v>
      </c>
      <c r="C30" s="310"/>
      <c r="D30" s="310"/>
      <c r="E30" s="89" t="s">
        <v>117</v>
      </c>
      <c r="F30" s="89" t="s">
        <v>110</v>
      </c>
      <c r="G30" s="44">
        <v>3375000</v>
      </c>
      <c r="H30" s="90">
        <v>-1</v>
      </c>
      <c r="I30" s="160">
        <f t="shared" si="0"/>
        <v>-3375</v>
      </c>
      <c r="J30" s="92"/>
    </row>
    <row r="31" spans="1:10" s="91" customFormat="1" ht="37.1" customHeight="1">
      <c r="A31" s="189" t="s">
        <v>147</v>
      </c>
      <c r="B31" s="310" t="s">
        <v>137</v>
      </c>
      <c r="C31" s="310"/>
      <c r="D31" s="310"/>
      <c r="E31" s="89" t="s">
        <v>117</v>
      </c>
      <c r="F31" s="89" t="s">
        <v>110</v>
      </c>
      <c r="G31" s="44">
        <v>3375000</v>
      </c>
      <c r="H31" s="90">
        <v>-1</v>
      </c>
      <c r="I31" s="160">
        <f t="shared" si="0"/>
        <v>-3375</v>
      </c>
      <c r="J31" s="92"/>
    </row>
    <row r="32" spans="1:10" s="91" customFormat="1" ht="37.1" customHeight="1">
      <c r="A32" s="189" t="s">
        <v>148</v>
      </c>
      <c r="B32" s="310" t="s">
        <v>137</v>
      </c>
      <c r="C32" s="310"/>
      <c r="D32" s="310"/>
      <c r="E32" s="89" t="s">
        <v>117</v>
      </c>
      <c r="F32" s="89" t="s">
        <v>110</v>
      </c>
      <c r="G32" s="44">
        <v>3375000</v>
      </c>
      <c r="H32" s="90">
        <v>-1</v>
      </c>
      <c r="I32" s="160">
        <f t="shared" si="0"/>
        <v>-3375</v>
      </c>
      <c r="J32" s="92"/>
    </row>
    <row r="33" spans="1:10" s="91" customFormat="1" ht="37.1" customHeight="1">
      <c r="A33" s="189" t="s">
        <v>139</v>
      </c>
      <c r="B33" s="310" t="s">
        <v>137</v>
      </c>
      <c r="C33" s="310"/>
      <c r="D33" s="310"/>
      <c r="E33" s="89" t="s">
        <v>117</v>
      </c>
      <c r="F33" s="89" t="s">
        <v>110</v>
      </c>
      <c r="G33" s="44">
        <v>3375000</v>
      </c>
      <c r="H33" s="90">
        <v>-1</v>
      </c>
      <c r="I33" s="160">
        <f>+H33*G33/1000</f>
        <v>-3375</v>
      </c>
      <c r="J33" s="92"/>
    </row>
    <row r="34" spans="1:10" s="91" customFormat="1" ht="37.1" customHeight="1">
      <c r="A34" s="189" t="s">
        <v>140</v>
      </c>
      <c r="B34" s="310" t="s">
        <v>137</v>
      </c>
      <c r="C34" s="310"/>
      <c r="D34" s="310"/>
      <c r="E34" s="89" t="s">
        <v>117</v>
      </c>
      <c r="F34" s="89" t="s">
        <v>110</v>
      </c>
      <c r="G34" s="44">
        <v>3375000</v>
      </c>
      <c r="H34" s="90">
        <v>-1</v>
      </c>
      <c r="I34" s="160">
        <f>+H34*G34/1000</f>
        <v>-3375</v>
      </c>
      <c r="J34" s="92"/>
    </row>
    <row r="35" spans="1:10" s="91" customFormat="1" ht="37.1" customHeight="1">
      <c r="A35" s="189" t="s">
        <v>154</v>
      </c>
      <c r="B35" s="310" t="s">
        <v>153</v>
      </c>
      <c r="C35" s="310"/>
      <c r="D35" s="310"/>
      <c r="E35" s="89" t="s">
        <v>114</v>
      </c>
      <c r="F35" s="89" t="s">
        <v>110</v>
      </c>
      <c r="G35" s="44">
        <v>300000</v>
      </c>
      <c r="H35" s="90">
        <v>-1</v>
      </c>
      <c r="I35" s="160">
        <f>+H35*G35/1000</f>
        <v>-300</v>
      </c>
      <c r="J35" s="92"/>
    </row>
    <row r="36" spans="1:10" s="91" customFormat="1" ht="37.1" customHeight="1">
      <c r="A36" s="189" t="s">
        <v>157</v>
      </c>
      <c r="B36" s="310" t="s">
        <v>153</v>
      </c>
      <c r="C36" s="310"/>
      <c r="D36" s="310"/>
      <c r="E36" s="89" t="s">
        <v>114</v>
      </c>
      <c r="F36" s="89" t="s">
        <v>110</v>
      </c>
      <c r="G36" s="44">
        <v>300000</v>
      </c>
      <c r="H36" s="90">
        <v>-1</v>
      </c>
      <c r="I36" s="160">
        <f t="shared" ref="I36:I43" si="1">+H36*G36/1000</f>
        <v>-300</v>
      </c>
      <c r="J36" s="92"/>
    </row>
    <row r="37" spans="1:10" s="91" customFormat="1" ht="37.1" customHeight="1">
      <c r="A37" s="189" t="s">
        <v>158</v>
      </c>
      <c r="B37" s="310" t="s">
        <v>153</v>
      </c>
      <c r="C37" s="310"/>
      <c r="D37" s="310"/>
      <c r="E37" s="89" t="s">
        <v>114</v>
      </c>
      <c r="F37" s="89" t="s">
        <v>110</v>
      </c>
      <c r="G37" s="44">
        <v>300000</v>
      </c>
      <c r="H37" s="90">
        <v>-1</v>
      </c>
      <c r="I37" s="160">
        <f t="shared" si="1"/>
        <v>-300</v>
      </c>
      <c r="J37" s="92"/>
    </row>
    <row r="38" spans="1:10" s="91" customFormat="1" ht="37.1" customHeight="1">
      <c r="A38" s="189" t="s">
        <v>159</v>
      </c>
      <c r="B38" s="310" t="s">
        <v>153</v>
      </c>
      <c r="C38" s="310"/>
      <c r="D38" s="310"/>
      <c r="E38" s="89" t="s">
        <v>114</v>
      </c>
      <c r="F38" s="89" t="s">
        <v>110</v>
      </c>
      <c r="G38" s="44">
        <v>300000</v>
      </c>
      <c r="H38" s="90">
        <v>-1</v>
      </c>
      <c r="I38" s="160">
        <f t="shared" si="1"/>
        <v>-300</v>
      </c>
      <c r="J38" s="92"/>
    </row>
    <row r="39" spans="1:10" s="91" customFormat="1" ht="37.1" customHeight="1">
      <c r="A39" s="189" t="s">
        <v>160</v>
      </c>
      <c r="B39" s="310" t="s">
        <v>153</v>
      </c>
      <c r="C39" s="310"/>
      <c r="D39" s="310"/>
      <c r="E39" s="89" t="s">
        <v>114</v>
      </c>
      <c r="F39" s="89" t="s">
        <v>110</v>
      </c>
      <c r="G39" s="44">
        <v>300000</v>
      </c>
      <c r="H39" s="90">
        <v>-1</v>
      </c>
      <c r="I39" s="160">
        <f t="shared" si="1"/>
        <v>-300</v>
      </c>
      <c r="J39" s="92"/>
    </row>
    <row r="40" spans="1:10" s="91" customFormat="1" ht="37.1" customHeight="1">
      <c r="A40" s="189" t="s">
        <v>161</v>
      </c>
      <c r="B40" s="310" t="s">
        <v>153</v>
      </c>
      <c r="C40" s="310"/>
      <c r="D40" s="310"/>
      <c r="E40" s="89" t="s">
        <v>114</v>
      </c>
      <c r="F40" s="89" t="s">
        <v>110</v>
      </c>
      <c r="G40" s="44">
        <v>300000</v>
      </c>
      <c r="H40" s="90">
        <v>-1</v>
      </c>
      <c r="I40" s="160">
        <f t="shared" si="1"/>
        <v>-300</v>
      </c>
      <c r="J40" s="92"/>
    </row>
    <row r="41" spans="1:10" s="91" customFormat="1" ht="37.1" customHeight="1">
      <c r="A41" s="189" t="s">
        <v>162</v>
      </c>
      <c r="B41" s="310" t="s">
        <v>153</v>
      </c>
      <c r="C41" s="310"/>
      <c r="D41" s="310"/>
      <c r="E41" s="89" t="s">
        <v>114</v>
      </c>
      <c r="F41" s="89" t="s">
        <v>110</v>
      </c>
      <c r="G41" s="44">
        <v>300000</v>
      </c>
      <c r="H41" s="90">
        <v>-1</v>
      </c>
      <c r="I41" s="160">
        <f t="shared" si="1"/>
        <v>-300</v>
      </c>
      <c r="J41" s="92"/>
    </row>
    <row r="42" spans="1:10" s="91" customFormat="1" ht="37.1" customHeight="1">
      <c r="A42" s="189" t="s">
        <v>163</v>
      </c>
      <c r="B42" s="310" t="s">
        <v>153</v>
      </c>
      <c r="C42" s="310"/>
      <c r="D42" s="310"/>
      <c r="E42" s="89" t="s">
        <v>114</v>
      </c>
      <c r="F42" s="89" t="s">
        <v>110</v>
      </c>
      <c r="G42" s="44">
        <v>300000</v>
      </c>
      <c r="H42" s="90">
        <v>-1</v>
      </c>
      <c r="I42" s="160">
        <f t="shared" si="1"/>
        <v>-300</v>
      </c>
      <c r="J42" s="92"/>
    </row>
    <row r="43" spans="1:10" s="91" customFormat="1" ht="37.1" customHeight="1">
      <c r="A43" s="189" t="s">
        <v>164</v>
      </c>
      <c r="B43" s="310" t="s">
        <v>153</v>
      </c>
      <c r="C43" s="310"/>
      <c r="D43" s="310"/>
      <c r="E43" s="89" t="s">
        <v>114</v>
      </c>
      <c r="F43" s="89" t="s">
        <v>110</v>
      </c>
      <c r="G43" s="44">
        <v>300000</v>
      </c>
      <c r="H43" s="90">
        <v>-1</v>
      </c>
      <c r="I43" s="160">
        <f t="shared" si="1"/>
        <v>-300</v>
      </c>
      <c r="J43" s="92"/>
    </row>
    <row r="44" spans="1:10" s="91" customFormat="1" ht="37.1" customHeight="1">
      <c r="A44" s="189" t="s">
        <v>155</v>
      </c>
      <c r="B44" s="310" t="s">
        <v>153</v>
      </c>
      <c r="C44" s="310"/>
      <c r="D44" s="310"/>
      <c r="E44" s="89" t="s">
        <v>114</v>
      </c>
      <c r="F44" s="89" t="s">
        <v>110</v>
      </c>
      <c r="G44" s="44">
        <v>300000</v>
      </c>
      <c r="H44" s="90">
        <v>-1</v>
      </c>
      <c r="I44" s="160">
        <f>+H44*G44/1000</f>
        <v>-300</v>
      </c>
      <c r="J44" s="92"/>
    </row>
    <row r="45" spans="1:10" s="91" customFormat="1" ht="37.1" customHeight="1">
      <c r="A45" s="189" t="s">
        <v>156</v>
      </c>
      <c r="B45" s="310" t="s">
        <v>153</v>
      </c>
      <c r="C45" s="310"/>
      <c r="D45" s="310"/>
      <c r="E45" s="89" t="s">
        <v>114</v>
      </c>
      <c r="F45" s="89" t="s">
        <v>110</v>
      </c>
      <c r="G45" s="44">
        <v>300000</v>
      </c>
      <c r="H45" s="90">
        <v>-1</v>
      </c>
      <c r="I45" s="160">
        <f>+H45*G45/1000</f>
        <v>-300</v>
      </c>
      <c r="J45" s="92"/>
    </row>
    <row r="46" spans="1:10" ht="54.85" customHeight="1">
      <c r="A46" s="190" t="s">
        <v>167</v>
      </c>
      <c r="B46" s="312" t="s">
        <v>168</v>
      </c>
      <c r="C46" s="313"/>
      <c r="D46" s="313"/>
      <c r="E46" s="313"/>
      <c r="F46" s="313"/>
      <c r="G46" s="313"/>
      <c r="H46" s="314"/>
      <c r="I46" s="191">
        <f>+I47</f>
        <v>440290</v>
      </c>
    </row>
    <row r="47" spans="1:10" ht="16.5" customHeight="1">
      <c r="A47" s="85"/>
      <c r="B47" s="315" t="s">
        <v>111</v>
      </c>
      <c r="C47" s="316"/>
      <c r="D47" s="317"/>
      <c r="E47" s="86"/>
      <c r="F47" s="86"/>
      <c r="G47" s="87"/>
      <c r="H47" s="87"/>
      <c r="I47" s="161">
        <f>SUM(I48:I121)</f>
        <v>440290</v>
      </c>
      <c r="J47" s="93"/>
    </row>
    <row r="48" spans="1:10" s="91" customFormat="1" ht="37.1" customHeight="1">
      <c r="A48" s="189">
        <v>71241200</v>
      </c>
      <c r="B48" s="310" t="s">
        <v>137</v>
      </c>
      <c r="C48" s="310"/>
      <c r="D48" s="310"/>
      <c r="E48" s="89" t="s">
        <v>117</v>
      </c>
      <c r="F48" s="89" t="s">
        <v>110</v>
      </c>
      <c r="G48" s="44">
        <v>24000000</v>
      </c>
      <c r="H48" s="90">
        <v>1</v>
      </c>
      <c r="I48" s="160">
        <f>+H48*G48/1000</f>
        <v>24000</v>
      </c>
      <c r="J48" s="92"/>
    </row>
    <row r="49" spans="1:10" s="91" customFormat="1" ht="37.1" customHeight="1">
      <c r="A49" s="189">
        <v>71241200</v>
      </c>
      <c r="B49" s="310" t="s">
        <v>137</v>
      </c>
      <c r="C49" s="310"/>
      <c r="D49" s="310"/>
      <c r="E49" s="89" t="s">
        <v>114</v>
      </c>
      <c r="F49" s="89" t="s">
        <v>110</v>
      </c>
      <c r="G49" s="44">
        <f>36000000</f>
        <v>36000000</v>
      </c>
      <c r="H49" s="90">
        <v>1</v>
      </c>
      <c r="I49" s="160">
        <f>+H49*G49/1000</f>
        <v>36000</v>
      </c>
      <c r="J49" s="92"/>
    </row>
    <row r="50" spans="1:10" s="91" customFormat="1" ht="37.1" customHeight="1">
      <c r="A50" s="189">
        <v>71241200</v>
      </c>
      <c r="B50" s="310" t="s">
        <v>137</v>
      </c>
      <c r="C50" s="310"/>
      <c r="D50" s="310"/>
      <c r="E50" s="89" t="s">
        <v>114</v>
      </c>
      <c r="F50" s="89" t="s">
        <v>110</v>
      </c>
      <c r="G50" s="44">
        <v>22000000</v>
      </c>
      <c r="H50" s="90">
        <v>1</v>
      </c>
      <c r="I50" s="160">
        <f>+H50*G50/1000</f>
        <v>22000</v>
      </c>
      <c r="J50" s="92"/>
    </row>
    <row r="51" spans="1:10" s="91" customFormat="1" ht="37.1" customHeight="1">
      <c r="A51" s="189">
        <v>71241200</v>
      </c>
      <c r="B51" s="310" t="s">
        <v>137</v>
      </c>
      <c r="C51" s="310"/>
      <c r="D51" s="310"/>
      <c r="E51" s="89" t="s">
        <v>114</v>
      </c>
      <c r="F51" s="89" t="s">
        <v>110</v>
      </c>
      <c r="G51" s="44">
        <v>32000000</v>
      </c>
      <c r="H51" s="90">
        <v>1</v>
      </c>
      <c r="I51" s="160">
        <f t="shared" ref="I51:I54" si="2">+H51*G51/1000</f>
        <v>32000</v>
      </c>
      <c r="J51" s="92"/>
    </row>
    <row r="52" spans="1:10" s="91" customFormat="1" ht="37.1" customHeight="1">
      <c r="A52" s="189">
        <v>71241200</v>
      </c>
      <c r="B52" s="310" t="s">
        <v>137</v>
      </c>
      <c r="C52" s="310"/>
      <c r="D52" s="310"/>
      <c r="E52" s="89" t="s">
        <v>114</v>
      </c>
      <c r="F52" s="89" t="s">
        <v>110</v>
      </c>
      <c r="G52" s="44">
        <v>64000000</v>
      </c>
      <c r="H52" s="90">
        <v>1</v>
      </c>
      <c r="I52" s="160">
        <f t="shared" si="2"/>
        <v>64000</v>
      </c>
      <c r="J52" s="92"/>
    </row>
    <row r="53" spans="1:10" s="91" customFormat="1" ht="37.1" customHeight="1">
      <c r="A53" s="189">
        <v>71241200</v>
      </c>
      <c r="B53" s="310" t="s">
        <v>137</v>
      </c>
      <c r="C53" s="310"/>
      <c r="D53" s="310"/>
      <c r="E53" s="89" t="s">
        <v>114</v>
      </c>
      <c r="F53" s="89" t="s">
        <v>110</v>
      </c>
      <c r="G53" s="44">
        <v>56000000</v>
      </c>
      <c r="H53" s="90">
        <v>1</v>
      </c>
      <c r="I53" s="160">
        <f t="shared" si="2"/>
        <v>56000</v>
      </c>
      <c r="J53" s="92"/>
    </row>
    <row r="54" spans="1:10" s="91" customFormat="1" ht="37.1" customHeight="1">
      <c r="A54" s="189">
        <v>71241200</v>
      </c>
      <c r="B54" s="310" t="s">
        <v>137</v>
      </c>
      <c r="C54" s="310"/>
      <c r="D54" s="310"/>
      <c r="E54" s="89" t="s">
        <v>114</v>
      </c>
      <c r="F54" s="89" t="s">
        <v>110</v>
      </c>
      <c r="G54" s="44">
        <v>60000000</v>
      </c>
      <c r="H54" s="90">
        <v>1</v>
      </c>
      <c r="I54" s="160">
        <f t="shared" si="2"/>
        <v>60000</v>
      </c>
      <c r="J54" s="92"/>
    </row>
    <row r="55" spans="1:10" s="91" customFormat="1" ht="37.1" customHeight="1">
      <c r="A55" s="189">
        <v>71241200</v>
      </c>
      <c r="B55" s="310" t="s">
        <v>137</v>
      </c>
      <c r="C55" s="310"/>
      <c r="D55" s="310"/>
      <c r="E55" s="89" t="s">
        <v>117</v>
      </c>
      <c r="F55" s="89" t="s">
        <v>110</v>
      </c>
      <c r="G55" s="44">
        <v>3375000</v>
      </c>
      <c r="H55" s="90">
        <v>1</v>
      </c>
      <c r="I55" s="160">
        <f t="shared" ref="I55:I60" si="3">+H55*G55/1000</f>
        <v>3375</v>
      </c>
      <c r="J55" s="92"/>
    </row>
    <row r="56" spans="1:10" s="91" customFormat="1" ht="37.1" customHeight="1">
      <c r="A56" s="189">
        <v>71241200</v>
      </c>
      <c r="B56" s="310" t="s">
        <v>137</v>
      </c>
      <c r="C56" s="310"/>
      <c r="D56" s="310"/>
      <c r="E56" s="89" t="s">
        <v>117</v>
      </c>
      <c r="F56" s="89" t="s">
        <v>110</v>
      </c>
      <c r="G56" s="44">
        <v>3375000</v>
      </c>
      <c r="H56" s="90">
        <v>1</v>
      </c>
      <c r="I56" s="160">
        <f t="shared" si="3"/>
        <v>3375</v>
      </c>
      <c r="J56" s="92"/>
    </row>
    <row r="57" spans="1:10" s="91" customFormat="1" ht="37.1" customHeight="1">
      <c r="A57" s="189">
        <v>71241200</v>
      </c>
      <c r="B57" s="310" t="s">
        <v>137</v>
      </c>
      <c r="C57" s="310"/>
      <c r="D57" s="310"/>
      <c r="E57" s="89" t="s">
        <v>117</v>
      </c>
      <c r="F57" s="89" t="s">
        <v>110</v>
      </c>
      <c r="G57" s="44">
        <v>3375000</v>
      </c>
      <c r="H57" s="90">
        <v>1</v>
      </c>
      <c r="I57" s="160">
        <f t="shared" si="3"/>
        <v>3375</v>
      </c>
      <c r="J57" s="92"/>
    </row>
    <row r="58" spans="1:10" s="91" customFormat="1" ht="37.1" customHeight="1">
      <c r="A58" s="189">
        <v>71241200</v>
      </c>
      <c r="B58" s="310" t="s">
        <v>137</v>
      </c>
      <c r="C58" s="310"/>
      <c r="D58" s="310"/>
      <c r="E58" s="89" t="s">
        <v>117</v>
      </c>
      <c r="F58" s="89" t="s">
        <v>110</v>
      </c>
      <c r="G58" s="44">
        <v>3375000</v>
      </c>
      <c r="H58" s="90">
        <v>1</v>
      </c>
      <c r="I58" s="160">
        <f t="shared" ref="I58:I59" si="4">+H58*G58/1000</f>
        <v>3375</v>
      </c>
      <c r="J58" s="92"/>
    </row>
    <row r="59" spans="1:10" s="91" customFormat="1" ht="37.1" customHeight="1">
      <c r="A59" s="189">
        <v>71241200</v>
      </c>
      <c r="B59" s="310" t="s">
        <v>137</v>
      </c>
      <c r="C59" s="310"/>
      <c r="D59" s="310"/>
      <c r="E59" s="89" t="s">
        <v>117</v>
      </c>
      <c r="F59" s="89" t="s">
        <v>110</v>
      </c>
      <c r="G59" s="44">
        <v>3375000</v>
      </c>
      <c r="H59" s="90">
        <v>1</v>
      </c>
      <c r="I59" s="160">
        <f t="shared" si="4"/>
        <v>3375</v>
      </c>
      <c r="J59" s="92"/>
    </row>
    <row r="60" spans="1:10" s="91" customFormat="1" ht="37.1" customHeight="1">
      <c r="A60" s="189">
        <v>71241200</v>
      </c>
      <c r="B60" s="310" t="s">
        <v>137</v>
      </c>
      <c r="C60" s="310"/>
      <c r="D60" s="310"/>
      <c r="E60" s="89" t="s">
        <v>117</v>
      </c>
      <c r="F60" s="89" t="s">
        <v>110</v>
      </c>
      <c r="G60" s="44">
        <v>3375000</v>
      </c>
      <c r="H60" s="90">
        <v>1</v>
      </c>
      <c r="I60" s="160">
        <f t="shared" si="3"/>
        <v>3375</v>
      </c>
      <c r="J60" s="92"/>
    </row>
    <row r="61" spans="1:10" s="91" customFormat="1" ht="37.1" customHeight="1">
      <c r="A61" s="189">
        <v>71241200</v>
      </c>
      <c r="B61" s="310" t="s">
        <v>137</v>
      </c>
      <c r="C61" s="310"/>
      <c r="D61" s="310"/>
      <c r="E61" s="89" t="s">
        <v>117</v>
      </c>
      <c r="F61" s="89" t="s">
        <v>110</v>
      </c>
      <c r="G61" s="44">
        <v>4500000</v>
      </c>
      <c r="H61" s="90">
        <v>1</v>
      </c>
      <c r="I61" s="160">
        <f t="shared" ref="I61:I84" si="5">+H61*G61/1000</f>
        <v>4500</v>
      </c>
      <c r="J61" s="92"/>
    </row>
    <row r="62" spans="1:10" s="91" customFormat="1" ht="37.1" customHeight="1">
      <c r="A62" s="189">
        <v>71241200</v>
      </c>
      <c r="B62" s="321" t="s">
        <v>137</v>
      </c>
      <c r="C62" s="322"/>
      <c r="D62" s="323"/>
      <c r="E62" s="89" t="s">
        <v>117</v>
      </c>
      <c r="F62" s="89" t="s">
        <v>110</v>
      </c>
      <c r="G62" s="44">
        <v>4500000</v>
      </c>
      <c r="H62" s="90">
        <v>1</v>
      </c>
      <c r="I62" s="160">
        <f t="shared" si="5"/>
        <v>4500</v>
      </c>
      <c r="J62" s="92"/>
    </row>
    <row r="63" spans="1:10" s="91" customFormat="1" ht="37.1" customHeight="1">
      <c r="A63" s="189">
        <v>71241200</v>
      </c>
      <c r="B63" s="310" t="s">
        <v>137</v>
      </c>
      <c r="C63" s="310"/>
      <c r="D63" s="310"/>
      <c r="E63" s="89" t="s">
        <v>117</v>
      </c>
      <c r="F63" s="89" t="s">
        <v>110</v>
      </c>
      <c r="G63" s="44">
        <v>4500000</v>
      </c>
      <c r="H63" s="90">
        <v>1</v>
      </c>
      <c r="I63" s="160">
        <f t="shared" si="5"/>
        <v>4500</v>
      </c>
      <c r="J63" s="92"/>
    </row>
    <row r="64" spans="1:10" s="91" customFormat="1" ht="37.1" customHeight="1">
      <c r="A64" s="189">
        <v>71241200</v>
      </c>
      <c r="B64" s="321" t="s">
        <v>137</v>
      </c>
      <c r="C64" s="322"/>
      <c r="D64" s="323"/>
      <c r="E64" s="89" t="s">
        <v>117</v>
      </c>
      <c r="F64" s="89" t="s">
        <v>110</v>
      </c>
      <c r="G64" s="44">
        <v>4500000</v>
      </c>
      <c r="H64" s="90">
        <v>1</v>
      </c>
      <c r="I64" s="160">
        <f t="shared" si="5"/>
        <v>4500</v>
      </c>
      <c r="J64" s="92"/>
    </row>
    <row r="65" spans="1:10" s="91" customFormat="1" ht="37.1" customHeight="1">
      <c r="A65" s="189">
        <v>71241200</v>
      </c>
      <c r="B65" s="321" t="s">
        <v>137</v>
      </c>
      <c r="C65" s="322"/>
      <c r="D65" s="323"/>
      <c r="E65" s="89" t="s">
        <v>117</v>
      </c>
      <c r="F65" s="89" t="s">
        <v>110</v>
      </c>
      <c r="G65" s="44">
        <v>4500000</v>
      </c>
      <c r="H65" s="90">
        <v>1</v>
      </c>
      <c r="I65" s="160">
        <f t="shared" si="5"/>
        <v>4500</v>
      </c>
      <c r="J65" s="92"/>
    </row>
    <row r="66" spans="1:10" s="91" customFormat="1" ht="37.1" customHeight="1">
      <c r="A66" s="189">
        <v>71241200</v>
      </c>
      <c r="B66" s="310" t="s">
        <v>137</v>
      </c>
      <c r="C66" s="310"/>
      <c r="D66" s="310"/>
      <c r="E66" s="89" t="s">
        <v>117</v>
      </c>
      <c r="F66" s="89" t="s">
        <v>110</v>
      </c>
      <c r="G66" s="44">
        <v>4500000</v>
      </c>
      <c r="H66" s="90">
        <v>1</v>
      </c>
      <c r="I66" s="160">
        <f t="shared" si="5"/>
        <v>4500</v>
      </c>
      <c r="J66" s="92"/>
    </row>
    <row r="67" spans="1:10" s="91" customFormat="1" ht="37.1" customHeight="1">
      <c r="A67" s="189">
        <v>71241200</v>
      </c>
      <c r="B67" s="310" t="s">
        <v>137</v>
      </c>
      <c r="C67" s="310"/>
      <c r="D67" s="310"/>
      <c r="E67" s="89" t="s">
        <v>117</v>
      </c>
      <c r="F67" s="89" t="s">
        <v>110</v>
      </c>
      <c r="G67" s="44">
        <v>4500000</v>
      </c>
      <c r="H67" s="90">
        <v>1</v>
      </c>
      <c r="I67" s="160">
        <f t="shared" si="5"/>
        <v>4500</v>
      </c>
      <c r="J67" s="92"/>
    </row>
    <row r="68" spans="1:10" s="91" customFormat="1" ht="37.1" customHeight="1">
      <c r="A68" s="189">
        <v>71241200</v>
      </c>
      <c r="B68" s="310" t="s">
        <v>137</v>
      </c>
      <c r="C68" s="310"/>
      <c r="D68" s="310"/>
      <c r="E68" s="89" t="s">
        <v>114</v>
      </c>
      <c r="F68" s="89" t="s">
        <v>110</v>
      </c>
      <c r="G68" s="44">
        <v>4500000</v>
      </c>
      <c r="H68" s="90">
        <v>1</v>
      </c>
      <c r="I68" s="160">
        <f t="shared" si="5"/>
        <v>4500</v>
      </c>
      <c r="J68" s="92"/>
    </row>
    <row r="69" spans="1:10" s="91" customFormat="1" ht="37.1" customHeight="1">
      <c r="A69" s="189">
        <v>71241200</v>
      </c>
      <c r="B69" s="310" t="s">
        <v>137</v>
      </c>
      <c r="C69" s="310"/>
      <c r="D69" s="310"/>
      <c r="E69" s="89" t="s">
        <v>114</v>
      </c>
      <c r="F69" s="89" t="s">
        <v>110</v>
      </c>
      <c r="G69" s="44">
        <v>4500000</v>
      </c>
      <c r="H69" s="90">
        <v>1</v>
      </c>
      <c r="I69" s="160">
        <f t="shared" si="5"/>
        <v>4500</v>
      </c>
      <c r="J69" s="92"/>
    </row>
    <row r="70" spans="1:10" s="91" customFormat="1" ht="37.1" customHeight="1">
      <c r="A70" s="189">
        <v>71241200</v>
      </c>
      <c r="B70" s="310" t="s">
        <v>137</v>
      </c>
      <c r="C70" s="310"/>
      <c r="D70" s="310"/>
      <c r="E70" s="89" t="s">
        <v>117</v>
      </c>
      <c r="F70" s="89" t="s">
        <v>110</v>
      </c>
      <c r="G70" s="44">
        <v>4500000</v>
      </c>
      <c r="H70" s="90">
        <v>1</v>
      </c>
      <c r="I70" s="160">
        <f t="shared" si="5"/>
        <v>4500</v>
      </c>
      <c r="J70" s="92"/>
    </row>
    <row r="71" spans="1:10" s="91" customFormat="1" ht="37.1" customHeight="1">
      <c r="A71" s="189">
        <v>71241200</v>
      </c>
      <c r="B71" s="310" t="s">
        <v>137</v>
      </c>
      <c r="C71" s="310"/>
      <c r="D71" s="310"/>
      <c r="E71" s="89" t="s">
        <v>117</v>
      </c>
      <c r="F71" s="89" t="s">
        <v>110</v>
      </c>
      <c r="G71" s="44">
        <v>4500000</v>
      </c>
      <c r="H71" s="90">
        <v>1</v>
      </c>
      <c r="I71" s="160">
        <f t="shared" si="5"/>
        <v>4500</v>
      </c>
      <c r="J71" s="92"/>
    </row>
    <row r="72" spans="1:10" s="91" customFormat="1" ht="37.1" customHeight="1">
      <c r="A72" s="189">
        <v>71241200</v>
      </c>
      <c r="B72" s="310" t="s">
        <v>137</v>
      </c>
      <c r="C72" s="310"/>
      <c r="D72" s="310"/>
      <c r="E72" s="89" t="s">
        <v>114</v>
      </c>
      <c r="F72" s="89" t="s">
        <v>110</v>
      </c>
      <c r="G72" s="44">
        <v>4500000</v>
      </c>
      <c r="H72" s="90">
        <v>1</v>
      </c>
      <c r="I72" s="160">
        <f t="shared" si="5"/>
        <v>4500</v>
      </c>
      <c r="J72" s="92"/>
    </row>
    <row r="73" spans="1:10" s="91" customFormat="1" ht="37.1" customHeight="1">
      <c r="A73" s="189">
        <v>71241200</v>
      </c>
      <c r="B73" s="310" t="s">
        <v>137</v>
      </c>
      <c r="C73" s="310"/>
      <c r="D73" s="310"/>
      <c r="E73" s="89" t="s">
        <v>114</v>
      </c>
      <c r="F73" s="89" t="s">
        <v>110</v>
      </c>
      <c r="G73" s="44">
        <v>4500000</v>
      </c>
      <c r="H73" s="90">
        <v>1</v>
      </c>
      <c r="I73" s="160">
        <f t="shared" si="5"/>
        <v>4500</v>
      </c>
      <c r="J73" s="92"/>
    </row>
    <row r="74" spans="1:10" s="91" customFormat="1" ht="37.1" customHeight="1">
      <c r="A74" s="189">
        <v>71241200</v>
      </c>
      <c r="B74" s="310" t="s">
        <v>137</v>
      </c>
      <c r="C74" s="310"/>
      <c r="D74" s="310"/>
      <c r="E74" s="89" t="s">
        <v>117</v>
      </c>
      <c r="F74" s="89" t="s">
        <v>110</v>
      </c>
      <c r="G74" s="44">
        <v>4500000</v>
      </c>
      <c r="H74" s="90">
        <v>1</v>
      </c>
      <c r="I74" s="160">
        <f t="shared" si="5"/>
        <v>4500</v>
      </c>
      <c r="J74" s="92"/>
    </row>
    <row r="75" spans="1:10" s="91" customFormat="1" ht="37.1" customHeight="1">
      <c r="A75" s="189">
        <v>71241200</v>
      </c>
      <c r="B75" s="321" t="s">
        <v>137</v>
      </c>
      <c r="C75" s="322"/>
      <c r="D75" s="323"/>
      <c r="E75" s="89" t="s">
        <v>117</v>
      </c>
      <c r="F75" s="89" t="s">
        <v>110</v>
      </c>
      <c r="G75" s="44">
        <v>4500000</v>
      </c>
      <c r="H75" s="90">
        <v>1</v>
      </c>
      <c r="I75" s="160">
        <f t="shared" si="5"/>
        <v>4500</v>
      </c>
      <c r="J75" s="92"/>
    </row>
    <row r="76" spans="1:10" s="91" customFormat="1" ht="37.1" customHeight="1">
      <c r="A76" s="189">
        <v>71241200</v>
      </c>
      <c r="B76" s="310" t="s">
        <v>137</v>
      </c>
      <c r="C76" s="310"/>
      <c r="D76" s="310"/>
      <c r="E76" s="89" t="s">
        <v>114</v>
      </c>
      <c r="F76" s="89" t="s">
        <v>110</v>
      </c>
      <c r="G76" s="44">
        <v>4500000</v>
      </c>
      <c r="H76" s="90">
        <v>1</v>
      </c>
      <c r="I76" s="160">
        <f t="shared" si="5"/>
        <v>4500</v>
      </c>
      <c r="J76" s="92"/>
    </row>
    <row r="77" spans="1:10" s="91" customFormat="1" ht="37.1" customHeight="1">
      <c r="A77" s="189">
        <v>71241200</v>
      </c>
      <c r="B77" s="310" t="s">
        <v>137</v>
      </c>
      <c r="C77" s="310"/>
      <c r="D77" s="310"/>
      <c r="E77" s="89" t="s">
        <v>114</v>
      </c>
      <c r="F77" s="89" t="s">
        <v>110</v>
      </c>
      <c r="G77" s="44">
        <v>4500000</v>
      </c>
      <c r="H77" s="90">
        <v>1</v>
      </c>
      <c r="I77" s="160">
        <f t="shared" si="5"/>
        <v>4500</v>
      </c>
      <c r="J77" s="92"/>
    </row>
    <row r="78" spans="1:10" s="91" customFormat="1" ht="37.1" customHeight="1">
      <c r="A78" s="189">
        <v>71241200</v>
      </c>
      <c r="B78" s="310" t="s">
        <v>137</v>
      </c>
      <c r="C78" s="310"/>
      <c r="D78" s="310"/>
      <c r="E78" s="89" t="s">
        <v>114</v>
      </c>
      <c r="F78" s="89" t="s">
        <v>110</v>
      </c>
      <c r="G78" s="44">
        <v>4500000</v>
      </c>
      <c r="H78" s="90">
        <v>1</v>
      </c>
      <c r="I78" s="160">
        <f t="shared" si="5"/>
        <v>4500</v>
      </c>
      <c r="J78" s="92"/>
    </row>
    <row r="79" spans="1:10" s="91" customFormat="1" ht="37.1" customHeight="1">
      <c r="A79" s="189">
        <v>71241200</v>
      </c>
      <c r="B79" s="310" t="s">
        <v>137</v>
      </c>
      <c r="C79" s="310"/>
      <c r="D79" s="310"/>
      <c r="E79" s="89" t="s">
        <v>114</v>
      </c>
      <c r="F79" s="89" t="s">
        <v>110</v>
      </c>
      <c r="G79" s="44">
        <v>4500000</v>
      </c>
      <c r="H79" s="90">
        <v>1</v>
      </c>
      <c r="I79" s="160">
        <f t="shared" si="5"/>
        <v>4500</v>
      </c>
      <c r="J79" s="92"/>
    </row>
    <row r="80" spans="1:10" s="91" customFormat="1" ht="37.1" customHeight="1">
      <c r="A80" s="189">
        <v>71241200</v>
      </c>
      <c r="B80" s="310" t="s">
        <v>137</v>
      </c>
      <c r="C80" s="310"/>
      <c r="D80" s="310"/>
      <c r="E80" s="89" t="s">
        <v>114</v>
      </c>
      <c r="F80" s="89" t="s">
        <v>110</v>
      </c>
      <c r="G80" s="44">
        <v>4500000</v>
      </c>
      <c r="H80" s="90">
        <v>1</v>
      </c>
      <c r="I80" s="160">
        <f t="shared" si="5"/>
        <v>4500</v>
      </c>
      <c r="J80" s="92"/>
    </row>
    <row r="81" spans="1:10" s="91" customFormat="1" ht="37.1" customHeight="1">
      <c r="A81" s="189">
        <v>71241200</v>
      </c>
      <c r="B81" s="310" t="s">
        <v>137</v>
      </c>
      <c r="C81" s="310"/>
      <c r="D81" s="310"/>
      <c r="E81" s="89" t="s">
        <v>117</v>
      </c>
      <c r="F81" s="89" t="s">
        <v>110</v>
      </c>
      <c r="G81" s="44">
        <v>4500000</v>
      </c>
      <c r="H81" s="90">
        <v>1</v>
      </c>
      <c r="I81" s="160">
        <f t="shared" si="5"/>
        <v>4500</v>
      </c>
      <c r="J81" s="92"/>
    </row>
    <row r="82" spans="1:10" s="91" customFormat="1" ht="37.1" customHeight="1">
      <c r="A82" s="189">
        <v>71241200</v>
      </c>
      <c r="B82" s="310" t="s">
        <v>137</v>
      </c>
      <c r="C82" s="310"/>
      <c r="D82" s="310"/>
      <c r="E82" s="89" t="s">
        <v>114</v>
      </c>
      <c r="F82" s="89" t="s">
        <v>110</v>
      </c>
      <c r="G82" s="44">
        <v>4500000</v>
      </c>
      <c r="H82" s="90">
        <v>1</v>
      </c>
      <c r="I82" s="160">
        <f t="shared" si="5"/>
        <v>4500</v>
      </c>
      <c r="J82" s="92"/>
    </row>
    <row r="83" spans="1:10" s="91" customFormat="1" ht="37.1" customHeight="1">
      <c r="A83" s="189">
        <v>71241200</v>
      </c>
      <c r="B83" s="321" t="s">
        <v>137</v>
      </c>
      <c r="C83" s="322"/>
      <c r="D83" s="323"/>
      <c r="E83" s="89" t="s">
        <v>114</v>
      </c>
      <c r="F83" s="89" t="s">
        <v>110</v>
      </c>
      <c r="G83" s="44">
        <v>4500000</v>
      </c>
      <c r="H83" s="90">
        <v>1</v>
      </c>
      <c r="I83" s="160">
        <f t="shared" si="5"/>
        <v>4500</v>
      </c>
      <c r="J83" s="92"/>
    </row>
    <row r="84" spans="1:10" s="91" customFormat="1" ht="37.1" customHeight="1">
      <c r="A84" s="189">
        <v>71241200</v>
      </c>
      <c r="B84" s="321" t="s">
        <v>137</v>
      </c>
      <c r="C84" s="322"/>
      <c r="D84" s="323"/>
      <c r="E84" s="89" t="s">
        <v>117</v>
      </c>
      <c r="F84" s="89" t="s">
        <v>110</v>
      </c>
      <c r="G84" s="44">
        <v>4500000</v>
      </c>
      <c r="H84" s="90">
        <v>1</v>
      </c>
      <c r="I84" s="160">
        <f t="shared" si="5"/>
        <v>4500</v>
      </c>
      <c r="J84" s="92"/>
    </row>
    <row r="85" spans="1:10" s="91" customFormat="1" ht="37.1" customHeight="1">
      <c r="A85" s="189">
        <v>50531140</v>
      </c>
      <c r="B85" s="310" t="s">
        <v>153</v>
      </c>
      <c r="C85" s="310"/>
      <c r="D85" s="310"/>
      <c r="E85" s="89" t="s">
        <v>114</v>
      </c>
      <c r="F85" s="89" t="s">
        <v>110</v>
      </c>
      <c r="G85" s="44">
        <v>1440000</v>
      </c>
      <c r="H85" s="90">
        <v>1</v>
      </c>
      <c r="I85" s="160">
        <f t="shared" ref="I85:I92" si="6">+H85*G85/1000</f>
        <v>1440</v>
      </c>
      <c r="J85" s="92"/>
    </row>
    <row r="86" spans="1:10" s="91" customFormat="1" ht="37.1" customHeight="1">
      <c r="A86" s="189">
        <v>50531140</v>
      </c>
      <c r="B86" s="310" t="s">
        <v>153</v>
      </c>
      <c r="C86" s="310"/>
      <c r="D86" s="310"/>
      <c r="E86" s="89" t="s">
        <v>114</v>
      </c>
      <c r="F86" s="89" t="s">
        <v>110</v>
      </c>
      <c r="G86" s="44">
        <v>1000000</v>
      </c>
      <c r="H86" s="90">
        <v>1</v>
      </c>
      <c r="I86" s="160">
        <f t="shared" si="6"/>
        <v>1000</v>
      </c>
      <c r="J86" s="92"/>
    </row>
    <row r="87" spans="1:10" s="91" customFormat="1" ht="37.1" customHeight="1">
      <c r="A87" s="189">
        <v>50531140</v>
      </c>
      <c r="B87" s="310" t="s">
        <v>153</v>
      </c>
      <c r="C87" s="310"/>
      <c r="D87" s="310"/>
      <c r="E87" s="89" t="s">
        <v>114</v>
      </c>
      <c r="F87" s="89" t="s">
        <v>110</v>
      </c>
      <c r="G87" s="44">
        <v>700000</v>
      </c>
      <c r="H87" s="90">
        <v>1</v>
      </c>
      <c r="I87" s="160">
        <f t="shared" si="6"/>
        <v>700</v>
      </c>
      <c r="J87" s="92"/>
    </row>
    <row r="88" spans="1:10" s="91" customFormat="1" ht="37.1" customHeight="1">
      <c r="A88" s="189">
        <v>50531140</v>
      </c>
      <c r="B88" s="310" t="s">
        <v>153</v>
      </c>
      <c r="C88" s="310"/>
      <c r="D88" s="310"/>
      <c r="E88" s="89" t="s">
        <v>114</v>
      </c>
      <c r="F88" s="89" t="s">
        <v>110</v>
      </c>
      <c r="G88" s="44">
        <v>900000</v>
      </c>
      <c r="H88" s="90">
        <v>1</v>
      </c>
      <c r="I88" s="160">
        <f t="shared" si="6"/>
        <v>900</v>
      </c>
      <c r="J88" s="92"/>
    </row>
    <row r="89" spans="1:10" s="91" customFormat="1" ht="37.1" customHeight="1">
      <c r="A89" s="189">
        <v>50531140</v>
      </c>
      <c r="B89" s="310" t="s">
        <v>153</v>
      </c>
      <c r="C89" s="310"/>
      <c r="D89" s="310"/>
      <c r="E89" s="89" t="s">
        <v>114</v>
      </c>
      <c r="F89" s="89" t="s">
        <v>110</v>
      </c>
      <c r="G89" s="44">
        <v>1800000</v>
      </c>
      <c r="H89" s="90">
        <v>1</v>
      </c>
      <c r="I89" s="160">
        <f t="shared" si="6"/>
        <v>1800</v>
      </c>
      <c r="J89" s="92"/>
    </row>
    <row r="90" spans="1:10" s="91" customFormat="1" ht="37.1" customHeight="1">
      <c r="A90" s="189">
        <v>50531140</v>
      </c>
      <c r="B90" s="310" t="s">
        <v>153</v>
      </c>
      <c r="C90" s="310"/>
      <c r="D90" s="310"/>
      <c r="E90" s="89" t="s">
        <v>114</v>
      </c>
      <c r="F90" s="89" t="s">
        <v>110</v>
      </c>
      <c r="G90" s="44">
        <v>1500000</v>
      </c>
      <c r="H90" s="90">
        <v>1</v>
      </c>
      <c r="I90" s="160">
        <f t="shared" si="6"/>
        <v>1500</v>
      </c>
      <c r="J90" s="92"/>
    </row>
    <row r="91" spans="1:10" s="91" customFormat="1" ht="37.1" customHeight="1">
      <c r="A91" s="189">
        <v>50531140</v>
      </c>
      <c r="B91" s="310" t="s">
        <v>153</v>
      </c>
      <c r="C91" s="310"/>
      <c r="D91" s="310"/>
      <c r="E91" s="89" t="s">
        <v>114</v>
      </c>
      <c r="F91" s="89" t="s">
        <v>110</v>
      </c>
      <c r="G91" s="44">
        <v>1700000</v>
      </c>
      <c r="H91" s="90">
        <v>1</v>
      </c>
      <c r="I91" s="160">
        <f t="shared" si="6"/>
        <v>1700</v>
      </c>
      <c r="J91" s="92"/>
    </row>
    <row r="92" spans="1:10" s="91" customFormat="1" ht="37.1" customHeight="1">
      <c r="A92" s="189">
        <v>50531140</v>
      </c>
      <c r="B92" s="310" t="s">
        <v>153</v>
      </c>
      <c r="C92" s="310"/>
      <c r="D92" s="310"/>
      <c r="E92" s="89" t="s">
        <v>114</v>
      </c>
      <c r="F92" s="89" t="s">
        <v>110</v>
      </c>
      <c r="G92" s="44">
        <v>300000</v>
      </c>
      <c r="H92" s="90">
        <v>1</v>
      </c>
      <c r="I92" s="160">
        <f t="shared" si="6"/>
        <v>300</v>
      </c>
      <c r="J92" s="92"/>
    </row>
    <row r="93" spans="1:10" s="91" customFormat="1" ht="37.1" customHeight="1">
      <c r="A93" s="189">
        <v>50531140</v>
      </c>
      <c r="B93" s="310" t="s">
        <v>153</v>
      </c>
      <c r="C93" s="310"/>
      <c r="D93" s="310"/>
      <c r="E93" s="89" t="s">
        <v>114</v>
      </c>
      <c r="F93" s="89" t="s">
        <v>110</v>
      </c>
      <c r="G93" s="44">
        <v>300000</v>
      </c>
      <c r="H93" s="90">
        <v>1</v>
      </c>
      <c r="I93" s="160">
        <f t="shared" ref="I93:I121" si="7">+H93*G93/1000</f>
        <v>300</v>
      </c>
      <c r="J93" s="92"/>
    </row>
    <row r="94" spans="1:10" s="91" customFormat="1" ht="37.1" customHeight="1">
      <c r="A94" s="189">
        <v>50531140</v>
      </c>
      <c r="B94" s="310" t="s">
        <v>153</v>
      </c>
      <c r="C94" s="310"/>
      <c r="D94" s="310"/>
      <c r="E94" s="89" t="s">
        <v>114</v>
      </c>
      <c r="F94" s="89" t="s">
        <v>110</v>
      </c>
      <c r="G94" s="44">
        <v>300000</v>
      </c>
      <c r="H94" s="90">
        <v>1</v>
      </c>
      <c r="I94" s="160">
        <f t="shared" si="7"/>
        <v>300</v>
      </c>
      <c r="J94" s="92"/>
    </row>
    <row r="95" spans="1:10" s="91" customFormat="1" ht="37.1" customHeight="1">
      <c r="A95" s="189">
        <v>50531140</v>
      </c>
      <c r="B95" s="310" t="s">
        <v>153</v>
      </c>
      <c r="C95" s="310"/>
      <c r="D95" s="310"/>
      <c r="E95" s="89" t="s">
        <v>114</v>
      </c>
      <c r="F95" s="89" t="s">
        <v>110</v>
      </c>
      <c r="G95" s="44">
        <v>300000</v>
      </c>
      <c r="H95" s="90">
        <v>1</v>
      </c>
      <c r="I95" s="160">
        <f t="shared" si="7"/>
        <v>300</v>
      </c>
      <c r="J95" s="92"/>
    </row>
    <row r="96" spans="1:10" s="91" customFormat="1" ht="37.1" customHeight="1">
      <c r="A96" s="189">
        <v>50531140</v>
      </c>
      <c r="B96" s="310" t="s">
        <v>153</v>
      </c>
      <c r="C96" s="310"/>
      <c r="D96" s="310"/>
      <c r="E96" s="89" t="s">
        <v>114</v>
      </c>
      <c r="F96" s="89" t="s">
        <v>110</v>
      </c>
      <c r="G96" s="44">
        <v>300000</v>
      </c>
      <c r="H96" s="90">
        <v>1</v>
      </c>
      <c r="I96" s="160">
        <f t="shared" si="7"/>
        <v>300</v>
      </c>
      <c r="J96" s="92"/>
    </row>
    <row r="97" spans="1:10" s="91" customFormat="1" ht="37.1" customHeight="1">
      <c r="A97" s="189">
        <v>50531140</v>
      </c>
      <c r="B97" s="310" t="s">
        <v>153</v>
      </c>
      <c r="C97" s="310"/>
      <c r="D97" s="310"/>
      <c r="E97" s="89" t="s">
        <v>114</v>
      </c>
      <c r="F97" s="89" t="s">
        <v>110</v>
      </c>
      <c r="G97" s="44">
        <v>300000</v>
      </c>
      <c r="H97" s="90">
        <v>1</v>
      </c>
      <c r="I97" s="160">
        <f t="shared" si="7"/>
        <v>300</v>
      </c>
      <c r="J97" s="92"/>
    </row>
    <row r="98" spans="1:10" s="91" customFormat="1" ht="37.1" customHeight="1">
      <c r="A98" s="189">
        <v>50531140</v>
      </c>
      <c r="B98" s="310" t="s">
        <v>153</v>
      </c>
      <c r="C98" s="310"/>
      <c r="D98" s="310"/>
      <c r="E98" s="89" t="s">
        <v>114</v>
      </c>
      <c r="F98" s="89" t="s">
        <v>110</v>
      </c>
      <c r="G98" s="44">
        <v>300000</v>
      </c>
      <c r="H98" s="90">
        <v>1</v>
      </c>
      <c r="I98" s="160">
        <f t="shared" si="7"/>
        <v>300</v>
      </c>
      <c r="J98" s="92"/>
    </row>
    <row r="99" spans="1:10" s="91" customFormat="1" ht="37.1" customHeight="1">
      <c r="A99" s="189">
        <v>50531140</v>
      </c>
      <c r="B99" s="310" t="s">
        <v>153</v>
      </c>
      <c r="C99" s="310"/>
      <c r="D99" s="310"/>
      <c r="E99" s="89" t="s">
        <v>114</v>
      </c>
      <c r="F99" s="89" t="s">
        <v>110</v>
      </c>
      <c r="G99" s="44">
        <v>300000</v>
      </c>
      <c r="H99" s="90">
        <v>1</v>
      </c>
      <c r="I99" s="160">
        <f t="shared" si="7"/>
        <v>300</v>
      </c>
      <c r="J99" s="92"/>
    </row>
    <row r="100" spans="1:10" s="91" customFormat="1" ht="37.1" customHeight="1">
      <c r="A100" s="189">
        <v>50531140</v>
      </c>
      <c r="B100" s="310" t="s">
        <v>153</v>
      </c>
      <c r="C100" s="310"/>
      <c r="D100" s="310"/>
      <c r="E100" s="89" t="s">
        <v>114</v>
      </c>
      <c r="F100" s="89" t="s">
        <v>110</v>
      </c>
      <c r="G100" s="44">
        <v>300000</v>
      </c>
      <c r="H100" s="90">
        <v>1</v>
      </c>
      <c r="I100" s="160">
        <f t="shared" si="7"/>
        <v>300</v>
      </c>
      <c r="J100" s="92"/>
    </row>
    <row r="101" spans="1:10" s="91" customFormat="1" ht="37.1" customHeight="1">
      <c r="A101" s="189">
        <v>50531140</v>
      </c>
      <c r="B101" s="310" t="s">
        <v>153</v>
      </c>
      <c r="C101" s="310"/>
      <c r="D101" s="310"/>
      <c r="E101" s="89" t="s">
        <v>114</v>
      </c>
      <c r="F101" s="89" t="s">
        <v>110</v>
      </c>
      <c r="G101" s="44">
        <v>300000</v>
      </c>
      <c r="H101" s="90">
        <v>1</v>
      </c>
      <c r="I101" s="160">
        <f t="shared" si="7"/>
        <v>300</v>
      </c>
      <c r="J101" s="92"/>
    </row>
    <row r="102" spans="1:10" s="91" customFormat="1" ht="37.1" customHeight="1">
      <c r="A102" s="189">
        <v>50531140</v>
      </c>
      <c r="B102" s="310" t="s">
        <v>153</v>
      </c>
      <c r="C102" s="310"/>
      <c r="D102" s="310"/>
      <c r="E102" s="89" t="s">
        <v>114</v>
      </c>
      <c r="F102" s="89" t="s">
        <v>110</v>
      </c>
      <c r="G102" s="44">
        <v>300000</v>
      </c>
      <c r="H102" s="90">
        <v>1</v>
      </c>
      <c r="I102" s="160">
        <f t="shared" si="7"/>
        <v>300</v>
      </c>
      <c r="J102" s="92"/>
    </row>
    <row r="103" spans="1:10" s="91" customFormat="1" ht="37.1" customHeight="1">
      <c r="A103" s="189">
        <v>50531140</v>
      </c>
      <c r="B103" s="310" t="s">
        <v>153</v>
      </c>
      <c r="C103" s="310"/>
      <c r="D103" s="310"/>
      <c r="E103" s="89" t="s">
        <v>114</v>
      </c>
      <c r="F103" s="89" t="s">
        <v>110</v>
      </c>
      <c r="G103" s="44">
        <v>300000</v>
      </c>
      <c r="H103" s="90">
        <v>1</v>
      </c>
      <c r="I103" s="160">
        <f t="shared" si="7"/>
        <v>300</v>
      </c>
      <c r="J103" s="92"/>
    </row>
    <row r="104" spans="1:10" s="91" customFormat="1" ht="37.1" customHeight="1">
      <c r="A104" s="189">
        <v>50531140</v>
      </c>
      <c r="B104" s="310" t="s">
        <v>153</v>
      </c>
      <c r="C104" s="310"/>
      <c r="D104" s="310"/>
      <c r="E104" s="89" t="s">
        <v>114</v>
      </c>
      <c r="F104" s="89" t="s">
        <v>110</v>
      </c>
      <c r="G104" s="44">
        <v>300000</v>
      </c>
      <c r="H104" s="90">
        <v>1</v>
      </c>
      <c r="I104" s="160">
        <f t="shared" si="7"/>
        <v>300</v>
      </c>
      <c r="J104" s="92"/>
    </row>
    <row r="105" spans="1:10" s="91" customFormat="1" ht="37.1" customHeight="1">
      <c r="A105" s="189">
        <v>50531140</v>
      </c>
      <c r="B105" s="310" t="s">
        <v>153</v>
      </c>
      <c r="C105" s="310"/>
      <c r="D105" s="310"/>
      <c r="E105" s="89" t="s">
        <v>114</v>
      </c>
      <c r="F105" s="89" t="s">
        <v>110</v>
      </c>
      <c r="G105" s="44">
        <v>300000</v>
      </c>
      <c r="H105" s="90">
        <v>1</v>
      </c>
      <c r="I105" s="160">
        <f t="shared" si="7"/>
        <v>300</v>
      </c>
      <c r="J105" s="92"/>
    </row>
    <row r="106" spans="1:10" s="91" customFormat="1" ht="37.1" customHeight="1">
      <c r="A106" s="189">
        <v>50531140</v>
      </c>
      <c r="B106" s="310" t="s">
        <v>153</v>
      </c>
      <c r="C106" s="310"/>
      <c r="D106" s="310"/>
      <c r="E106" s="89" t="s">
        <v>114</v>
      </c>
      <c r="F106" s="89" t="s">
        <v>110</v>
      </c>
      <c r="G106" s="44">
        <v>300000</v>
      </c>
      <c r="H106" s="90">
        <v>1</v>
      </c>
      <c r="I106" s="160">
        <f t="shared" si="7"/>
        <v>300</v>
      </c>
      <c r="J106" s="92"/>
    </row>
    <row r="107" spans="1:10" s="91" customFormat="1" ht="37.1" customHeight="1">
      <c r="A107" s="189">
        <v>50531140</v>
      </c>
      <c r="B107" s="310" t="s">
        <v>153</v>
      </c>
      <c r="C107" s="310"/>
      <c r="D107" s="310"/>
      <c r="E107" s="89" t="s">
        <v>114</v>
      </c>
      <c r="F107" s="89" t="s">
        <v>110</v>
      </c>
      <c r="G107" s="44">
        <v>300000</v>
      </c>
      <c r="H107" s="90">
        <v>1</v>
      </c>
      <c r="I107" s="160">
        <f t="shared" si="7"/>
        <v>300</v>
      </c>
      <c r="J107" s="92"/>
    </row>
    <row r="108" spans="1:10" s="91" customFormat="1" ht="37.1" customHeight="1">
      <c r="A108" s="189">
        <v>50531140</v>
      </c>
      <c r="B108" s="310" t="s">
        <v>153</v>
      </c>
      <c r="C108" s="310"/>
      <c r="D108" s="310"/>
      <c r="E108" s="89" t="s">
        <v>114</v>
      </c>
      <c r="F108" s="89" t="s">
        <v>110</v>
      </c>
      <c r="G108" s="44">
        <v>300000</v>
      </c>
      <c r="H108" s="90">
        <v>1</v>
      </c>
      <c r="I108" s="160">
        <f t="shared" si="7"/>
        <v>300</v>
      </c>
      <c r="J108" s="92"/>
    </row>
    <row r="109" spans="1:10" s="91" customFormat="1" ht="37.1" customHeight="1">
      <c r="A109" s="189">
        <v>50531140</v>
      </c>
      <c r="B109" s="310" t="s">
        <v>153</v>
      </c>
      <c r="C109" s="310"/>
      <c r="D109" s="310"/>
      <c r="E109" s="89" t="s">
        <v>114</v>
      </c>
      <c r="F109" s="89" t="s">
        <v>110</v>
      </c>
      <c r="G109" s="44">
        <v>300000</v>
      </c>
      <c r="H109" s="90">
        <v>1</v>
      </c>
      <c r="I109" s="160">
        <f t="shared" si="7"/>
        <v>300</v>
      </c>
      <c r="J109" s="92"/>
    </row>
    <row r="110" spans="1:10" s="91" customFormat="1" ht="37.1" customHeight="1">
      <c r="A110" s="189">
        <v>50531140</v>
      </c>
      <c r="B110" s="310" t="s">
        <v>153</v>
      </c>
      <c r="C110" s="310"/>
      <c r="D110" s="310"/>
      <c r="E110" s="89" t="s">
        <v>114</v>
      </c>
      <c r="F110" s="89" t="s">
        <v>110</v>
      </c>
      <c r="G110" s="44">
        <v>300000</v>
      </c>
      <c r="H110" s="90">
        <v>1</v>
      </c>
      <c r="I110" s="160">
        <f t="shared" si="7"/>
        <v>300</v>
      </c>
      <c r="J110" s="92"/>
    </row>
    <row r="111" spans="1:10" s="91" customFormat="1" ht="37.1" customHeight="1">
      <c r="A111" s="189">
        <v>50531140</v>
      </c>
      <c r="B111" s="310" t="s">
        <v>153</v>
      </c>
      <c r="C111" s="310"/>
      <c r="D111" s="310"/>
      <c r="E111" s="89" t="s">
        <v>114</v>
      </c>
      <c r="F111" s="89" t="s">
        <v>110</v>
      </c>
      <c r="G111" s="44">
        <v>300000</v>
      </c>
      <c r="H111" s="90">
        <v>1</v>
      </c>
      <c r="I111" s="160">
        <f t="shared" si="7"/>
        <v>300</v>
      </c>
      <c r="J111" s="92"/>
    </row>
    <row r="112" spans="1:10" s="91" customFormat="1" ht="37.1" customHeight="1">
      <c r="A112" s="189">
        <v>50531140</v>
      </c>
      <c r="B112" s="310" t="s">
        <v>153</v>
      </c>
      <c r="C112" s="310"/>
      <c r="D112" s="310"/>
      <c r="E112" s="89" t="s">
        <v>114</v>
      </c>
      <c r="F112" s="89" t="s">
        <v>110</v>
      </c>
      <c r="G112" s="44">
        <v>300000</v>
      </c>
      <c r="H112" s="90">
        <v>1</v>
      </c>
      <c r="I112" s="160">
        <f t="shared" si="7"/>
        <v>300</v>
      </c>
      <c r="J112" s="92"/>
    </row>
    <row r="113" spans="1:10" s="91" customFormat="1" ht="37.1" customHeight="1">
      <c r="A113" s="189">
        <v>50531140</v>
      </c>
      <c r="B113" s="310" t="s">
        <v>153</v>
      </c>
      <c r="C113" s="310"/>
      <c r="D113" s="310"/>
      <c r="E113" s="89" t="s">
        <v>114</v>
      </c>
      <c r="F113" s="89" t="s">
        <v>110</v>
      </c>
      <c r="G113" s="44">
        <v>300000</v>
      </c>
      <c r="H113" s="90">
        <v>1</v>
      </c>
      <c r="I113" s="160">
        <f t="shared" si="7"/>
        <v>300</v>
      </c>
      <c r="J113" s="92"/>
    </row>
    <row r="114" spans="1:10" s="91" customFormat="1" ht="37.1" customHeight="1">
      <c r="A114" s="189">
        <v>50531140</v>
      </c>
      <c r="B114" s="310" t="s">
        <v>153</v>
      </c>
      <c r="C114" s="310"/>
      <c r="D114" s="310"/>
      <c r="E114" s="89" t="s">
        <v>114</v>
      </c>
      <c r="F114" s="89" t="s">
        <v>110</v>
      </c>
      <c r="G114" s="44">
        <v>300000</v>
      </c>
      <c r="H114" s="90">
        <v>1</v>
      </c>
      <c r="I114" s="160">
        <f t="shared" si="7"/>
        <v>300</v>
      </c>
      <c r="J114" s="92"/>
    </row>
    <row r="115" spans="1:10" s="91" customFormat="1" ht="37.1" customHeight="1">
      <c r="A115" s="189">
        <v>50531140</v>
      </c>
      <c r="B115" s="321" t="s">
        <v>153</v>
      </c>
      <c r="C115" s="322"/>
      <c r="D115" s="323"/>
      <c r="E115" s="89" t="s">
        <v>114</v>
      </c>
      <c r="F115" s="89" t="s">
        <v>110</v>
      </c>
      <c r="G115" s="44">
        <v>300000</v>
      </c>
      <c r="H115" s="90">
        <v>1</v>
      </c>
      <c r="I115" s="160">
        <f t="shared" si="7"/>
        <v>300</v>
      </c>
      <c r="J115" s="92"/>
    </row>
    <row r="116" spans="1:10" s="91" customFormat="1" ht="37.1" customHeight="1">
      <c r="A116" s="189">
        <v>50531140</v>
      </c>
      <c r="B116" s="321" t="s">
        <v>153</v>
      </c>
      <c r="C116" s="322"/>
      <c r="D116" s="323"/>
      <c r="E116" s="89" t="s">
        <v>114</v>
      </c>
      <c r="F116" s="89" t="s">
        <v>110</v>
      </c>
      <c r="G116" s="44">
        <v>300000</v>
      </c>
      <c r="H116" s="90">
        <v>1</v>
      </c>
      <c r="I116" s="160">
        <f t="shared" si="7"/>
        <v>300</v>
      </c>
      <c r="J116" s="92"/>
    </row>
    <row r="117" spans="1:10" s="91" customFormat="1" ht="37.1" customHeight="1">
      <c r="A117" s="189">
        <v>50531140</v>
      </c>
      <c r="B117" s="321" t="s">
        <v>153</v>
      </c>
      <c r="C117" s="322"/>
      <c r="D117" s="323"/>
      <c r="E117" s="89" t="s">
        <v>114</v>
      </c>
      <c r="F117" s="89" t="s">
        <v>110</v>
      </c>
      <c r="G117" s="44">
        <v>300000</v>
      </c>
      <c r="H117" s="90">
        <v>1</v>
      </c>
      <c r="I117" s="160">
        <f t="shared" si="7"/>
        <v>300</v>
      </c>
      <c r="J117" s="92"/>
    </row>
    <row r="118" spans="1:10" s="91" customFormat="1" ht="37.1" customHeight="1">
      <c r="A118" s="189">
        <v>50531140</v>
      </c>
      <c r="B118" s="321" t="s">
        <v>153</v>
      </c>
      <c r="C118" s="322"/>
      <c r="D118" s="323"/>
      <c r="E118" s="89" t="s">
        <v>114</v>
      </c>
      <c r="F118" s="89" t="s">
        <v>110</v>
      </c>
      <c r="G118" s="44">
        <v>300000</v>
      </c>
      <c r="H118" s="90">
        <v>1</v>
      </c>
      <c r="I118" s="160">
        <f t="shared" si="7"/>
        <v>300</v>
      </c>
      <c r="J118" s="92"/>
    </row>
    <row r="119" spans="1:10" s="91" customFormat="1" ht="37.1" customHeight="1">
      <c r="A119" s="189">
        <v>50531140</v>
      </c>
      <c r="B119" s="321" t="s">
        <v>153</v>
      </c>
      <c r="C119" s="322"/>
      <c r="D119" s="323"/>
      <c r="E119" s="89" t="s">
        <v>114</v>
      </c>
      <c r="F119" s="89" t="s">
        <v>110</v>
      </c>
      <c r="G119" s="44">
        <v>300000</v>
      </c>
      <c r="H119" s="90">
        <v>1</v>
      </c>
      <c r="I119" s="160">
        <f t="shared" si="7"/>
        <v>300</v>
      </c>
      <c r="J119" s="92"/>
    </row>
    <row r="120" spans="1:10" s="91" customFormat="1" ht="37.1" customHeight="1">
      <c r="A120" s="189">
        <v>50531140</v>
      </c>
      <c r="B120" s="321" t="s">
        <v>153</v>
      </c>
      <c r="C120" s="322"/>
      <c r="D120" s="323"/>
      <c r="E120" s="89" t="s">
        <v>114</v>
      </c>
      <c r="F120" s="89" t="s">
        <v>110</v>
      </c>
      <c r="G120" s="44">
        <v>300000</v>
      </c>
      <c r="H120" s="90">
        <v>1</v>
      </c>
      <c r="I120" s="160">
        <f t="shared" si="7"/>
        <v>300</v>
      </c>
      <c r="J120" s="92"/>
    </row>
    <row r="121" spans="1:10" s="91" customFormat="1" ht="37.1" customHeight="1">
      <c r="A121" s="189">
        <v>50531140</v>
      </c>
      <c r="B121" s="321" t="s">
        <v>153</v>
      </c>
      <c r="C121" s="322"/>
      <c r="D121" s="323"/>
      <c r="E121" s="89" t="s">
        <v>114</v>
      </c>
      <c r="F121" s="89" t="s">
        <v>110</v>
      </c>
      <c r="G121" s="44">
        <v>300000</v>
      </c>
      <c r="H121" s="90">
        <v>1</v>
      </c>
      <c r="I121" s="160">
        <f t="shared" si="7"/>
        <v>300</v>
      </c>
      <c r="J121" s="92"/>
    </row>
  </sheetData>
  <mergeCells count="120">
    <mergeCell ref="B49:D49"/>
    <mergeCell ref="B50:D50"/>
    <mergeCell ref="B51:D51"/>
    <mergeCell ref="B52:D52"/>
    <mergeCell ref="B53:D53"/>
    <mergeCell ref="B54:D54"/>
    <mergeCell ref="B120:D120"/>
    <mergeCell ref="B121:D121"/>
    <mergeCell ref="B115:D115"/>
    <mergeCell ref="B116:D116"/>
    <mergeCell ref="B117:D117"/>
    <mergeCell ref="B118:D118"/>
    <mergeCell ref="B119:D119"/>
    <mergeCell ref="B111:D111"/>
    <mergeCell ref="B112:D112"/>
    <mergeCell ref="B113:D113"/>
    <mergeCell ref="B114:D114"/>
    <mergeCell ref="B90:D90"/>
    <mergeCell ref="B108:D108"/>
    <mergeCell ref="B109:D109"/>
    <mergeCell ref="B110:D110"/>
    <mergeCell ref="B89:D89"/>
    <mergeCell ref="B105:D105"/>
    <mergeCell ref="B106:D106"/>
    <mergeCell ref="B107:D107"/>
    <mergeCell ref="B91:D91"/>
    <mergeCell ref="B100:D100"/>
    <mergeCell ref="B101:D101"/>
    <mergeCell ref="B102:D102"/>
    <mergeCell ref="B103:D103"/>
    <mergeCell ref="B104:D104"/>
    <mergeCell ref="B95:D95"/>
    <mergeCell ref="B96:D96"/>
    <mergeCell ref="B97:D97"/>
    <mergeCell ref="B98:D98"/>
    <mergeCell ref="B99:D99"/>
    <mergeCell ref="B68:D68"/>
    <mergeCell ref="B69:D69"/>
    <mergeCell ref="B70:D70"/>
    <mergeCell ref="B83:D83"/>
    <mergeCell ref="B84:D84"/>
    <mergeCell ref="B93:D93"/>
    <mergeCell ref="B94:D94"/>
    <mergeCell ref="B78:D78"/>
    <mergeCell ref="B79:D79"/>
    <mergeCell ref="B80:D80"/>
    <mergeCell ref="B81:D81"/>
    <mergeCell ref="B82:D82"/>
    <mergeCell ref="B88:D88"/>
    <mergeCell ref="B85:D85"/>
    <mergeCell ref="B87:D87"/>
    <mergeCell ref="B86:D86"/>
    <mergeCell ref="B64:D64"/>
    <mergeCell ref="B65:D65"/>
    <mergeCell ref="B66:D66"/>
    <mergeCell ref="B46:H46"/>
    <mergeCell ref="B47:D47"/>
    <mergeCell ref="B48:D48"/>
    <mergeCell ref="B92:D92"/>
    <mergeCell ref="B55:D55"/>
    <mergeCell ref="B56:D56"/>
    <mergeCell ref="B57:D57"/>
    <mergeCell ref="B60:D60"/>
    <mergeCell ref="B58:D58"/>
    <mergeCell ref="B59:D59"/>
    <mergeCell ref="B61:D61"/>
    <mergeCell ref="B62:D62"/>
    <mergeCell ref="B63:D63"/>
    <mergeCell ref="B74:D74"/>
    <mergeCell ref="B75:D75"/>
    <mergeCell ref="B76:D76"/>
    <mergeCell ref="B77:D77"/>
    <mergeCell ref="B71:D71"/>
    <mergeCell ref="B72:D72"/>
    <mergeCell ref="B73:D73"/>
    <mergeCell ref="B67:D67"/>
    <mergeCell ref="B43:D43"/>
    <mergeCell ref="B36:D36"/>
    <mergeCell ref="B37:D37"/>
    <mergeCell ref="B38:D38"/>
    <mergeCell ref="B39:D39"/>
    <mergeCell ref="B40:D40"/>
    <mergeCell ref="B31:D31"/>
    <mergeCell ref="B32:D32"/>
    <mergeCell ref="B35:D35"/>
    <mergeCell ref="B44:D44"/>
    <mergeCell ref="B45:D45"/>
    <mergeCell ref="B21:D21"/>
    <mergeCell ref="A13:H13"/>
    <mergeCell ref="B20:D20"/>
    <mergeCell ref="B15:H15"/>
    <mergeCell ref="B16:D16"/>
    <mergeCell ref="B18:D18"/>
    <mergeCell ref="B19:D19"/>
    <mergeCell ref="D14:H14"/>
    <mergeCell ref="B22:D22"/>
    <mergeCell ref="B17:D17"/>
    <mergeCell ref="B23:D23"/>
    <mergeCell ref="B24:D24"/>
    <mergeCell ref="B33:D33"/>
    <mergeCell ref="B34:D34"/>
    <mergeCell ref="B25:D25"/>
    <mergeCell ref="B26:D26"/>
    <mergeCell ref="B27:D27"/>
    <mergeCell ref="B28:D28"/>
    <mergeCell ref="B30:D30"/>
    <mergeCell ref="B29:D29"/>
    <mergeCell ref="B41:D41"/>
    <mergeCell ref="B42:D42"/>
    <mergeCell ref="B12:D12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https:/mul-edu.gov.am/tasks/docs/attachment.php?id=336010&amp;fn=havelvacner+%282%29.xlsx&amp;out=1&amp;token=</cp:keywords>
  <cp:lastModifiedBy>User</cp:lastModifiedBy>
  <cp:lastPrinted>2022-02-24T08:25:43Z</cp:lastPrinted>
  <dcterms:created xsi:type="dcterms:W3CDTF">2022-01-04T07:12:58Z</dcterms:created>
  <dcterms:modified xsi:type="dcterms:W3CDTF">2023-04-05T13:12:21Z</dcterms:modified>
</cp:coreProperties>
</file>