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14618" windowHeight="7658" tabRatio="847" firstSheet="3" activeTab="7"/>
  </bookViews>
  <sheets>
    <sheet name="Հավելված N 1" sheetId="27" r:id="rId1"/>
    <sheet name="Հավելված N 2" sheetId="32" r:id="rId2"/>
    <sheet name="Հավելված N 3" sheetId="55" r:id="rId3"/>
    <sheet name="Հավելված N 4" sheetId="56" r:id="rId4"/>
    <sheet name="Հավելված N 5" sheetId="63" r:id="rId5"/>
    <sheet name="Հավելված N 6" sheetId="29" r:id="rId6"/>
    <sheet name="Հավելված N 7" sheetId="62" r:id="rId7"/>
    <sheet name="Հավելված N 8" sheetId="54" r:id="rId8"/>
  </sheets>
  <definedNames>
    <definedName name="a" localSheetId="4">#REF!</definedName>
    <definedName name="a" localSheetId="6">#REF!</definedName>
    <definedName name="a">#REF!</definedName>
    <definedName name="AgencyCode" localSheetId="1">#REF!</definedName>
    <definedName name="AgencyCode" localSheetId="2">#REF!</definedName>
    <definedName name="AgencyCode" localSheetId="3">#REF!</definedName>
    <definedName name="AgencyCode" localSheetId="4">#REF!</definedName>
    <definedName name="AgencyCode" localSheetId="6">#REF!</definedName>
    <definedName name="AgencyCode" localSheetId="7">#REF!</definedName>
    <definedName name="AgencyCode">#REF!</definedName>
    <definedName name="AgencyName" localSheetId="1">#REF!</definedName>
    <definedName name="AgencyName" localSheetId="6">#REF!</definedName>
    <definedName name="AgencyName">#REF!</definedName>
    <definedName name="davit" localSheetId="6">#REF!</definedName>
    <definedName name="davit">#REF!</definedName>
    <definedName name="Functional1" localSheetId="1">#REF!</definedName>
    <definedName name="Functional1" localSheetId="6">#REF!</definedName>
    <definedName name="Functional1">#REF!</definedName>
    <definedName name="ggg" localSheetId="6">#REF!</definedName>
    <definedName name="ggg">#REF!</definedName>
    <definedName name="PANature" localSheetId="1">#REF!</definedName>
    <definedName name="PANature" localSheetId="6">#REF!</definedName>
    <definedName name="PANature">#REF!</definedName>
    <definedName name="PAType" localSheetId="1">#REF!</definedName>
    <definedName name="PAType" localSheetId="6">#REF!</definedName>
    <definedName name="PAType">#REF!</definedName>
    <definedName name="Performance2" localSheetId="1">#REF!</definedName>
    <definedName name="Performance2" localSheetId="6">#REF!</definedName>
    <definedName name="Performance2">#REF!</definedName>
    <definedName name="PerformanceType" localSheetId="1">#REF!</definedName>
    <definedName name="PerformanceType" localSheetId="6">#REF!</definedName>
    <definedName name="PerformanceType">#REF!</definedName>
    <definedName name="Հավելված" localSheetId="4">#REF!</definedName>
    <definedName name="Հավելված" localSheetId="6">#REF!</definedName>
    <definedName name="Հավելված">#REF!</definedName>
    <definedName name="Մաս" localSheetId="6">#REF!</definedName>
    <definedName name="Մաս">#REF!</definedName>
    <definedName name="շախմատիստ" localSheetId="6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F17" i="56"/>
  <c r="E24"/>
  <c r="G11" i="63"/>
  <c r="G13" l="1"/>
  <c r="G12" s="1"/>
  <c r="G10" s="1"/>
  <c r="F13" i="55" l="1"/>
  <c r="G13"/>
  <c r="I35" i="54"/>
  <c r="F22" i="56" l="1"/>
  <c r="F24"/>
  <c r="E22"/>
  <c r="F21" i="55" l="1"/>
  <c r="G21"/>
  <c r="H21"/>
  <c r="E23"/>
  <c r="E21" s="1"/>
  <c r="I39" i="54"/>
  <c r="I37"/>
  <c r="I36" l="1"/>
  <c r="I34" s="1"/>
  <c r="I31" l="1"/>
  <c r="I32"/>
  <c r="I30"/>
  <c r="I29"/>
  <c r="I28"/>
  <c r="I18"/>
  <c r="I19"/>
  <c r="I20"/>
  <c r="I21"/>
  <c r="I22"/>
  <c r="I23"/>
  <c r="I24"/>
  <c r="I25"/>
  <c r="I26"/>
  <c r="I27"/>
  <c r="I17"/>
  <c r="I16" s="1"/>
  <c r="G17" i="55" l="1"/>
  <c r="G15" s="1"/>
  <c r="F17"/>
  <c r="F15" s="1"/>
  <c r="E17"/>
  <c r="E15" s="1"/>
  <c r="D23"/>
  <c r="G24" i="56" s="1"/>
  <c r="G22" s="1"/>
  <c r="F19" i="55" l="1"/>
  <c r="G19"/>
  <c r="E19"/>
  <c r="E13" s="1"/>
  <c r="D22"/>
  <c r="H19"/>
  <c r="D21" l="1"/>
  <c r="E20" i="56" l="1"/>
  <c r="G68" i="32" s="1"/>
  <c r="G67" s="1"/>
  <c r="G66" s="1"/>
  <c r="G65" s="1"/>
  <c r="G64" s="1"/>
  <c r="G62" s="1"/>
  <c r="G11" i="55"/>
  <c r="F11"/>
  <c r="G60" i="32" l="1"/>
  <c r="G58" s="1"/>
  <c r="D61" i="62"/>
  <c r="F20" i="56"/>
  <c r="H68" i="32" s="1"/>
  <c r="H67" s="1"/>
  <c r="H66" s="1"/>
  <c r="H65" s="1"/>
  <c r="H64" s="1"/>
  <c r="H62" s="1"/>
  <c r="G20" i="56"/>
  <c r="I68" i="32" s="1"/>
  <c r="I67" s="1"/>
  <c r="I66" s="1"/>
  <c r="I65" s="1"/>
  <c r="I64" s="1"/>
  <c r="I62" s="1"/>
  <c r="E18" i="56"/>
  <c r="D19" i="55"/>
  <c r="H60" i="32" l="1"/>
  <c r="H58" s="1"/>
  <c r="E61" i="62"/>
  <c r="I60" i="32"/>
  <c r="I58" s="1"/>
  <c r="F61" i="62"/>
  <c r="D48" i="27"/>
  <c r="D41" s="1"/>
  <c r="F18" i="56"/>
  <c r="E11" i="55"/>
  <c r="D52" i="29" l="1"/>
  <c r="F48" i="27"/>
  <c r="F41" s="1"/>
  <c r="E48"/>
  <c r="E41" s="1"/>
  <c r="G56" i="32"/>
  <c r="G54" s="1"/>
  <c r="G52" s="1"/>
  <c r="G18" i="56"/>
  <c r="I56" i="32" l="1"/>
  <c r="I54" s="1"/>
  <c r="I52" s="1"/>
  <c r="E52" i="29"/>
  <c r="H56" i="32"/>
  <c r="H54" s="1"/>
  <c r="H52" s="1"/>
  <c r="F52" i="29"/>
  <c r="I15" i="54"/>
  <c r="I14" l="1"/>
  <c r="I13" s="1"/>
  <c r="H18" i="55"/>
  <c r="H17" l="1"/>
  <c r="D18"/>
  <c r="H15" l="1"/>
  <c r="H13" s="1"/>
  <c r="D13" s="1"/>
  <c r="D17"/>
  <c r="E16" i="56" l="1"/>
  <c r="E14" s="1"/>
  <c r="D15" i="55"/>
  <c r="H11"/>
  <c r="D11" s="1"/>
  <c r="F16" i="56" l="1"/>
  <c r="F14" s="1"/>
  <c r="G17"/>
  <c r="G16" s="1"/>
  <c r="G14" s="1"/>
  <c r="E12"/>
  <c r="E10" s="1"/>
  <c r="G51" i="32" s="1"/>
  <c r="G50" s="1"/>
  <c r="G49" s="1"/>
  <c r="G48" s="1"/>
  <c r="G47" s="1"/>
  <c r="G45" s="1"/>
  <c r="G32"/>
  <c r="G43" l="1"/>
  <c r="D39" i="62"/>
  <c r="G89" i="32"/>
  <c r="G98" s="1"/>
  <c r="G31"/>
  <c r="G30" s="1"/>
  <c r="G29" s="1"/>
  <c r="G28" s="1"/>
  <c r="G26" s="1"/>
  <c r="H32"/>
  <c r="F12" i="56"/>
  <c r="F10" s="1"/>
  <c r="H51" i="32" s="1"/>
  <c r="H50" s="1"/>
  <c r="H49" s="1"/>
  <c r="H48" s="1"/>
  <c r="H47" s="1"/>
  <c r="H45" s="1"/>
  <c r="I32"/>
  <c r="G12" i="56"/>
  <c r="G10" s="1"/>
  <c r="I51" i="32" s="1"/>
  <c r="I50" s="1"/>
  <c r="I49" s="1"/>
  <c r="I48" s="1"/>
  <c r="I47" s="1"/>
  <c r="I45" s="1"/>
  <c r="H43" l="1"/>
  <c r="E39" i="62"/>
  <c r="G97" i="32"/>
  <c r="G96" s="1"/>
  <c r="G95" s="1"/>
  <c r="G94" s="1"/>
  <c r="G92" s="1"/>
  <c r="I89"/>
  <c r="I98" s="1"/>
  <c r="I43"/>
  <c r="F39" i="62"/>
  <c r="D35" i="27"/>
  <c r="G41" i="32"/>
  <c r="G39" s="1"/>
  <c r="G37" s="1"/>
  <c r="G35" s="1"/>
  <c r="G33" s="1"/>
  <c r="H89"/>
  <c r="H98" s="1"/>
  <c r="G24"/>
  <c r="D25" i="62"/>
  <c r="H31" i="32"/>
  <c r="H30" s="1"/>
  <c r="H29" s="1"/>
  <c r="H28" s="1"/>
  <c r="H26" s="1"/>
  <c r="I31"/>
  <c r="I30" s="1"/>
  <c r="I29" s="1"/>
  <c r="I28" s="1"/>
  <c r="I26" s="1"/>
  <c r="H97" l="1"/>
  <c r="H96" s="1"/>
  <c r="H95" s="1"/>
  <c r="H94" s="1"/>
  <c r="H92" s="1"/>
  <c r="I41"/>
  <c r="I39" s="1"/>
  <c r="I37" s="1"/>
  <c r="I35" s="1"/>
  <c r="I33" s="1"/>
  <c r="F35" i="27"/>
  <c r="H41" i="32"/>
  <c r="H39" s="1"/>
  <c r="H37" s="1"/>
  <c r="H35" s="1"/>
  <c r="H33" s="1"/>
  <c r="E35" i="27"/>
  <c r="D28"/>
  <c r="D39" i="29"/>
  <c r="I97" i="32"/>
  <c r="I96" s="1"/>
  <c r="I95" s="1"/>
  <c r="I94" s="1"/>
  <c r="I92" s="1"/>
  <c r="G90"/>
  <c r="D68" i="27" s="1"/>
  <c r="D84" i="29" s="1"/>
  <c r="D93" i="62"/>
  <c r="F25"/>
  <c r="I24" i="32"/>
  <c r="H24"/>
  <c r="E25" i="62"/>
  <c r="G22" i="32"/>
  <c r="G20" s="1"/>
  <c r="G18" s="1"/>
  <c r="G16" s="1"/>
  <c r="G14" s="1"/>
  <c r="G13" s="1"/>
  <c r="D22" i="27"/>
  <c r="F28" l="1"/>
  <c r="F39" i="29"/>
  <c r="I90" i="32"/>
  <c r="F68" i="27" s="1"/>
  <c r="F84" i="29" s="1"/>
  <c r="F93" i="62"/>
  <c r="H90" i="32"/>
  <c r="E68" i="27" s="1"/>
  <c r="E84" i="29" s="1"/>
  <c r="E93" i="62"/>
  <c r="E28" i="27"/>
  <c r="E39" i="29"/>
  <c r="D15" i="27"/>
  <c r="D13" s="1"/>
  <c r="D25" i="29"/>
  <c r="F22" i="27"/>
  <c r="I22" i="32"/>
  <c r="I20" s="1"/>
  <c r="I18" s="1"/>
  <c r="I16" s="1"/>
  <c r="I14" s="1"/>
  <c r="I13" s="1"/>
  <c r="G88"/>
  <c r="G87" s="1"/>
  <c r="G86" s="1"/>
  <c r="G85" s="1"/>
  <c r="G83" s="1"/>
  <c r="E22" i="27"/>
  <c r="H22" i="32"/>
  <c r="H20" s="1"/>
  <c r="H18" s="1"/>
  <c r="H16" s="1"/>
  <c r="H14" s="1"/>
  <c r="H13" s="1"/>
  <c r="H88" l="1"/>
  <c r="H87" s="1"/>
  <c r="H86" s="1"/>
  <c r="H85" s="1"/>
  <c r="H83" s="1"/>
  <c r="I88"/>
  <c r="I87" s="1"/>
  <c r="I86" s="1"/>
  <c r="I85" s="1"/>
  <c r="I83" s="1"/>
  <c r="D83" i="62"/>
  <c r="G81" i="32"/>
  <c r="G79" s="1"/>
  <c r="E15" i="27"/>
  <c r="E13" s="1"/>
  <c r="E25" i="29"/>
  <c r="F25"/>
  <c r="F15" i="27"/>
  <c r="F13" s="1"/>
  <c r="G77" i="32" l="1"/>
  <c r="G75" s="1"/>
  <c r="G73" s="1"/>
  <c r="G71" s="1"/>
  <c r="G70" s="1"/>
  <c r="G11" s="1"/>
  <c r="D62" i="27"/>
  <c r="D56" s="1"/>
  <c r="F83" i="62"/>
  <c r="I81" i="32"/>
  <c r="I79" s="1"/>
  <c r="E83" i="62"/>
  <c r="H81" i="32"/>
  <c r="H79" s="1"/>
  <c r="D54" i="27" l="1"/>
  <c r="D11" s="1"/>
  <c r="D74" i="29"/>
  <c r="E62" i="27"/>
  <c r="E56" s="1"/>
  <c r="H77" i="32"/>
  <c r="H75" s="1"/>
  <c r="H73" s="1"/>
  <c r="H71" s="1"/>
  <c r="H70" s="1"/>
  <c r="H11" s="1"/>
  <c r="I77"/>
  <c r="I75" s="1"/>
  <c r="I73" s="1"/>
  <c r="I71" s="1"/>
  <c r="I70" s="1"/>
  <c r="I11" s="1"/>
  <c r="F62" i="27"/>
  <c r="F56" s="1"/>
  <c r="F74" i="29" l="1"/>
  <c r="F54" i="27"/>
  <c r="F11" s="1"/>
  <c r="E54"/>
  <c r="E11" s="1"/>
  <c r="E74" i="29"/>
</calcChain>
</file>

<file path=xl/sharedStrings.xml><?xml version="1.0" encoding="utf-8"?>
<sst xmlns="http://schemas.openxmlformats.org/spreadsheetml/2006/main" count="593" uniqueCount="228">
  <si>
    <t>Արդյունքի չափորոշիչներ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</si>
  <si>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</si>
  <si>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</si>
  <si>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</si>
  <si>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</si>
  <si>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</si>
  <si>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</si>
  <si>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</si>
  <si>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</si>
  <si>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</si>
  <si>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</si>
  <si>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</si>
  <si>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</si>
  <si>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</si>
  <si>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</si>
  <si>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</si>
  <si>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</si>
  <si>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</si>
  <si>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</si>
  <si>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</si>
  <si>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</si>
  <si>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</si>
  <si>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</si>
  <si>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</si>
  <si>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</si>
  <si>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</si>
  <si>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</si>
  <si>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</si>
  <si>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</si>
  <si>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</si>
  <si>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</si>
  <si>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այդ թվում</t>
  </si>
  <si>
    <t>ՀՀ կրթության, գիտության, մշակույթի և սպորտի նախարարություն</t>
  </si>
  <si>
    <t xml:space="preserve">այդ թվում՝ բյուջետային ծախսերի տնտեսագիտական դասակարգման հոդվածներ
</t>
  </si>
  <si>
    <t xml:space="preserve"> Ծրագրի միջոցառումներ</t>
  </si>
  <si>
    <t xml:space="preserve">
1192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</si>
  <si>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</si>
  <si>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</si>
  <si>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</si>
  <si>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</si>
  <si>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Հավելված N 1</t>
  </si>
  <si>
    <t>Հավելված N 2</t>
  </si>
  <si>
    <t xml:space="preserve"> ______________ ի    ___Ն որոշման</t>
  </si>
  <si>
    <t>Հավելված N 3</t>
  </si>
  <si>
    <t>Հավելված N 4</t>
  </si>
  <si>
    <t xml:space="preserve">Ցուցանիշների փոփոխությունը (ավելացումները նշված են դրական նշանով)  </t>
  </si>
  <si>
    <t>08</t>
  </si>
  <si>
    <t xml:space="preserve"> ՀԱՆԳԻՍՏ, ՄՇԱԿՈՒՅԹ ԵՎ ԿՐՈՆ</t>
  </si>
  <si>
    <t xml:space="preserve">ՀՀ կրթության, գիտության, մշակույթի և սպորտի նախարարություն </t>
  </si>
  <si>
    <t>Բաժին</t>
  </si>
  <si>
    <t>Խումբ</t>
  </si>
  <si>
    <t>Ցուցանիշների փոփոխությունը (ավելացումները նշված են դրական նշանով, իսկ նվազեցումները փակագծերում)</t>
  </si>
  <si>
    <t xml:space="preserve">Ցուցանիշների փոփոխությունը (նվազեցումները նշված են փակագծերում)  </t>
  </si>
  <si>
    <t>ՄԱՍ 1. ՊԵՏԱԿԱՆ ՄԱՐՄՆԻ ԳԾՈՎ ԱՐԴՅՈՒՆՔԱՅԻՆ (ԿԱՏԱՐՈՂԱԿԱՆ) ՑՈՒՑԱՆԻՇՆԵՐԸ</t>
  </si>
  <si>
    <t>Աղյուսակ 9․13</t>
  </si>
  <si>
    <t>ՀՀ ԿԱՌԱՎԱՐՈՒԹՅՈՒՆ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</si>
  <si>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</si>
  <si>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</si>
  <si>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</si>
  <si>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</si>
  <si>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</si>
  <si>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ՀՀ կառավարություն</t>
  </si>
  <si>
    <t xml:space="preserve"> 1139</t>
  </si>
  <si>
    <t>ՀՀ կառավարության պահուստային ֆոնդ</t>
  </si>
  <si>
    <t xml:space="preserve"> այդ թվում` բյուջետային ծախսերի տնտեսագիտական դասակարգման հոդվածներ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</si>
  <si>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</si>
  <si>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</si>
  <si>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</si>
  <si>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</si>
  <si>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Աղյուսակ 9․47</t>
  </si>
  <si>
    <t>ՀՀ կառավարություն</t>
  </si>
  <si>
    <t>Ծրագրի դասիչը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</si>
  <si>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</si>
  <si>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Ծառայությունների մատուցում</t>
  </si>
  <si>
    <t xml:space="preserve">Միջոցառումն իրականացնողի անվանումը </t>
  </si>
  <si>
    <t xml:space="preserve"> ՈՉ ՖԻՆԱՆՍԱԿԱՆ ԱԿՏԻՎՆԵՐԻ ԳԾՈՎ ԾԱԽՍԵՐ</t>
  </si>
  <si>
    <t xml:space="preserve"> Ակտիվն օգտագործող կազմակերպությունների անվանում 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</si>
  <si>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</si>
  <si>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</si>
  <si>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</si>
  <si>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</si>
  <si>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</si>
  <si>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</si>
  <si>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</si>
  <si>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Բաժին N 08</t>
  </si>
  <si>
    <t>Ցուցանիշների փոփոխությունը (ավելացումները նշված են դրական նշանով)</t>
  </si>
  <si>
    <t>Հավելված N 6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</si>
  <si>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</si>
  <si>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</si>
  <si>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Ընդամենը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</si>
  <si>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</si>
  <si>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</si>
  <si>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</si>
  <si>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</si>
  <si>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</si>
  <si>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</si>
  <si>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</si>
  <si>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 թվում՝</t>
  </si>
  <si>
    <t xml:space="preserve"> այդ թվում՝ ըստ ուղղությունների</t>
  </si>
  <si>
    <t>01</t>
  </si>
  <si>
    <t>Աղյուսակ 9․1.58</t>
  </si>
  <si>
    <t>ՀՀ կառավարության  2023 թվականի</t>
  </si>
  <si>
    <t>Առաջին կիսամյակ</t>
  </si>
  <si>
    <t xml:space="preserve">ՀՀ կառավարության  2023 թվականի </t>
  </si>
  <si>
    <t>Դաս N 01</t>
  </si>
  <si>
    <t>Խումբ N 01</t>
  </si>
  <si>
    <t xml:space="preserve">Հանգստի և սպորտի ծառայություններ </t>
  </si>
  <si>
    <t xml:space="preserve"> ՄԱՍ I. ԱՊՐԱՆՔՆԵՐ</t>
  </si>
  <si>
    <t xml:space="preserve"> Հանգստի և սպորտի ծառայություններ </t>
  </si>
  <si>
    <t xml:space="preserve"> Մասսայական սպորտ</t>
  </si>
  <si>
    <t xml:space="preserve"> 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</si>
  <si>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 xml:space="preserve"> Սպորտի նկատմամբ հետաքրքրվածության և մասնակցության ընդլայնում</t>
  </si>
  <si>
    <t xml:space="preserve"> ՀԻՄՆԱԿԱՆ ՄԻՋՈՑՆԵՐ</t>
  </si>
  <si>
    <t xml:space="preserve"> ՇԵՆՔԵՐ ԵՎ ՇԻՆՈՒԹՅՈՒՆՆԵՐ</t>
  </si>
  <si>
    <t xml:space="preserve"> - Շենքերի և շինությունների շինարարություն</t>
  </si>
  <si>
    <t xml:space="preserve">  Մասսայական սպորտ</t>
  </si>
  <si>
    <t>Մանկապատանեկան մարզադպրոցներին, մարզաձևերի ազգային ֆեդերացիաներին և այլ մարզական հասարակական կազմակերպություններին գույքով ապահովում</t>
  </si>
  <si>
    <t>1041-32001</t>
  </si>
  <si>
    <t>մարմնամարզական պատ</t>
  </si>
  <si>
    <t>ԷԱՃ</t>
  </si>
  <si>
    <t>հատ</t>
  </si>
  <si>
    <t>37421151-502</t>
  </si>
  <si>
    <t xml:space="preserve"> Մանկապատանեկան մարզադպրոցներին, մարզաձևերի ազգային ֆեդերացիաներին և այլ մարզական հասարակական կազմակերպություններին գույքով ապահովում</t>
  </si>
  <si>
    <t>37421153-502</t>
  </si>
  <si>
    <t>մարմնամարզական նստարան</t>
  </si>
  <si>
    <t>37421181-502</t>
  </si>
  <si>
    <t>մարմնամարզական պարան՝ մագլցման համար</t>
  </si>
  <si>
    <t>37421190-502</t>
  </si>
  <si>
    <t>մարմնամարզական ցատկերի սարքեր</t>
  </si>
  <si>
    <t>37421300-505</t>
  </si>
  <si>
    <t>մարմնամարզական ներքնակներ</t>
  </si>
  <si>
    <t>37431283-502</t>
  </si>
  <si>
    <t>ծանրաձողի հենակ</t>
  </si>
  <si>
    <t>37421210-503</t>
  </si>
  <si>
    <t>վարժասարքեր</t>
  </si>
  <si>
    <t>37421210-504</t>
  </si>
  <si>
    <t>37421210-505</t>
  </si>
  <si>
    <t>37431281-502</t>
  </si>
  <si>
    <t>ծանրաձողի կանգնակ</t>
  </si>
  <si>
    <t>37431281-503</t>
  </si>
  <si>
    <t>37431282-507</t>
  </si>
  <si>
    <t>ծանրաձողեր</t>
  </si>
  <si>
    <t>37431282-508</t>
  </si>
  <si>
    <t>37431282-509</t>
  </si>
  <si>
    <t>39295420-503</t>
  </si>
  <si>
    <t>զուգափայտեր</t>
  </si>
  <si>
    <t>լրակազմ</t>
  </si>
  <si>
    <t>զույգ</t>
  </si>
  <si>
    <t>37431282-510</t>
  </si>
  <si>
    <t>ՀՀ Արմավիրի մարզ</t>
  </si>
  <si>
    <t>Արմավիրի մարզի Ջրառատ համայնքի Սիմոն Մարտիրոսյանի անվան ծանրամարտի մարզադպրոց</t>
  </si>
  <si>
    <t>Արմավիրի մարզի Ջրառատ համայնքի ծանրամարտի մարզադահլիճ</t>
  </si>
  <si>
    <t>Մարզական օբյեկտների շինարարություն</t>
  </si>
  <si>
    <t>Բաժին N 09</t>
  </si>
  <si>
    <t>Խումբ N 06</t>
  </si>
  <si>
    <t>Կրթությանը տրամադրվող օժանդակ ծառայություններ</t>
  </si>
  <si>
    <t xml:space="preserve"> ՄԱՍ II. ԱՇԽԱՏԱՆՔՆԵՐ</t>
  </si>
  <si>
    <t xml:space="preserve"> 45211131-1</t>
  </si>
  <si>
    <t xml:space="preserve">  մարզական օբյեկտների շինարարական աշխատանքներ</t>
  </si>
  <si>
    <t>դրամ</t>
  </si>
  <si>
    <t xml:space="preserve"> ՄԱՍ III. ԾԱՌԱՅՈՒԹՅՈՒՆՆԵՐ</t>
  </si>
  <si>
    <t xml:space="preserve">  տեխնիկական հսկողության ծառայություններ</t>
  </si>
  <si>
    <t>1163-32001</t>
  </si>
  <si>
    <t>ԲՄ</t>
  </si>
  <si>
    <t>ԳՀ</t>
  </si>
  <si>
    <t xml:space="preserve"> 71351540-2</t>
  </si>
  <si>
    <t xml:space="preserve">  հեղինակային հսկողության ծառայություններ</t>
  </si>
  <si>
    <t xml:space="preserve"> 98111140-2</t>
  </si>
  <si>
    <t>ՄԱ</t>
  </si>
  <si>
    <t>«ՀԱՅԱUՏԱՆԻ ՀԱՆՐԱՊԵՏՈՒԹՅԱՆ 2023 ԹՎԱԿԱՆԻ ՊԵՏԱԿԱՆ ԲՅՈՒՋԵԻ ՄԱUԻՆ» ՀԱՅԱUՏԱՆԻ ՀԱՆՐԱՊԵՏՈՒԹՅԱՆ OՐԵՆՔԻ N 1 ՀԱՎԵԼՎԱԾԻ N 3 ԱՂՅՈՒՍԱԿՈՒՄ ԿԱՏԱՐՎՈՂ ՓՈՓՈԽՈՒԹՅՈՒՆՆԵՐԸ ԵՎ ԼՐԱՑՈՒՄՆԵՐԸ</t>
  </si>
  <si>
    <t xml:space="preserve">Ցուցանիշների փոփոխությունը (ավելացումները նշված են դրական նշանով, իսկ նվազեցումները՝ փակագծերում)  </t>
  </si>
  <si>
    <t>ՀԱՅԱՍՏԱՆԻ ՀԱՆՐԱՊԵՏՈՒԹՅԱՆ ԿԱՌԱՎԱՐՈՒԹՅԱՆ 2022 ԹՎԱԿԱՆԻ ԴԵԿՏԵՄԲԵՐԻ 29-Ի N 2111-Ն ՈՐՈՇՄԱՆ N 5 ՀԱՎԵԼՎԱԾԻ N 2 ԱՂՅՈՒՍԱԿՈՒՄ ԿԱՏԱՐՎՈՂ ՓՈՓՈԽՈՒԹՅՈՒՆՆԵՐԸ ԵՎ ԼՐԱՑՈՒՄՆԵՐԸ</t>
  </si>
  <si>
    <t>ՀՀ քաղաքաշինության կոմիտե</t>
  </si>
  <si>
    <t>ՀԱՅԱՍՏԱՆԻ ՀԱՆՐԱՊԵՏՈՒԹՅԱՆ ԿԱՌԱՎԱՐՈՒԹՅԱՆ 2022 ԹՎԱԿԱՆԻ ԴԵԿՏԵՄԲԵՐԻ 29-Ի N2111-Ն ՈՐՈՇՄԱՆ N 3 ԵՎ N 4 ՀԱՎԵԼՎԱԾՆԵՐՈՒՄ ԿԱՏԱՐՎՈՂ  ՓՈՓՈԽՈՒԹՅՈՒՆՆԵՐԸ ԵՎ ԼՐԱՑՈՒՄՆԵՐԸ</t>
  </si>
  <si>
    <t>Մեծ նվաճումների սպորտ</t>
  </si>
  <si>
    <t xml:space="preserve"> ՄԵՔԵՆԱՆԵՐ  ԵՎ  ՍԱՐՔԱՎՈՐՈՒՄՆԵՐ</t>
  </si>
  <si>
    <t xml:space="preserve"> - Վարչական սարքավորումներ</t>
  </si>
  <si>
    <t>09</t>
  </si>
  <si>
    <t>06</t>
  </si>
  <si>
    <t xml:space="preserve"> ԿՐԹՈՒԹՅՈՒՆ</t>
  </si>
  <si>
    <t xml:space="preserve"> Կրթությանը տրամադրվող օժանդակ ծառայություններ</t>
  </si>
  <si>
    <t>Մասսայական սպորտ</t>
  </si>
  <si>
    <t>«ՀԱՅԱUՏԱՆԻ ՀԱՆՐԱՊԵՏՈՒԹՅԱՆ 2023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2022 ԹՎԱԿԱՆԻ ԴԵԿՏԵՄԲԵՐԻ 29-Ի N 2111-Ն ՈՐՈՇՄԱՆ N 5 ՀԱՎԵԼՎԱԾԻ N 1 ԱՂՅՈՒՍԱԿՈՒՄ ԿԱՏԱՐՎՈՂ ՓՈՓՈԽՈՒԹՅՈՒՆՆԵՐԸ ԵՎ ԼՐԱՑՈՒՄՆԵՐԸ</t>
  </si>
  <si>
    <t xml:space="preserve"> Մեծ նվաճումների սպորտ</t>
  </si>
  <si>
    <t xml:space="preserve"> Նպաստել Հայաստանում մեծ սպորտի շարունակական զարգացմանը և միջազգային հարթակներում ՀՀ դիրքի բարելավմանը</t>
  </si>
  <si>
    <t xml:space="preserve"> ՀՀ առաջնությունների ընդլայնում, միջազգային սպորտային միջոցառումներին մասնակցության և նվաճումների ապահովում</t>
  </si>
  <si>
    <t xml:space="preserve">Սպորտի զարգացման նպատակով մարզադպրոցներին, ազգային ֆեդերացիաներին և այլ մարզական հասարակական կազմակերպություններին մարզական և այլ անհրաժեշտ գույքի տրամադրում </t>
  </si>
  <si>
    <t xml:space="preserve"> Այլ պետական կազմակերպությունների կողմից օգտագործվող ոչ ֆինանսական ակտիվների հետ գործառնություններ</t>
  </si>
  <si>
    <t>Մարզական օբյեկտների շենքերի (մասնաշենքերի) կառուցում (համաշինարարական աշխատանքներ, ջեռուցման համակարգի իրակա¬նացում, ներքին հարդարում, տարածքի բարեկարգում) և նախագծում</t>
  </si>
  <si>
    <t xml:space="preserve">ՀԱՅԱՍՏԱՆԻ ՀԱՆՐԱՊԵՏՈՒԹՅԱՆ ԿԱՌԱՎԱՐՈՒԹՅԱՆ 2022 ԹՎԱԿԱՆԻ ԴԵԿՏԵՄԲԵՐԻ 29-Ի N 2111-Ն ՈՐՈՇՄԱՆ N 9 ՀԱՎԵԼՎԱԾԻ N 9.13 ԵՎ 9.47 ԱՂՅՈՒՍԱԿՆԵՐՈՒՄ ԿԱՏԱՐՎՈՂ ՓՈՓՈԽՈՒԹՅՈՒՆՆԵՐԸ ԵՎ ԼՐԱՑՈՒՄՆԵՐԸ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</si>
  <si>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</si>
  <si>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Մարզական հաստատություններ </t>
  </si>
  <si>
    <t>Կազմակերպությունների թիվը, որտեղ կատարվում են ներդրումները</t>
  </si>
  <si>
    <t>Մարզական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</si>
  <si>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Այլ պետական կազմակերպությունների կողմից օգտագործվող ոչ ֆինանսական ակտիվների հետ գործառնություններ </t>
  </si>
  <si>
    <t>Մարզական հաստատություններ</t>
  </si>
  <si>
    <t xml:space="preserve">ՀԱՅԱՍՏԱՆԻ ՀԱՆՐԱՊԵՏՈՒԹՅԱՆ ԿԱՌԱՎԱՐՈՒԹՅԱՆ 2022 ԹՎԱԿԱՆԻ ԴԵԿՏԵՄԲԵՐԻ 29-Ի N 2111-Ն ՈՐՈՇՄԱՆ N 9.1 ՀԱՎԵԼՎԱԾԻ  N 9.1.13, 9.1.41 ԵՎ 9.1.58 ԱՂՅՈՒՍԱԿՆԵՐՈՒՄ ԿԱՏԱՐՎՈՂ ՓՈՓՈԽՈՒԹՅՈՒՆՆԵՐԸ ԵՎ ԼՐԱՑՈՒՄՆԵՐԸ </t>
  </si>
  <si>
    <t>Աղյուսակ 9․1.13</t>
  </si>
  <si>
    <t>Աղյուսակ 9․1.41</t>
  </si>
  <si>
    <t xml:space="preserve">ՀԱՅԱՍՏԱՆԻ ՀԱՆՐԱՊԵՏՈՒԹՅԱՆ ԿԱՌԱՎԱՐՈՒԹՅԱՆ 2022 ԹՎԱԿԱՆԻ ԴԵԿՏԵՄԲԵՐԻ 29-Ի N 2111-Ն N 10 ՀԱՎԵԼՎԱԾՈՒՄ ԿԱՏԱՐՎՈՂ ԼՐԱՑՈՒՄՆԵՐԸ
</t>
  </si>
  <si>
    <t>Հավելված 5</t>
  </si>
  <si>
    <t>հազար դրամ</t>
  </si>
  <si>
    <t>Միջոցառումները կատարող պետական մարմինների և դրամաշնորհ ստացող տնտեսվարող սուբյեկտների անվանումները</t>
  </si>
  <si>
    <t xml:space="preserve">ՀՀ հանրակրթական ծրագրեր իրականացնող ուսումնական հաստատությունների 11-րդ դասարանների աշակերտների ռազմամարզական ճամբարի կազմակերպում </t>
  </si>
  <si>
    <t xml:space="preserve">Արտադպրոցական դաստիարակության ծրագիր </t>
  </si>
  <si>
    <t>«Արամ Մանուկյանի անվան մարզառազմական մասնագիտացված դպրոց» ՊՈԱԿ</t>
  </si>
  <si>
    <t xml:space="preserve">ՀԱՅԱՍՏԱՆԻ ՀԱՆՐԱՊԵՏՈՒԹՅԱՆ ԿԱՌԱՎԱՐՈՒԹՅԱՆ 2022 ԹՎԱԿԱՆԻ ԴԵԿՏԵՄԲԵՐԻ 29-Ի N 2111-Ն ՈՐՈՇՄԱՆ N 5 ՀԱՎԵԼՎԱԾԻ N 7 ԱՂՅՈՒՍԱԿՈՒՄ  ԿԱՏԱՐՎՈՂ  ՓՈՓՈԽՈՒԹՅՈՒՆԸ </t>
  </si>
  <si>
    <t>05</t>
  </si>
  <si>
    <t xml:space="preserve"> Ըստ մակարդակների չդասակարգվող կրթություն</t>
  </si>
  <si>
    <t xml:space="preserve"> Արտադպրոցական դաստիարակություն</t>
  </si>
  <si>
    <t xml:space="preserve"> Արտադպրոցական դաստիարակության ծրագիր</t>
  </si>
  <si>
    <t xml:space="preserve"> ՀՀ հանրակրթական ծրագրեր իրականացնող ուսումնական հաստատությունների 11-րդ դասարանների աշակերտների ռազմամարզական ճամբարի կազմակերպում</t>
  </si>
  <si>
    <t xml:space="preserve"> ԸՆԹԱՑԻԿ ԾԱԽՍԵՐ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</si>
  <si>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</si>
  <si>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</si>
  <si>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համայնքների ոչ առևտրային կազմակերպություններին</t>
  </si>
  <si>
    <t xml:space="preserve"> Նպաստել հանրակրթական ուսուցման համակարգում  ընդգրկված երեխաների ֆիզիկական, հոգևոր և գեղագիտական զարգացմանը, բնապահպանական և կիրառական գիտելիքների ձեռքբերմանը</t>
  </si>
  <si>
    <t xml:space="preserve"> Ստեղծել պայմաններ սովորողների ազատ ժամանացի  կազմակերպան միջոցով նրանց հետաքրքրությունների բացահայտման, ձևավորման  և զարգացման համար</t>
  </si>
  <si>
    <t xml:space="preserve"> Նպաստել 11-րդ դասարաններում սովորող դպրոցականների մոտ «Նախնական զինվորական պատրաստություն» առարկայից ստացած գիտելիքների հարստացմանը և դրանց համապատասխան կարողությունների և հմտությունների զարգացմանը</t>
  </si>
  <si>
    <t xml:space="preserve"> ՀՀ հանրակրթական ծրագրեր իրականացնող ուսումնական հաստատությունների 11-րդ դասարանների աշակերտների ռազմամարզական ճամբարի կազմակերպում </t>
  </si>
  <si>
    <t xml:space="preserve"> Նպաստել 11-րդ դասարաններում սովորող դպրոցականների մոտ «Նախնական զինվորական պատրաստություն» առարկայից ստացած գիտելիքների հարստացմանը և դրանց համապատասխան կարողությունների և հմտությունների զարգացմանը </t>
  </si>
  <si>
    <t xml:space="preserve"> Ծառայությունների մատուցում </t>
  </si>
  <si>
    <t xml:space="preserve"> Մասնագիտացված կազմակերպություն </t>
  </si>
  <si>
    <t xml:space="preserve"> Ծառայությունը մատուցող կազմակերպության(ների) անվանում(ներ)ը՛ </t>
  </si>
  <si>
    <t xml:space="preserve"> 11-րդ դասարանի աշակերտների թիվ, մարդ </t>
  </si>
  <si>
    <t>Հավելված N 7</t>
  </si>
  <si>
    <t xml:space="preserve">Հավելված N 8 </t>
  </si>
  <si>
    <t xml:space="preserve">Ցուցանիշների փոփոխությունը (ավելացումները նշված են դրական նշանով, իսկ նվազեցումները փակագծերում)  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</si>
</sst>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_-* #,##0.0\ _₽_-;\-* #,##0.0\ _₽_-;_-* &quot;-&quot;?\ _₽_-;_-@_-"/>
    <numFmt numFmtId="173" formatCode="General_)"/>
    <numFmt numFmtId="174" formatCode="_-* #,##0.0\ _р_._-;\-* #,##0.0\ _р_._-;_-* &quot;-&quot;?\ _р_._-;_-@_-"/>
    <numFmt numFmtId="175" formatCode="_-* #,##0.00\ _р_._-;\-* #,##0.00\ _р_._-;_-* &quot;-&quot;??\ _р_._-;_-@_-"/>
    <numFmt numFmtId="176" formatCode="0.000%"/>
    <numFmt numFmtId="177" formatCode="0_);\(0\)"/>
  </numFmts>
  <fonts count="9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b/>
      <i/>
      <sz val="12"/>
      <color theme="1"/>
      <name val="GHEA Grapalat"/>
      <family val="3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Arial Narrow"/>
      <family val="2"/>
    </font>
    <font>
      <b/>
      <u/>
      <sz val="12"/>
      <name val="GHEA Grapalat"/>
      <family val="3"/>
    </font>
    <font>
      <b/>
      <i/>
      <sz val="12"/>
      <name val="GHEA Grapalat"/>
      <family val="3"/>
    </font>
    <font>
      <i/>
      <sz val="12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color indexed="8"/>
      <name val="GHEA Grapalat"/>
      <family val="3"/>
    </font>
    <font>
      <i/>
      <sz val="12"/>
      <color theme="1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030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3" applyNumberFormat="0" applyAlignment="0" applyProtection="0"/>
    <xf numFmtId="0" fontId="25" fillId="7" borderId="14" applyNumberFormat="0" applyAlignment="0" applyProtection="0"/>
    <xf numFmtId="0" fontId="26" fillId="7" borderId="13" applyNumberFormat="0" applyAlignment="0" applyProtection="0"/>
    <xf numFmtId="0" fontId="27" fillId="0" borderId="15" applyNumberFormat="0" applyFill="0" applyAlignment="0" applyProtection="0"/>
    <xf numFmtId="0" fontId="28" fillId="8" borderId="16" applyNumberFormat="0" applyAlignment="0" applyProtection="0"/>
    <xf numFmtId="0" fontId="29" fillId="0" borderId="0" applyNumberFormat="0" applyFill="0" applyBorder="0" applyAlignment="0" applyProtection="0"/>
    <xf numFmtId="0" fontId="12" fillId="9" borderId="1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7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0" applyNumberFormat="0" applyFill="0" applyAlignment="0" applyProtection="0"/>
    <xf numFmtId="0" fontId="34" fillId="25" borderId="0" applyNumberFormat="0" applyBorder="0" applyAlignment="0" applyProtection="0"/>
    <xf numFmtId="0" fontId="42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5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3" applyNumberFormat="0" applyAlignment="0" applyProtection="0"/>
    <xf numFmtId="0" fontId="39" fillId="3" borderId="0" applyNumberFormat="0" applyBorder="0" applyAlignment="0" applyProtection="0"/>
    <xf numFmtId="0" fontId="46" fillId="7" borderId="14" applyNumberFormat="0" applyAlignment="0" applyProtection="0"/>
    <xf numFmtId="0" fontId="43" fillId="6" borderId="13" applyNumberFormat="0" applyAlignment="0" applyProtection="0"/>
    <xf numFmtId="0" fontId="41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6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8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19" applyNumberFormat="0" applyAlignment="0" applyProtection="0"/>
    <xf numFmtId="0" fontId="56" fillId="53" borderId="20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9" applyNumberFormat="0" applyAlignment="0" applyProtection="0"/>
    <xf numFmtId="0" fontId="63" fillId="0" borderId="24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5" applyNumberFormat="0" applyFont="0" applyAlignment="0" applyProtection="0"/>
    <xf numFmtId="0" fontId="65" fillId="52" borderId="26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7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2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81" fillId="0" borderId="33">
      <protection locked="0"/>
    </xf>
    <xf numFmtId="173" fontId="82" fillId="56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90" fillId="0" borderId="0"/>
    <xf numFmtId="43" fontId="90" fillId="0" borderId="0" applyFont="0" applyFill="0" applyBorder="0" applyAlignment="0" applyProtection="0"/>
    <xf numFmtId="175" fontId="83" fillId="0" borderId="0" applyFont="0" applyFill="0" applyBorder="0" applyAlignment="0" applyProtection="0"/>
    <xf numFmtId="0" fontId="12" fillId="0" borderId="0"/>
    <xf numFmtId="9" fontId="83" fillId="0" borderId="0" applyFont="0" applyFill="0" applyBorder="0" applyAlignment="0" applyProtection="0"/>
  </cellStyleXfs>
  <cellXfs count="363">
    <xf numFmtId="0" fontId="0" fillId="0" borderId="0" xfId="0"/>
    <xf numFmtId="0" fontId="73" fillId="2" borderId="0" xfId="0" applyFont="1" applyFill="1"/>
    <xf numFmtId="169" fontId="16" fillId="2" borderId="28" xfId="7" applyNumberFormat="1" applyFont="1" applyFill="1" applyBorder="1" applyAlignment="1">
      <alignment horizontal="center" vertical="center" wrapText="1"/>
    </xf>
    <xf numFmtId="0" fontId="72" fillId="2" borderId="0" xfId="0" applyFont="1" applyFill="1"/>
    <xf numFmtId="165" fontId="16" fillId="2" borderId="28" xfId="0" applyNumberFormat="1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top" wrapText="1"/>
    </xf>
    <xf numFmtId="166" fontId="72" fillId="2" borderId="28" xfId="7" applyNumberFormat="1" applyFont="1" applyFill="1" applyBorder="1" applyAlignment="1">
      <alignment horizontal="center" vertical="center" wrapText="1"/>
    </xf>
    <xf numFmtId="169" fontId="72" fillId="2" borderId="28" xfId="7" applyNumberFormat="1" applyFont="1" applyFill="1" applyBorder="1" applyAlignment="1">
      <alignment horizontal="center" vertical="center" wrapText="1"/>
    </xf>
    <xf numFmtId="166" fontId="85" fillId="2" borderId="28" xfId="7" applyNumberFormat="1" applyFont="1" applyFill="1" applyBorder="1" applyAlignment="1">
      <alignment horizontal="center" vertical="center" wrapText="1"/>
    </xf>
    <xf numFmtId="166" fontId="72" fillId="2" borderId="28" xfId="7" applyNumberFormat="1" applyFont="1" applyFill="1" applyBorder="1" applyAlignment="1">
      <alignment vertical="center" wrapText="1"/>
    </xf>
    <xf numFmtId="166" fontId="72" fillId="2" borderId="28" xfId="7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85" fillId="2" borderId="3" xfId="0" applyFont="1" applyFill="1" applyBorder="1" applyAlignment="1">
      <alignment horizontal="right" vertical="top" wrapText="1"/>
    </xf>
    <xf numFmtId="0" fontId="72" fillId="2" borderId="1" xfId="0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left" vertical="center"/>
    </xf>
    <xf numFmtId="166" fontId="85" fillId="2" borderId="28" xfId="7" applyNumberFormat="1" applyFont="1" applyFill="1" applyBorder="1" applyAlignment="1">
      <alignment horizontal="right" vertical="center" wrapText="1"/>
    </xf>
    <xf numFmtId="169" fontId="16" fillId="2" borderId="28" xfId="7" applyNumberFormat="1" applyFont="1" applyFill="1" applyBorder="1" applyAlignment="1">
      <alignment horizontal="center" vertical="top" wrapText="1"/>
    </xf>
    <xf numFmtId="0" fontId="72" fillId="2" borderId="28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43" fontId="72" fillId="2" borderId="28" xfId="7" applyNumberFormat="1" applyFont="1" applyFill="1" applyBorder="1" applyAlignment="1">
      <alignment horizontal="center" vertical="center" wrapText="1"/>
    </xf>
    <xf numFmtId="169" fontId="16" fillId="2" borderId="28" xfId="7" applyNumberFormat="1" applyFont="1" applyFill="1" applyBorder="1" applyAlignment="1">
      <alignment horizontal="right" vertical="center" wrapText="1"/>
    </xf>
    <xf numFmtId="0" fontId="85" fillId="2" borderId="0" xfId="0" applyFont="1" applyFill="1" applyAlignment="1">
      <alignment horizontal="left" vertical="top" wrapText="1"/>
    </xf>
    <xf numFmtId="172" fontId="72" fillId="2" borderId="0" xfId="0" applyNumberFormat="1" applyFont="1" applyFill="1" applyAlignment="1">
      <alignment horizontal="left" vertical="top" wrapText="1"/>
    </xf>
    <xf numFmtId="167" fontId="72" fillId="2" borderId="0" xfId="0" applyNumberFormat="1" applyFont="1" applyFill="1" applyAlignment="1">
      <alignment horizontal="left" vertical="top" wrapText="1"/>
    </xf>
    <xf numFmtId="0" fontId="16" fillId="2" borderId="28" xfId="0" applyFont="1" applyFill="1" applyBorder="1" applyAlignment="1">
      <alignment horizontal="center" vertical="top" wrapText="1"/>
    </xf>
    <xf numFmtId="0" fontId="85" fillId="2" borderId="28" xfId="165" applyFont="1" applyFill="1" applyBorder="1">
      <alignment horizontal="left" vertical="top" wrapText="1"/>
    </xf>
    <xf numFmtId="0" fontId="72" fillId="2" borderId="28" xfId="0" applyFont="1" applyFill="1" applyBorder="1" applyAlignment="1"/>
    <xf numFmtId="0" fontId="73" fillId="2" borderId="0" xfId="0" applyFont="1" applyFill="1" applyBorder="1"/>
    <xf numFmtId="165" fontId="16" fillId="2" borderId="38" xfId="6" applyNumberFormat="1" applyFont="1" applyFill="1" applyBorder="1" applyAlignment="1">
      <alignment horizontal="right" vertical="center"/>
    </xf>
    <xf numFmtId="0" fontId="72" fillId="2" borderId="38" xfId="0" applyFont="1" applyFill="1" applyBorder="1" applyAlignment="1">
      <alignment vertical="top" wrapText="1"/>
    </xf>
    <xf numFmtId="0" fontId="16" fillId="2" borderId="38" xfId="0" applyFont="1" applyFill="1" applyBorder="1" applyAlignment="1">
      <alignment horizontal="left" vertical="top" wrapText="1"/>
    </xf>
    <xf numFmtId="0" fontId="72" fillId="2" borderId="38" xfId="0" applyFont="1" applyFill="1" applyBorder="1" applyAlignment="1">
      <alignment horizontal="left" vertical="top" wrapText="1"/>
    </xf>
    <xf numFmtId="0" fontId="72" fillId="2" borderId="38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center"/>
    </xf>
    <xf numFmtId="0" fontId="85" fillId="2" borderId="38" xfId="165" applyFont="1" applyFill="1" applyBorder="1" applyAlignment="1">
      <alignment horizontal="left" vertical="top" wrapText="1"/>
    </xf>
    <xf numFmtId="169" fontId="16" fillId="2" borderId="38" xfId="7" applyNumberFormat="1" applyFont="1" applyFill="1" applyBorder="1" applyAlignment="1">
      <alignment horizontal="center" vertical="top" wrapText="1"/>
    </xf>
    <xf numFmtId="0" fontId="16" fillId="2" borderId="38" xfId="0" applyFont="1" applyFill="1" applyBorder="1" applyAlignment="1">
      <alignment horizontal="left" vertical="center" wrapText="1"/>
    </xf>
    <xf numFmtId="169" fontId="16" fillId="2" borderId="38" xfId="7" applyNumberFormat="1" applyFont="1" applyFill="1" applyBorder="1" applyAlignment="1">
      <alignment horizontal="center" vertical="center" wrapText="1"/>
    </xf>
    <xf numFmtId="169" fontId="72" fillId="2" borderId="38" xfId="7" applyNumberFormat="1" applyFont="1" applyFill="1" applyBorder="1" applyAlignment="1">
      <alignment horizontal="center" vertical="center" wrapText="1"/>
    </xf>
    <xf numFmtId="165" fontId="72" fillId="2" borderId="38" xfId="8" applyNumberFormat="1" applyFont="1" applyFill="1" applyBorder="1" applyAlignment="1">
      <alignment horizontal="center" vertical="center" wrapText="1"/>
    </xf>
    <xf numFmtId="169" fontId="72" fillId="2" borderId="38" xfId="7" applyNumberFormat="1" applyFont="1" applyFill="1" applyBorder="1" applyAlignment="1">
      <alignment horizontal="right" vertical="center" wrapText="1"/>
    </xf>
    <xf numFmtId="165" fontId="72" fillId="2" borderId="38" xfId="6" applyNumberFormat="1" applyFont="1" applyFill="1" applyBorder="1" applyAlignment="1">
      <alignment horizontal="right" vertical="center"/>
    </xf>
    <xf numFmtId="168" fontId="16" fillId="2" borderId="38" xfId="0" applyNumberFormat="1" applyFont="1" applyFill="1" applyBorder="1" applyAlignment="1">
      <alignment horizontal="center" vertical="center"/>
    </xf>
    <xf numFmtId="165" fontId="72" fillId="2" borderId="38" xfId="6" applyNumberFormat="1" applyFont="1" applyFill="1" applyBorder="1" applyAlignment="1">
      <alignment horizontal="center" vertical="center"/>
    </xf>
    <xf numFmtId="168" fontId="72" fillId="2" borderId="38" xfId="0" applyNumberFormat="1" applyFont="1" applyFill="1" applyBorder="1" applyAlignment="1">
      <alignment horizontal="right" vertical="center"/>
    </xf>
    <xf numFmtId="0" fontId="85" fillId="2" borderId="38" xfId="0" applyFont="1" applyFill="1" applyBorder="1" applyAlignment="1">
      <alignment horizontal="left" vertical="top" wrapText="1"/>
    </xf>
    <xf numFmtId="165" fontId="85" fillId="2" borderId="38" xfId="6" applyNumberFormat="1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top" wrapText="1"/>
    </xf>
    <xf numFmtId="0" fontId="72" fillId="2" borderId="38" xfId="8" applyFont="1" applyFill="1" applyBorder="1" applyAlignment="1">
      <alignment horizontal="left" vertical="top" wrapText="1"/>
    </xf>
    <xf numFmtId="0" fontId="16" fillId="2" borderId="39" xfId="0" applyFont="1" applyFill="1" applyBorder="1" applyAlignment="1">
      <alignment vertical="top" wrapText="1"/>
    </xf>
    <xf numFmtId="0" fontId="16" fillId="2" borderId="40" xfId="0" applyFont="1" applyFill="1" applyBorder="1" applyAlignment="1">
      <alignment vertical="top" wrapText="1"/>
    </xf>
    <xf numFmtId="169" fontId="16" fillId="2" borderId="38" xfId="0" applyNumberFormat="1" applyFont="1" applyFill="1" applyBorder="1" applyAlignment="1">
      <alignment horizontal="center" vertical="top"/>
    </xf>
    <xf numFmtId="0" fontId="85" fillId="2" borderId="3" xfId="0" applyFont="1" applyFill="1" applyBorder="1" applyAlignment="1">
      <alignment horizontal="left" vertical="top" wrapText="1"/>
    </xf>
    <xf numFmtId="168" fontId="72" fillId="2" borderId="38" xfId="0" applyNumberFormat="1" applyFont="1" applyFill="1" applyBorder="1" applyAlignment="1">
      <alignment vertical="center"/>
    </xf>
    <xf numFmtId="0" fontId="72" fillId="2" borderId="29" xfId="8" applyFont="1" applyFill="1" applyBorder="1" applyAlignment="1">
      <alignment horizontal="left" vertical="top" wrapText="1"/>
    </xf>
    <xf numFmtId="0" fontId="72" fillId="2" borderId="38" xfId="0" applyFont="1" applyFill="1" applyBorder="1"/>
    <xf numFmtId="0" fontId="16" fillId="2" borderId="38" xfId="8" applyFont="1" applyFill="1" applyBorder="1" applyAlignment="1">
      <alignment horizontal="left" vertical="center" wrapText="1"/>
    </xf>
    <xf numFmtId="169" fontId="16" fillId="2" borderId="38" xfId="0" applyNumberFormat="1" applyFont="1" applyFill="1" applyBorder="1" applyAlignment="1">
      <alignment vertical="center"/>
    </xf>
    <xf numFmtId="169" fontId="72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6" fillId="2" borderId="41" xfId="0" applyFont="1" applyFill="1" applyBorder="1" applyAlignment="1"/>
    <xf numFmtId="0" fontId="73" fillId="2" borderId="38" xfId="0" applyFont="1" applyFill="1" applyBorder="1"/>
    <xf numFmtId="0" fontId="16" fillId="2" borderId="38" xfId="0" applyFont="1" applyFill="1" applyBorder="1" applyAlignment="1">
      <alignment vertical="top" wrapText="1"/>
    </xf>
    <xf numFmtId="0" fontId="72" fillId="2" borderId="39" xfId="0" applyFont="1" applyFill="1" applyBorder="1" applyAlignment="1">
      <alignment horizontal="left" vertical="top" wrapText="1"/>
    </xf>
    <xf numFmtId="0" fontId="73" fillId="2" borderId="38" xfId="0" applyFont="1" applyFill="1" applyBorder="1" applyAlignment="1">
      <alignment vertical="top" wrapText="1"/>
    </xf>
    <xf numFmtId="0" fontId="13" fillId="2" borderId="38" xfId="0" applyFont="1" applyFill="1" applyBorder="1" applyAlignment="1">
      <alignment vertical="top" wrapText="1"/>
    </xf>
    <xf numFmtId="0" fontId="72" fillId="2" borderId="38" xfId="0" applyFont="1" applyFill="1" applyBorder="1" applyAlignment="1">
      <alignment vertical="center" wrapText="1"/>
    </xf>
    <xf numFmtId="0" fontId="85" fillId="2" borderId="38" xfId="0" applyFont="1" applyFill="1" applyBorder="1" applyAlignment="1">
      <alignment horizontal="left" vertical="center" wrapText="1"/>
    </xf>
    <xf numFmtId="0" fontId="87" fillId="2" borderId="38" xfId="0" applyFont="1" applyFill="1" applyBorder="1" applyAlignment="1">
      <alignment horizontal="left" vertical="top" wrapText="1"/>
    </xf>
    <xf numFmtId="0" fontId="72" fillId="2" borderId="39" xfId="0" applyFont="1" applyFill="1" applyBorder="1" applyAlignment="1">
      <alignment vertical="top" wrapText="1"/>
    </xf>
    <xf numFmtId="0" fontId="72" fillId="2" borderId="41" xfId="0" applyFont="1" applyFill="1" applyBorder="1" applyAlignment="1">
      <alignment vertical="top" wrapText="1"/>
    </xf>
    <xf numFmtId="0" fontId="13" fillId="2" borderId="0" xfId="0" applyFont="1" applyFill="1" applyAlignment="1">
      <alignment wrapText="1"/>
    </xf>
    <xf numFmtId="0" fontId="72" fillId="2" borderId="0" xfId="0" applyFont="1" applyFill="1" applyBorder="1"/>
    <xf numFmtId="167" fontId="73" fillId="2" borderId="0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left" vertical="top" wrapText="1"/>
    </xf>
    <xf numFmtId="171" fontId="85" fillId="2" borderId="1" xfId="6" applyNumberFormat="1" applyFont="1" applyFill="1" applyBorder="1" applyAlignment="1">
      <alignment horizontal="right" vertical="top"/>
    </xf>
    <xf numFmtId="0" fontId="72" fillId="2" borderId="0" xfId="0" applyFont="1" applyFill="1" applyAlignment="1">
      <alignment vertical="center"/>
    </xf>
    <xf numFmtId="165" fontId="72" fillId="2" borderId="1" xfId="6" applyNumberFormat="1" applyFont="1" applyFill="1" applyBorder="1" applyAlignment="1">
      <alignment horizontal="right" vertical="center"/>
    </xf>
    <xf numFmtId="168" fontId="72" fillId="2" borderId="0" xfId="0" applyNumberFormat="1" applyFont="1" applyFill="1" applyAlignment="1">
      <alignment vertical="center"/>
    </xf>
    <xf numFmtId="0" fontId="16" fillId="2" borderId="40" xfId="0" applyFont="1" applyFill="1" applyBorder="1" applyAlignment="1">
      <alignment horizontal="center" vertical="top" wrapText="1"/>
    </xf>
    <xf numFmtId="0" fontId="72" fillId="2" borderId="38" xfId="165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/>
    </xf>
    <xf numFmtId="0" fontId="16" fillId="2" borderId="38" xfId="0" applyFont="1" applyFill="1" applyBorder="1" applyAlignment="1">
      <alignment horizontal="center" vertical="center" wrapText="1"/>
    </xf>
    <xf numFmtId="0" fontId="73" fillId="2" borderId="0" xfId="1734" applyFont="1" applyFill="1"/>
    <xf numFmtId="0" fontId="73" fillId="2" borderId="0" xfId="1734" applyFont="1" applyFill="1" applyAlignment="1">
      <alignment vertical="center"/>
    </xf>
    <xf numFmtId="0" fontId="73" fillId="2" borderId="0" xfId="1734" applyFont="1" applyFill="1" applyAlignment="1">
      <alignment horizontal="center" vertical="center"/>
    </xf>
    <xf numFmtId="0" fontId="73" fillId="2" borderId="0" xfId="299" applyFont="1" applyFill="1"/>
    <xf numFmtId="0" fontId="73" fillId="2" borderId="0" xfId="1734" applyFont="1" applyFill="1" applyAlignment="1">
      <alignment horizontal="right" vertical="center"/>
    </xf>
    <xf numFmtId="0" fontId="13" fillId="2" borderId="0" xfId="1734" applyFont="1" applyFill="1" applyBorder="1" applyAlignment="1">
      <alignment horizontal="center" vertical="center" wrapText="1"/>
    </xf>
    <xf numFmtId="0" fontId="73" fillId="2" borderId="38" xfId="1735" applyFont="1" applyFill="1" applyBorder="1" applyAlignment="1">
      <alignment horizontal="center" vertical="center" wrapText="1"/>
    </xf>
    <xf numFmtId="0" fontId="73" fillId="2" borderId="38" xfId="1736" applyFont="1" applyFill="1" applyBorder="1" applyAlignment="1">
      <alignment horizontal="center" vertical="center"/>
    </xf>
    <xf numFmtId="0" fontId="73" fillId="2" borderId="38" xfId="1735" applyFont="1" applyFill="1" applyBorder="1" applyAlignment="1">
      <alignment horizontal="center"/>
    </xf>
    <xf numFmtId="174" fontId="73" fillId="2" borderId="0" xfId="299" applyNumberFormat="1" applyFont="1" applyFill="1"/>
    <xf numFmtId="0" fontId="73" fillId="2" borderId="38" xfId="299" applyFont="1" applyFill="1" applyBorder="1" applyAlignment="1">
      <alignment vertical="top"/>
    </xf>
    <xf numFmtId="0" fontId="72" fillId="2" borderId="39" xfId="1737" applyFont="1" applyFill="1" applyBorder="1" applyAlignment="1">
      <alignment vertical="center"/>
    </xf>
    <xf numFmtId="0" fontId="72" fillId="2" borderId="40" xfId="1737" applyFont="1" applyFill="1" applyBorder="1" applyAlignment="1">
      <alignment vertical="center"/>
    </xf>
    <xf numFmtId="0" fontId="72" fillId="2" borderId="40" xfId="1737" applyFont="1" applyFill="1" applyBorder="1" applyAlignment="1">
      <alignment horizontal="center" vertical="center"/>
    </xf>
    <xf numFmtId="166" fontId="72" fillId="2" borderId="41" xfId="1737" applyNumberFormat="1" applyFont="1" applyFill="1" applyBorder="1" applyAlignment="1">
      <alignment vertical="center"/>
    </xf>
    <xf numFmtId="0" fontId="72" fillId="2" borderId="0" xfId="299" applyFont="1" applyFill="1"/>
    <xf numFmtId="0" fontId="72" fillId="2" borderId="38" xfId="299" applyFont="1" applyFill="1" applyBorder="1" applyAlignment="1">
      <alignment horizontal="center" vertical="center" wrapText="1"/>
    </xf>
    <xf numFmtId="171" fontId="72" fillId="2" borderId="38" xfId="6" applyNumberFormat="1" applyFont="1" applyFill="1" applyBorder="1" applyAlignment="1">
      <alignment horizontal="center" vertical="center"/>
    </xf>
    <xf numFmtId="0" fontId="72" fillId="2" borderId="0" xfId="299" applyFont="1" applyFill="1" applyAlignment="1">
      <alignment horizontal="left" vertical="center" wrapText="1"/>
    </xf>
    <xf numFmtId="175" fontId="72" fillId="2" borderId="0" xfId="2027" applyFont="1" applyFill="1" applyAlignment="1">
      <alignment horizontal="left" vertical="center" wrapText="1"/>
    </xf>
    <xf numFmtId="175" fontId="72" fillId="2" borderId="0" xfId="2027" applyFont="1" applyFill="1"/>
    <xf numFmtId="0" fontId="73" fillId="2" borderId="0" xfId="299" applyFont="1" applyFill="1" applyAlignment="1">
      <alignment vertical="center"/>
    </xf>
    <xf numFmtId="0" fontId="73" fillId="2" borderId="0" xfId="299" applyFont="1" applyFill="1" applyAlignment="1">
      <alignment horizontal="center" vertical="center"/>
    </xf>
    <xf numFmtId="0" fontId="72" fillId="2" borderId="1" xfId="0" applyFont="1" applyFill="1" applyBorder="1" applyAlignment="1">
      <alignment horizontal="center" vertical="center" wrapText="1"/>
    </xf>
    <xf numFmtId="0" fontId="7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72" fillId="2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67" fontId="72" fillId="2" borderId="28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top" wrapText="1"/>
    </xf>
    <xf numFmtId="0" fontId="16" fillId="2" borderId="37" xfId="0" applyFont="1" applyFill="1" applyBorder="1" applyAlignment="1">
      <alignment vertical="top" wrapText="1"/>
    </xf>
    <xf numFmtId="0" fontId="85" fillId="2" borderId="28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center" wrapText="1"/>
    </xf>
    <xf numFmtId="165" fontId="72" fillId="2" borderId="0" xfId="0" applyNumberFormat="1" applyFont="1" applyFill="1" applyAlignment="1">
      <alignment horizontal="left" vertical="top" wrapText="1"/>
    </xf>
    <xf numFmtId="0" fontId="72" fillId="2" borderId="28" xfId="165" applyFont="1" applyFill="1" applyBorder="1" applyAlignment="1">
      <alignment horizontal="left" vertical="top" wrapText="1"/>
    </xf>
    <xf numFmtId="0" fontId="72" fillId="2" borderId="28" xfId="165" applyFont="1" applyFill="1" applyBorder="1" applyAlignment="1">
      <alignment horizontal="center" vertical="top"/>
    </xf>
    <xf numFmtId="39" fontId="72" fillId="2" borderId="0" xfId="0" applyNumberFormat="1" applyFont="1" applyFill="1" applyAlignment="1">
      <alignment horizontal="left" vertical="top" wrapText="1"/>
    </xf>
    <xf numFmtId="0" fontId="73" fillId="2" borderId="0" xfId="1660" applyFont="1" applyFill="1" applyAlignment="1">
      <alignment vertical="top"/>
    </xf>
    <xf numFmtId="169" fontId="72" fillId="2" borderId="0" xfId="96" applyNumberFormat="1" applyFont="1" applyFill="1" applyAlignment="1">
      <alignment vertical="top" wrapText="1"/>
    </xf>
    <xf numFmtId="0" fontId="73" fillId="2" borderId="0" xfId="299" applyFont="1" applyFill="1" applyAlignment="1">
      <alignment vertical="top"/>
    </xf>
    <xf numFmtId="169" fontId="72" fillId="2" borderId="0" xfId="96" applyNumberFormat="1" applyFont="1" applyFill="1" applyAlignment="1">
      <alignment vertical="center" wrapText="1"/>
    </xf>
    <xf numFmtId="0" fontId="73" fillId="2" borderId="0" xfId="1660" applyFont="1" applyFill="1"/>
    <xf numFmtId="49" fontId="16" fillId="2" borderId="0" xfId="96" applyNumberFormat="1" applyFont="1" applyFill="1" applyAlignment="1">
      <alignment horizontal="center" vertical="center" wrapText="1"/>
    </xf>
    <xf numFmtId="0" fontId="16" fillId="2" borderId="0" xfId="96" applyNumberFormat="1" applyFont="1" applyFill="1" applyAlignment="1">
      <alignment horizontal="center" vertical="center" wrapText="1"/>
    </xf>
    <xf numFmtId="0" fontId="73" fillId="2" borderId="0" xfId="2028" applyFont="1" applyFill="1"/>
    <xf numFmtId="175" fontId="73" fillId="2" borderId="0" xfId="2027" applyFont="1" applyFill="1"/>
    <xf numFmtId="49" fontId="16" fillId="2" borderId="38" xfId="96" applyNumberFormat="1" applyFont="1" applyFill="1" applyBorder="1" applyAlignment="1">
      <alignment horizontal="center" vertical="center" textRotation="90" wrapText="1"/>
    </xf>
    <xf numFmtId="168" fontId="16" fillId="2" borderId="38" xfId="96" applyNumberFormat="1" applyFont="1" applyFill="1" applyBorder="1" applyAlignment="1">
      <alignment horizontal="center" vertical="center" wrapText="1"/>
    </xf>
    <xf numFmtId="0" fontId="16" fillId="2" borderId="38" xfId="96" applyNumberFormat="1" applyFont="1" applyFill="1" applyBorder="1" applyAlignment="1">
      <alignment horizontal="center" vertical="center" wrapText="1"/>
    </xf>
    <xf numFmtId="165" fontId="16" fillId="2" borderId="38" xfId="6" applyNumberFormat="1" applyFont="1" applyFill="1" applyBorder="1" applyAlignment="1">
      <alignment horizontal="center" vertical="center"/>
    </xf>
    <xf numFmtId="169" fontId="16" fillId="2" borderId="38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43" fontId="73" fillId="2" borderId="0" xfId="299" applyNumberFormat="1" applyFont="1" applyFill="1"/>
    <xf numFmtId="0" fontId="72" fillId="2" borderId="38" xfId="96" applyFont="1" applyFill="1" applyBorder="1" applyAlignment="1">
      <alignment horizontal="center" vertical="center" wrapText="1"/>
    </xf>
    <xf numFmtId="0" fontId="91" fillId="2" borderId="38" xfId="96" applyFont="1" applyFill="1" applyBorder="1" applyAlignment="1">
      <alignment horizontal="center" vertical="center" wrapText="1"/>
    </xf>
    <xf numFmtId="168" fontId="72" fillId="2" borderId="38" xfId="96" applyNumberFormat="1" applyFont="1" applyFill="1" applyBorder="1" applyAlignment="1">
      <alignment horizontal="center" vertical="center" wrapText="1"/>
    </xf>
    <xf numFmtId="0" fontId="16" fillId="2" borderId="38" xfId="96" applyFont="1" applyFill="1" applyBorder="1" applyAlignment="1">
      <alignment horizontal="center" vertical="center" wrapText="1"/>
    </xf>
    <xf numFmtId="0" fontId="16" fillId="2" borderId="38" xfId="96" applyFont="1" applyFill="1" applyBorder="1" applyAlignment="1">
      <alignment vertical="center" wrapText="1"/>
    </xf>
    <xf numFmtId="0" fontId="73" fillId="2" borderId="38" xfId="299" applyFont="1" applyFill="1" applyBorder="1" applyAlignment="1">
      <alignment horizontal="center"/>
    </xf>
    <xf numFmtId="176" fontId="73" fillId="2" borderId="38" xfId="2029" applyNumberFormat="1" applyFont="1" applyFill="1" applyBorder="1"/>
    <xf numFmtId="166" fontId="92" fillId="2" borderId="38" xfId="223" applyNumberFormat="1" applyFont="1" applyFill="1" applyBorder="1"/>
    <xf numFmtId="166" fontId="85" fillId="2" borderId="38" xfId="223" applyNumberFormat="1" applyFont="1" applyFill="1" applyBorder="1" applyAlignment="1">
      <alignment vertical="center"/>
    </xf>
    <xf numFmtId="0" fontId="73" fillId="2" borderId="0" xfId="253" applyFont="1" applyFill="1" applyAlignment="1">
      <alignment vertical="top"/>
    </xf>
    <xf numFmtId="0" fontId="73" fillId="2" borderId="0" xfId="253" applyFont="1" applyFill="1"/>
    <xf numFmtId="0" fontId="73" fillId="2" borderId="0" xfId="253" applyFont="1" applyFill="1" applyAlignment="1">
      <alignment wrapText="1"/>
    </xf>
    <xf numFmtId="0" fontId="16" fillId="2" borderId="0" xfId="299" applyFont="1" applyFill="1" applyAlignment="1">
      <alignment vertical="center" wrapText="1"/>
    </xf>
    <xf numFmtId="0" fontId="73" fillId="2" borderId="0" xfId="253" applyFont="1" applyFill="1" applyAlignment="1">
      <alignment horizontal="center"/>
    </xf>
    <xf numFmtId="0" fontId="91" fillId="2" borderId="38" xfId="253" applyFont="1" applyFill="1" applyBorder="1" applyAlignment="1">
      <alignment horizontal="center" vertical="center" wrapText="1"/>
    </xf>
    <xf numFmtId="168" fontId="95" fillId="2" borderId="38" xfId="96" applyNumberFormat="1" applyFont="1" applyFill="1" applyBorder="1" applyAlignment="1">
      <alignment horizontal="center" vertical="center" wrapText="1"/>
    </xf>
    <xf numFmtId="0" fontId="85" fillId="2" borderId="38" xfId="253" applyFont="1" applyFill="1" applyBorder="1" applyAlignment="1">
      <alignment horizontal="center" vertical="center" wrapText="1"/>
    </xf>
    <xf numFmtId="0" fontId="16" fillId="2" borderId="29" xfId="96" applyFont="1" applyFill="1" applyBorder="1" applyAlignment="1">
      <alignment horizontal="center" vertical="center" wrapText="1"/>
    </xf>
    <xf numFmtId="168" fontId="72" fillId="2" borderId="38" xfId="96" applyNumberFormat="1" applyFont="1" applyFill="1" applyBorder="1" applyAlignment="1">
      <alignment vertical="center" wrapText="1"/>
    </xf>
    <xf numFmtId="0" fontId="92" fillId="2" borderId="41" xfId="96" applyFont="1" applyFill="1" applyBorder="1" applyAlignment="1">
      <alignment horizontal="center" vertical="center" wrapText="1"/>
    </xf>
    <xf numFmtId="165" fontId="92" fillId="2" borderId="38" xfId="6" applyNumberFormat="1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/>
    </xf>
    <xf numFmtId="166" fontId="73" fillId="2" borderId="38" xfId="0" applyNumberFormat="1" applyFont="1" applyFill="1" applyBorder="1"/>
    <xf numFmtId="166" fontId="93" fillId="2" borderId="0" xfId="0" applyNumberFormat="1" applyFont="1" applyFill="1"/>
    <xf numFmtId="0" fontId="93" fillId="2" borderId="0" xfId="0" applyFont="1" applyFill="1"/>
    <xf numFmtId="0" fontId="85" fillId="2" borderId="41" xfId="0" applyFont="1" applyFill="1" applyBorder="1" applyAlignment="1">
      <alignment vertical="center" wrapText="1"/>
    </xf>
    <xf numFmtId="0" fontId="94" fillId="2" borderId="0" xfId="0" applyFont="1" applyFill="1"/>
    <xf numFmtId="0" fontId="73" fillId="2" borderId="38" xfId="253" applyFont="1" applyFill="1" applyBorder="1"/>
    <xf numFmtId="0" fontId="92" fillId="2" borderId="38" xfId="96" applyFont="1" applyFill="1" applyBorder="1" applyAlignment="1">
      <alignment horizontal="left" vertical="center" wrapText="1"/>
    </xf>
    <xf numFmtId="43" fontId="73" fillId="2" borderId="38" xfId="7" applyFont="1" applyFill="1" applyBorder="1" applyAlignment="1">
      <alignment vertical="center"/>
    </xf>
    <xf numFmtId="43" fontId="13" fillId="2" borderId="38" xfId="253" applyNumberFormat="1" applyFont="1" applyFill="1" applyBorder="1"/>
    <xf numFmtId="0" fontId="72" fillId="2" borderId="0" xfId="0" applyFont="1" applyFill="1" applyAlignment="1">
      <alignment horizontal="right"/>
    </xf>
    <xf numFmtId="0" fontId="72" fillId="2" borderId="28" xfId="0" applyFont="1" applyFill="1" applyBorder="1" applyAlignment="1">
      <alignment horizontal="center" vertical="center" wrapText="1"/>
    </xf>
    <xf numFmtId="0" fontId="13" fillId="2" borderId="38" xfId="165" applyFont="1" applyFill="1" applyBorder="1" applyAlignment="1">
      <alignment horizontal="center" vertical="center" wrapText="1"/>
    </xf>
    <xf numFmtId="0" fontId="72" fillId="2" borderId="38" xfId="299" applyFont="1" applyFill="1" applyBorder="1" applyAlignment="1">
      <alignment horizontal="left" vertical="center" wrapText="1"/>
    </xf>
    <xf numFmtId="0" fontId="72" fillId="2" borderId="38" xfId="0" applyFont="1" applyFill="1" applyBorder="1" applyAlignment="1">
      <alignment horizontal="center"/>
    </xf>
    <xf numFmtId="0" fontId="72" fillId="2" borderId="29" xfId="0" applyFont="1" applyFill="1" applyBorder="1" applyAlignment="1"/>
    <xf numFmtId="49" fontId="16" fillId="2" borderId="38" xfId="96" applyNumberFormat="1" applyFont="1" applyFill="1" applyBorder="1" applyAlignment="1">
      <alignment vertical="center" textRotation="90" wrapText="1"/>
    </xf>
    <xf numFmtId="0" fontId="72" fillId="57" borderId="38" xfId="0" applyFont="1" applyFill="1" applyBorder="1" applyAlignment="1">
      <alignment wrapText="1"/>
    </xf>
    <xf numFmtId="169" fontId="72" fillId="57" borderId="41" xfId="0" applyNumberFormat="1" applyFont="1" applyFill="1" applyBorder="1" applyAlignment="1">
      <alignment horizontal="right" vertical="center" wrapText="1"/>
    </xf>
    <xf numFmtId="166" fontId="16" fillId="58" borderId="38" xfId="7" applyNumberFormat="1" applyFont="1" applyFill="1" applyBorder="1" applyAlignment="1">
      <alignment vertical="top" wrapText="1"/>
    </xf>
    <xf numFmtId="0" fontId="16" fillId="2" borderId="41" xfId="0" applyFont="1" applyFill="1" applyBorder="1" applyAlignment="1">
      <alignment wrapText="1"/>
    </xf>
    <xf numFmtId="0" fontId="72" fillId="2" borderId="41" xfId="0" applyFont="1" applyFill="1" applyBorder="1" applyAlignment="1">
      <alignment horizontal="left" vertical="top" wrapText="1"/>
    </xf>
    <xf numFmtId="0" fontId="85" fillId="2" borderId="41" xfId="0" applyFont="1" applyFill="1" applyBorder="1" applyAlignment="1">
      <alignment horizontal="left" vertical="top" wrapText="1"/>
    </xf>
    <xf numFmtId="43" fontId="73" fillId="2" borderId="38" xfId="7" applyFont="1" applyFill="1" applyBorder="1" applyAlignment="1">
      <alignment horizontal="right" vertical="top" wrapText="1"/>
    </xf>
    <xf numFmtId="0" fontId="72" fillId="2" borderId="38" xfId="299" applyFont="1" applyFill="1" applyBorder="1" applyAlignment="1">
      <alignment horizontal="left" vertical="center" wrapText="1"/>
    </xf>
    <xf numFmtId="0" fontId="16" fillId="2" borderId="38" xfId="96" applyFont="1" applyFill="1" applyBorder="1" applyAlignment="1">
      <alignment horizontal="left" vertical="center" wrapText="1"/>
    </xf>
    <xf numFmtId="166" fontId="72" fillId="2" borderId="0" xfId="0" applyNumberFormat="1" applyFont="1" applyFill="1"/>
    <xf numFmtId="0" fontId="72" fillId="2" borderId="38" xfId="299" applyFont="1" applyFill="1" applyBorder="1" applyAlignment="1">
      <alignment horizontal="left" vertical="center" wrapText="1"/>
    </xf>
    <xf numFmtId="0" fontId="16" fillId="0" borderId="38" xfId="96" applyFont="1" applyBorder="1" applyAlignment="1">
      <alignment horizontal="left" vertical="center" wrapText="1"/>
    </xf>
    <xf numFmtId="0" fontId="85" fillId="2" borderId="30" xfId="0" applyFont="1" applyFill="1" applyBorder="1" applyAlignment="1">
      <alignment vertical="center" wrapText="1"/>
    </xf>
    <xf numFmtId="169" fontId="72" fillId="2" borderId="38" xfId="299" applyNumberFormat="1" applyFont="1" applyFill="1" applyBorder="1" applyAlignment="1">
      <alignment horizontal="right" vertical="center" wrapText="1"/>
    </xf>
    <xf numFmtId="169" fontId="73" fillId="2" borderId="0" xfId="299" applyNumberFormat="1" applyFont="1" applyFill="1" applyAlignment="1">
      <alignment vertical="center"/>
    </xf>
    <xf numFmtId="169" fontId="73" fillId="2" borderId="38" xfId="7" applyNumberFormat="1" applyFont="1" applyFill="1" applyBorder="1" applyAlignment="1">
      <alignment horizontal="right" vertical="top" wrapText="1"/>
    </xf>
    <xf numFmtId="169" fontId="72" fillId="2" borderId="41" xfId="1737" applyNumberFormat="1" applyFont="1" applyFill="1" applyBorder="1" applyAlignment="1">
      <alignment vertical="center"/>
    </xf>
    <xf numFmtId="49" fontId="16" fillId="2" borderId="29" xfId="96" applyNumberFormat="1" applyFont="1" applyFill="1" applyBorder="1" applyAlignment="1">
      <alignment vertical="center" textRotation="90" wrapText="1"/>
    </xf>
    <xf numFmtId="49" fontId="16" fillId="2" borderId="3" xfId="96" applyNumberFormat="1" applyFont="1" applyFill="1" applyBorder="1" applyAlignment="1">
      <alignment vertical="center" textRotation="90" wrapText="1"/>
    </xf>
    <xf numFmtId="43" fontId="73" fillId="2" borderId="0" xfId="7" applyFont="1" applyFill="1"/>
    <xf numFmtId="166" fontId="73" fillId="2" borderId="0" xfId="299" applyNumberFormat="1" applyFont="1" applyFill="1"/>
    <xf numFmtId="49" fontId="72" fillId="2" borderId="38" xfId="0" applyNumberFormat="1" applyFont="1" applyFill="1" applyBorder="1" applyAlignment="1">
      <alignment horizontal="left" vertical="top" wrapText="1"/>
    </xf>
    <xf numFmtId="0" fontId="16" fillId="2" borderId="41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 vertical="center" wrapText="1"/>
    </xf>
    <xf numFmtId="0" fontId="85" fillId="2" borderId="38" xfId="165" applyFont="1" applyFill="1" applyBorder="1">
      <alignment horizontal="left" vertical="top" wrapText="1"/>
    </xf>
    <xf numFmtId="0" fontId="16" fillId="2" borderId="38" xfId="165" applyFont="1" applyFill="1" applyBorder="1" applyAlignment="1">
      <alignment horizontal="left" vertical="top" wrapText="1"/>
    </xf>
    <xf numFmtId="0" fontId="85" fillId="0" borderId="38" xfId="0" applyFont="1" applyBorder="1" applyAlignment="1">
      <alignment horizontal="left" vertical="top" wrapText="1"/>
    </xf>
    <xf numFmtId="0" fontId="16" fillId="0" borderId="38" xfId="8" applyFont="1" applyBorder="1" applyAlignment="1">
      <alignment horizontal="left" vertical="center" wrapText="1"/>
    </xf>
    <xf numFmtId="0" fontId="72" fillId="0" borderId="38" xfId="8" applyFont="1" applyBorder="1" applyAlignment="1">
      <alignment horizontal="left" vertical="top" wrapText="1"/>
    </xf>
    <xf numFmtId="0" fontId="87" fillId="0" borderId="38" xfId="0" applyFont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top" wrapText="1"/>
    </xf>
    <xf numFmtId="0" fontId="72" fillId="2" borderId="38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16" fillId="2" borderId="38" xfId="0" applyFont="1" applyFill="1" applyBorder="1" applyAlignment="1">
      <alignment horizontal="left" vertical="top" wrapText="1"/>
    </xf>
    <xf numFmtId="0" fontId="72" fillId="2" borderId="28" xfId="0" applyFont="1" applyFill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center" vertical="top" wrapText="1"/>
    </xf>
    <xf numFmtId="0" fontId="16" fillId="2" borderId="41" xfId="0" applyFont="1" applyFill="1" applyBorder="1" applyAlignment="1">
      <alignment horizontal="center" wrapText="1"/>
    </xf>
    <xf numFmtId="0" fontId="72" fillId="2" borderId="38" xfId="8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73" fillId="2" borderId="0" xfId="0" applyFont="1" applyFill="1" applyAlignment="1"/>
    <xf numFmtId="0" fontId="7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0" xfId="8" applyFont="1" applyFill="1">
      <alignment horizontal="left" vertical="top" wrapText="1"/>
    </xf>
    <xf numFmtId="0" fontId="72" fillId="2" borderId="0" xfId="8" applyFont="1" applyFill="1" applyAlignment="1">
      <alignment horizontal="left" vertical="center" wrapText="1"/>
    </xf>
    <xf numFmtId="165" fontId="72" fillId="2" borderId="0" xfId="8" applyNumberFormat="1" applyFont="1" applyFill="1" applyAlignment="1">
      <alignment horizontal="left" vertical="center" wrapText="1"/>
    </xf>
    <xf numFmtId="0" fontId="16" fillId="2" borderId="38" xfId="0" applyFont="1" applyFill="1" applyBorder="1" applyAlignment="1">
      <alignment horizontal="center" vertical="center"/>
    </xf>
    <xf numFmtId="165" fontId="16" fillId="2" borderId="41" xfId="0" applyNumberFormat="1" applyFont="1" applyFill="1" applyBorder="1" applyAlignment="1">
      <alignment vertical="center" wrapText="1"/>
    </xf>
    <xf numFmtId="0" fontId="72" fillId="2" borderId="38" xfId="8" applyFont="1" applyFill="1" applyBorder="1">
      <alignment horizontal="left" vertical="top" wrapText="1"/>
    </xf>
    <xf numFmtId="4" fontId="16" fillId="2" borderId="41" xfId="8" applyNumberFormat="1" applyFont="1" applyFill="1" applyBorder="1" applyAlignment="1">
      <alignment horizontal="center" vertical="top" wrapText="1"/>
    </xf>
    <xf numFmtId="39" fontId="16" fillId="2" borderId="41" xfId="8" applyNumberFormat="1" applyFont="1" applyFill="1" applyBorder="1" applyAlignment="1">
      <alignment horizontal="center" vertical="center" wrapText="1"/>
    </xf>
    <xf numFmtId="0" fontId="73" fillId="2" borderId="38" xfId="0" applyFont="1" applyFill="1" applyBorder="1" applyAlignment="1">
      <alignment vertical="center" wrapText="1"/>
    </xf>
    <xf numFmtId="43" fontId="16" fillId="2" borderId="41" xfId="7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left" vertical="center" wrapText="1"/>
    </xf>
    <xf numFmtId="39" fontId="96" fillId="2" borderId="38" xfId="0" applyNumberFormat="1" applyFont="1" applyFill="1" applyBorder="1" applyAlignment="1">
      <alignment horizontal="right" vertical="center" wrapText="1"/>
    </xf>
    <xf numFmtId="0" fontId="72" fillId="2" borderId="0" xfId="8" applyFont="1" applyFill="1" applyAlignment="1">
      <alignment horizontal="left" vertical="top" wrapText="1"/>
    </xf>
    <xf numFmtId="0" fontId="72" fillId="2" borderId="29" xfId="0" applyFont="1" applyFill="1" applyBorder="1" applyAlignment="1">
      <alignment vertical="top" wrapText="1"/>
    </xf>
    <xf numFmtId="0" fontId="72" fillId="2" borderId="2" xfId="0" applyFont="1" applyFill="1" applyBorder="1" applyAlignment="1">
      <alignment vertical="top" wrapText="1"/>
    </xf>
    <xf numFmtId="0" fontId="72" fillId="2" borderId="3" xfId="0" applyFont="1" applyFill="1" applyBorder="1" applyAlignment="1">
      <alignment vertical="top" wrapText="1"/>
    </xf>
    <xf numFmtId="0" fontId="16" fillId="2" borderId="2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72" fillId="2" borderId="3" xfId="0" applyFont="1" applyFill="1" applyBorder="1" applyAlignment="1">
      <alignment horizontal="left" vertical="top" wrapText="1"/>
    </xf>
    <xf numFmtId="0" fontId="72" fillId="2" borderId="29" xfId="0" applyFont="1" applyFill="1" applyBorder="1" applyAlignment="1">
      <alignment horizontal="left" vertical="top" wrapText="1"/>
    </xf>
    <xf numFmtId="0" fontId="73" fillId="2" borderId="0" xfId="0" applyFont="1" applyFill="1" applyAlignment="1">
      <alignment vertical="top"/>
    </xf>
    <xf numFmtId="177" fontId="85" fillId="2" borderId="3" xfId="7" applyNumberFormat="1" applyFont="1" applyFill="1" applyBorder="1" applyAlignment="1">
      <alignment horizontal="right" vertical="top" wrapText="1"/>
    </xf>
    <xf numFmtId="0" fontId="72" fillId="2" borderId="0" xfId="0" applyFont="1" applyFill="1" applyAlignment="1">
      <alignment horizontal="right" vertical="top"/>
    </xf>
    <xf numFmtId="0" fontId="16" fillId="2" borderId="38" xfId="0" applyFont="1" applyFill="1" applyBorder="1" applyAlignment="1">
      <alignment horizont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/>
    </xf>
    <xf numFmtId="0" fontId="72" fillId="2" borderId="39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left" vertical="top" wrapText="1"/>
    </xf>
    <xf numFmtId="0" fontId="72" fillId="2" borderId="28" xfId="0" applyFont="1" applyFill="1" applyBorder="1" applyAlignment="1">
      <alignment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72" fillId="2" borderId="38" xfId="0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8" xfId="8" applyFont="1" applyFill="1" applyBorder="1" applyAlignment="1">
      <alignment horizontal="center" vertical="top" wrapText="1"/>
    </xf>
    <xf numFmtId="0" fontId="72" fillId="2" borderId="2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top" wrapText="1"/>
    </xf>
    <xf numFmtId="0" fontId="16" fillId="2" borderId="38" xfId="0" applyFont="1" applyFill="1" applyBorder="1" applyAlignment="1">
      <alignment horizontal="left" vertical="top" wrapText="1"/>
    </xf>
    <xf numFmtId="0" fontId="16" fillId="2" borderId="41" xfId="0" applyFont="1" applyFill="1" applyBorder="1" applyAlignment="1">
      <alignment horizontal="center" wrapText="1"/>
    </xf>
    <xf numFmtId="0" fontId="72" fillId="2" borderId="41" xfId="0" applyNumberFormat="1" applyFont="1" applyFill="1" applyBorder="1" applyAlignment="1">
      <alignment horizontal="center" vertical="top" wrapText="1"/>
    </xf>
    <xf numFmtId="49" fontId="16" fillId="2" borderId="29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49" fontId="16" fillId="2" borderId="38" xfId="0" applyNumberFormat="1" applyFont="1" applyFill="1" applyBorder="1" applyAlignment="1">
      <alignment horizontal="center" vertical="top" wrapText="1"/>
    </xf>
    <xf numFmtId="0" fontId="72" fillId="2" borderId="29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38" xfId="0" applyNumberFormat="1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horizontal="left" vertical="top" wrapText="1"/>
    </xf>
    <xf numFmtId="0" fontId="72" fillId="2" borderId="41" xfId="8" applyFont="1" applyFill="1" applyBorder="1" applyAlignment="1">
      <alignment horizontal="center" vertical="top" wrapText="1"/>
    </xf>
    <xf numFmtId="0" fontId="16" fillId="2" borderId="41" xfId="0" applyFont="1" applyFill="1" applyBorder="1" applyAlignment="1">
      <alignment horizontal="left" wrapText="1"/>
    </xf>
    <xf numFmtId="0" fontId="16" fillId="2" borderId="38" xfId="0" applyFont="1" applyFill="1" applyBorder="1" applyAlignment="1">
      <alignment horizontal="left" wrapText="1"/>
    </xf>
    <xf numFmtId="0" fontId="16" fillId="2" borderId="41" xfId="8" applyFont="1" applyFill="1" applyBorder="1" applyAlignment="1">
      <alignment horizontal="center" vertical="top" wrapText="1"/>
    </xf>
    <xf numFmtId="169" fontId="72" fillId="2" borderId="0" xfId="96" applyNumberFormat="1" applyFont="1" applyFill="1" applyAlignment="1">
      <alignment horizontal="right" vertical="top" wrapText="1"/>
    </xf>
    <xf numFmtId="169" fontId="72" fillId="2" borderId="0" xfId="96" applyNumberFormat="1" applyFont="1" applyFill="1" applyAlignment="1">
      <alignment horizontal="right" vertical="center" wrapText="1"/>
    </xf>
    <xf numFmtId="49" fontId="16" fillId="2" borderId="0" xfId="96" applyNumberFormat="1" applyFont="1" applyFill="1" applyBorder="1" applyAlignment="1">
      <alignment horizontal="center" vertical="center" wrapText="1"/>
    </xf>
    <xf numFmtId="0" fontId="73" fillId="2" borderId="0" xfId="1660" applyFont="1" applyFill="1" applyBorder="1" applyAlignment="1">
      <alignment vertical="center" wrapText="1"/>
    </xf>
    <xf numFmtId="0" fontId="73" fillId="2" borderId="42" xfId="2028" applyFont="1" applyFill="1" applyBorder="1" applyAlignment="1">
      <alignment horizontal="right"/>
    </xf>
    <xf numFmtId="49" fontId="16" fillId="2" borderId="39" xfId="96" applyNumberFormat="1" applyFont="1" applyFill="1" applyBorder="1" applyAlignment="1">
      <alignment horizontal="center" vertical="center" wrapText="1"/>
    </xf>
    <xf numFmtId="49" fontId="16" fillId="2" borderId="41" xfId="96" applyNumberFormat="1" applyFont="1" applyFill="1" applyBorder="1" applyAlignment="1">
      <alignment horizontal="center" vertical="center" wrapText="1"/>
    </xf>
    <xf numFmtId="0" fontId="16" fillId="2" borderId="29" xfId="96" applyNumberFormat="1" applyFont="1" applyFill="1" applyBorder="1" applyAlignment="1">
      <alignment horizontal="center" vertical="center" wrapText="1"/>
    </xf>
    <xf numFmtId="0" fontId="16" fillId="2" borderId="3" xfId="96" applyNumberFormat="1" applyFont="1" applyFill="1" applyBorder="1" applyAlignment="1">
      <alignment horizontal="center" vertical="center" wrapText="1"/>
    </xf>
    <xf numFmtId="168" fontId="16" fillId="2" borderId="29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2" borderId="39" xfId="96" applyNumberFormat="1" applyFont="1" applyFill="1" applyBorder="1" applyAlignment="1">
      <alignment horizontal="center" vertical="center" wrapText="1"/>
    </xf>
    <xf numFmtId="168" fontId="72" fillId="2" borderId="40" xfId="96" applyNumberFormat="1" applyFont="1" applyFill="1" applyBorder="1" applyAlignment="1">
      <alignment horizontal="center" vertical="center" wrapText="1"/>
    </xf>
    <xf numFmtId="168" fontId="72" fillId="2" borderId="41" xfId="96" applyNumberFormat="1" applyFont="1" applyFill="1" applyBorder="1" applyAlignment="1">
      <alignment horizontal="center" vertical="center" wrapText="1"/>
    </xf>
    <xf numFmtId="0" fontId="72" fillId="2" borderId="38" xfId="0" applyFont="1" applyFill="1" applyBorder="1" applyAlignment="1">
      <alignment horizontal="center"/>
    </xf>
    <xf numFmtId="49" fontId="16" fillId="2" borderId="29" xfId="96" applyNumberFormat="1" applyFont="1" applyFill="1" applyBorder="1" applyAlignment="1">
      <alignment horizontal="center" vertical="center" textRotation="90" wrapText="1"/>
    </xf>
    <xf numFmtId="49" fontId="16" fillId="2" borderId="3" xfId="96" applyNumberFormat="1" applyFont="1" applyFill="1" applyBorder="1" applyAlignment="1">
      <alignment horizontal="center" vertical="center" textRotation="90" wrapText="1"/>
    </xf>
    <xf numFmtId="0" fontId="16" fillId="2" borderId="0" xfId="299" applyFont="1" applyFill="1" applyAlignment="1">
      <alignment horizontal="center" vertical="center" wrapText="1"/>
    </xf>
    <xf numFmtId="0" fontId="73" fillId="2" borderId="0" xfId="253" applyFont="1" applyFill="1" applyAlignment="1">
      <alignment horizontal="right" wrapText="1"/>
    </xf>
    <xf numFmtId="0" fontId="73" fillId="2" borderId="0" xfId="253" applyFont="1" applyFill="1" applyAlignment="1">
      <alignment horizontal="right" vertical="top" wrapText="1"/>
    </xf>
    <xf numFmtId="168" fontId="95" fillId="2" borderId="39" xfId="96" applyNumberFormat="1" applyFont="1" applyFill="1" applyBorder="1" applyAlignment="1">
      <alignment horizontal="center" vertical="center" wrapText="1"/>
    </xf>
    <xf numFmtId="168" fontId="95" fillId="2" borderId="46" xfId="96" applyNumberFormat="1" applyFont="1" applyFill="1" applyBorder="1" applyAlignment="1">
      <alignment horizontal="center" vertical="center" wrapText="1"/>
    </xf>
    <xf numFmtId="168" fontId="95" fillId="2" borderId="30" xfId="96" applyNumberFormat="1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right" vertical="top"/>
    </xf>
    <xf numFmtId="0" fontId="73" fillId="2" borderId="0" xfId="0" applyFont="1" applyFill="1" applyAlignment="1">
      <alignment horizontal="right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2" xfId="0" applyFont="1" applyFill="1" applyBorder="1" applyAlignment="1">
      <alignment horizontal="right" wrapText="1"/>
    </xf>
    <xf numFmtId="0" fontId="72" fillId="2" borderId="38" xfId="8" applyFont="1" applyFill="1" applyBorder="1" applyAlignment="1">
      <alignment horizontal="center" vertical="center" wrapText="1"/>
    </xf>
    <xf numFmtId="0" fontId="72" fillId="2" borderId="44" xfId="8" applyFont="1" applyFill="1" applyBorder="1" applyAlignment="1">
      <alignment horizontal="center" vertical="center" wrapText="1"/>
    </xf>
    <xf numFmtId="0" fontId="72" fillId="2" borderId="45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43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84" fillId="2" borderId="5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horizontal="center" vertical="top" wrapText="1"/>
    </xf>
    <xf numFmtId="0" fontId="89" fillId="2" borderId="0" xfId="0" applyFont="1" applyFill="1" applyBorder="1" applyAlignment="1">
      <alignment horizontal="right" vertical="top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center" vertical="top" wrapText="1"/>
    </xf>
    <xf numFmtId="0" fontId="85" fillId="2" borderId="39" xfId="0" applyFont="1" applyFill="1" applyBorder="1" applyAlignment="1">
      <alignment horizontal="left" vertical="top" wrapText="1"/>
    </xf>
    <xf numFmtId="0" fontId="86" fillId="2" borderId="41" xfId="0" applyFont="1" applyFill="1" applyBorder="1" applyAlignment="1">
      <alignment horizontal="left" vertical="top" wrapText="1"/>
    </xf>
    <xf numFmtId="0" fontId="16" fillId="2" borderId="36" xfId="0" applyFont="1" applyFill="1" applyBorder="1" applyAlignment="1">
      <alignment horizontal="left"/>
    </xf>
    <xf numFmtId="0" fontId="16" fillId="2" borderId="34" xfId="0" applyFont="1" applyFill="1" applyBorder="1" applyAlignment="1">
      <alignment horizontal="left"/>
    </xf>
    <xf numFmtId="0" fontId="16" fillId="2" borderId="40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left"/>
    </xf>
    <xf numFmtId="0" fontId="88" fillId="2" borderId="0" xfId="0" applyFont="1" applyFill="1" applyBorder="1" applyAlignment="1">
      <alignment horizontal="right" vertical="top" wrapText="1"/>
    </xf>
    <xf numFmtId="0" fontId="13" fillId="2" borderId="38" xfId="0" applyFont="1" applyFill="1" applyBorder="1" applyAlignment="1">
      <alignment horizontal="center" vertical="center" wrapText="1"/>
    </xf>
    <xf numFmtId="0" fontId="72" fillId="2" borderId="38" xfId="0" applyFont="1" applyFill="1" applyBorder="1" applyAlignment="1">
      <alignment horizontal="left" vertical="center"/>
    </xf>
    <xf numFmtId="0" fontId="85" fillId="2" borderId="41" xfId="0" applyFont="1" applyFill="1" applyBorder="1" applyAlignment="1">
      <alignment horizontal="left" vertical="top" wrapText="1"/>
    </xf>
    <xf numFmtId="0" fontId="72" fillId="2" borderId="38" xfId="299" applyFont="1" applyFill="1" applyBorder="1" applyAlignment="1">
      <alignment horizontal="left" vertical="center" wrapText="1"/>
    </xf>
    <xf numFmtId="0" fontId="73" fillId="2" borderId="0" xfId="1734" applyFont="1" applyFill="1" applyAlignment="1">
      <alignment horizontal="right" vertical="top"/>
    </xf>
    <xf numFmtId="0" fontId="73" fillId="2" borderId="0" xfId="1734" applyFont="1" applyFill="1" applyAlignment="1">
      <alignment horizontal="right" vertical="center"/>
    </xf>
    <xf numFmtId="0" fontId="13" fillId="2" borderId="38" xfId="1734" applyFont="1" applyFill="1" applyBorder="1" applyAlignment="1">
      <alignment horizontal="center" vertical="center" wrapText="1"/>
    </xf>
    <xf numFmtId="0" fontId="73" fillId="2" borderId="38" xfId="1735" applyFont="1" applyFill="1" applyBorder="1" applyAlignment="1">
      <alignment horizontal="center" vertical="center" wrapText="1"/>
    </xf>
    <xf numFmtId="0" fontId="72" fillId="2" borderId="39" xfId="299" applyFont="1" applyFill="1" applyBorder="1" applyAlignment="1">
      <alignment horizontal="center" vertical="top" wrapText="1"/>
    </xf>
    <xf numFmtId="0" fontId="72" fillId="2" borderId="40" xfId="299" applyFont="1" applyFill="1" applyBorder="1" applyAlignment="1">
      <alignment horizontal="center" vertical="top" wrapText="1"/>
    </xf>
    <xf numFmtId="0" fontId="72" fillId="2" borderId="41" xfId="299" applyFont="1" applyFill="1" applyBorder="1" applyAlignment="1">
      <alignment horizontal="center" vertical="top" wrapText="1"/>
    </xf>
    <xf numFmtId="0" fontId="73" fillId="2" borderId="39" xfId="1735" applyFont="1" applyFill="1" applyBorder="1" applyAlignment="1">
      <alignment horizontal="center" wrapText="1"/>
    </xf>
    <xf numFmtId="0" fontId="73" fillId="2" borderId="40" xfId="1735" applyFont="1" applyFill="1" applyBorder="1" applyAlignment="1">
      <alignment horizontal="center" wrapText="1"/>
    </xf>
    <xf numFmtId="0" fontId="73" fillId="2" borderId="41" xfId="1735" applyFont="1" applyFill="1" applyBorder="1" applyAlignment="1">
      <alignment horizontal="center" wrapText="1"/>
    </xf>
    <xf numFmtId="0" fontId="16" fillId="58" borderId="38" xfId="0" applyFont="1" applyFill="1" applyBorder="1" applyAlignment="1">
      <alignment vertical="top" wrapText="1"/>
    </xf>
    <xf numFmtId="0" fontId="72" fillId="57" borderId="39" xfId="0" applyFont="1" applyFill="1" applyBorder="1" applyAlignment="1">
      <alignment horizontal="left" vertical="center" wrapText="1"/>
    </xf>
    <xf numFmtId="0" fontId="72" fillId="57" borderId="40" xfId="0" applyFont="1" applyFill="1" applyBorder="1" applyAlignment="1">
      <alignment horizontal="left" vertical="center" wrapText="1"/>
    </xf>
    <xf numFmtId="0" fontId="72" fillId="57" borderId="41" xfId="0" applyFont="1" applyFill="1" applyBorder="1" applyAlignment="1">
      <alignment horizontal="left" vertical="center" wrapText="1"/>
    </xf>
    <xf numFmtId="0" fontId="73" fillId="2" borderId="39" xfId="299" applyFont="1" applyFill="1" applyBorder="1" applyAlignment="1">
      <alignment horizontal="left" vertical="top" wrapText="1"/>
    </xf>
    <xf numFmtId="0" fontId="73" fillId="2" borderId="40" xfId="299" applyFont="1" applyFill="1" applyBorder="1" applyAlignment="1">
      <alignment horizontal="left" vertical="top" wrapText="1"/>
    </xf>
    <xf numFmtId="0" fontId="73" fillId="2" borderId="41" xfId="299" applyFont="1" applyFill="1" applyBorder="1" applyAlignment="1">
      <alignment horizontal="left" vertical="top" wrapText="1"/>
    </xf>
  </cellXfs>
  <cellStyles count="2030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11" xfId="2021"/>
    <cellStyle name="Comma 12" xfId="2027"/>
    <cellStyle name="Comma 15" xfId="2022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Percent 6" xfId="2029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 3" xfId="2028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="76" zoomScaleNormal="76" zoomScaleSheetLayoutView="100" workbookViewId="0">
      <selection activeCell="H6" sqref="H6"/>
    </sheetView>
  </sheetViews>
  <sheetFormatPr defaultColWidth="9.09765625" defaultRowHeight="18"/>
  <cols>
    <col min="1" max="1" width="9.69921875" style="3" customWidth="1"/>
    <col min="2" max="2" width="24.69921875" style="3" customWidth="1"/>
    <col min="3" max="3" width="64.3984375" style="3" customWidth="1"/>
    <col min="4" max="6" width="19.296875" style="3" customWidth="1"/>
    <col min="7" max="7" width="15.8984375" style="3" customWidth="1"/>
    <col min="8" max="8" width="15.69921875" style="3" customWidth="1"/>
    <col min="9" max="9" width="13.8984375" style="3" customWidth="1"/>
    <col min="10" max="11" width="12.296875" style="3" customWidth="1"/>
    <col min="12" max="16384" width="9.09765625" style="3"/>
  </cols>
  <sheetData>
    <row r="1" spans="1:7" ht="37.5" customHeight="1">
      <c r="D1" s="218"/>
      <c r="E1" s="246" t="s">
        <v>40</v>
      </c>
      <c r="F1" s="246"/>
    </row>
    <row r="2" spans="1:7" ht="17.350000000000001" customHeight="1">
      <c r="D2" s="219"/>
      <c r="E2" s="252" t="s">
        <v>103</v>
      </c>
      <c r="F2" s="252"/>
    </row>
    <row r="3" spans="1:7" ht="17.350000000000001" customHeight="1">
      <c r="D3" s="219"/>
      <c r="E3" s="252" t="s">
        <v>8</v>
      </c>
      <c r="F3" s="252"/>
    </row>
    <row r="6" spans="1:7" ht="75.849999999999994" customHeight="1">
      <c r="A6" s="247" t="s">
        <v>182</v>
      </c>
      <c r="B6" s="247"/>
      <c r="C6" s="247"/>
      <c r="D6" s="247"/>
      <c r="E6" s="247"/>
      <c r="F6" s="247"/>
    </row>
    <row r="8" spans="1:7">
      <c r="D8" s="172"/>
      <c r="F8" s="86" t="s">
        <v>21</v>
      </c>
    </row>
    <row r="9" spans="1:7" s="20" customFormat="1" ht="37.65" customHeight="1">
      <c r="A9" s="248" t="s">
        <v>11</v>
      </c>
      <c r="B9" s="249"/>
      <c r="C9" s="250" t="s">
        <v>12</v>
      </c>
      <c r="D9" s="253" t="s">
        <v>51</v>
      </c>
      <c r="E9" s="254"/>
      <c r="F9" s="255"/>
    </row>
    <row r="10" spans="1:7" s="20" customFormat="1" ht="44.35" customHeight="1">
      <c r="A10" s="111" t="s">
        <v>36</v>
      </c>
      <c r="B10" s="112" t="s">
        <v>16</v>
      </c>
      <c r="C10" s="251"/>
      <c r="D10" s="173" t="s">
        <v>102</v>
      </c>
      <c r="E10" s="173" t="s">
        <v>13</v>
      </c>
      <c r="F10" s="173" t="s">
        <v>14</v>
      </c>
    </row>
    <row r="11" spans="1:7" s="20" customFormat="1" ht="34.950000000000003" customHeight="1">
      <c r="A11" s="113" t="s">
        <v>35</v>
      </c>
      <c r="B11" s="114"/>
      <c r="C11" s="115" t="s">
        <v>20</v>
      </c>
      <c r="D11" s="18">
        <f>+D13+D54</f>
        <v>0</v>
      </c>
      <c r="E11" s="18">
        <f>+E13+E54</f>
        <v>0</v>
      </c>
      <c r="F11" s="18">
        <f>+F13+F54</f>
        <v>0</v>
      </c>
    </row>
    <row r="12" spans="1:7" s="20" customFormat="1" ht="18" customHeight="1">
      <c r="A12" s="113"/>
      <c r="B12" s="114"/>
      <c r="C12" s="79" t="s">
        <v>31</v>
      </c>
      <c r="D12" s="116"/>
      <c r="E12" s="116"/>
      <c r="F12" s="116"/>
    </row>
    <row r="13" spans="1:7" s="20" customFormat="1" ht="33.85">
      <c r="A13" s="117"/>
      <c r="B13" s="118"/>
      <c r="C13" s="5" t="s">
        <v>39</v>
      </c>
      <c r="D13" s="2">
        <f t="shared" ref="D13:F13" si="0">+D15+D28+D41</f>
        <v>0</v>
      </c>
      <c r="E13" s="2">
        <f t="shared" si="0"/>
        <v>0</v>
      </c>
      <c r="F13" s="2">
        <f t="shared" si="0"/>
        <v>0</v>
      </c>
    </row>
    <row r="14" spans="1:7" s="20" customFormat="1">
      <c r="A14" s="256">
        <v>1041</v>
      </c>
      <c r="B14" s="257"/>
      <c r="C14" s="48" t="s">
        <v>24</v>
      </c>
      <c r="D14" s="4"/>
      <c r="E14" s="4"/>
      <c r="F14" s="4"/>
    </row>
    <row r="15" spans="1:7" s="20" customFormat="1">
      <c r="A15" s="256"/>
      <c r="B15" s="258"/>
      <c r="C15" s="39" t="s">
        <v>183</v>
      </c>
      <c r="D15" s="2">
        <f>+D22</f>
        <v>0</v>
      </c>
      <c r="E15" s="2">
        <f>+E22</f>
        <v>59524</v>
      </c>
      <c r="F15" s="2">
        <f>+F22</f>
        <v>59524</v>
      </c>
      <c r="G15" s="121"/>
    </row>
    <row r="16" spans="1:7" s="20" customFormat="1">
      <c r="A16" s="256"/>
      <c r="B16" s="258"/>
      <c r="C16" s="203" t="s">
        <v>25</v>
      </c>
      <c r="D16" s="23"/>
      <c r="E16" s="23"/>
      <c r="F16" s="23"/>
    </row>
    <row r="17" spans="1:7" s="20" customFormat="1" ht="54">
      <c r="A17" s="256"/>
      <c r="B17" s="258"/>
      <c r="C17" s="85" t="s">
        <v>184</v>
      </c>
      <c r="D17" s="23"/>
      <c r="E17" s="23"/>
      <c r="F17" s="23"/>
    </row>
    <row r="18" spans="1:7" s="20" customFormat="1">
      <c r="A18" s="256"/>
      <c r="B18" s="258"/>
      <c r="C18" s="203" t="s">
        <v>26</v>
      </c>
      <c r="D18" s="23"/>
      <c r="E18" s="23"/>
      <c r="F18" s="23"/>
    </row>
    <row r="19" spans="1:7" s="20" customFormat="1" ht="54">
      <c r="A19" s="256"/>
      <c r="B19" s="258"/>
      <c r="C19" s="85" t="s">
        <v>185</v>
      </c>
      <c r="D19" s="23"/>
      <c r="E19" s="23"/>
      <c r="F19" s="23"/>
    </row>
    <row r="20" spans="1:7" s="20" customFormat="1" ht="24" customHeight="1">
      <c r="A20" s="256"/>
      <c r="B20" s="29"/>
      <c r="C20" s="123" t="s">
        <v>34</v>
      </c>
      <c r="D20" s="23"/>
      <c r="E20" s="23"/>
      <c r="F20" s="23"/>
    </row>
    <row r="21" spans="1:7" s="20" customFormat="1">
      <c r="A21" s="256"/>
      <c r="B21" s="259">
        <v>32001</v>
      </c>
      <c r="C21" s="203" t="s">
        <v>27</v>
      </c>
      <c r="D21" s="23"/>
      <c r="E21" s="23"/>
      <c r="F21" s="23"/>
    </row>
    <row r="22" spans="1:7" s="20" customFormat="1" ht="67.650000000000006">
      <c r="A22" s="256"/>
      <c r="B22" s="259"/>
      <c r="C22" s="204" t="s">
        <v>116</v>
      </c>
      <c r="D22" s="23">
        <f>+'Հավելված N 2'!G24</f>
        <v>0</v>
      </c>
      <c r="E22" s="23">
        <f>+'Հավելված N 2'!H24</f>
        <v>59524</v>
      </c>
      <c r="F22" s="23">
        <f>+'Հավելված N 2'!I24</f>
        <v>59524</v>
      </c>
      <c r="G22" s="124"/>
    </row>
    <row r="23" spans="1:7" s="20" customFormat="1">
      <c r="A23" s="256"/>
      <c r="B23" s="259"/>
      <c r="C23" s="203" t="s">
        <v>28</v>
      </c>
      <c r="D23" s="29"/>
      <c r="E23" s="29"/>
      <c r="F23" s="29"/>
    </row>
    <row r="24" spans="1:7" s="20" customFormat="1" ht="72">
      <c r="A24" s="256"/>
      <c r="B24" s="259"/>
      <c r="C24" s="85" t="s">
        <v>186</v>
      </c>
      <c r="D24" s="29"/>
      <c r="E24" s="29"/>
      <c r="F24" s="29"/>
    </row>
    <row r="25" spans="1:7" s="20" customFormat="1">
      <c r="A25" s="256"/>
      <c r="B25" s="259"/>
      <c r="C25" s="203" t="s">
        <v>29</v>
      </c>
      <c r="D25" s="29"/>
      <c r="E25" s="29"/>
      <c r="F25" s="29"/>
    </row>
    <row r="26" spans="1:7" s="20" customFormat="1" ht="54">
      <c r="A26" s="256"/>
      <c r="B26" s="259"/>
      <c r="C26" s="85" t="s">
        <v>187</v>
      </c>
      <c r="D26" s="29"/>
      <c r="E26" s="29"/>
      <c r="F26" s="29"/>
    </row>
    <row r="27" spans="1:7" s="20" customFormat="1">
      <c r="A27" s="260">
        <v>1148</v>
      </c>
      <c r="B27" s="257"/>
      <c r="C27" s="119" t="s">
        <v>24</v>
      </c>
      <c r="D27" s="4"/>
      <c r="E27" s="4"/>
      <c r="F27" s="4"/>
    </row>
    <row r="28" spans="1:7" s="20" customFormat="1">
      <c r="A28" s="261"/>
      <c r="B28" s="258"/>
      <c r="C28" s="120" t="s">
        <v>210</v>
      </c>
      <c r="D28" s="2">
        <f t="shared" ref="D28:F28" si="1">+D35</f>
        <v>-20876</v>
      </c>
      <c r="E28" s="2">
        <f t="shared" si="1"/>
        <v>-152147.70000000001</v>
      </c>
      <c r="F28" s="2">
        <f t="shared" si="1"/>
        <v>-152147.70000000001</v>
      </c>
      <c r="G28" s="121"/>
    </row>
    <row r="29" spans="1:7" s="20" customFormat="1">
      <c r="A29" s="261"/>
      <c r="B29" s="258"/>
      <c r="C29" s="28" t="s">
        <v>25</v>
      </c>
      <c r="D29" s="23"/>
      <c r="E29" s="23"/>
      <c r="F29" s="23"/>
    </row>
    <row r="30" spans="1:7" s="20" customFormat="1" ht="72">
      <c r="A30" s="261"/>
      <c r="B30" s="258"/>
      <c r="C30" s="122" t="s">
        <v>216</v>
      </c>
      <c r="D30" s="23"/>
      <c r="E30" s="23"/>
      <c r="F30" s="23"/>
    </row>
    <row r="31" spans="1:7" s="20" customFormat="1">
      <c r="A31" s="261"/>
      <c r="B31" s="258"/>
      <c r="C31" s="28" t="s">
        <v>26</v>
      </c>
      <c r="D31" s="23"/>
      <c r="E31" s="23"/>
      <c r="F31" s="23"/>
    </row>
    <row r="32" spans="1:7" s="20" customFormat="1" ht="54">
      <c r="A32" s="261"/>
      <c r="B32" s="258"/>
      <c r="C32" s="122" t="s">
        <v>217</v>
      </c>
      <c r="D32" s="23"/>
      <c r="E32" s="23"/>
      <c r="F32" s="23"/>
    </row>
    <row r="33" spans="1:7" s="20" customFormat="1" ht="24" customHeight="1">
      <c r="A33" s="261"/>
      <c r="B33" s="29"/>
      <c r="C33" s="123" t="s">
        <v>34</v>
      </c>
      <c r="D33" s="23"/>
      <c r="E33" s="23"/>
      <c r="F33" s="23"/>
    </row>
    <row r="34" spans="1:7" s="20" customFormat="1">
      <c r="A34" s="261"/>
      <c r="B34" s="259">
        <v>11016</v>
      </c>
      <c r="C34" s="205" t="s">
        <v>27</v>
      </c>
      <c r="D34" s="23"/>
      <c r="E34" s="23"/>
      <c r="F34" s="23"/>
    </row>
    <row r="35" spans="1:7" s="20" customFormat="1" ht="67.650000000000006">
      <c r="A35" s="261"/>
      <c r="B35" s="259"/>
      <c r="C35" s="206" t="s">
        <v>211</v>
      </c>
      <c r="D35" s="23">
        <f>+'Հավելված N 2'!G43</f>
        <v>-20876</v>
      </c>
      <c r="E35" s="23">
        <f>+'Հավելված N 2'!H43</f>
        <v>-152147.70000000001</v>
      </c>
      <c r="F35" s="23">
        <f>+'Հավելված N 2'!I43</f>
        <v>-152147.70000000001</v>
      </c>
      <c r="G35" s="124"/>
    </row>
    <row r="36" spans="1:7" s="20" customFormat="1">
      <c r="A36" s="261"/>
      <c r="B36" s="259"/>
      <c r="C36" s="205" t="s">
        <v>28</v>
      </c>
      <c r="D36" s="29"/>
      <c r="E36" s="29"/>
      <c r="F36" s="29"/>
    </row>
    <row r="37" spans="1:7" s="20" customFormat="1" ht="90">
      <c r="A37" s="261"/>
      <c r="B37" s="259"/>
      <c r="C37" s="207" t="s">
        <v>218</v>
      </c>
      <c r="D37" s="29"/>
      <c r="E37" s="29"/>
      <c r="F37" s="29"/>
    </row>
    <row r="38" spans="1:7" s="20" customFormat="1">
      <c r="A38" s="261"/>
      <c r="B38" s="259"/>
      <c r="C38" s="205" t="s">
        <v>29</v>
      </c>
      <c r="D38" s="29"/>
      <c r="E38" s="29"/>
      <c r="F38" s="29"/>
    </row>
    <row r="39" spans="1:7" s="20" customFormat="1">
      <c r="A39" s="262"/>
      <c r="B39" s="259"/>
      <c r="C39" s="207" t="s">
        <v>30</v>
      </c>
      <c r="D39" s="29"/>
      <c r="E39" s="29"/>
      <c r="F39" s="29"/>
    </row>
    <row r="40" spans="1:7" s="20" customFormat="1">
      <c r="A40" s="260">
        <v>1163</v>
      </c>
      <c r="B40" s="257"/>
      <c r="C40" s="119" t="s">
        <v>24</v>
      </c>
      <c r="D40" s="4"/>
      <c r="E40" s="4"/>
      <c r="F40" s="4"/>
    </row>
    <row r="41" spans="1:7" s="20" customFormat="1">
      <c r="A41" s="261"/>
      <c r="B41" s="258"/>
      <c r="C41" s="120" t="s">
        <v>109</v>
      </c>
      <c r="D41" s="2">
        <f t="shared" ref="D41:F41" si="2">+D48</f>
        <v>20876</v>
      </c>
      <c r="E41" s="2">
        <f t="shared" si="2"/>
        <v>92623.700000000012</v>
      </c>
      <c r="F41" s="2">
        <f t="shared" si="2"/>
        <v>92623.700000000012</v>
      </c>
      <c r="G41" s="121"/>
    </row>
    <row r="42" spans="1:7" s="20" customFormat="1">
      <c r="A42" s="261"/>
      <c r="B42" s="258"/>
      <c r="C42" s="28" t="s">
        <v>25</v>
      </c>
      <c r="D42" s="23"/>
      <c r="E42" s="23"/>
      <c r="F42" s="23"/>
    </row>
    <row r="43" spans="1:7" s="20" customFormat="1" ht="72">
      <c r="A43" s="261"/>
      <c r="B43" s="258"/>
      <c r="C43" s="122" t="s">
        <v>110</v>
      </c>
      <c r="D43" s="23"/>
      <c r="E43" s="23"/>
      <c r="F43" s="23"/>
    </row>
    <row r="44" spans="1:7" s="20" customFormat="1">
      <c r="A44" s="261"/>
      <c r="B44" s="258"/>
      <c r="C44" s="28" t="s">
        <v>26</v>
      </c>
      <c r="D44" s="23"/>
      <c r="E44" s="23"/>
      <c r="F44" s="23"/>
    </row>
    <row r="45" spans="1:7" s="20" customFormat="1" ht="36">
      <c r="A45" s="261"/>
      <c r="B45" s="258"/>
      <c r="C45" s="122" t="s">
        <v>111</v>
      </c>
      <c r="D45" s="23"/>
      <c r="E45" s="23"/>
      <c r="F45" s="23"/>
    </row>
    <row r="46" spans="1:7" s="20" customFormat="1" ht="24" customHeight="1">
      <c r="A46" s="261"/>
      <c r="B46" s="29"/>
      <c r="C46" s="123" t="s">
        <v>34</v>
      </c>
      <c r="D46" s="23"/>
      <c r="E46" s="23"/>
      <c r="F46" s="23"/>
    </row>
    <row r="47" spans="1:7" s="20" customFormat="1">
      <c r="A47" s="261"/>
      <c r="B47" s="259">
        <v>32001</v>
      </c>
      <c r="C47" s="205" t="s">
        <v>27</v>
      </c>
      <c r="D47" s="23"/>
      <c r="E47" s="23"/>
      <c r="F47" s="23"/>
    </row>
    <row r="48" spans="1:7" s="20" customFormat="1">
      <c r="A48" s="261"/>
      <c r="B48" s="259"/>
      <c r="C48" s="206" t="s">
        <v>152</v>
      </c>
      <c r="D48" s="23">
        <f>+'Հավելված N 2'!G60</f>
        <v>20876</v>
      </c>
      <c r="E48" s="23">
        <f>+'Հավելված N 2'!H60</f>
        <v>92623.700000000012</v>
      </c>
      <c r="F48" s="23">
        <f>+'Հավելված N 2'!I60</f>
        <v>92623.700000000012</v>
      </c>
      <c r="G48" s="124"/>
    </row>
    <row r="49" spans="1:6" s="20" customFormat="1">
      <c r="A49" s="261"/>
      <c r="B49" s="259"/>
      <c r="C49" s="205" t="s">
        <v>28</v>
      </c>
      <c r="D49" s="29"/>
      <c r="E49" s="29"/>
      <c r="F49" s="29"/>
    </row>
    <row r="50" spans="1:6" s="20" customFormat="1" ht="72">
      <c r="A50" s="261"/>
      <c r="B50" s="259"/>
      <c r="C50" s="207" t="s">
        <v>188</v>
      </c>
      <c r="D50" s="29"/>
      <c r="E50" s="29"/>
      <c r="F50" s="29"/>
    </row>
    <row r="51" spans="1:6" s="20" customFormat="1">
      <c r="A51" s="261"/>
      <c r="B51" s="259"/>
      <c r="C51" s="205" t="s">
        <v>29</v>
      </c>
      <c r="D51" s="29"/>
      <c r="E51" s="29"/>
      <c r="F51" s="29"/>
    </row>
    <row r="52" spans="1:6" s="20" customFormat="1" ht="54">
      <c r="A52" s="262"/>
      <c r="B52" s="259"/>
      <c r="C52" s="207" t="s">
        <v>187</v>
      </c>
      <c r="D52" s="29"/>
      <c r="E52" s="29"/>
      <c r="F52" s="29"/>
    </row>
    <row r="53" spans="1:6" ht="9.4499999999999993" customHeight="1">
      <c r="A53" s="50"/>
      <c r="B53" s="84"/>
      <c r="C53" s="51"/>
      <c r="D53" s="34"/>
      <c r="E53" s="34"/>
      <c r="F53" s="34"/>
    </row>
    <row r="54" spans="1:6" s="20" customFormat="1" ht="34.950000000000003" customHeight="1">
      <c r="A54" s="52"/>
      <c r="B54" s="53"/>
      <c r="C54" s="33" t="s">
        <v>55</v>
      </c>
      <c r="D54" s="54">
        <f t="shared" ref="D54" si="3">+D56</f>
        <v>0</v>
      </c>
      <c r="E54" s="54">
        <f t="shared" ref="E54:F54" si="4">+E56</f>
        <v>0</v>
      </c>
      <c r="F54" s="54">
        <f t="shared" si="4"/>
        <v>0</v>
      </c>
    </row>
    <row r="55" spans="1:6">
      <c r="A55" s="256">
        <v>1139</v>
      </c>
      <c r="B55" s="263"/>
      <c r="C55" s="55" t="s">
        <v>24</v>
      </c>
      <c r="D55" s="54"/>
      <c r="E55" s="54"/>
      <c r="F55" s="54"/>
    </row>
    <row r="56" spans="1:6" ht="19.399999999999999" customHeight="1">
      <c r="A56" s="256"/>
      <c r="B56" s="263"/>
      <c r="C56" s="33" t="s">
        <v>60</v>
      </c>
      <c r="D56" s="54">
        <f t="shared" ref="D56:F56" si="5">+D62+D68</f>
        <v>0</v>
      </c>
      <c r="E56" s="54">
        <f t="shared" si="5"/>
        <v>0</v>
      </c>
      <c r="F56" s="54">
        <f t="shared" si="5"/>
        <v>0</v>
      </c>
    </row>
    <row r="57" spans="1:6">
      <c r="A57" s="256"/>
      <c r="B57" s="263"/>
      <c r="C57" s="48" t="s">
        <v>25</v>
      </c>
      <c r="D57" s="56"/>
      <c r="E57" s="56"/>
      <c r="F57" s="56"/>
    </row>
    <row r="58" spans="1:6" ht="54">
      <c r="A58" s="256"/>
      <c r="B58" s="263"/>
      <c r="C58" s="51" t="s">
        <v>65</v>
      </c>
      <c r="D58" s="56"/>
      <c r="E58" s="56"/>
      <c r="F58" s="56"/>
    </row>
    <row r="59" spans="1:6">
      <c r="A59" s="256"/>
      <c r="B59" s="263"/>
      <c r="C59" s="48" t="s">
        <v>26</v>
      </c>
      <c r="D59" s="56"/>
      <c r="E59" s="56"/>
      <c r="F59" s="56"/>
    </row>
    <row r="60" spans="1:6" ht="36">
      <c r="A60" s="256"/>
      <c r="B60" s="263"/>
      <c r="C60" s="57" t="s">
        <v>66</v>
      </c>
      <c r="D60" s="56"/>
      <c r="E60" s="56"/>
      <c r="F60" s="56"/>
    </row>
    <row r="61" spans="1:6" ht="18" customHeight="1">
      <c r="A61" s="256"/>
      <c r="B61" s="256" t="s">
        <v>67</v>
      </c>
      <c r="C61" s="48" t="s">
        <v>27</v>
      </c>
      <c r="D61" s="58"/>
      <c r="E61" s="58"/>
      <c r="F61" s="58"/>
    </row>
    <row r="62" spans="1:6" ht="19.399999999999999" customHeight="1">
      <c r="A62" s="256"/>
      <c r="B62" s="256"/>
      <c r="C62" s="59" t="s">
        <v>60</v>
      </c>
      <c r="D62" s="60">
        <f>+'Հավելված N 2'!G81</f>
        <v>0</v>
      </c>
      <c r="E62" s="60">
        <f>+'Հավելված N 2'!H81</f>
        <v>59524</v>
      </c>
      <c r="F62" s="60">
        <f>+'Հավելված N 2'!I81</f>
        <v>59524</v>
      </c>
    </row>
    <row r="63" spans="1:6">
      <c r="A63" s="256"/>
      <c r="B63" s="256"/>
      <c r="C63" s="48" t="s">
        <v>28</v>
      </c>
      <c r="D63" s="61"/>
      <c r="E63" s="61"/>
      <c r="F63" s="61"/>
    </row>
    <row r="64" spans="1:6" ht="72">
      <c r="A64" s="256"/>
      <c r="B64" s="256"/>
      <c r="C64" s="51" t="s">
        <v>68</v>
      </c>
      <c r="D64" s="61"/>
      <c r="E64" s="61"/>
      <c r="F64" s="61"/>
    </row>
    <row r="65" spans="1:6">
      <c r="A65" s="256"/>
      <c r="B65" s="256"/>
      <c r="C65" s="48" t="s">
        <v>29</v>
      </c>
      <c r="D65" s="61"/>
      <c r="E65" s="61"/>
      <c r="F65" s="61"/>
    </row>
    <row r="66" spans="1:6">
      <c r="A66" s="256"/>
      <c r="B66" s="256"/>
      <c r="C66" s="51" t="s">
        <v>30</v>
      </c>
      <c r="D66" s="61"/>
      <c r="E66" s="61"/>
      <c r="F66" s="61"/>
    </row>
    <row r="67" spans="1:6" ht="18" customHeight="1">
      <c r="A67" s="256"/>
      <c r="B67" s="256" t="s">
        <v>67</v>
      </c>
      <c r="C67" s="48" t="s">
        <v>27</v>
      </c>
      <c r="D67" s="58"/>
      <c r="E67" s="58"/>
      <c r="F67" s="58"/>
    </row>
    <row r="68" spans="1:6" ht="19.399999999999999" customHeight="1">
      <c r="A68" s="256"/>
      <c r="B68" s="256"/>
      <c r="C68" s="59" t="s">
        <v>60</v>
      </c>
      <c r="D68" s="60">
        <f>+'Հավելված N 2'!G90</f>
        <v>0</v>
      </c>
      <c r="E68" s="60">
        <f>+'Հավելված N 2'!H90</f>
        <v>-59524</v>
      </c>
      <c r="F68" s="60">
        <f>+'Հավելված N 2'!I90</f>
        <v>-59524</v>
      </c>
    </row>
    <row r="69" spans="1:6">
      <c r="A69" s="256"/>
      <c r="B69" s="256"/>
      <c r="C69" s="48" t="s">
        <v>28</v>
      </c>
      <c r="D69" s="61"/>
      <c r="E69" s="61"/>
      <c r="F69" s="61"/>
    </row>
    <row r="70" spans="1:6" ht="72">
      <c r="A70" s="256"/>
      <c r="B70" s="256"/>
      <c r="C70" s="51" t="s">
        <v>68</v>
      </c>
      <c r="D70" s="61"/>
      <c r="E70" s="61"/>
      <c r="F70" s="61"/>
    </row>
    <row r="71" spans="1:6">
      <c r="A71" s="256"/>
      <c r="B71" s="256"/>
      <c r="C71" s="48" t="s">
        <v>29</v>
      </c>
      <c r="D71" s="61"/>
      <c r="E71" s="61"/>
      <c r="F71" s="61"/>
    </row>
    <row r="72" spans="1:6">
      <c r="A72" s="256"/>
      <c r="B72" s="256"/>
      <c r="C72" s="51" t="s">
        <v>30</v>
      </c>
      <c r="D72" s="61"/>
      <c r="E72" s="61"/>
      <c r="F72" s="61"/>
    </row>
  </sheetData>
  <mergeCells count="20">
    <mergeCell ref="B67:B72"/>
    <mergeCell ref="A55:A72"/>
    <mergeCell ref="B55:B60"/>
    <mergeCell ref="B61:B66"/>
    <mergeCell ref="B40:B45"/>
    <mergeCell ref="A14:A26"/>
    <mergeCell ref="B14:B19"/>
    <mergeCell ref="B21:B26"/>
    <mergeCell ref="B47:B52"/>
    <mergeCell ref="A40:A52"/>
    <mergeCell ref="A27:A39"/>
    <mergeCell ref="B27:B32"/>
    <mergeCell ref="B34:B39"/>
    <mergeCell ref="E1:F1"/>
    <mergeCell ref="A6:F6"/>
    <mergeCell ref="A9:B9"/>
    <mergeCell ref="C9:C10"/>
    <mergeCell ref="E3:F3"/>
    <mergeCell ref="E2:F2"/>
    <mergeCell ref="D9:F9"/>
  </mergeCells>
  <pageMargins left="0" right="0" top="0" bottom="0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opLeftCell="A4" zoomScale="74" zoomScaleNormal="74" zoomScaleSheetLayoutView="100" workbookViewId="0">
      <selection activeCell="J11" sqref="J11"/>
    </sheetView>
  </sheetViews>
  <sheetFormatPr defaultColWidth="9.09765625" defaultRowHeight="18"/>
  <cols>
    <col min="1" max="3" width="8.09765625" style="3" customWidth="1"/>
    <col min="4" max="4" width="11.59765625" style="3" customWidth="1"/>
    <col min="5" max="5" width="13.8984375" style="3" customWidth="1"/>
    <col min="6" max="6" width="62.09765625" style="3" customWidth="1"/>
    <col min="7" max="9" width="19.69921875" style="3" customWidth="1"/>
    <col min="10" max="12" width="15" style="3" customWidth="1"/>
    <col min="13" max="16384" width="9.09765625" style="3"/>
  </cols>
  <sheetData>
    <row r="1" spans="1:9" s="211" customFormat="1" ht="37.5" customHeight="1">
      <c r="F1" s="246" t="s">
        <v>41</v>
      </c>
      <c r="G1" s="246"/>
      <c r="H1" s="246"/>
      <c r="I1" s="246"/>
    </row>
    <row r="2" spans="1:9" s="212" customFormat="1" ht="17.350000000000001" customHeight="1">
      <c r="F2" s="252" t="s">
        <v>103</v>
      </c>
      <c r="G2" s="252"/>
      <c r="H2" s="252"/>
      <c r="I2" s="252"/>
    </row>
    <row r="3" spans="1:9" s="212" customFormat="1" ht="17.350000000000001" customHeight="1">
      <c r="F3" s="252" t="s">
        <v>8</v>
      </c>
      <c r="G3" s="252"/>
      <c r="H3" s="252"/>
      <c r="I3" s="252"/>
    </row>
    <row r="4" spans="1:9" ht="13.5" customHeight="1"/>
    <row r="5" spans="1:9" ht="13.5" customHeight="1"/>
    <row r="6" spans="1:9" ht="52.5" customHeight="1">
      <c r="A6" s="247" t="s">
        <v>173</v>
      </c>
      <c r="B6" s="247"/>
      <c r="C6" s="247"/>
      <c r="D6" s="247"/>
      <c r="E6" s="247"/>
      <c r="F6" s="247"/>
      <c r="G6" s="247"/>
      <c r="H6" s="247"/>
      <c r="I6" s="247"/>
    </row>
    <row r="8" spans="1:9">
      <c r="G8" s="212"/>
      <c r="I8" s="212" t="s">
        <v>21</v>
      </c>
    </row>
    <row r="9" spans="1:9" s="20" customFormat="1" ht="36.549999999999997" customHeight="1">
      <c r="A9" s="268" t="s">
        <v>22</v>
      </c>
      <c r="B9" s="268"/>
      <c r="C9" s="268"/>
      <c r="D9" s="268" t="s">
        <v>11</v>
      </c>
      <c r="E9" s="268"/>
      <c r="F9" s="268" t="s">
        <v>17</v>
      </c>
      <c r="G9" s="253" t="s">
        <v>51</v>
      </c>
      <c r="H9" s="254"/>
      <c r="I9" s="255"/>
    </row>
    <row r="10" spans="1:9" s="20" customFormat="1" ht="36">
      <c r="A10" s="214" t="s">
        <v>49</v>
      </c>
      <c r="B10" s="214" t="s">
        <v>50</v>
      </c>
      <c r="C10" s="214" t="s">
        <v>23</v>
      </c>
      <c r="D10" s="214" t="s">
        <v>15</v>
      </c>
      <c r="E10" s="214" t="s">
        <v>37</v>
      </c>
      <c r="F10" s="268"/>
      <c r="G10" s="214" t="s">
        <v>102</v>
      </c>
      <c r="H10" s="214" t="s">
        <v>13</v>
      </c>
      <c r="I10" s="214" t="s">
        <v>14</v>
      </c>
    </row>
    <row r="11" spans="1:9" s="20" customFormat="1" ht="34.950000000000003" customHeight="1">
      <c r="A11" s="19"/>
      <c r="B11" s="19"/>
      <c r="C11" s="19"/>
      <c r="D11" s="214"/>
      <c r="E11" s="214"/>
      <c r="F11" s="27" t="s">
        <v>20</v>
      </c>
      <c r="G11" s="18">
        <f>+G13+G70</f>
        <v>0</v>
      </c>
      <c r="H11" s="18">
        <f>+H13+H70</f>
        <v>0</v>
      </c>
      <c r="I11" s="18">
        <f>+I13+I70</f>
        <v>0</v>
      </c>
    </row>
    <row r="12" spans="1:9" s="20" customFormat="1">
      <c r="A12" s="19"/>
      <c r="B12" s="19"/>
      <c r="C12" s="19"/>
      <c r="D12" s="214"/>
      <c r="E12" s="214"/>
      <c r="F12" s="19" t="s">
        <v>31</v>
      </c>
      <c r="G12" s="2"/>
      <c r="H12" s="2"/>
      <c r="I12" s="2"/>
    </row>
    <row r="13" spans="1:9" s="20" customFormat="1" ht="33.85">
      <c r="A13" s="19"/>
      <c r="B13" s="19"/>
      <c r="C13" s="19"/>
      <c r="D13" s="214"/>
      <c r="E13" s="214"/>
      <c r="F13" s="209" t="s">
        <v>39</v>
      </c>
      <c r="G13" s="2">
        <f t="shared" ref="G13:I13" si="0">+G14+G33</f>
        <v>0</v>
      </c>
      <c r="H13" s="2">
        <f t="shared" si="0"/>
        <v>0</v>
      </c>
      <c r="I13" s="2">
        <f t="shared" si="0"/>
        <v>0</v>
      </c>
    </row>
    <row r="14" spans="1:9" s="20" customFormat="1" ht="17.350000000000001" customHeight="1">
      <c r="A14" s="276" t="s">
        <v>46</v>
      </c>
      <c r="B14" s="280"/>
      <c r="C14" s="263"/>
      <c r="D14" s="264"/>
      <c r="E14" s="277"/>
      <c r="F14" s="213" t="s">
        <v>47</v>
      </c>
      <c r="G14" s="2">
        <f t="shared" ref="G14" si="1">+G16</f>
        <v>0</v>
      </c>
      <c r="H14" s="2">
        <f t="shared" ref="H14:I14" si="2">+H16</f>
        <v>59524</v>
      </c>
      <c r="I14" s="2">
        <f t="shared" si="2"/>
        <v>59524</v>
      </c>
    </row>
    <row r="15" spans="1:9" s="20" customFormat="1" ht="16.8" customHeight="1">
      <c r="A15" s="276"/>
      <c r="B15" s="280"/>
      <c r="C15" s="263"/>
      <c r="D15" s="265"/>
      <c r="E15" s="278"/>
      <c r="F15" s="34" t="s">
        <v>18</v>
      </c>
      <c r="G15" s="6"/>
      <c r="H15" s="6"/>
      <c r="I15" s="6"/>
    </row>
    <row r="16" spans="1:9" s="20" customFormat="1">
      <c r="A16" s="276"/>
      <c r="B16" s="276" t="s">
        <v>99</v>
      </c>
      <c r="C16" s="263"/>
      <c r="D16" s="265"/>
      <c r="E16" s="278"/>
      <c r="F16" s="213" t="s">
        <v>108</v>
      </c>
      <c r="G16" s="7">
        <f>+G18</f>
        <v>0</v>
      </c>
      <c r="H16" s="7">
        <f>+H18</f>
        <v>59524</v>
      </c>
      <c r="I16" s="7">
        <f>+I18</f>
        <v>59524</v>
      </c>
    </row>
    <row r="17" spans="1:17" s="20" customFormat="1" ht="16.8" customHeight="1">
      <c r="A17" s="276"/>
      <c r="B17" s="276"/>
      <c r="C17" s="263"/>
      <c r="D17" s="265"/>
      <c r="E17" s="278"/>
      <c r="F17" s="34" t="s">
        <v>18</v>
      </c>
      <c r="G17" s="6"/>
      <c r="H17" s="7"/>
      <c r="I17" s="6"/>
    </row>
    <row r="18" spans="1:17" s="20" customFormat="1">
      <c r="A18" s="276"/>
      <c r="B18" s="276"/>
      <c r="C18" s="276" t="s">
        <v>99</v>
      </c>
      <c r="D18" s="265"/>
      <c r="E18" s="278"/>
      <c r="F18" s="213" t="s">
        <v>108</v>
      </c>
      <c r="G18" s="7">
        <f t="shared" ref="G18" si="3">+G20</f>
        <v>0</v>
      </c>
      <c r="H18" s="7">
        <f t="shared" ref="H18:I18" si="4">+H20</f>
        <v>59524</v>
      </c>
      <c r="I18" s="7">
        <f t="shared" si="4"/>
        <v>59524</v>
      </c>
      <c r="J18" s="21"/>
      <c r="K18" s="21"/>
      <c r="L18" s="21"/>
      <c r="M18" s="21"/>
      <c r="N18" s="21"/>
      <c r="O18" s="21"/>
      <c r="P18" s="21"/>
      <c r="Q18" s="21"/>
    </row>
    <row r="19" spans="1:17" s="20" customFormat="1" ht="16.8" customHeight="1">
      <c r="A19" s="276"/>
      <c r="B19" s="276"/>
      <c r="C19" s="276"/>
      <c r="D19" s="265"/>
      <c r="E19" s="278"/>
      <c r="F19" s="34" t="s">
        <v>18</v>
      </c>
      <c r="G19" s="22"/>
      <c r="H19" s="7"/>
      <c r="I19" s="22"/>
      <c r="J19" s="21"/>
      <c r="K19" s="21"/>
      <c r="L19" s="21"/>
      <c r="M19" s="21"/>
      <c r="N19" s="21"/>
      <c r="O19" s="21"/>
      <c r="P19" s="21"/>
      <c r="Q19" s="21"/>
    </row>
    <row r="20" spans="1:17" s="20" customFormat="1" ht="36">
      <c r="A20" s="276"/>
      <c r="B20" s="276"/>
      <c r="C20" s="276"/>
      <c r="D20" s="265"/>
      <c r="E20" s="278"/>
      <c r="F20" s="35" t="s">
        <v>32</v>
      </c>
      <c r="G20" s="22">
        <f t="shared" ref="G20" si="5">+G22</f>
        <v>0</v>
      </c>
      <c r="H20" s="7">
        <f t="shared" ref="H20:I20" si="6">+H22</f>
        <v>59524</v>
      </c>
      <c r="I20" s="22">
        <f t="shared" si="6"/>
        <v>59524</v>
      </c>
      <c r="J20" s="21"/>
      <c r="K20" s="21"/>
      <c r="L20" s="21"/>
      <c r="M20" s="21"/>
      <c r="N20" s="21"/>
      <c r="O20" s="21"/>
      <c r="P20" s="21"/>
      <c r="Q20" s="21"/>
    </row>
    <row r="21" spans="1:17" s="20" customFormat="1" ht="16.8" customHeight="1">
      <c r="A21" s="276"/>
      <c r="B21" s="276"/>
      <c r="C21" s="276"/>
      <c r="D21" s="266"/>
      <c r="E21" s="279"/>
      <c r="F21" s="34" t="s">
        <v>18</v>
      </c>
      <c r="G21" s="22"/>
      <c r="H21" s="7"/>
      <c r="I21" s="22"/>
      <c r="J21" s="21"/>
      <c r="K21" s="21"/>
      <c r="L21" s="21"/>
      <c r="M21" s="21"/>
      <c r="N21" s="21"/>
      <c r="O21" s="21"/>
      <c r="P21" s="21"/>
      <c r="Q21" s="21"/>
    </row>
    <row r="22" spans="1:17" s="20" customFormat="1" ht="18" customHeight="1">
      <c r="A22" s="276"/>
      <c r="B22" s="276"/>
      <c r="C22" s="276"/>
      <c r="D22" s="256">
        <v>1041</v>
      </c>
      <c r="E22" s="270" t="s">
        <v>174</v>
      </c>
      <c r="F22" s="270"/>
      <c r="G22" s="2">
        <f t="shared" ref="G22:I22" si="7">+G24</f>
        <v>0</v>
      </c>
      <c r="H22" s="2">
        <f t="shared" si="7"/>
        <v>59524</v>
      </c>
      <c r="I22" s="2">
        <f t="shared" si="7"/>
        <v>59524</v>
      </c>
      <c r="J22" s="21"/>
      <c r="K22" s="21"/>
      <c r="L22" s="21"/>
      <c r="M22" s="21"/>
      <c r="N22" s="21"/>
      <c r="O22" s="21"/>
      <c r="P22" s="21"/>
      <c r="Q22" s="21"/>
    </row>
    <row r="23" spans="1:17" s="20" customFormat="1" ht="16.8" customHeight="1">
      <c r="A23" s="276"/>
      <c r="B23" s="276"/>
      <c r="C23" s="276"/>
      <c r="D23" s="256"/>
      <c r="E23" s="36"/>
      <c r="F23" s="34" t="s">
        <v>18</v>
      </c>
      <c r="G23" s="2"/>
      <c r="H23" s="2"/>
      <c r="I23" s="2"/>
      <c r="J23" s="21"/>
      <c r="K23" s="21"/>
      <c r="L23" s="21"/>
      <c r="M23" s="21"/>
      <c r="N23" s="21"/>
      <c r="O23" s="21"/>
      <c r="P23" s="21"/>
      <c r="Q23" s="21"/>
    </row>
    <row r="24" spans="1:17" s="20" customFormat="1" ht="67.650000000000006">
      <c r="A24" s="276"/>
      <c r="B24" s="276"/>
      <c r="C24" s="276"/>
      <c r="D24" s="256"/>
      <c r="E24" s="87">
        <v>32001</v>
      </c>
      <c r="F24" s="213" t="s">
        <v>116</v>
      </c>
      <c r="G24" s="23">
        <f t="shared" ref="G24" si="8">+G26</f>
        <v>0</v>
      </c>
      <c r="H24" s="23">
        <f t="shared" ref="H24:I24" si="9">+H26</f>
        <v>59524</v>
      </c>
      <c r="I24" s="23">
        <f t="shared" si="9"/>
        <v>59524</v>
      </c>
      <c r="J24" s="21"/>
      <c r="K24" s="21"/>
      <c r="L24" s="21"/>
      <c r="M24" s="21"/>
      <c r="N24" s="21"/>
      <c r="O24" s="21"/>
      <c r="P24" s="21"/>
      <c r="Q24" s="21"/>
    </row>
    <row r="25" spans="1:17" s="20" customFormat="1">
      <c r="A25" s="276"/>
      <c r="B25" s="276"/>
      <c r="C25" s="276"/>
      <c r="D25" s="256"/>
      <c r="E25" s="247"/>
      <c r="F25" s="34" t="s">
        <v>38</v>
      </c>
      <c r="G25" s="6"/>
      <c r="H25" s="7"/>
      <c r="I25" s="6"/>
    </row>
    <row r="26" spans="1:17" s="24" customFormat="1" ht="36.549999999999997" customHeight="1">
      <c r="A26" s="276"/>
      <c r="B26" s="276"/>
      <c r="C26" s="276"/>
      <c r="D26" s="256"/>
      <c r="E26" s="247"/>
      <c r="F26" s="37" t="s">
        <v>32</v>
      </c>
      <c r="G26" s="8">
        <f t="shared" ref="G26" si="10">+G28</f>
        <v>0</v>
      </c>
      <c r="H26" s="17">
        <f t="shared" ref="H26:I26" si="11">+H28</f>
        <v>59524</v>
      </c>
      <c r="I26" s="8">
        <f t="shared" si="11"/>
        <v>59524</v>
      </c>
    </row>
    <row r="27" spans="1:17" s="20" customFormat="1" ht="54">
      <c r="A27" s="276"/>
      <c r="B27" s="276"/>
      <c r="C27" s="276"/>
      <c r="D27" s="256"/>
      <c r="E27" s="247"/>
      <c r="F27" s="34" t="s">
        <v>33</v>
      </c>
      <c r="G27" s="6"/>
      <c r="H27" s="10"/>
      <c r="I27" s="6"/>
    </row>
    <row r="28" spans="1:17" s="20" customFormat="1" ht="16.8" customHeight="1">
      <c r="A28" s="276"/>
      <c r="B28" s="276"/>
      <c r="C28" s="276"/>
      <c r="D28" s="256"/>
      <c r="E28" s="247"/>
      <c r="F28" s="210" t="s">
        <v>19</v>
      </c>
      <c r="G28" s="9">
        <f t="shared" ref="G28:I31" si="12">+G29</f>
        <v>0</v>
      </c>
      <c r="H28" s="10">
        <f t="shared" si="12"/>
        <v>59524</v>
      </c>
      <c r="I28" s="9">
        <f t="shared" si="12"/>
        <v>59524</v>
      </c>
    </row>
    <row r="29" spans="1:17" s="20" customFormat="1" ht="16.8" customHeight="1">
      <c r="A29" s="276"/>
      <c r="B29" s="276"/>
      <c r="C29" s="276"/>
      <c r="D29" s="256"/>
      <c r="E29" s="247"/>
      <c r="F29" s="34" t="s">
        <v>75</v>
      </c>
      <c r="G29" s="10">
        <f t="shared" si="12"/>
        <v>0</v>
      </c>
      <c r="H29" s="10">
        <f t="shared" si="12"/>
        <v>59524</v>
      </c>
      <c r="I29" s="10">
        <f t="shared" si="12"/>
        <v>59524</v>
      </c>
    </row>
    <row r="30" spans="1:17" s="20" customFormat="1">
      <c r="A30" s="276"/>
      <c r="B30" s="276"/>
      <c r="C30" s="276"/>
      <c r="D30" s="256"/>
      <c r="E30" s="247"/>
      <c r="F30" s="34" t="s">
        <v>112</v>
      </c>
      <c r="G30" s="10">
        <f>+G31</f>
        <v>0</v>
      </c>
      <c r="H30" s="10">
        <f>+H31</f>
        <v>59524</v>
      </c>
      <c r="I30" s="10">
        <f>+I31</f>
        <v>59524</v>
      </c>
    </row>
    <row r="31" spans="1:17" s="20" customFormat="1">
      <c r="A31" s="276"/>
      <c r="B31" s="276"/>
      <c r="C31" s="276"/>
      <c r="D31" s="256"/>
      <c r="E31" s="247"/>
      <c r="F31" s="34" t="s">
        <v>175</v>
      </c>
      <c r="G31" s="10">
        <f t="shared" si="12"/>
        <v>0</v>
      </c>
      <c r="H31" s="10">
        <f t="shared" si="12"/>
        <v>59524</v>
      </c>
      <c r="I31" s="10">
        <f t="shared" si="12"/>
        <v>59524</v>
      </c>
      <c r="J31" s="25"/>
    </row>
    <row r="32" spans="1:17" s="20" customFormat="1">
      <c r="A32" s="276"/>
      <c r="B32" s="276"/>
      <c r="C32" s="276"/>
      <c r="D32" s="256"/>
      <c r="E32" s="247"/>
      <c r="F32" s="34" t="s">
        <v>176</v>
      </c>
      <c r="G32" s="10">
        <f>+'Հավելված N 4'!E14</f>
        <v>0</v>
      </c>
      <c r="H32" s="10">
        <f>+'Հավելված N 4'!F14</f>
        <v>59524</v>
      </c>
      <c r="I32" s="10">
        <f>+'Հավելված N 4'!G14</f>
        <v>59524</v>
      </c>
      <c r="J32" s="26"/>
    </row>
    <row r="33" spans="1:17" s="20" customFormat="1" ht="17.350000000000001" customHeight="1">
      <c r="A33" s="273" t="s">
        <v>177</v>
      </c>
      <c r="B33" s="272"/>
      <c r="C33" s="236"/>
      <c r="D33" s="239"/>
      <c r="E33" s="236"/>
      <c r="F33" s="213" t="s">
        <v>179</v>
      </c>
      <c r="G33" s="2">
        <f t="shared" ref="G33:I33" si="13">+G35+G52</f>
        <v>0</v>
      </c>
      <c r="H33" s="2">
        <f t="shared" si="13"/>
        <v>-59524</v>
      </c>
      <c r="I33" s="2">
        <f t="shared" si="13"/>
        <v>-59524</v>
      </c>
    </row>
    <row r="34" spans="1:17" s="20" customFormat="1" ht="16.8" customHeight="1">
      <c r="A34" s="274"/>
      <c r="B34" s="272"/>
      <c r="C34" s="237"/>
      <c r="D34" s="240"/>
      <c r="E34" s="237"/>
      <c r="F34" s="34" t="s">
        <v>18</v>
      </c>
      <c r="G34" s="6"/>
      <c r="H34" s="6"/>
      <c r="I34" s="6"/>
    </row>
    <row r="35" spans="1:17" s="20" customFormat="1" ht="16.95" customHeight="1">
      <c r="A35" s="274"/>
      <c r="B35" s="273" t="s">
        <v>207</v>
      </c>
      <c r="C35" s="237"/>
      <c r="D35" s="240"/>
      <c r="E35" s="237"/>
      <c r="F35" s="213" t="s">
        <v>208</v>
      </c>
      <c r="G35" s="7">
        <f>+G37</f>
        <v>-20876</v>
      </c>
      <c r="H35" s="7">
        <f>+H37</f>
        <v>-152147.70000000001</v>
      </c>
      <c r="I35" s="7">
        <f>+I37</f>
        <v>-152147.70000000001</v>
      </c>
    </row>
    <row r="36" spans="1:17" s="20" customFormat="1" ht="16.8" customHeight="1">
      <c r="A36" s="274"/>
      <c r="B36" s="274"/>
      <c r="C36" s="237"/>
      <c r="D36" s="240"/>
      <c r="E36" s="237"/>
      <c r="F36" s="34" t="s">
        <v>18</v>
      </c>
      <c r="G36" s="6"/>
      <c r="H36" s="7"/>
      <c r="I36" s="6"/>
    </row>
    <row r="37" spans="1:17" s="20" customFormat="1" ht="16.95" customHeight="1">
      <c r="A37" s="274"/>
      <c r="B37" s="274"/>
      <c r="C37" s="276" t="s">
        <v>99</v>
      </c>
      <c r="D37" s="240"/>
      <c r="E37" s="237"/>
      <c r="F37" s="213" t="s">
        <v>209</v>
      </c>
      <c r="G37" s="7">
        <f t="shared" ref="G37:I37" si="14">+G39</f>
        <v>-20876</v>
      </c>
      <c r="H37" s="7">
        <f t="shared" si="14"/>
        <v>-152147.70000000001</v>
      </c>
      <c r="I37" s="7">
        <f t="shared" si="14"/>
        <v>-152147.70000000001</v>
      </c>
      <c r="J37" s="21"/>
      <c r="K37" s="21"/>
      <c r="L37" s="21"/>
      <c r="M37" s="21"/>
      <c r="N37" s="21"/>
      <c r="O37" s="21"/>
      <c r="P37" s="21"/>
      <c r="Q37" s="21"/>
    </row>
    <row r="38" spans="1:17" s="20" customFormat="1" ht="16.8" customHeight="1">
      <c r="A38" s="274"/>
      <c r="B38" s="274"/>
      <c r="C38" s="276"/>
      <c r="D38" s="240"/>
      <c r="E38" s="237"/>
      <c r="F38" s="34" t="s">
        <v>18</v>
      </c>
      <c r="G38" s="22"/>
      <c r="H38" s="7"/>
      <c r="I38" s="22"/>
      <c r="J38" s="21"/>
      <c r="K38" s="21"/>
      <c r="L38" s="21"/>
      <c r="M38" s="21"/>
      <c r="N38" s="21"/>
      <c r="O38" s="21"/>
      <c r="P38" s="21"/>
      <c r="Q38" s="21"/>
    </row>
    <row r="39" spans="1:17" s="20" customFormat="1" ht="36">
      <c r="A39" s="274"/>
      <c r="B39" s="274"/>
      <c r="C39" s="276"/>
      <c r="D39" s="240"/>
      <c r="E39" s="237"/>
      <c r="F39" s="35" t="s">
        <v>32</v>
      </c>
      <c r="G39" s="22">
        <f t="shared" ref="G39:I39" si="15">+G41</f>
        <v>-20876</v>
      </c>
      <c r="H39" s="7">
        <f t="shared" si="15"/>
        <v>-152147.70000000001</v>
      </c>
      <c r="I39" s="22">
        <f t="shared" si="15"/>
        <v>-152147.70000000001</v>
      </c>
      <c r="J39" s="21"/>
      <c r="K39" s="21"/>
      <c r="L39" s="21"/>
      <c r="M39" s="21"/>
      <c r="N39" s="21"/>
      <c r="O39" s="21"/>
      <c r="P39" s="21"/>
      <c r="Q39" s="21"/>
    </row>
    <row r="40" spans="1:17" s="20" customFormat="1" ht="16.8" customHeight="1">
      <c r="A40" s="274"/>
      <c r="B40" s="274"/>
      <c r="C40" s="276"/>
      <c r="D40" s="240"/>
      <c r="E40" s="237"/>
      <c r="F40" s="243" t="s">
        <v>18</v>
      </c>
      <c r="G40" s="22"/>
      <c r="H40" s="7"/>
      <c r="I40" s="22"/>
      <c r="J40" s="21"/>
      <c r="K40" s="21"/>
      <c r="L40" s="21"/>
      <c r="M40" s="21"/>
      <c r="N40" s="21"/>
      <c r="O40" s="21"/>
      <c r="P40" s="21"/>
      <c r="Q40" s="21"/>
    </row>
    <row r="41" spans="1:17" s="20" customFormat="1" ht="18" customHeight="1">
      <c r="A41" s="274"/>
      <c r="B41" s="274"/>
      <c r="C41" s="276"/>
      <c r="D41" s="256">
        <v>1148</v>
      </c>
      <c r="E41" s="281" t="s">
        <v>210</v>
      </c>
      <c r="F41" s="269"/>
      <c r="G41" s="2">
        <f t="shared" ref="G41:I41" si="16">+G43</f>
        <v>-20876</v>
      </c>
      <c r="H41" s="2">
        <f t="shared" si="16"/>
        <v>-152147.70000000001</v>
      </c>
      <c r="I41" s="2">
        <f t="shared" si="16"/>
        <v>-152147.70000000001</v>
      </c>
      <c r="J41" s="21"/>
      <c r="K41" s="21"/>
      <c r="L41" s="21"/>
      <c r="M41" s="21"/>
      <c r="N41" s="21"/>
      <c r="O41" s="21"/>
      <c r="P41" s="21"/>
      <c r="Q41" s="21"/>
    </row>
    <row r="42" spans="1:17" s="20" customFormat="1" ht="16.8" customHeight="1">
      <c r="A42" s="274"/>
      <c r="B42" s="274"/>
      <c r="C42" s="276"/>
      <c r="D42" s="256"/>
      <c r="E42" s="237"/>
      <c r="F42" s="242" t="s">
        <v>18</v>
      </c>
      <c r="G42" s="2"/>
      <c r="H42" s="2"/>
      <c r="I42" s="2"/>
      <c r="J42" s="21"/>
      <c r="K42" s="21"/>
      <c r="L42" s="21"/>
      <c r="M42" s="21"/>
      <c r="N42" s="21"/>
      <c r="O42" s="21"/>
      <c r="P42" s="21"/>
      <c r="Q42" s="21"/>
    </row>
    <row r="43" spans="1:17" s="20" customFormat="1" ht="67.650000000000006">
      <c r="A43" s="274"/>
      <c r="B43" s="274"/>
      <c r="C43" s="276"/>
      <c r="D43" s="256"/>
      <c r="E43" s="87">
        <v>11016</v>
      </c>
      <c r="F43" s="190" t="s">
        <v>211</v>
      </c>
      <c r="G43" s="23">
        <f t="shared" ref="G43:I43" si="17">+G45</f>
        <v>-20876</v>
      </c>
      <c r="H43" s="23">
        <f t="shared" si="17"/>
        <v>-152147.70000000001</v>
      </c>
      <c r="I43" s="23">
        <f t="shared" si="17"/>
        <v>-152147.70000000001</v>
      </c>
      <c r="J43" s="21"/>
      <c r="K43" s="21"/>
      <c r="L43" s="21"/>
      <c r="M43" s="21"/>
      <c r="N43" s="21"/>
      <c r="O43" s="21"/>
      <c r="P43" s="21"/>
      <c r="Q43" s="21"/>
    </row>
    <row r="44" spans="1:17" s="20" customFormat="1">
      <c r="A44" s="274"/>
      <c r="B44" s="274"/>
      <c r="C44" s="276"/>
      <c r="D44" s="256"/>
      <c r="E44" s="263"/>
      <c r="F44" s="34" t="s">
        <v>38</v>
      </c>
      <c r="G44" s="6"/>
      <c r="H44" s="7"/>
      <c r="I44" s="6"/>
    </row>
    <row r="45" spans="1:17" s="24" customFormat="1" ht="36.549999999999997" customHeight="1">
      <c r="A45" s="274"/>
      <c r="B45" s="274"/>
      <c r="C45" s="276"/>
      <c r="D45" s="256"/>
      <c r="E45" s="263"/>
      <c r="F45" s="37" t="s">
        <v>32</v>
      </c>
      <c r="G45" s="8">
        <f t="shared" ref="G45:I45" si="18">+G47</f>
        <v>-20876</v>
      </c>
      <c r="H45" s="17">
        <f t="shared" si="18"/>
        <v>-152147.70000000001</v>
      </c>
      <c r="I45" s="8">
        <f t="shared" si="18"/>
        <v>-152147.70000000001</v>
      </c>
    </row>
    <row r="46" spans="1:17" s="20" customFormat="1" ht="54">
      <c r="A46" s="274"/>
      <c r="B46" s="274"/>
      <c r="C46" s="276"/>
      <c r="D46" s="256"/>
      <c r="E46" s="263"/>
      <c r="F46" s="34" t="s">
        <v>33</v>
      </c>
      <c r="G46" s="6"/>
      <c r="H46" s="10"/>
      <c r="I46" s="6"/>
    </row>
    <row r="47" spans="1:17" s="20" customFormat="1" ht="16.8" customHeight="1">
      <c r="A47" s="274"/>
      <c r="B47" s="274"/>
      <c r="C47" s="276"/>
      <c r="D47" s="256"/>
      <c r="E47" s="263"/>
      <c r="F47" s="210" t="s">
        <v>19</v>
      </c>
      <c r="G47" s="9">
        <f t="shared" ref="G47:I50" si="19">+G48</f>
        <v>-20876</v>
      </c>
      <c r="H47" s="10">
        <f t="shared" si="19"/>
        <v>-152147.70000000001</v>
      </c>
      <c r="I47" s="9">
        <f t="shared" si="19"/>
        <v>-152147.70000000001</v>
      </c>
    </row>
    <row r="48" spans="1:17" s="20" customFormat="1" ht="16.399999999999999" customHeight="1">
      <c r="A48" s="274"/>
      <c r="B48" s="274"/>
      <c r="C48" s="276"/>
      <c r="D48" s="256"/>
      <c r="E48" s="263"/>
      <c r="F48" s="34" t="s">
        <v>212</v>
      </c>
      <c r="G48" s="10">
        <f t="shared" si="19"/>
        <v>-20876</v>
      </c>
      <c r="H48" s="10">
        <f t="shared" si="19"/>
        <v>-152147.70000000001</v>
      </c>
      <c r="I48" s="10">
        <f t="shared" si="19"/>
        <v>-152147.70000000001</v>
      </c>
    </row>
    <row r="49" spans="1:17" s="20" customFormat="1" ht="16.399999999999999" customHeight="1">
      <c r="A49" s="274"/>
      <c r="B49" s="274"/>
      <c r="C49" s="276"/>
      <c r="D49" s="256"/>
      <c r="E49" s="263"/>
      <c r="F49" s="34" t="s">
        <v>213</v>
      </c>
      <c r="G49" s="10">
        <f>+G50</f>
        <v>-20876</v>
      </c>
      <c r="H49" s="10">
        <f>+H50</f>
        <v>-152147.70000000001</v>
      </c>
      <c r="I49" s="10">
        <f>+I50</f>
        <v>-152147.70000000001</v>
      </c>
    </row>
    <row r="50" spans="1:17" s="20" customFormat="1" ht="35.049999999999997" customHeight="1">
      <c r="A50" s="274"/>
      <c r="B50" s="274"/>
      <c r="C50" s="276"/>
      <c r="D50" s="256"/>
      <c r="E50" s="263"/>
      <c r="F50" s="34" t="s">
        <v>214</v>
      </c>
      <c r="G50" s="10">
        <f t="shared" si="19"/>
        <v>-20876</v>
      </c>
      <c r="H50" s="10">
        <f t="shared" si="19"/>
        <v>-152147.70000000001</v>
      </c>
      <c r="I50" s="10">
        <f t="shared" si="19"/>
        <v>-152147.70000000001</v>
      </c>
      <c r="J50" s="25"/>
    </row>
    <row r="51" spans="1:17" s="20" customFormat="1" ht="35.049999999999997" customHeight="1">
      <c r="A51" s="274"/>
      <c r="B51" s="275"/>
      <c r="C51" s="276"/>
      <c r="D51" s="256"/>
      <c r="E51" s="263"/>
      <c r="F51" s="200" t="s">
        <v>215</v>
      </c>
      <c r="G51" s="10">
        <f>-'Հավելված N 4'!E10</f>
        <v>-20876</v>
      </c>
      <c r="H51" s="10">
        <f>-'Հավելված N 4'!F10</f>
        <v>-152147.70000000001</v>
      </c>
      <c r="I51" s="10">
        <f>-'Հավելված N 4'!G10</f>
        <v>-152147.70000000001</v>
      </c>
      <c r="J51" s="26"/>
    </row>
    <row r="52" spans="1:17" s="20" customFormat="1" ht="16.95" customHeight="1">
      <c r="A52" s="274"/>
      <c r="B52" s="273" t="s">
        <v>178</v>
      </c>
      <c r="C52" s="237"/>
      <c r="D52" s="240"/>
      <c r="E52" s="237"/>
      <c r="F52" s="213" t="s">
        <v>180</v>
      </c>
      <c r="G52" s="7">
        <f>+G54</f>
        <v>20876</v>
      </c>
      <c r="H52" s="7">
        <f>+H54</f>
        <v>92623.700000000012</v>
      </c>
      <c r="I52" s="7">
        <f>+I54</f>
        <v>92623.700000000012</v>
      </c>
    </row>
    <row r="53" spans="1:17" s="20" customFormat="1" ht="16.8" customHeight="1">
      <c r="A53" s="274"/>
      <c r="B53" s="274"/>
      <c r="C53" s="238"/>
      <c r="D53" s="240"/>
      <c r="E53" s="237"/>
      <c r="F53" s="34" t="s">
        <v>18</v>
      </c>
      <c r="G53" s="6"/>
      <c r="H53" s="7"/>
      <c r="I53" s="6"/>
    </row>
    <row r="54" spans="1:17" s="20" customFormat="1" ht="16.95" customHeight="1">
      <c r="A54" s="274"/>
      <c r="B54" s="274"/>
      <c r="C54" s="273" t="s">
        <v>99</v>
      </c>
      <c r="D54" s="240"/>
      <c r="E54" s="237"/>
      <c r="F54" s="213" t="s">
        <v>155</v>
      </c>
      <c r="G54" s="7">
        <f t="shared" ref="G54:I54" si="20">+G56</f>
        <v>20876</v>
      </c>
      <c r="H54" s="7">
        <f t="shared" si="20"/>
        <v>92623.700000000012</v>
      </c>
      <c r="I54" s="7">
        <f t="shared" si="20"/>
        <v>92623.700000000012</v>
      </c>
      <c r="J54" s="21"/>
      <c r="K54" s="21"/>
      <c r="L54" s="21"/>
      <c r="M54" s="21"/>
      <c r="N54" s="21"/>
      <c r="O54" s="21"/>
      <c r="P54" s="21"/>
      <c r="Q54" s="21"/>
    </row>
    <row r="55" spans="1:17" s="20" customFormat="1" ht="16.8" customHeight="1">
      <c r="A55" s="274"/>
      <c r="B55" s="274"/>
      <c r="C55" s="274"/>
      <c r="D55" s="240"/>
      <c r="E55" s="237"/>
      <c r="F55" s="34" t="s">
        <v>18</v>
      </c>
      <c r="G55" s="22"/>
      <c r="H55" s="7"/>
      <c r="I55" s="22"/>
      <c r="J55" s="21"/>
      <c r="K55" s="21"/>
      <c r="L55" s="21"/>
      <c r="M55" s="21"/>
      <c r="N55" s="21"/>
      <c r="O55" s="21"/>
      <c r="P55" s="21"/>
      <c r="Q55" s="21"/>
    </row>
    <row r="56" spans="1:17" s="20" customFormat="1" ht="36">
      <c r="A56" s="274"/>
      <c r="B56" s="274"/>
      <c r="C56" s="274"/>
      <c r="D56" s="240"/>
      <c r="E56" s="237"/>
      <c r="F56" s="35" t="s">
        <v>32</v>
      </c>
      <c r="G56" s="22">
        <f t="shared" ref="G56:I56" si="21">+G58</f>
        <v>20876</v>
      </c>
      <c r="H56" s="7">
        <f t="shared" si="21"/>
        <v>92623.700000000012</v>
      </c>
      <c r="I56" s="22">
        <f t="shared" si="21"/>
        <v>92623.700000000012</v>
      </c>
      <c r="J56" s="21"/>
      <c r="K56" s="21"/>
      <c r="L56" s="21"/>
      <c r="M56" s="21"/>
      <c r="N56" s="21"/>
      <c r="O56" s="21"/>
      <c r="P56" s="21"/>
      <c r="Q56" s="21"/>
    </row>
    <row r="57" spans="1:17" s="20" customFormat="1" ht="16.8" customHeight="1">
      <c r="A57" s="274"/>
      <c r="B57" s="274"/>
      <c r="C57" s="274"/>
      <c r="D57" s="241"/>
      <c r="E57" s="238"/>
      <c r="F57" s="34" t="s">
        <v>18</v>
      </c>
      <c r="G57" s="22"/>
      <c r="H57" s="7"/>
      <c r="I57" s="22"/>
      <c r="J57" s="21"/>
      <c r="K57" s="21"/>
      <c r="L57" s="21"/>
      <c r="M57" s="21"/>
      <c r="N57" s="21"/>
      <c r="O57" s="21"/>
      <c r="P57" s="21"/>
      <c r="Q57" s="21"/>
    </row>
    <row r="58" spans="1:17" s="20" customFormat="1" ht="18" customHeight="1">
      <c r="A58" s="274"/>
      <c r="B58" s="274"/>
      <c r="C58" s="274"/>
      <c r="D58" s="260">
        <v>1163</v>
      </c>
      <c r="E58" s="269" t="s">
        <v>181</v>
      </c>
      <c r="F58" s="270"/>
      <c r="G58" s="2">
        <f t="shared" ref="G58:I58" si="22">+G60</f>
        <v>20876</v>
      </c>
      <c r="H58" s="2">
        <f t="shared" si="22"/>
        <v>92623.700000000012</v>
      </c>
      <c r="I58" s="2">
        <f t="shared" si="22"/>
        <v>92623.700000000012</v>
      </c>
      <c r="J58" s="21"/>
      <c r="K58" s="21"/>
      <c r="L58" s="21"/>
      <c r="M58" s="21"/>
      <c r="N58" s="21"/>
      <c r="O58" s="21"/>
      <c r="P58" s="21"/>
      <c r="Q58" s="21"/>
    </row>
    <row r="59" spans="1:17" s="20" customFormat="1" ht="16.8" customHeight="1">
      <c r="A59" s="274"/>
      <c r="B59" s="274"/>
      <c r="C59" s="274"/>
      <c r="D59" s="261"/>
      <c r="E59" s="201"/>
      <c r="F59" s="34" t="s">
        <v>18</v>
      </c>
      <c r="G59" s="2"/>
      <c r="H59" s="2"/>
      <c r="I59" s="2"/>
      <c r="J59" s="21"/>
      <c r="K59" s="21"/>
      <c r="L59" s="21"/>
      <c r="M59" s="21"/>
      <c r="N59" s="21"/>
      <c r="O59" s="21"/>
      <c r="P59" s="21"/>
      <c r="Q59" s="21"/>
    </row>
    <row r="60" spans="1:17" s="20" customFormat="1">
      <c r="A60" s="274"/>
      <c r="B60" s="274"/>
      <c r="C60" s="274"/>
      <c r="D60" s="261"/>
      <c r="E60" s="202">
        <v>32001</v>
      </c>
      <c r="F60" s="190" t="s">
        <v>152</v>
      </c>
      <c r="G60" s="23">
        <f t="shared" ref="G60:I60" si="23">+G62</f>
        <v>20876</v>
      </c>
      <c r="H60" s="23">
        <f t="shared" si="23"/>
        <v>92623.700000000012</v>
      </c>
      <c r="I60" s="23">
        <f t="shared" si="23"/>
        <v>92623.700000000012</v>
      </c>
      <c r="J60" s="21"/>
      <c r="K60" s="21"/>
      <c r="L60" s="21"/>
      <c r="M60" s="21"/>
      <c r="N60" s="21"/>
      <c r="O60" s="21"/>
      <c r="P60" s="21"/>
      <c r="Q60" s="21"/>
    </row>
    <row r="61" spans="1:17" s="20" customFormat="1">
      <c r="A61" s="274"/>
      <c r="B61" s="274"/>
      <c r="C61" s="274"/>
      <c r="D61" s="261"/>
      <c r="E61" s="271"/>
      <c r="F61" s="34" t="s">
        <v>38</v>
      </c>
      <c r="G61" s="6"/>
      <c r="H61" s="7"/>
      <c r="I61" s="6"/>
    </row>
    <row r="62" spans="1:17" s="24" customFormat="1" ht="36.549999999999997" customHeight="1">
      <c r="A62" s="274"/>
      <c r="B62" s="274"/>
      <c r="C62" s="274"/>
      <c r="D62" s="261"/>
      <c r="E62" s="271"/>
      <c r="F62" s="37" t="s">
        <v>172</v>
      </c>
      <c r="G62" s="8">
        <f t="shared" ref="G62:I62" si="24">+G64</f>
        <v>20876</v>
      </c>
      <c r="H62" s="17">
        <f t="shared" si="24"/>
        <v>92623.700000000012</v>
      </c>
      <c r="I62" s="8">
        <f t="shared" si="24"/>
        <v>92623.700000000012</v>
      </c>
    </row>
    <row r="63" spans="1:17" s="20" customFormat="1" ht="54">
      <c r="A63" s="274"/>
      <c r="B63" s="274"/>
      <c r="C63" s="274"/>
      <c r="D63" s="261"/>
      <c r="E63" s="271"/>
      <c r="F63" s="34" t="s">
        <v>33</v>
      </c>
      <c r="G63" s="6"/>
      <c r="H63" s="10"/>
      <c r="I63" s="6"/>
    </row>
    <row r="64" spans="1:17" s="20" customFormat="1" ht="16.8" customHeight="1">
      <c r="A64" s="274"/>
      <c r="B64" s="274"/>
      <c r="C64" s="274"/>
      <c r="D64" s="261"/>
      <c r="E64" s="271"/>
      <c r="F64" s="210" t="s">
        <v>19</v>
      </c>
      <c r="G64" s="9">
        <f t="shared" ref="G64:I67" si="25">+G65</f>
        <v>20876</v>
      </c>
      <c r="H64" s="10">
        <f t="shared" si="25"/>
        <v>92623.700000000012</v>
      </c>
      <c r="I64" s="9">
        <f t="shared" si="25"/>
        <v>92623.700000000012</v>
      </c>
    </row>
    <row r="65" spans="1:10" s="20" customFormat="1" ht="16.8" customHeight="1">
      <c r="A65" s="274"/>
      <c r="B65" s="274"/>
      <c r="C65" s="274"/>
      <c r="D65" s="261"/>
      <c r="E65" s="271"/>
      <c r="F65" s="34" t="s">
        <v>75</v>
      </c>
      <c r="G65" s="10">
        <f t="shared" si="25"/>
        <v>20876</v>
      </c>
      <c r="H65" s="10">
        <f t="shared" si="25"/>
        <v>92623.700000000012</v>
      </c>
      <c r="I65" s="10">
        <f t="shared" si="25"/>
        <v>92623.700000000012</v>
      </c>
    </row>
    <row r="66" spans="1:10" s="20" customFormat="1">
      <c r="A66" s="274"/>
      <c r="B66" s="274"/>
      <c r="C66" s="274"/>
      <c r="D66" s="261"/>
      <c r="E66" s="271"/>
      <c r="F66" s="34" t="s">
        <v>112</v>
      </c>
      <c r="G66" s="10">
        <f>+G67</f>
        <v>20876</v>
      </c>
      <c r="H66" s="10">
        <f>+H67</f>
        <v>92623.700000000012</v>
      </c>
      <c r="I66" s="10">
        <f>+I67</f>
        <v>92623.700000000012</v>
      </c>
    </row>
    <row r="67" spans="1:10" s="20" customFormat="1">
      <c r="A67" s="274"/>
      <c r="B67" s="274"/>
      <c r="C67" s="274"/>
      <c r="D67" s="261"/>
      <c r="E67" s="271"/>
      <c r="F67" s="34" t="s">
        <v>113</v>
      </c>
      <c r="G67" s="10">
        <f t="shared" si="25"/>
        <v>20876</v>
      </c>
      <c r="H67" s="10">
        <f t="shared" si="25"/>
        <v>92623.700000000012</v>
      </c>
      <c r="I67" s="10">
        <f t="shared" si="25"/>
        <v>92623.700000000012</v>
      </c>
      <c r="J67" s="25"/>
    </row>
    <row r="68" spans="1:10" s="20" customFormat="1">
      <c r="A68" s="275"/>
      <c r="B68" s="275"/>
      <c r="C68" s="275"/>
      <c r="D68" s="262"/>
      <c r="E68" s="271"/>
      <c r="F68" s="200" t="s">
        <v>114</v>
      </c>
      <c r="G68" s="10">
        <f>+'Հավելված N 4'!E20</f>
        <v>20876</v>
      </c>
      <c r="H68" s="10">
        <f>+'Հավելված N 4'!F20</f>
        <v>92623.700000000012</v>
      </c>
      <c r="I68" s="10">
        <f>+'Հավելված N 4'!G20</f>
        <v>92623.700000000012</v>
      </c>
      <c r="J68" s="26"/>
    </row>
    <row r="69" spans="1:10" ht="9.4499999999999993" customHeight="1">
      <c r="A69" s="50"/>
      <c r="B69" s="84"/>
      <c r="C69" s="51"/>
      <c r="D69" s="34"/>
      <c r="E69" s="34"/>
    </row>
    <row r="70" spans="1:10" s="20" customFormat="1" ht="34.950000000000003" customHeight="1">
      <c r="A70" s="34"/>
      <c r="B70" s="34"/>
      <c r="C70" s="34"/>
      <c r="D70" s="210"/>
      <c r="E70" s="210"/>
      <c r="F70" s="213" t="s">
        <v>55</v>
      </c>
      <c r="G70" s="38">
        <f t="shared" ref="G70:I70" si="26">+G71</f>
        <v>0</v>
      </c>
      <c r="H70" s="38">
        <f t="shared" si="26"/>
        <v>0</v>
      </c>
      <c r="I70" s="38">
        <f t="shared" si="26"/>
        <v>0</v>
      </c>
    </row>
    <row r="71" spans="1:10" ht="33.85">
      <c r="A71" s="267" t="s">
        <v>56</v>
      </c>
      <c r="B71" s="285"/>
      <c r="C71" s="267"/>
      <c r="D71" s="267"/>
      <c r="E71" s="267"/>
      <c r="F71" s="39" t="s">
        <v>57</v>
      </c>
      <c r="G71" s="40">
        <f t="shared" ref="G71" si="27">+G73</f>
        <v>0</v>
      </c>
      <c r="H71" s="40">
        <f t="shared" ref="H71:I71" si="28">+H73</f>
        <v>0</v>
      </c>
      <c r="I71" s="40">
        <f t="shared" si="28"/>
        <v>0</v>
      </c>
    </row>
    <row r="72" spans="1:10">
      <c r="A72" s="267"/>
      <c r="B72" s="285"/>
      <c r="C72" s="267"/>
      <c r="D72" s="267"/>
      <c r="E72" s="267"/>
      <c r="F72" s="34" t="s">
        <v>18</v>
      </c>
      <c r="G72" s="40"/>
      <c r="H72" s="40"/>
      <c r="I72" s="40"/>
    </row>
    <row r="73" spans="1:10" ht="33.85">
      <c r="A73" s="267"/>
      <c r="B73" s="267" t="s">
        <v>58</v>
      </c>
      <c r="C73" s="285"/>
      <c r="D73" s="267"/>
      <c r="E73" s="267"/>
      <c r="F73" s="39" t="s">
        <v>59</v>
      </c>
      <c r="G73" s="41">
        <f t="shared" ref="G73" si="29">+G75</f>
        <v>0</v>
      </c>
      <c r="H73" s="41">
        <f t="shared" ref="H73:I73" si="30">+H75</f>
        <v>0</v>
      </c>
      <c r="I73" s="41">
        <f t="shared" si="30"/>
        <v>0</v>
      </c>
    </row>
    <row r="74" spans="1:10">
      <c r="A74" s="267"/>
      <c r="B74" s="267"/>
      <c r="C74" s="285"/>
      <c r="D74" s="267"/>
      <c r="E74" s="267"/>
      <c r="F74" s="34" t="s">
        <v>18</v>
      </c>
      <c r="G74" s="42"/>
      <c r="H74" s="41"/>
      <c r="I74" s="42"/>
    </row>
    <row r="75" spans="1:10">
      <c r="A75" s="267"/>
      <c r="B75" s="267"/>
      <c r="C75" s="267" t="s">
        <v>58</v>
      </c>
      <c r="D75" s="285"/>
      <c r="E75" s="267"/>
      <c r="F75" s="213" t="s">
        <v>60</v>
      </c>
      <c r="G75" s="41">
        <f>+G77</f>
        <v>0</v>
      </c>
      <c r="H75" s="41">
        <f>+H77</f>
        <v>0</v>
      </c>
      <c r="I75" s="41">
        <f>+I77</f>
        <v>0</v>
      </c>
    </row>
    <row r="76" spans="1:10">
      <c r="A76" s="267"/>
      <c r="B76" s="267"/>
      <c r="C76" s="267"/>
      <c r="D76" s="285"/>
      <c r="E76" s="267"/>
      <c r="F76" s="34" t="s">
        <v>18</v>
      </c>
      <c r="G76" s="42"/>
      <c r="H76" s="42"/>
      <c r="I76" s="42"/>
    </row>
    <row r="77" spans="1:10">
      <c r="A77" s="267"/>
      <c r="B77" s="267"/>
      <c r="C77" s="267"/>
      <c r="D77" s="285"/>
      <c r="E77" s="267"/>
      <c r="F77" s="34" t="s">
        <v>61</v>
      </c>
      <c r="G77" s="43">
        <f t="shared" ref="G77" si="31">+G79</f>
        <v>0</v>
      </c>
      <c r="H77" s="43">
        <f t="shared" ref="H77:I77" si="32">+H79</f>
        <v>0</v>
      </c>
      <c r="I77" s="43">
        <f t="shared" si="32"/>
        <v>0</v>
      </c>
    </row>
    <row r="78" spans="1:10">
      <c r="A78" s="267"/>
      <c r="B78" s="267"/>
      <c r="C78" s="267"/>
      <c r="D78" s="285"/>
      <c r="E78" s="267"/>
      <c r="F78" s="34" t="s">
        <v>18</v>
      </c>
      <c r="G78" s="45"/>
      <c r="H78" s="45"/>
      <c r="I78" s="45"/>
    </row>
    <row r="79" spans="1:10">
      <c r="A79" s="267"/>
      <c r="B79" s="267"/>
      <c r="C79" s="267"/>
      <c r="D79" s="267" t="s">
        <v>62</v>
      </c>
      <c r="E79" s="283" t="s">
        <v>63</v>
      </c>
      <c r="F79" s="284" t="s">
        <v>60</v>
      </c>
      <c r="G79" s="40">
        <f t="shared" ref="G79:I79" si="33">+G81+G90</f>
        <v>0</v>
      </c>
      <c r="H79" s="40">
        <f t="shared" si="33"/>
        <v>0</v>
      </c>
      <c r="I79" s="40">
        <f t="shared" si="33"/>
        <v>0</v>
      </c>
    </row>
    <row r="80" spans="1:10">
      <c r="A80" s="267"/>
      <c r="B80" s="267"/>
      <c r="C80" s="267"/>
      <c r="D80" s="267"/>
      <c r="E80" s="182"/>
      <c r="F80" s="34" t="s">
        <v>18</v>
      </c>
      <c r="G80" s="46"/>
      <c r="H80" s="46"/>
      <c r="I80" s="46"/>
    </row>
    <row r="81" spans="1:9">
      <c r="A81" s="267"/>
      <c r="B81" s="267"/>
      <c r="C81" s="267"/>
      <c r="D81" s="267"/>
      <c r="E81" s="216">
        <v>11001</v>
      </c>
      <c r="F81" s="213" t="s">
        <v>60</v>
      </c>
      <c r="G81" s="31">
        <f t="shared" ref="G81" si="34">+G83</f>
        <v>0</v>
      </c>
      <c r="H81" s="31">
        <f t="shared" ref="H81:I81" si="35">+H83</f>
        <v>59524</v>
      </c>
      <c r="I81" s="31">
        <f t="shared" si="35"/>
        <v>59524</v>
      </c>
    </row>
    <row r="82" spans="1:9">
      <c r="A82" s="267"/>
      <c r="B82" s="267"/>
      <c r="C82" s="267"/>
      <c r="D82" s="267"/>
      <c r="E82" s="282"/>
      <c r="F82" s="183" t="s">
        <v>38</v>
      </c>
      <c r="G82" s="47"/>
      <c r="H82" s="47"/>
      <c r="I82" s="47"/>
    </row>
    <row r="83" spans="1:9" ht="36.549999999999997" customHeight="1">
      <c r="A83" s="267"/>
      <c r="B83" s="267"/>
      <c r="C83" s="267"/>
      <c r="D83" s="267"/>
      <c r="E83" s="282"/>
      <c r="F83" s="184" t="s">
        <v>61</v>
      </c>
      <c r="G83" s="49">
        <f t="shared" ref="G83" si="36">+G85</f>
        <v>0</v>
      </c>
      <c r="H83" s="49">
        <f t="shared" ref="H83:I83" si="37">+H85</f>
        <v>59524</v>
      </c>
      <c r="I83" s="49">
        <f t="shared" si="37"/>
        <v>59524</v>
      </c>
    </row>
    <row r="84" spans="1:9" ht="50.9" customHeight="1">
      <c r="A84" s="267"/>
      <c r="B84" s="267"/>
      <c r="C84" s="267"/>
      <c r="D84" s="267"/>
      <c r="E84" s="282"/>
      <c r="F84" s="183" t="s">
        <v>64</v>
      </c>
      <c r="G84" s="47"/>
      <c r="H84" s="47"/>
      <c r="I84" s="47"/>
    </row>
    <row r="85" spans="1:9">
      <c r="A85" s="267"/>
      <c r="B85" s="267"/>
      <c r="C85" s="267"/>
      <c r="D85" s="267"/>
      <c r="E85" s="282"/>
      <c r="F85" s="215" t="s">
        <v>19</v>
      </c>
      <c r="G85" s="46">
        <f t="shared" ref="G85:I88" si="38">+G86</f>
        <v>0</v>
      </c>
      <c r="H85" s="46">
        <f t="shared" si="38"/>
        <v>59524</v>
      </c>
      <c r="I85" s="46">
        <f t="shared" si="38"/>
        <v>59524</v>
      </c>
    </row>
    <row r="86" spans="1:9">
      <c r="A86" s="267"/>
      <c r="B86" s="267"/>
      <c r="C86" s="267"/>
      <c r="D86" s="267"/>
      <c r="E86" s="282"/>
      <c r="F86" s="183" t="s">
        <v>75</v>
      </c>
      <c r="G86" s="44">
        <f t="shared" si="38"/>
        <v>0</v>
      </c>
      <c r="H86" s="44">
        <f t="shared" si="38"/>
        <v>59524</v>
      </c>
      <c r="I86" s="44">
        <f t="shared" si="38"/>
        <v>59524</v>
      </c>
    </row>
    <row r="87" spans="1:9">
      <c r="A87" s="267"/>
      <c r="B87" s="267"/>
      <c r="C87" s="267"/>
      <c r="D87" s="267"/>
      <c r="E87" s="282"/>
      <c r="F87" s="183" t="s">
        <v>112</v>
      </c>
      <c r="G87" s="44">
        <f t="shared" si="38"/>
        <v>0</v>
      </c>
      <c r="H87" s="44">
        <f t="shared" si="38"/>
        <v>59524</v>
      </c>
      <c r="I87" s="44">
        <f t="shared" si="38"/>
        <v>59524</v>
      </c>
    </row>
    <row r="88" spans="1:9">
      <c r="A88" s="267"/>
      <c r="B88" s="267"/>
      <c r="C88" s="267"/>
      <c r="D88" s="267"/>
      <c r="E88" s="282"/>
      <c r="F88" s="183" t="s">
        <v>113</v>
      </c>
      <c r="G88" s="44">
        <f t="shared" si="38"/>
        <v>0</v>
      </c>
      <c r="H88" s="44">
        <f t="shared" si="38"/>
        <v>59524</v>
      </c>
      <c r="I88" s="44">
        <f t="shared" si="38"/>
        <v>59524</v>
      </c>
    </row>
    <row r="89" spans="1:9">
      <c r="A89" s="267"/>
      <c r="B89" s="267"/>
      <c r="C89" s="267"/>
      <c r="D89" s="267"/>
      <c r="E89" s="282"/>
      <c r="F89" s="183" t="s">
        <v>114</v>
      </c>
      <c r="G89" s="44">
        <f t="shared" ref="G89:I89" si="39">+G32</f>
        <v>0</v>
      </c>
      <c r="H89" s="44">
        <f t="shared" si="39"/>
        <v>59524</v>
      </c>
      <c r="I89" s="44">
        <f t="shared" si="39"/>
        <v>59524</v>
      </c>
    </row>
    <row r="90" spans="1:9">
      <c r="A90" s="267"/>
      <c r="B90" s="267"/>
      <c r="C90" s="267"/>
      <c r="D90" s="267"/>
      <c r="E90" s="216">
        <v>11001</v>
      </c>
      <c r="F90" s="213" t="s">
        <v>60</v>
      </c>
      <c r="G90" s="31">
        <f t="shared" ref="G90:I90" si="40">+G92</f>
        <v>0</v>
      </c>
      <c r="H90" s="31">
        <f t="shared" si="40"/>
        <v>-59524</v>
      </c>
      <c r="I90" s="31">
        <f t="shared" si="40"/>
        <v>-59524</v>
      </c>
    </row>
    <row r="91" spans="1:9">
      <c r="A91" s="267"/>
      <c r="B91" s="267"/>
      <c r="C91" s="267"/>
      <c r="D91" s="267"/>
      <c r="E91" s="282"/>
      <c r="F91" s="183" t="s">
        <v>38</v>
      </c>
      <c r="G91" s="47"/>
      <c r="H91" s="47"/>
      <c r="I91" s="47"/>
    </row>
    <row r="92" spans="1:9" ht="36.549999999999997" customHeight="1">
      <c r="A92" s="267"/>
      <c r="B92" s="267"/>
      <c r="C92" s="267"/>
      <c r="D92" s="267"/>
      <c r="E92" s="282"/>
      <c r="F92" s="184" t="s">
        <v>61</v>
      </c>
      <c r="G92" s="49">
        <f t="shared" ref="G92:I92" si="41">+G94</f>
        <v>0</v>
      </c>
      <c r="H92" s="49">
        <f t="shared" si="41"/>
        <v>-59524</v>
      </c>
      <c r="I92" s="49">
        <f t="shared" si="41"/>
        <v>-59524</v>
      </c>
    </row>
    <row r="93" spans="1:9" ht="50.9" customHeight="1">
      <c r="A93" s="267"/>
      <c r="B93" s="267"/>
      <c r="C93" s="267"/>
      <c r="D93" s="267"/>
      <c r="E93" s="282"/>
      <c r="F93" s="183" t="s">
        <v>64</v>
      </c>
      <c r="G93" s="47"/>
      <c r="H93" s="47"/>
      <c r="I93" s="47"/>
    </row>
    <row r="94" spans="1:9">
      <c r="A94" s="267"/>
      <c r="B94" s="267"/>
      <c r="C94" s="267"/>
      <c r="D94" s="267"/>
      <c r="E94" s="282"/>
      <c r="F94" s="215" t="s">
        <v>19</v>
      </c>
      <c r="G94" s="46">
        <f t="shared" ref="G94:I97" si="42">+G95</f>
        <v>0</v>
      </c>
      <c r="H94" s="46">
        <f t="shared" si="42"/>
        <v>-59524</v>
      </c>
      <c r="I94" s="46">
        <f t="shared" si="42"/>
        <v>-59524</v>
      </c>
    </row>
    <row r="95" spans="1:9">
      <c r="A95" s="267"/>
      <c r="B95" s="267"/>
      <c r="C95" s="267"/>
      <c r="D95" s="267"/>
      <c r="E95" s="282"/>
      <c r="F95" s="183" t="s">
        <v>75</v>
      </c>
      <c r="G95" s="44">
        <f t="shared" si="42"/>
        <v>0</v>
      </c>
      <c r="H95" s="44">
        <f t="shared" si="42"/>
        <v>-59524</v>
      </c>
      <c r="I95" s="44">
        <f t="shared" si="42"/>
        <v>-59524</v>
      </c>
    </row>
    <row r="96" spans="1:9">
      <c r="A96" s="267"/>
      <c r="B96" s="267"/>
      <c r="C96" s="267"/>
      <c r="D96" s="267"/>
      <c r="E96" s="282"/>
      <c r="F96" s="183" t="s">
        <v>112</v>
      </c>
      <c r="G96" s="44">
        <f t="shared" si="42"/>
        <v>0</v>
      </c>
      <c r="H96" s="44">
        <f t="shared" si="42"/>
        <v>-59524</v>
      </c>
      <c r="I96" s="44">
        <f t="shared" si="42"/>
        <v>-59524</v>
      </c>
    </row>
    <row r="97" spans="1:9">
      <c r="A97" s="267"/>
      <c r="B97" s="267"/>
      <c r="C97" s="267"/>
      <c r="D97" s="267"/>
      <c r="E97" s="282"/>
      <c r="F97" s="183" t="s">
        <v>113</v>
      </c>
      <c r="G97" s="44">
        <f t="shared" si="42"/>
        <v>0</v>
      </c>
      <c r="H97" s="44">
        <f t="shared" si="42"/>
        <v>-59524</v>
      </c>
      <c r="I97" s="44">
        <f t="shared" si="42"/>
        <v>-59524</v>
      </c>
    </row>
    <row r="98" spans="1:9">
      <c r="A98" s="267"/>
      <c r="B98" s="267"/>
      <c r="C98" s="267"/>
      <c r="D98" s="267"/>
      <c r="E98" s="282"/>
      <c r="F98" s="183" t="s">
        <v>114</v>
      </c>
      <c r="G98" s="44">
        <f t="shared" ref="G98:I98" si="43">-G89</f>
        <v>0</v>
      </c>
      <c r="H98" s="44">
        <f t="shared" si="43"/>
        <v>-59524</v>
      </c>
      <c r="I98" s="44">
        <f t="shared" si="43"/>
        <v>-59524</v>
      </c>
    </row>
  </sheetData>
  <mergeCells count="41">
    <mergeCell ref="E91:E98"/>
    <mergeCell ref="D79:D98"/>
    <mergeCell ref="C75:C98"/>
    <mergeCell ref="B73:B98"/>
    <mergeCell ref="A71:A98"/>
    <mergeCell ref="E79:F79"/>
    <mergeCell ref="B71:B72"/>
    <mergeCell ref="C71:C74"/>
    <mergeCell ref="D71:D78"/>
    <mergeCell ref="E82:E89"/>
    <mergeCell ref="F1:I1"/>
    <mergeCell ref="C14:C17"/>
    <mergeCell ref="E22:F22"/>
    <mergeCell ref="C18:C32"/>
    <mergeCell ref="E14:E21"/>
    <mergeCell ref="F3:I3"/>
    <mergeCell ref="A6:I6"/>
    <mergeCell ref="A9:C9"/>
    <mergeCell ref="A14:A32"/>
    <mergeCell ref="B14:B15"/>
    <mergeCell ref="D22:D32"/>
    <mergeCell ref="D9:E9"/>
    <mergeCell ref="B16:B32"/>
    <mergeCell ref="E25:E32"/>
    <mergeCell ref="F2:I2"/>
    <mergeCell ref="B33:B34"/>
    <mergeCell ref="A33:A68"/>
    <mergeCell ref="B52:B68"/>
    <mergeCell ref="C54:C68"/>
    <mergeCell ref="D58:D68"/>
    <mergeCell ref="B35:B51"/>
    <mergeCell ref="C37:C51"/>
    <mergeCell ref="D41:D51"/>
    <mergeCell ref="G9:I9"/>
    <mergeCell ref="D14:D21"/>
    <mergeCell ref="E71:E78"/>
    <mergeCell ref="F9:F10"/>
    <mergeCell ref="E58:F58"/>
    <mergeCell ref="E61:E68"/>
    <mergeCell ref="E41:F41"/>
    <mergeCell ref="E44:E51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workbookViewId="0">
      <selection activeCell="D23" sqref="D23"/>
    </sheetView>
  </sheetViews>
  <sheetFormatPr defaultColWidth="9.09765625" defaultRowHeight="18"/>
  <cols>
    <col min="1" max="1" width="9.09765625" style="91"/>
    <col min="2" max="2" width="9.09765625" style="91" customWidth="1"/>
    <col min="3" max="3" width="54.296875" style="91" customWidth="1"/>
    <col min="4" max="4" width="16.5" style="91" customWidth="1"/>
    <col min="5" max="8" width="20.3984375" style="91" customWidth="1"/>
    <col min="9" max="9" width="15.5" style="91" bestFit="1" customWidth="1"/>
    <col min="10" max="10" width="13.796875" style="91" bestFit="1" customWidth="1"/>
    <col min="11" max="16384" width="9.09765625" style="91"/>
  </cols>
  <sheetData>
    <row r="1" spans="1:10" s="127" customFormat="1" ht="26.35" customHeight="1">
      <c r="A1" s="125"/>
      <c r="B1" s="126"/>
      <c r="C1" s="126"/>
      <c r="D1" s="126"/>
      <c r="E1" s="125"/>
      <c r="F1" s="286" t="s">
        <v>43</v>
      </c>
      <c r="G1" s="286"/>
      <c r="H1" s="286"/>
    </row>
    <row r="2" spans="1:10">
      <c r="A2" s="128"/>
      <c r="B2" s="128"/>
      <c r="C2" s="128"/>
      <c r="D2" s="128"/>
      <c r="E2" s="129"/>
      <c r="F2" s="287" t="s">
        <v>101</v>
      </c>
      <c r="G2" s="287"/>
      <c r="H2" s="287"/>
    </row>
    <row r="3" spans="1:10">
      <c r="A3" s="128"/>
      <c r="B3" s="128"/>
      <c r="C3" s="128"/>
      <c r="D3" s="128"/>
      <c r="E3" s="129"/>
      <c r="F3" s="287" t="s">
        <v>42</v>
      </c>
      <c r="G3" s="287"/>
      <c r="H3" s="287"/>
    </row>
    <row r="4" spans="1:10">
      <c r="A4" s="130"/>
      <c r="B4" s="130"/>
      <c r="C4" s="131"/>
      <c r="D4" s="129"/>
      <c r="E4" s="129"/>
      <c r="F4" s="129"/>
      <c r="G4" s="129"/>
      <c r="H4" s="129"/>
    </row>
    <row r="5" spans="1:10" ht="37.5" customHeight="1">
      <c r="A5" s="288" t="s">
        <v>169</v>
      </c>
      <c r="B5" s="289"/>
      <c r="C5" s="289"/>
      <c r="D5" s="289"/>
      <c r="E5" s="289"/>
      <c r="F5" s="289"/>
      <c r="G5" s="289"/>
      <c r="H5" s="289"/>
    </row>
    <row r="6" spans="1:10" ht="37.5" customHeight="1">
      <c r="A6" s="289"/>
      <c r="B6" s="289"/>
      <c r="C6" s="289"/>
      <c r="D6" s="289"/>
      <c r="E6" s="289"/>
      <c r="F6" s="289"/>
      <c r="G6" s="289"/>
      <c r="H6" s="289"/>
    </row>
    <row r="7" spans="1:10">
      <c r="E7" s="129"/>
      <c r="F7" s="129"/>
      <c r="G7" s="129"/>
    </row>
    <row r="8" spans="1:10">
      <c r="A8" s="132"/>
      <c r="B8" s="132"/>
      <c r="C8" s="132"/>
      <c r="D8" s="133"/>
      <c r="E8" s="129"/>
      <c r="F8" s="129"/>
      <c r="G8" s="290" t="s">
        <v>21</v>
      </c>
      <c r="H8" s="290"/>
    </row>
    <row r="9" spans="1:10" ht="45" customHeight="1">
      <c r="A9" s="291" t="s">
        <v>87</v>
      </c>
      <c r="B9" s="292"/>
      <c r="C9" s="293" t="s">
        <v>88</v>
      </c>
      <c r="D9" s="295" t="s">
        <v>89</v>
      </c>
      <c r="E9" s="297" t="s">
        <v>170</v>
      </c>
      <c r="F9" s="298"/>
      <c r="G9" s="298"/>
      <c r="H9" s="299"/>
    </row>
    <row r="10" spans="1:10" ht="101.45">
      <c r="A10" s="134" t="s">
        <v>36</v>
      </c>
      <c r="B10" s="134" t="s">
        <v>37</v>
      </c>
      <c r="C10" s="294"/>
      <c r="D10" s="296"/>
      <c r="E10" s="135" t="s">
        <v>90</v>
      </c>
      <c r="F10" s="135" t="s">
        <v>91</v>
      </c>
      <c r="G10" s="135" t="s">
        <v>92</v>
      </c>
      <c r="H10" s="135" t="s">
        <v>93</v>
      </c>
    </row>
    <row r="11" spans="1:10">
      <c r="A11" s="134"/>
      <c r="B11" s="134"/>
      <c r="C11" s="136" t="s">
        <v>94</v>
      </c>
      <c r="D11" s="137">
        <f>SUM(E11:H11)</f>
        <v>152147.69999999998</v>
      </c>
      <c r="E11" s="138">
        <f>+E13</f>
        <v>92623.699999999983</v>
      </c>
      <c r="F11" s="138">
        <f>+F13</f>
        <v>0</v>
      </c>
      <c r="G11" s="138">
        <f>+G13</f>
        <v>0</v>
      </c>
      <c r="H11" s="138">
        <f>+H13</f>
        <v>59524</v>
      </c>
      <c r="I11" s="97"/>
      <c r="J11" s="97"/>
    </row>
    <row r="12" spans="1:10">
      <c r="A12" s="134"/>
      <c r="B12" s="134"/>
      <c r="C12" s="136" t="s">
        <v>95</v>
      </c>
      <c r="D12" s="139"/>
      <c r="E12" s="138"/>
      <c r="F12" s="138"/>
      <c r="G12" s="138"/>
      <c r="H12" s="138"/>
      <c r="I12" s="97"/>
      <c r="J12" s="140"/>
    </row>
    <row r="13" spans="1:10" ht="33.85">
      <c r="A13" s="141"/>
      <c r="B13" s="142"/>
      <c r="C13" s="142" t="s">
        <v>39</v>
      </c>
      <c r="D13" s="137">
        <f>SUM(E13:H13)</f>
        <v>152147.69999999998</v>
      </c>
      <c r="E13" s="138">
        <f>+E15+E19</f>
        <v>92623.699999999983</v>
      </c>
      <c r="F13" s="138">
        <f t="shared" ref="F13:H13" si="0">+F15+F19</f>
        <v>0</v>
      </c>
      <c r="G13" s="138">
        <f t="shared" si="0"/>
        <v>0</v>
      </c>
      <c r="H13" s="138">
        <f t="shared" si="0"/>
        <v>59524</v>
      </c>
      <c r="I13" s="97"/>
    </row>
    <row r="14" spans="1:10">
      <c r="A14" s="141"/>
      <c r="B14" s="141"/>
      <c r="C14" s="141" t="s">
        <v>96</v>
      </c>
      <c r="D14" s="143"/>
      <c r="E14" s="143"/>
      <c r="F14" s="143"/>
      <c r="G14" s="143"/>
      <c r="H14" s="143"/>
    </row>
    <row r="15" spans="1:10" s="3" customFormat="1" ht="80.45" customHeight="1">
      <c r="A15" s="144">
        <v>1041</v>
      </c>
      <c r="B15" s="144">
        <v>32001</v>
      </c>
      <c r="C15" s="187" t="s">
        <v>116</v>
      </c>
      <c r="D15" s="138">
        <f>+E15+F15+G15+H15</f>
        <v>59524</v>
      </c>
      <c r="E15" s="138">
        <f>+E17</f>
        <v>0</v>
      </c>
      <c r="F15" s="138">
        <f t="shared" ref="F15:H15" si="1">+F17</f>
        <v>0</v>
      </c>
      <c r="G15" s="138">
        <f t="shared" si="1"/>
        <v>0</v>
      </c>
      <c r="H15" s="138">
        <f t="shared" si="1"/>
        <v>59524</v>
      </c>
      <c r="I15" s="188"/>
    </row>
    <row r="16" spans="1:10" s="1" customFormat="1">
      <c r="A16" s="145"/>
      <c r="B16" s="145"/>
      <c r="C16" s="162" t="s">
        <v>18</v>
      </c>
      <c r="D16" s="65"/>
      <c r="E16" s="147"/>
      <c r="F16" s="163"/>
      <c r="G16" s="65"/>
      <c r="H16" s="65"/>
    </row>
    <row r="17" spans="1:9" s="165" customFormat="1" ht="16.95" customHeight="1">
      <c r="A17" s="177"/>
      <c r="B17" s="177"/>
      <c r="C17" s="169" t="s">
        <v>149</v>
      </c>
      <c r="D17" s="148">
        <f>SUM(E17:H17)</f>
        <v>59524</v>
      </c>
      <c r="E17" s="148">
        <f>SUM(E18:E18)</f>
        <v>0</v>
      </c>
      <c r="F17" s="148">
        <f>SUM(F18:F18)</f>
        <v>0</v>
      </c>
      <c r="G17" s="148">
        <f>SUM(G18:G18)</f>
        <v>0</v>
      </c>
      <c r="H17" s="148">
        <f>SUM(H18:H18)</f>
        <v>59524</v>
      </c>
      <c r="I17" s="164"/>
    </row>
    <row r="18" spans="1:9" s="167" customFormat="1" ht="36">
      <c r="A18" s="176"/>
      <c r="B18" s="176"/>
      <c r="C18" s="166" t="s">
        <v>151</v>
      </c>
      <c r="D18" s="149">
        <f t="shared" ref="D18" si="2">+E18+F18+G18+H18</f>
        <v>59524</v>
      </c>
      <c r="E18" s="149"/>
      <c r="F18" s="149"/>
      <c r="G18" s="149"/>
      <c r="H18" s="149">
        <f>+'Հավելված N 8'!I15</f>
        <v>59524</v>
      </c>
    </row>
    <row r="19" spans="1:9">
      <c r="A19" s="144">
        <v>1163</v>
      </c>
      <c r="B19" s="87">
        <v>32001</v>
      </c>
      <c r="C19" s="190" t="s">
        <v>152</v>
      </c>
      <c r="D19" s="137">
        <f>SUM(E19:H19)</f>
        <v>92623.699999999983</v>
      </c>
      <c r="E19" s="137">
        <f>+E21</f>
        <v>92623.699999999983</v>
      </c>
      <c r="F19" s="137">
        <f t="shared" ref="F19:H19" si="3">+F21</f>
        <v>0</v>
      </c>
      <c r="G19" s="137">
        <f t="shared" si="3"/>
        <v>0</v>
      </c>
      <c r="H19" s="137">
        <f t="shared" si="3"/>
        <v>0</v>
      </c>
    </row>
    <row r="20" spans="1:9" s="1" customFormat="1">
      <c r="A20" s="145"/>
      <c r="B20" s="145"/>
      <c r="C20" s="162" t="s">
        <v>18</v>
      </c>
      <c r="D20" s="65"/>
      <c r="E20" s="147"/>
      <c r="F20" s="163"/>
      <c r="G20" s="65"/>
      <c r="H20" s="65"/>
    </row>
    <row r="21" spans="1:9" s="165" customFormat="1" ht="16.95" customHeight="1">
      <c r="A21" s="177"/>
      <c r="B21" s="177"/>
      <c r="C21" s="169" t="s">
        <v>149</v>
      </c>
      <c r="D21" s="148">
        <f>SUM(E21:H21)</f>
        <v>92623.699999999983</v>
      </c>
      <c r="E21" s="148">
        <f>SUM(E22:E23)</f>
        <v>92623.699999999983</v>
      </c>
      <c r="F21" s="148">
        <f t="shared" ref="F21:H21" si="4">SUM(F22:F23)</f>
        <v>0</v>
      </c>
      <c r="G21" s="148">
        <f t="shared" si="4"/>
        <v>0</v>
      </c>
      <c r="H21" s="148">
        <f t="shared" si="4"/>
        <v>0</v>
      </c>
      <c r="I21" s="164"/>
    </row>
    <row r="22" spans="1:9" s="167" customFormat="1" ht="54">
      <c r="A22" s="300"/>
      <c r="B22" s="300"/>
      <c r="C22" s="191" t="s">
        <v>150</v>
      </c>
      <c r="D22" s="149">
        <f t="shared" ref="D22" si="5">+E22+F22+G22+H22</f>
        <v>-143251.29999999999</v>
      </c>
      <c r="E22" s="149">
        <v>-143251.29999999999</v>
      </c>
      <c r="F22" s="149"/>
      <c r="G22" s="149"/>
      <c r="H22" s="149"/>
    </row>
    <row r="23" spans="1:9" s="167" customFormat="1" ht="36">
      <c r="A23" s="300"/>
      <c r="B23" s="300"/>
      <c r="C23" s="166" t="s">
        <v>151</v>
      </c>
      <c r="D23" s="149">
        <f t="shared" ref="D23" si="6">+E23+F23+G23+H23</f>
        <v>235874.99999999997</v>
      </c>
      <c r="E23" s="149">
        <f>143251.3+'Հավելված N 8'!I38+'Հավելված N 8'!I40+'Հավելված N 8'!I41</f>
        <v>235874.99999999997</v>
      </c>
      <c r="F23" s="149"/>
      <c r="G23" s="149"/>
      <c r="H23" s="149"/>
    </row>
  </sheetData>
  <mergeCells count="11">
    <mergeCell ref="A9:B9"/>
    <mergeCell ref="C9:C10"/>
    <mergeCell ref="D9:D10"/>
    <mergeCell ref="E9:H9"/>
    <mergeCell ref="B22:B23"/>
    <mergeCell ref="A22:A23"/>
    <mergeCell ref="F1:H1"/>
    <mergeCell ref="F2:H2"/>
    <mergeCell ref="F3:H3"/>
    <mergeCell ref="A5:H6"/>
    <mergeCell ref="G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zoomScale="82" zoomScaleNormal="82" workbookViewId="0">
      <selection activeCell="E8" sqref="E8:G8"/>
    </sheetView>
  </sheetViews>
  <sheetFormatPr defaultColWidth="9.09765625" defaultRowHeight="18"/>
  <cols>
    <col min="1" max="3" width="9.09765625" style="151"/>
    <col min="4" max="4" width="54.296875" style="151" customWidth="1"/>
    <col min="5" max="7" width="17.09765625" style="151" customWidth="1"/>
    <col min="8" max="8" width="33.69921875" style="151" customWidth="1"/>
    <col min="9" max="10" width="9.09765625" style="151"/>
    <col min="11" max="11" width="12.296875" style="151" customWidth="1"/>
    <col min="12" max="16384" width="9.09765625" style="151"/>
  </cols>
  <sheetData>
    <row r="1" spans="2:8" s="150" customFormat="1" ht="25.65" customHeight="1">
      <c r="E1" s="305" t="s">
        <v>44</v>
      </c>
      <c r="F1" s="305"/>
      <c r="G1" s="305"/>
    </row>
    <row r="2" spans="2:8" ht="18" customHeight="1">
      <c r="D2" s="152"/>
      <c r="E2" s="304" t="s">
        <v>101</v>
      </c>
      <c r="F2" s="304"/>
      <c r="G2" s="304"/>
    </row>
    <row r="3" spans="2:8" ht="18" customHeight="1">
      <c r="D3" s="152"/>
      <c r="E3" s="304" t="s">
        <v>42</v>
      </c>
      <c r="F3" s="304"/>
      <c r="G3" s="304"/>
    </row>
    <row r="4" spans="2:8" ht="13.5" customHeight="1">
      <c r="D4" s="152"/>
      <c r="E4" s="152"/>
      <c r="F4" s="152"/>
      <c r="G4" s="152"/>
    </row>
    <row r="5" spans="2:8" ht="85.5" customHeight="1">
      <c r="B5" s="303" t="s">
        <v>171</v>
      </c>
      <c r="C5" s="303"/>
      <c r="D5" s="303"/>
      <c r="E5" s="303"/>
      <c r="F5" s="303"/>
      <c r="G5" s="303"/>
      <c r="H5" s="153"/>
    </row>
    <row r="7" spans="2:8">
      <c r="E7" s="154"/>
      <c r="F7" s="154"/>
      <c r="G7" s="154" t="s">
        <v>21</v>
      </c>
    </row>
    <row r="8" spans="2:8" ht="55.65" customHeight="1">
      <c r="B8" s="291" t="s">
        <v>87</v>
      </c>
      <c r="C8" s="292"/>
      <c r="D8" s="293" t="s">
        <v>88</v>
      </c>
      <c r="E8" s="306" t="s">
        <v>227</v>
      </c>
      <c r="F8" s="307"/>
      <c r="G8" s="308"/>
    </row>
    <row r="9" spans="2:8" ht="88.5" customHeight="1">
      <c r="B9" s="134" t="s">
        <v>36</v>
      </c>
      <c r="C9" s="134" t="s">
        <v>37</v>
      </c>
      <c r="D9" s="294"/>
      <c r="E9" s="174" t="s">
        <v>102</v>
      </c>
      <c r="F9" s="174" t="s">
        <v>13</v>
      </c>
      <c r="G9" s="174" t="s">
        <v>14</v>
      </c>
    </row>
    <row r="10" spans="2:8" ht="33.85">
      <c r="B10" s="134"/>
      <c r="C10" s="134"/>
      <c r="D10" s="155" t="s">
        <v>39</v>
      </c>
      <c r="E10" s="156">
        <f t="shared" ref="E10:G10" si="0">+E12+E18</f>
        <v>20876</v>
      </c>
      <c r="F10" s="156">
        <f t="shared" si="0"/>
        <v>152147.70000000001</v>
      </c>
      <c r="G10" s="156">
        <f t="shared" si="0"/>
        <v>152147.70000000001</v>
      </c>
    </row>
    <row r="11" spans="2:8">
      <c r="B11" s="134"/>
      <c r="C11" s="134"/>
      <c r="D11" s="157" t="s">
        <v>97</v>
      </c>
      <c r="E11" s="156"/>
      <c r="F11" s="156"/>
      <c r="G11" s="156"/>
    </row>
    <row r="12" spans="2:8" ht="67.650000000000006">
      <c r="B12" s="144">
        <v>1041</v>
      </c>
      <c r="C12" s="87">
        <v>32001</v>
      </c>
      <c r="D12" s="187" t="s">
        <v>116</v>
      </c>
      <c r="E12" s="137">
        <f t="shared" ref="E12:G12" si="1">+E14</f>
        <v>0</v>
      </c>
      <c r="F12" s="137">
        <f t="shared" si="1"/>
        <v>59524</v>
      </c>
      <c r="G12" s="137">
        <f t="shared" si="1"/>
        <v>59524</v>
      </c>
    </row>
    <row r="13" spans="2:8">
      <c r="B13" s="158"/>
      <c r="C13" s="158"/>
      <c r="D13" s="146" t="s">
        <v>38</v>
      </c>
      <c r="E13" s="143"/>
      <c r="F13" s="159"/>
      <c r="G13" s="143"/>
    </row>
    <row r="14" spans="2:8" ht="33.85">
      <c r="B14" s="178"/>
      <c r="C14" s="178"/>
      <c r="D14" s="160" t="s">
        <v>32</v>
      </c>
      <c r="E14" s="161">
        <f>+E16</f>
        <v>0</v>
      </c>
      <c r="F14" s="161">
        <f>+F16</f>
        <v>59524</v>
      </c>
      <c r="G14" s="161">
        <f>+G16</f>
        <v>59524</v>
      </c>
    </row>
    <row r="15" spans="2:8">
      <c r="B15" s="178"/>
      <c r="C15" s="178"/>
      <c r="D15" s="162" t="s">
        <v>98</v>
      </c>
      <c r="E15" s="168"/>
      <c r="F15" s="168"/>
      <c r="G15" s="168"/>
    </row>
    <row r="16" spans="2:8">
      <c r="B16" s="196"/>
      <c r="C16" s="196"/>
      <c r="D16" s="169" t="s">
        <v>149</v>
      </c>
      <c r="E16" s="171">
        <f t="shared" ref="E16:G16" si="2">+E17</f>
        <v>0</v>
      </c>
      <c r="F16" s="171">
        <f t="shared" si="2"/>
        <v>59524</v>
      </c>
      <c r="G16" s="171">
        <f t="shared" si="2"/>
        <v>59524</v>
      </c>
    </row>
    <row r="17" spans="2:7" ht="36">
      <c r="B17" s="178"/>
      <c r="C17" s="178"/>
      <c r="D17" s="166" t="s">
        <v>151</v>
      </c>
      <c r="E17" s="170">
        <v>0</v>
      </c>
      <c r="F17" s="170">
        <f>+'Հավելված N 3'!D18</f>
        <v>59524</v>
      </c>
      <c r="G17" s="170">
        <f t="shared" ref="G17" si="3">+F17</f>
        <v>59524</v>
      </c>
    </row>
    <row r="18" spans="2:7">
      <c r="B18" s="144">
        <v>1163</v>
      </c>
      <c r="C18" s="87">
        <v>32001</v>
      </c>
      <c r="D18" s="190" t="s">
        <v>152</v>
      </c>
      <c r="E18" s="137">
        <f t="shared" ref="E18" si="4">+E20</f>
        <v>20876</v>
      </c>
      <c r="F18" s="137">
        <f t="shared" ref="F18:G18" si="5">+F20</f>
        <v>92623.700000000012</v>
      </c>
      <c r="G18" s="137">
        <f t="shared" si="5"/>
        <v>92623.700000000012</v>
      </c>
    </row>
    <row r="19" spans="2:7">
      <c r="B19" s="158"/>
      <c r="C19" s="158"/>
      <c r="D19" s="146" t="s">
        <v>38</v>
      </c>
      <c r="E19" s="143"/>
      <c r="F19" s="159"/>
      <c r="G19" s="143"/>
    </row>
    <row r="20" spans="2:7">
      <c r="B20" s="178"/>
      <c r="C20" s="178"/>
      <c r="D20" s="160" t="s">
        <v>172</v>
      </c>
      <c r="E20" s="161">
        <f>+E22</f>
        <v>20876</v>
      </c>
      <c r="F20" s="161">
        <f>+F22</f>
        <v>92623.700000000012</v>
      </c>
      <c r="G20" s="161">
        <f>+G22</f>
        <v>92623.700000000012</v>
      </c>
    </row>
    <row r="21" spans="2:7">
      <c r="B21" s="178"/>
      <c r="C21" s="178"/>
      <c r="D21" s="162" t="s">
        <v>98</v>
      </c>
      <c r="E21" s="168"/>
      <c r="F21" s="168"/>
      <c r="G21" s="168"/>
    </row>
    <row r="22" spans="2:7">
      <c r="B22" s="178"/>
      <c r="C22" s="178"/>
      <c r="D22" s="169" t="s">
        <v>149</v>
      </c>
      <c r="E22" s="171">
        <f t="shared" ref="E22:G22" si="6">SUM(E23:E24)</f>
        <v>20876</v>
      </c>
      <c r="F22" s="171">
        <f t="shared" si="6"/>
        <v>92623.700000000012</v>
      </c>
      <c r="G22" s="171">
        <f t="shared" si="6"/>
        <v>92623.700000000012</v>
      </c>
    </row>
    <row r="23" spans="2:7" ht="54">
      <c r="B23" s="196"/>
      <c r="C23" s="301"/>
      <c r="D23" s="191" t="s">
        <v>150</v>
      </c>
      <c r="E23" s="170">
        <v>-71625.7</v>
      </c>
      <c r="F23" s="170">
        <v>-143251.29999999999</v>
      </c>
      <c r="G23" s="170">
        <v>-143251.29999999999</v>
      </c>
    </row>
    <row r="24" spans="2:7" ht="36">
      <c r="B24" s="197"/>
      <c r="C24" s="302"/>
      <c r="D24" s="166" t="s">
        <v>151</v>
      </c>
      <c r="E24" s="170">
        <f>71625.7+20876</f>
        <v>92501.7</v>
      </c>
      <c r="F24" s="170">
        <f>143251.3+92623.7</f>
        <v>235875</v>
      </c>
      <c r="G24" s="170">
        <f t="shared" ref="G24" si="7">+F24</f>
        <v>235875</v>
      </c>
    </row>
    <row r="26" spans="2:7">
      <c r="E26" s="198"/>
    </row>
    <row r="27" spans="2:7">
      <c r="E27" s="198"/>
    </row>
    <row r="28" spans="2:7">
      <c r="E28" s="198"/>
    </row>
  </sheetData>
  <mergeCells count="8">
    <mergeCell ref="E2:G2"/>
    <mergeCell ref="E1:G1"/>
    <mergeCell ref="E8:G8"/>
    <mergeCell ref="C23:C24"/>
    <mergeCell ref="B5:G5"/>
    <mergeCell ref="B8:C8"/>
    <mergeCell ref="D8:D9"/>
    <mergeCell ref="E3:G3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"/>
  <sheetViews>
    <sheetView topLeftCell="A4" zoomScale="73" zoomScaleNormal="73" workbookViewId="0">
      <selection activeCell="C12" sqref="C12:E12"/>
    </sheetView>
  </sheetViews>
  <sheetFormatPr defaultColWidth="9.09765625" defaultRowHeight="18"/>
  <cols>
    <col min="1" max="1" width="9.8984375" style="223" customWidth="1"/>
    <col min="2" max="2" width="13.09765625" style="223" customWidth="1"/>
    <col min="3" max="3" width="8" style="223" customWidth="1"/>
    <col min="4" max="4" width="7.796875" style="235" customWidth="1"/>
    <col min="5" max="5" width="39.09765625" style="235" customWidth="1"/>
    <col min="6" max="6" width="50.09765625" style="235" customWidth="1"/>
    <col min="7" max="7" width="35" style="223" customWidth="1"/>
    <col min="8" max="8" width="11.09765625" style="223" bestFit="1" customWidth="1"/>
    <col min="9" max="10" width="9.09765625" style="223"/>
    <col min="11" max="11" width="12.09765625" style="223" customWidth="1"/>
    <col min="12" max="16384" width="9.09765625" style="223"/>
  </cols>
  <sheetData>
    <row r="1" spans="1:43" s="244" customFormat="1" ht="26.2" customHeight="1">
      <c r="F1" s="309" t="s">
        <v>200</v>
      </c>
      <c r="G1" s="309"/>
      <c r="AB1" s="309"/>
      <c r="AC1" s="309"/>
      <c r="AD1" s="309"/>
    </row>
    <row r="2" spans="1:43" s="1" customFormat="1">
      <c r="A2" s="220"/>
      <c r="B2" s="220"/>
      <c r="C2" s="220"/>
      <c r="D2" s="220"/>
      <c r="E2" s="220"/>
      <c r="F2" s="310" t="s">
        <v>103</v>
      </c>
      <c r="G2" s="310"/>
      <c r="Y2" s="220"/>
      <c r="Z2" s="220"/>
      <c r="AA2" s="310"/>
      <c r="AB2" s="310"/>
      <c r="AC2" s="310"/>
      <c r="AD2" s="31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s="1" customFormat="1" ht="15.85" customHeight="1">
      <c r="A3" s="220"/>
      <c r="B3" s="220"/>
      <c r="C3" s="220"/>
      <c r="D3" s="220"/>
      <c r="E3" s="220"/>
      <c r="F3" s="310" t="s">
        <v>8</v>
      </c>
      <c r="G3" s="310"/>
      <c r="Y3" s="310"/>
      <c r="Z3" s="310"/>
      <c r="AA3" s="310"/>
      <c r="AB3" s="310"/>
      <c r="AC3" s="310"/>
      <c r="AD3" s="31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1" customFormat="1">
      <c r="F4" s="221"/>
      <c r="G4" s="221"/>
      <c r="H4" s="221"/>
    </row>
    <row r="5" spans="1:43" s="1" customFormat="1" ht="15.85" customHeight="1">
      <c r="F5" s="221"/>
      <c r="G5" s="221"/>
      <c r="H5" s="221"/>
    </row>
    <row r="6" spans="1:43" s="1" customFormat="1" ht="67.5" customHeight="1">
      <c r="A6" s="317" t="s">
        <v>206</v>
      </c>
      <c r="B6" s="317"/>
      <c r="C6" s="317"/>
      <c r="D6" s="317"/>
      <c r="E6" s="317"/>
      <c r="F6" s="317"/>
      <c r="G6" s="317"/>
      <c r="H6" s="222"/>
    </row>
    <row r="7" spans="1:43" s="1" customFormat="1" ht="21" customHeight="1">
      <c r="A7" s="318" t="s">
        <v>201</v>
      </c>
      <c r="B7" s="318"/>
      <c r="C7" s="318"/>
      <c r="D7" s="318"/>
      <c r="E7" s="318"/>
      <c r="F7" s="318"/>
      <c r="G7" s="318"/>
      <c r="H7" s="222"/>
    </row>
    <row r="8" spans="1:43" ht="54">
      <c r="A8" s="319" t="s">
        <v>11</v>
      </c>
      <c r="B8" s="319"/>
      <c r="C8" s="217"/>
      <c r="D8" s="320" t="s">
        <v>17</v>
      </c>
      <c r="E8" s="321"/>
      <c r="F8" s="324" t="s">
        <v>202</v>
      </c>
      <c r="G8" s="217" t="s">
        <v>52</v>
      </c>
    </row>
    <row r="9" spans="1:43" s="224" customFormat="1" ht="36">
      <c r="A9" s="217" t="s">
        <v>15</v>
      </c>
      <c r="B9" s="217" t="s">
        <v>37</v>
      </c>
      <c r="C9" s="217"/>
      <c r="D9" s="322"/>
      <c r="E9" s="323"/>
      <c r="F9" s="325"/>
      <c r="G9" s="217" t="s">
        <v>14</v>
      </c>
    </row>
    <row r="10" spans="1:43" s="224" customFormat="1" ht="31.5" customHeight="1">
      <c r="A10" s="326" t="s">
        <v>32</v>
      </c>
      <c r="B10" s="327"/>
      <c r="C10" s="327"/>
      <c r="D10" s="327"/>
      <c r="E10" s="327"/>
      <c r="F10" s="328"/>
      <c r="G10" s="137">
        <f>+G11</f>
        <v>-152147.70000000001</v>
      </c>
      <c r="H10" s="225"/>
    </row>
    <row r="11" spans="1:43" ht="24" customHeight="1">
      <c r="A11" s="226">
        <v>1148</v>
      </c>
      <c r="B11" s="311" t="s">
        <v>204</v>
      </c>
      <c r="C11" s="312"/>
      <c r="D11" s="312"/>
      <c r="E11" s="312"/>
      <c r="F11" s="313"/>
      <c r="G11" s="227">
        <f>+G12</f>
        <v>-152147.70000000001</v>
      </c>
    </row>
    <row r="12" spans="1:43" ht="73.650000000000006" customHeight="1">
      <c r="A12" s="228"/>
      <c r="B12" s="226">
        <v>11016</v>
      </c>
      <c r="C12" s="314" t="s">
        <v>203</v>
      </c>
      <c r="D12" s="315"/>
      <c r="E12" s="316"/>
      <c r="F12" s="229"/>
      <c r="G12" s="230">
        <f>+G13</f>
        <v>-152147.70000000001</v>
      </c>
    </row>
    <row r="13" spans="1:43" ht="33.85">
      <c r="A13" s="228"/>
      <c r="B13" s="226"/>
      <c r="C13" s="228"/>
      <c r="D13" s="231"/>
      <c r="E13" s="231"/>
      <c r="F13" s="229" t="s">
        <v>32</v>
      </c>
      <c r="G13" s="232">
        <f>+G14</f>
        <v>-152147.70000000001</v>
      </c>
    </row>
    <row r="14" spans="1:43" ht="36">
      <c r="A14" s="228"/>
      <c r="B14" s="228"/>
      <c r="C14" s="228"/>
      <c r="D14" s="231"/>
      <c r="E14" s="231"/>
      <c r="F14" s="233" t="s">
        <v>205</v>
      </c>
      <c r="G14" s="234">
        <v>-152147.70000000001</v>
      </c>
    </row>
  </sheetData>
  <mergeCells count="14">
    <mergeCell ref="B11:F11"/>
    <mergeCell ref="C12:E12"/>
    <mergeCell ref="A6:G6"/>
    <mergeCell ref="A7:G7"/>
    <mergeCell ref="A8:B8"/>
    <mergeCell ref="D8:E9"/>
    <mergeCell ref="F8:F9"/>
    <mergeCell ref="A10:F10"/>
    <mergeCell ref="F1:G1"/>
    <mergeCell ref="AB1:AD1"/>
    <mergeCell ref="F2:G2"/>
    <mergeCell ref="AA2:AD2"/>
    <mergeCell ref="F3:G3"/>
    <mergeCell ref="Y3:AD3"/>
  </mergeCells>
  <pageMargins left="0.7" right="0.7" top="0.75" bottom="0.75" header="0.3" footer="0.3"/>
  <pageSetup paperSize="9" scale="2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topLeftCell="A34" zoomScale="85" zoomScaleNormal="85" zoomScaleSheetLayoutView="100" workbookViewId="0">
      <selection activeCell="A41" sqref="A41:XFD43"/>
    </sheetView>
  </sheetViews>
  <sheetFormatPr defaultColWidth="9.09765625" defaultRowHeight="18"/>
  <cols>
    <col min="1" max="1" width="5.296875" style="1" customWidth="1"/>
    <col min="2" max="2" width="24.59765625" style="1" customWidth="1"/>
    <col min="3" max="3" width="67.8984375" style="1" customWidth="1"/>
    <col min="4" max="6" width="19" style="1" customWidth="1"/>
    <col min="7" max="7" width="10" style="1" customWidth="1"/>
    <col min="8" max="8" width="49.8984375" style="1" customWidth="1"/>
    <col min="9" max="16384" width="9.09765625" style="1"/>
  </cols>
  <sheetData>
    <row r="1" spans="1:6" ht="37.5" customHeight="1">
      <c r="C1" s="286" t="s">
        <v>86</v>
      </c>
      <c r="D1" s="286"/>
      <c r="E1" s="286"/>
      <c r="F1" s="286"/>
    </row>
    <row r="2" spans="1:6" ht="17.350000000000001" customHeight="1">
      <c r="C2" s="287" t="s">
        <v>101</v>
      </c>
      <c r="D2" s="287"/>
      <c r="E2" s="287"/>
      <c r="F2" s="287"/>
    </row>
    <row r="3" spans="1:6" ht="17.350000000000001" customHeight="1">
      <c r="C3" s="287" t="s">
        <v>42</v>
      </c>
      <c r="D3" s="287"/>
      <c r="E3" s="287"/>
      <c r="F3" s="287"/>
    </row>
    <row r="6" spans="1:6" ht="59.35" customHeight="1">
      <c r="A6" s="75"/>
      <c r="B6" s="342" t="s">
        <v>189</v>
      </c>
      <c r="C6" s="342"/>
      <c r="D6" s="342"/>
      <c r="E6" s="342"/>
      <c r="F6" s="342"/>
    </row>
    <row r="7" spans="1:6" ht="23.35" customHeight="1"/>
    <row r="8" spans="1:6" ht="21.85" customHeight="1">
      <c r="A8" s="341" t="s">
        <v>54</v>
      </c>
      <c r="B8" s="341"/>
      <c r="C8" s="341"/>
      <c r="D8" s="341"/>
      <c r="E8" s="341"/>
      <c r="F8" s="341"/>
    </row>
    <row r="9" spans="1:6" ht="38.75" customHeight="1">
      <c r="C9" s="331" t="s">
        <v>48</v>
      </c>
      <c r="D9" s="331"/>
      <c r="E9" s="331"/>
      <c r="F9" s="11"/>
    </row>
    <row r="10" spans="1:6">
      <c r="B10" s="337" t="s">
        <v>10</v>
      </c>
      <c r="C10" s="338"/>
      <c r="D10" s="339"/>
      <c r="E10" s="338"/>
      <c r="F10" s="340"/>
    </row>
    <row r="11" spans="1:6" s="30" customFormat="1">
      <c r="B11" s="76"/>
      <c r="C11" s="76"/>
      <c r="D11" s="77"/>
      <c r="E11" s="77"/>
      <c r="F11" s="77"/>
    </row>
    <row r="12" spans="1:6" s="30" customFormat="1">
      <c r="B12" s="76"/>
      <c r="C12" s="76"/>
    </row>
    <row r="13" spans="1:6" s="3" customFormat="1">
      <c r="B13" s="66" t="s">
        <v>71</v>
      </c>
      <c r="C13" s="66" t="s">
        <v>1</v>
      </c>
      <c r="D13" s="58"/>
      <c r="E13" s="58"/>
      <c r="F13" s="58"/>
    </row>
    <row r="14" spans="1:6" s="3" customFormat="1">
      <c r="B14" s="67">
        <v>1041</v>
      </c>
      <c r="C14" s="32" t="s">
        <v>183</v>
      </c>
      <c r="D14" s="66"/>
      <c r="E14" s="66"/>
      <c r="F14" s="66"/>
    </row>
    <row r="15" spans="1:6" s="3" customFormat="1"/>
    <row r="16" spans="1:6" s="3" customFormat="1">
      <c r="B16" s="329" t="s">
        <v>2</v>
      </c>
      <c r="C16" s="330"/>
      <c r="D16" s="78"/>
      <c r="E16" s="78"/>
      <c r="F16" s="78"/>
    </row>
    <row r="17" spans="2:7" s="3" customFormat="1" ht="37.1" customHeight="1">
      <c r="B17" s="12" t="s">
        <v>3</v>
      </c>
      <c r="C17" s="48">
        <v>1041</v>
      </c>
      <c r="D17" s="253" t="s">
        <v>45</v>
      </c>
      <c r="E17" s="254"/>
      <c r="F17" s="255"/>
    </row>
    <row r="18" spans="2:7" s="3" customFormat="1" ht="36">
      <c r="B18" s="12" t="s">
        <v>4</v>
      </c>
      <c r="C18" s="48">
        <v>32001</v>
      </c>
      <c r="D18" s="13" t="s">
        <v>102</v>
      </c>
      <c r="E18" s="13" t="s">
        <v>13</v>
      </c>
      <c r="F18" s="13" t="s">
        <v>14</v>
      </c>
    </row>
    <row r="19" spans="2:7" s="3" customFormat="1" ht="54">
      <c r="B19" s="12" t="s">
        <v>5</v>
      </c>
      <c r="C19" s="72" t="s">
        <v>116</v>
      </c>
      <c r="D19" s="277"/>
      <c r="E19" s="277"/>
      <c r="F19" s="277"/>
    </row>
    <row r="20" spans="2:7" s="3" customFormat="1" ht="72">
      <c r="B20" s="12" t="s">
        <v>9</v>
      </c>
      <c r="C20" s="72" t="s">
        <v>186</v>
      </c>
      <c r="D20" s="278"/>
      <c r="E20" s="278"/>
      <c r="F20" s="278"/>
    </row>
    <row r="21" spans="2:7" s="3" customFormat="1" ht="36">
      <c r="B21" s="15" t="s">
        <v>6</v>
      </c>
      <c r="C21" s="72" t="s">
        <v>190</v>
      </c>
      <c r="D21" s="278"/>
      <c r="E21" s="278"/>
      <c r="F21" s="278"/>
    </row>
    <row r="22" spans="2:7" s="3" customFormat="1" ht="54">
      <c r="B22" s="79" t="s">
        <v>76</v>
      </c>
      <c r="C22" s="72" t="s">
        <v>191</v>
      </c>
      <c r="D22" s="278"/>
      <c r="E22" s="278"/>
      <c r="F22" s="278"/>
    </row>
    <row r="23" spans="2:7" s="3" customFormat="1">
      <c r="B23" s="333" t="s">
        <v>0</v>
      </c>
      <c r="C23" s="334"/>
      <c r="D23" s="279"/>
      <c r="E23" s="279"/>
      <c r="F23" s="279"/>
    </row>
    <row r="24" spans="2:7" s="3" customFormat="1">
      <c r="B24" s="335" t="s">
        <v>192</v>
      </c>
      <c r="C24" s="336"/>
      <c r="D24" s="80"/>
      <c r="E24" s="14">
        <v>1</v>
      </c>
      <c r="F24" s="80">
        <v>1</v>
      </c>
    </row>
    <row r="25" spans="2:7" s="81" customFormat="1">
      <c r="B25" s="16" t="s">
        <v>7</v>
      </c>
      <c r="C25" s="16"/>
      <c r="D25" s="82">
        <f>+'Հավելված N 1'!D22</f>
        <v>0</v>
      </c>
      <c r="E25" s="82">
        <f>+'Հավելված N 1'!E22</f>
        <v>59524</v>
      </c>
      <c r="F25" s="82">
        <f>+'Հավելված N 1'!F22</f>
        <v>59524</v>
      </c>
      <c r="G25" s="83"/>
    </row>
    <row r="27" spans="2:7" s="3" customFormat="1">
      <c r="B27" s="66" t="s">
        <v>71</v>
      </c>
      <c r="C27" s="66" t="s">
        <v>1</v>
      </c>
      <c r="D27" s="58"/>
      <c r="E27" s="58"/>
      <c r="F27" s="58"/>
    </row>
    <row r="28" spans="2:7" s="3" customFormat="1">
      <c r="B28" s="67">
        <v>1148</v>
      </c>
      <c r="C28" s="32" t="s">
        <v>210</v>
      </c>
      <c r="D28" s="66"/>
      <c r="E28" s="66"/>
      <c r="F28" s="66"/>
    </row>
    <row r="29" spans="2:7" s="3" customFormat="1"/>
    <row r="30" spans="2:7" s="3" customFormat="1">
      <c r="B30" s="329" t="s">
        <v>2</v>
      </c>
      <c r="C30" s="330"/>
      <c r="D30" s="78"/>
      <c r="E30" s="78"/>
      <c r="F30" s="78"/>
    </row>
    <row r="31" spans="2:7" s="3" customFormat="1" ht="37.1" customHeight="1">
      <c r="B31" s="12" t="s">
        <v>3</v>
      </c>
      <c r="C31" s="48">
        <v>1148</v>
      </c>
      <c r="D31" s="253" t="s">
        <v>52</v>
      </c>
      <c r="E31" s="254"/>
      <c r="F31" s="255"/>
    </row>
    <row r="32" spans="2:7" s="3" customFormat="1" ht="36">
      <c r="B32" s="12" t="s">
        <v>4</v>
      </c>
      <c r="C32" s="48">
        <v>11016</v>
      </c>
      <c r="D32" s="13" t="s">
        <v>102</v>
      </c>
      <c r="E32" s="13" t="s">
        <v>13</v>
      </c>
      <c r="F32" s="13" t="s">
        <v>14</v>
      </c>
    </row>
    <row r="33" spans="2:7" s="3" customFormat="1" ht="54">
      <c r="B33" s="12" t="s">
        <v>5</v>
      </c>
      <c r="C33" s="208" t="s">
        <v>219</v>
      </c>
      <c r="D33" s="277"/>
      <c r="E33" s="277"/>
      <c r="F33" s="277"/>
    </row>
    <row r="34" spans="2:7" s="3" customFormat="1" ht="90">
      <c r="B34" s="12" t="s">
        <v>9</v>
      </c>
      <c r="C34" s="208" t="s">
        <v>220</v>
      </c>
      <c r="D34" s="278"/>
      <c r="E34" s="278"/>
      <c r="F34" s="278"/>
    </row>
    <row r="35" spans="2:7" s="3" customFormat="1" ht="18" customHeight="1">
      <c r="B35" s="15" t="s">
        <v>6</v>
      </c>
      <c r="C35" s="208" t="s">
        <v>221</v>
      </c>
      <c r="D35" s="278"/>
      <c r="E35" s="278"/>
      <c r="F35" s="278"/>
    </row>
    <row r="36" spans="2:7" s="3" customFormat="1" ht="72">
      <c r="B36" s="79" t="s">
        <v>223</v>
      </c>
      <c r="C36" s="208" t="s">
        <v>222</v>
      </c>
      <c r="D36" s="278"/>
      <c r="E36" s="278"/>
      <c r="F36" s="278"/>
    </row>
    <row r="37" spans="2:7" s="3" customFormat="1">
      <c r="B37" s="333" t="s">
        <v>0</v>
      </c>
      <c r="C37" s="334"/>
      <c r="D37" s="279"/>
      <c r="E37" s="279"/>
      <c r="F37" s="279"/>
    </row>
    <row r="38" spans="2:7" s="3" customFormat="1">
      <c r="B38" s="335" t="s">
        <v>224</v>
      </c>
      <c r="C38" s="344"/>
      <c r="D38" s="245">
        <v>-186</v>
      </c>
      <c r="E38" s="245">
        <v>-1353</v>
      </c>
      <c r="F38" s="245">
        <v>-1353</v>
      </c>
    </row>
    <row r="39" spans="2:7" s="81" customFormat="1">
      <c r="B39" s="16" t="s">
        <v>7</v>
      </c>
      <c r="C39" s="16"/>
      <c r="D39" s="82">
        <f>+'Հավելված N 1'!D35</f>
        <v>-20876</v>
      </c>
      <c r="E39" s="82">
        <f>+'Հավելված N 1'!E35</f>
        <v>-152147.70000000001</v>
      </c>
      <c r="F39" s="82">
        <f>+'Հավելված N 1'!F35</f>
        <v>-152147.70000000001</v>
      </c>
      <c r="G39" s="83"/>
    </row>
    <row r="41" spans="2:7" s="3" customFormat="1">
      <c r="B41" s="66" t="s">
        <v>71</v>
      </c>
      <c r="C41" s="66" t="s">
        <v>1</v>
      </c>
      <c r="D41" s="58"/>
      <c r="E41" s="58"/>
      <c r="F41" s="58"/>
    </row>
    <row r="42" spans="2:7" s="3" customFormat="1">
      <c r="B42" s="67">
        <v>1163</v>
      </c>
      <c r="C42" s="32" t="s">
        <v>115</v>
      </c>
      <c r="D42" s="66"/>
      <c r="E42" s="66"/>
      <c r="F42" s="66"/>
    </row>
    <row r="43" spans="2:7" s="3" customFormat="1"/>
    <row r="44" spans="2:7" s="3" customFormat="1">
      <c r="B44" s="329" t="s">
        <v>2</v>
      </c>
      <c r="C44" s="330"/>
      <c r="D44" s="78"/>
      <c r="E44" s="78"/>
      <c r="F44" s="78"/>
    </row>
    <row r="45" spans="2:7" s="3" customFormat="1" ht="37.1" customHeight="1">
      <c r="B45" s="12" t="s">
        <v>3</v>
      </c>
      <c r="C45" s="48">
        <v>1163</v>
      </c>
      <c r="D45" s="253" t="s">
        <v>45</v>
      </c>
      <c r="E45" s="254"/>
      <c r="F45" s="255"/>
    </row>
    <row r="46" spans="2:7" s="3" customFormat="1" ht="36">
      <c r="B46" s="12" t="s">
        <v>4</v>
      </c>
      <c r="C46" s="48">
        <v>32001</v>
      </c>
      <c r="D46" s="13" t="s">
        <v>102</v>
      </c>
      <c r="E46" s="13" t="s">
        <v>13</v>
      </c>
      <c r="F46" s="13" t="s">
        <v>14</v>
      </c>
    </row>
    <row r="47" spans="2:7" s="3" customFormat="1" ht="36">
      <c r="B47" s="12" t="s">
        <v>5</v>
      </c>
      <c r="C47" s="208" t="s">
        <v>152</v>
      </c>
      <c r="D47" s="277"/>
      <c r="E47" s="277"/>
      <c r="F47" s="277"/>
    </row>
    <row r="48" spans="2:7" s="3" customFormat="1" ht="72">
      <c r="B48" s="12" t="s">
        <v>9</v>
      </c>
      <c r="C48" s="208" t="s">
        <v>193</v>
      </c>
      <c r="D48" s="278"/>
      <c r="E48" s="278"/>
      <c r="F48" s="278"/>
    </row>
    <row r="49" spans="1:7" s="3" customFormat="1" ht="36">
      <c r="B49" s="15" t="s">
        <v>6</v>
      </c>
      <c r="C49" s="208" t="s">
        <v>194</v>
      </c>
      <c r="D49" s="278"/>
      <c r="E49" s="278"/>
      <c r="F49" s="278"/>
    </row>
    <row r="50" spans="1:7" s="3" customFormat="1" ht="54">
      <c r="B50" s="79" t="s">
        <v>76</v>
      </c>
      <c r="C50" s="208" t="s">
        <v>195</v>
      </c>
      <c r="D50" s="278"/>
      <c r="E50" s="278"/>
      <c r="F50" s="278"/>
    </row>
    <row r="51" spans="1:7" s="3" customFormat="1">
      <c r="B51" s="333" t="s">
        <v>0</v>
      </c>
      <c r="C51" s="334"/>
      <c r="D51" s="279"/>
      <c r="E51" s="279"/>
      <c r="F51" s="279"/>
    </row>
    <row r="52" spans="1:7" s="81" customFormat="1">
      <c r="B52" s="16" t="s">
        <v>7</v>
      </c>
      <c r="C52" s="16"/>
      <c r="D52" s="82">
        <f>+'Հավելված N 1'!D48</f>
        <v>20876</v>
      </c>
      <c r="E52" s="82">
        <f>+'Հավելված N 1'!E48</f>
        <v>92623.700000000012</v>
      </c>
      <c r="F52" s="82">
        <f>+'Հավելված N 1'!F48</f>
        <v>92623.700000000012</v>
      </c>
      <c r="G52" s="83"/>
    </row>
    <row r="58" spans="1:7">
      <c r="A58" s="332" t="s">
        <v>69</v>
      </c>
      <c r="B58" s="332"/>
      <c r="C58" s="332"/>
      <c r="D58" s="332"/>
      <c r="E58" s="332"/>
      <c r="F58" s="332"/>
    </row>
    <row r="59" spans="1:7" ht="38.75" customHeight="1">
      <c r="C59" s="331" t="s">
        <v>70</v>
      </c>
      <c r="D59" s="331"/>
      <c r="E59" s="331"/>
      <c r="F59" s="11"/>
    </row>
    <row r="60" spans="1:7">
      <c r="B60" s="62" t="s">
        <v>10</v>
      </c>
      <c r="C60" s="63"/>
      <c r="D60" s="64"/>
      <c r="E60" s="63"/>
      <c r="F60" s="64"/>
    </row>
    <row r="61" spans="1:7" s="30" customFormat="1">
      <c r="B61" s="76"/>
      <c r="C61" s="76"/>
      <c r="D61" s="77"/>
      <c r="E61" s="77"/>
      <c r="F61" s="77"/>
    </row>
    <row r="62" spans="1:7" s="30" customFormat="1">
      <c r="B62" s="76"/>
      <c r="C62" s="76"/>
    </row>
    <row r="63" spans="1:7">
      <c r="B63" s="66" t="s">
        <v>71</v>
      </c>
      <c r="C63" s="66" t="s">
        <v>1</v>
      </c>
      <c r="D63" s="65"/>
      <c r="E63" s="65"/>
      <c r="F63" s="65"/>
    </row>
    <row r="64" spans="1:7">
      <c r="B64" s="67">
        <v>1139</v>
      </c>
      <c r="C64" s="68" t="s">
        <v>63</v>
      </c>
      <c r="D64" s="69"/>
      <c r="E64" s="69"/>
      <c r="F64" s="69"/>
    </row>
    <row r="65" spans="2:6" s="3" customFormat="1">
      <c r="B65" s="1"/>
      <c r="C65" s="1"/>
      <c r="D65" s="1"/>
      <c r="E65" s="1"/>
      <c r="F65" s="1"/>
    </row>
    <row r="66" spans="2:6">
      <c r="B66" s="281" t="s">
        <v>2</v>
      </c>
      <c r="C66" s="269"/>
      <c r="D66" s="65"/>
      <c r="E66" s="65"/>
      <c r="F66" s="65"/>
    </row>
    <row r="67" spans="2:6" s="3" customFormat="1" ht="37.1" customHeight="1">
      <c r="B67" s="32" t="s">
        <v>3</v>
      </c>
      <c r="C67" s="48">
        <v>1139</v>
      </c>
      <c r="D67" s="253" t="s">
        <v>45</v>
      </c>
      <c r="E67" s="254"/>
      <c r="F67" s="255"/>
    </row>
    <row r="68" spans="2:6" ht="36">
      <c r="B68" s="70" t="s">
        <v>4</v>
      </c>
      <c r="C68" s="71">
        <v>11001</v>
      </c>
      <c r="D68" s="13" t="s">
        <v>102</v>
      </c>
      <c r="E68" s="13" t="s">
        <v>13</v>
      </c>
      <c r="F68" s="13" t="s">
        <v>14</v>
      </c>
    </row>
    <row r="69" spans="2:6" ht="36">
      <c r="B69" s="70" t="s">
        <v>5</v>
      </c>
      <c r="C69" s="72" t="s">
        <v>63</v>
      </c>
      <c r="D69" s="277"/>
      <c r="E69" s="277"/>
      <c r="F69" s="277"/>
    </row>
    <row r="70" spans="2:6" ht="72">
      <c r="B70" s="70" t="s">
        <v>9</v>
      </c>
      <c r="C70" s="72" t="s">
        <v>72</v>
      </c>
      <c r="D70" s="278"/>
      <c r="E70" s="278"/>
      <c r="F70" s="278"/>
    </row>
    <row r="71" spans="2:6" ht="18" customHeight="1">
      <c r="B71" s="70" t="s">
        <v>6</v>
      </c>
      <c r="C71" s="72" t="s">
        <v>73</v>
      </c>
      <c r="D71" s="278"/>
      <c r="E71" s="278"/>
      <c r="F71" s="278"/>
    </row>
    <row r="72" spans="2:6" ht="54">
      <c r="B72" s="35" t="s">
        <v>74</v>
      </c>
      <c r="C72" s="72" t="s">
        <v>70</v>
      </c>
      <c r="D72" s="278"/>
      <c r="E72" s="278"/>
      <c r="F72" s="278"/>
    </row>
    <row r="73" spans="2:6">
      <c r="B73" s="73"/>
      <c r="C73" s="74" t="s">
        <v>0</v>
      </c>
      <c r="D73" s="279"/>
      <c r="E73" s="279"/>
      <c r="F73" s="279"/>
    </row>
    <row r="74" spans="2:6">
      <c r="B74" s="343" t="s">
        <v>7</v>
      </c>
      <c r="C74" s="343"/>
      <c r="D74" s="46">
        <f>+'Հավելված N 1'!D62</f>
        <v>0</v>
      </c>
      <c r="E74" s="46">
        <f>+'Հավելված N 1'!E62</f>
        <v>59524</v>
      </c>
      <c r="F74" s="46">
        <f>+'Հավելված N 1'!F62</f>
        <v>59524</v>
      </c>
    </row>
    <row r="75" spans="2:6" ht="8.1999999999999993" customHeight="1"/>
    <row r="76" spans="2:6">
      <c r="B76" s="281" t="s">
        <v>2</v>
      </c>
      <c r="C76" s="269"/>
      <c r="D76" s="65"/>
      <c r="E76" s="65"/>
      <c r="F76" s="65"/>
    </row>
    <row r="77" spans="2:6" s="3" customFormat="1" ht="37.1" customHeight="1">
      <c r="B77" s="32" t="s">
        <v>3</v>
      </c>
      <c r="C77" s="48">
        <v>1139</v>
      </c>
      <c r="D77" s="253" t="s">
        <v>52</v>
      </c>
      <c r="E77" s="254"/>
      <c r="F77" s="255"/>
    </row>
    <row r="78" spans="2:6" ht="36">
      <c r="B78" s="70" t="s">
        <v>4</v>
      </c>
      <c r="C78" s="71">
        <v>11001</v>
      </c>
      <c r="D78" s="13" t="s">
        <v>102</v>
      </c>
      <c r="E78" s="13" t="s">
        <v>13</v>
      </c>
      <c r="F78" s="13" t="s">
        <v>14</v>
      </c>
    </row>
    <row r="79" spans="2:6" ht="36">
      <c r="B79" s="70" t="s">
        <v>5</v>
      </c>
      <c r="C79" s="72" t="s">
        <v>63</v>
      </c>
      <c r="D79" s="277"/>
      <c r="E79" s="277"/>
      <c r="F79" s="277"/>
    </row>
    <row r="80" spans="2:6" ht="72">
      <c r="B80" s="70" t="s">
        <v>9</v>
      </c>
      <c r="C80" s="72" t="s">
        <v>72</v>
      </c>
      <c r="D80" s="278"/>
      <c r="E80" s="278"/>
      <c r="F80" s="278"/>
    </row>
    <row r="81" spans="2:6" ht="18" customHeight="1">
      <c r="B81" s="70" t="s">
        <v>6</v>
      </c>
      <c r="C81" s="72" t="s">
        <v>73</v>
      </c>
      <c r="D81" s="278"/>
      <c r="E81" s="278"/>
      <c r="F81" s="278"/>
    </row>
    <row r="82" spans="2:6" ht="54">
      <c r="B82" s="35" t="s">
        <v>74</v>
      </c>
      <c r="C82" s="72" t="s">
        <v>70</v>
      </c>
      <c r="D82" s="278"/>
      <c r="E82" s="278"/>
      <c r="F82" s="278"/>
    </row>
    <row r="83" spans="2:6">
      <c r="B83" s="73"/>
      <c r="C83" s="74" t="s">
        <v>0</v>
      </c>
      <c r="D83" s="279"/>
      <c r="E83" s="279"/>
      <c r="F83" s="279"/>
    </row>
    <row r="84" spans="2:6">
      <c r="B84" s="343" t="s">
        <v>7</v>
      </c>
      <c r="C84" s="343"/>
      <c r="D84" s="46">
        <f>+'Հավելված N 1'!D68</f>
        <v>0</v>
      </c>
      <c r="E84" s="46">
        <f>+'Հավելված N 1'!E68</f>
        <v>-59524</v>
      </c>
      <c r="F84" s="46">
        <f>+'Հավելված N 1'!F68</f>
        <v>-59524</v>
      </c>
    </row>
  </sheetData>
  <mergeCells count="41">
    <mergeCell ref="B84:C84"/>
    <mergeCell ref="B76:C76"/>
    <mergeCell ref="D79:D83"/>
    <mergeCell ref="E79:E83"/>
    <mergeCell ref="F79:F83"/>
    <mergeCell ref="D77:F77"/>
    <mergeCell ref="D33:D37"/>
    <mergeCell ref="E33:E37"/>
    <mergeCell ref="F33:F37"/>
    <mergeCell ref="B37:C37"/>
    <mergeCell ref="B38:C38"/>
    <mergeCell ref="E69:E73"/>
    <mergeCell ref="F69:F73"/>
    <mergeCell ref="B74:C74"/>
    <mergeCell ref="D69:D73"/>
    <mergeCell ref="E47:E51"/>
    <mergeCell ref="F47:F51"/>
    <mergeCell ref="B51:C51"/>
    <mergeCell ref="C1:F1"/>
    <mergeCell ref="C2:F2"/>
    <mergeCell ref="C3:F3"/>
    <mergeCell ref="B10:F10"/>
    <mergeCell ref="A8:F8"/>
    <mergeCell ref="B6:F6"/>
    <mergeCell ref="C9:E9"/>
    <mergeCell ref="D67:F67"/>
    <mergeCell ref="D45:F45"/>
    <mergeCell ref="D31:F31"/>
    <mergeCell ref="D17:F17"/>
    <mergeCell ref="B16:C16"/>
    <mergeCell ref="C59:E59"/>
    <mergeCell ref="B44:C44"/>
    <mergeCell ref="A58:F58"/>
    <mergeCell ref="B66:C66"/>
    <mergeCell ref="B23:C23"/>
    <mergeCell ref="B24:C24"/>
    <mergeCell ref="D19:D23"/>
    <mergeCell ref="E19:E23"/>
    <mergeCell ref="F19:F23"/>
    <mergeCell ref="D47:D51"/>
    <mergeCell ref="B30:C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topLeftCell="A85" zoomScale="85" zoomScaleNormal="85" zoomScaleSheetLayoutView="100" workbookViewId="0">
      <selection activeCell="H54" sqref="H54"/>
    </sheetView>
  </sheetViews>
  <sheetFormatPr defaultColWidth="9.09765625" defaultRowHeight="18"/>
  <cols>
    <col min="1" max="1" width="5.296875" style="1" customWidth="1"/>
    <col min="2" max="2" width="24.59765625" style="1" customWidth="1"/>
    <col min="3" max="3" width="67.8984375" style="1" customWidth="1"/>
    <col min="4" max="6" width="19" style="1" customWidth="1"/>
    <col min="7" max="7" width="10" style="1" customWidth="1"/>
    <col min="8" max="8" width="49.8984375" style="1" customWidth="1"/>
    <col min="9" max="16384" width="9.09765625" style="1"/>
  </cols>
  <sheetData>
    <row r="1" spans="1:6" ht="37.5" customHeight="1">
      <c r="C1" s="286" t="s">
        <v>225</v>
      </c>
      <c r="D1" s="286"/>
      <c r="E1" s="286"/>
      <c r="F1" s="286"/>
    </row>
    <row r="2" spans="1:6" ht="17.350000000000001" customHeight="1">
      <c r="C2" s="287" t="s">
        <v>101</v>
      </c>
      <c r="D2" s="287"/>
      <c r="E2" s="287"/>
      <c r="F2" s="287"/>
    </row>
    <row r="3" spans="1:6" ht="17.350000000000001" customHeight="1">
      <c r="C3" s="287" t="s">
        <v>42</v>
      </c>
      <c r="D3" s="287"/>
      <c r="E3" s="287"/>
      <c r="F3" s="287"/>
    </row>
    <row r="6" spans="1:6" ht="59.35" customHeight="1">
      <c r="A6" s="75"/>
      <c r="B6" s="342" t="s">
        <v>196</v>
      </c>
      <c r="C6" s="342"/>
      <c r="D6" s="342"/>
      <c r="E6" s="342"/>
      <c r="F6" s="342"/>
    </row>
    <row r="7" spans="1:6" ht="23.35" customHeight="1"/>
    <row r="8" spans="1:6" ht="21.85" customHeight="1">
      <c r="A8" s="341" t="s">
        <v>197</v>
      </c>
      <c r="B8" s="341"/>
      <c r="C8" s="341"/>
      <c r="D8" s="341"/>
      <c r="E8" s="341"/>
      <c r="F8" s="341"/>
    </row>
    <row r="9" spans="1:6" ht="38.75" customHeight="1">
      <c r="C9" s="331" t="s">
        <v>48</v>
      </c>
      <c r="D9" s="331"/>
      <c r="E9" s="331"/>
      <c r="F9" s="11"/>
    </row>
    <row r="10" spans="1:6">
      <c r="B10" s="337" t="s">
        <v>53</v>
      </c>
      <c r="C10" s="338"/>
      <c r="D10" s="339"/>
      <c r="E10" s="338"/>
      <c r="F10" s="340"/>
    </row>
    <row r="11" spans="1:6" s="30" customFormat="1">
      <c r="B11" s="76"/>
      <c r="C11" s="76"/>
      <c r="D11" s="77"/>
      <c r="E11" s="77"/>
      <c r="F11" s="77"/>
    </row>
    <row r="12" spans="1:6" s="30" customFormat="1">
      <c r="B12" s="76"/>
      <c r="C12" s="76"/>
    </row>
    <row r="13" spans="1:6" s="3" customFormat="1">
      <c r="B13" s="66" t="s">
        <v>71</v>
      </c>
      <c r="C13" s="66" t="s">
        <v>1</v>
      </c>
      <c r="D13" s="58"/>
      <c r="E13" s="58"/>
      <c r="F13" s="58"/>
    </row>
    <row r="14" spans="1:6" s="3" customFormat="1">
      <c r="B14" s="67">
        <v>1041</v>
      </c>
      <c r="C14" s="32" t="s">
        <v>183</v>
      </c>
      <c r="D14" s="66"/>
      <c r="E14" s="66"/>
      <c r="F14" s="66"/>
    </row>
    <row r="15" spans="1:6" s="3" customFormat="1"/>
    <row r="16" spans="1:6" s="3" customFormat="1">
      <c r="B16" s="329" t="s">
        <v>2</v>
      </c>
      <c r="C16" s="330"/>
      <c r="D16" s="78"/>
      <c r="E16" s="78"/>
      <c r="F16" s="78"/>
    </row>
    <row r="17" spans="2:7" s="3" customFormat="1" ht="37.1" customHeight="1">
      <c r="B17" s="12" t="s">
        <v>3</v>
      </c>
      <c r="C17" s="48">
        <v>1041</v>
      </c>
      <c r="D17" s="253" t="s">
        <v>45</v>
      </c>
      <c r="E17" s="254"/>
      <c r="F17" s="255"/>
    </row>
    <row r="18" spans="2:7" s="3" customFormat="1" ht="36">
      <c r="B18" s="12" t="s">
        <v>4</v>
      </c>
      <c r="C18" s="48">
        <v>32001</v>
      </c>
      <c r="D18" s="13" t="s">
        <v>102</v>
      </c>
      <c r="E18" s="13" t="s">
        <v>13</v>
      </c>
      <c r="F18" s="13" t="s">
        <v>14</v>
      </c>
    </row>
    <row r="19" spans="2:7" s="3" customFormat="1" ht="54">
      <c r="B19" s="12" t="s">
        <v>5</v>
      </c>
      <c r="C19" s="72" t="s">
        <v>116</v>
      </c>
      <c r="D19" s="277"/>
      <c r="E19" s="277"/>
      <c r="F19" s="277"/>
    </row>
    <row r="20" spans="2:7" s="3" customFormat="1" ht="72">
      <c r="B20" s="12" t="s">
        <v>9</v>
      </c>
      <c r="C20" s="72" t="s">
        <v>186</v>
      </c>
      <c r="D20" s="278"/>
      <c r="E20" s="278"/>
      <c r="F20" s="278"/>
    </row>
    <row r="21" spans="2:7" s="3" customFormat="1" ht="36">
      <c r="B21" s="15" t="s">
        <v>6</v>
      </c>
      <c r="C21" s="72" t="s">
        <v>190</v>
      </c>
      <c r="D21" s="278"/>
      <c r="E21" s="278"/>
      <c r="F21" s="278"/>
    </row>
    <row r="22" spans="2:7" s="3" customFormat="1" ht="54">
      <c r="B22" s="79" t="s">
        <v>76</v>
      </c>
      <c r="C22" s="72" t="s">
        <v>191</v>
      </c>
      <c r="D22" s="278"/>
      <c r="E22" s="278"/>
      <c r="F22" s="278"/>
    </row>
    <row r="23" spans="2:7" s="3" customFormat="1">
      <c r="B23" s="333" t="s">
        <v>0</v>
      </c>
      <c r="C23" s="334"/>
      <c r="D23" s="279"/>
      <c r="E23" s="279"/>
      <c r="F23" s="279"/>
    </row>
    <row r="24" spans="2:7" s="3" customFormat="1">
      <c r="B24" s="335" t="s">
        <v>192</v>
      </c>
      <c r="C24" s="336"/>
      <c r="D24" s="80"/>
      <c r="E24" s="14">
        <v>1</v>
      </c>
      <c r="F24" s="80">
        <v>1</v>
      </c>
    </row>
    <row r="25" spans="2:7" s="81" customFormat="1">
      <c r="B25" s="16" t="s">
        <v>7</v>
      </c>
      <c r="C25" s="16"/>
      <c r="D25" s="82">
        <f>+'Հավելված N 2'!G26</f>
        <v>0</v>
      </c>
      <c r="E25" s="82">
        <f>+'Հավելված N 2'!H26</f>
        <v>59524</v>
      </c>
      <c r="F25" s="82">
        <f>+'Հավելված N 2'!I26</f>
        <v>59524</v>
      </c>
      <c r="G25" s="83"/>
    </row>
    <row r="27" spans="2:7" s="3" customFormat="1">
      <c r="B27" s="66" t="s">
        <v>71</v>
      </c>
      <c r="C27" s="66" t="s">
        <v>1</v>
      </c>
      <c r="D27" s="58"/>
      <c r="E27" s="58"/>
      <c r="F27" s="58"/>
    </row>
    <row r="28" spans="2:7" s="3" customFormat="1">
      <c r="B28" s="67">
        <v>1148</v>
      </c>
      <c r="C28" s="32" t="s">
        <v>210</v>
      </c>
      <c r="D28" s="66"/>
      <c r="E28" s="66"/>
      <c r="F28" s="66"/>
    </row>
    <row r="29" spans="2:7" s="3" customFormat="1"/>
    <row r="30" spans="2:7" s="3" customFormat="1">
      <c r="B30" s="329" t="s">
        <v>2</v>
      </c>
      <c r="C30" s="330"/>
      <c r="D30" s="78"/>
      <c r="E30" s="78"/>
      <c r="F30" s="78"/>
    </row>
    <row r="31" spans="2:7" s="3" customFormat="1" ht="37.1" customHeight="1">
      <c r="B31" s="12" t="s">
        <v>3</v>
      </c>
      <c r="C31" s="48">
        <v>1148</v>
      </c>
      <c r="D31" s="253" t="s">
        <v>52</v>
      </c>
      <c r="E31" s="254"/>
      <c r="F31" s="255"/>
    </row>
    <row r="32" spans="2:7" s="3" customFormat="1" ht="36">
      <c r="B32" s="12" t="s">
        <v>4</v>
      </c>
      <c r="C32" s="48">
        <v>11016</v>
      </c>
      <c r="D32" s="13" t="s">
        <v>102</v>
      </c>
      <c r="E32" s="13" t="s">
        <v>13</v>
      </c>
      <c r="F32" s="13" t="s">
        <v>14</v>
      </c>
    </row>
    <row r="33" spans="1:7" s="3" customFormat="1" ht="54">
      <c r="B33" s="12" t="s">
        <v>5</v>
      </c>
      <c r="C33" s="208" t="s">
        <v>219</v>
      </c>
      <c r="D33" s="277"/>
      <c r="E33" s="277"/>
      <c r="F33" s="277"/>
    </row>
    <row r="34" spans="1:7" s="3" customFormat="1" ht="90">
      <c r="B34" s="12" t="s">
        <v>9</v>
      </c>
      <c r="C34" s="208" t="s">
        <v>220</v>
      </c>
      <c r="D34" s="278"/>
      <c r="E34" s="278"/>
      <c r="F34" s="278"/>
    </row>
    <row r="35" spans="1:7" s="3" customFormat="1" ht="18" customHeight="1">
      <c r="B35" s="15" t="s">
        <v>6</v>
      </c>
      <c r="C35" s="208" t="s">
        <v>221</v>
      </c>
      <c r="D35" s="278"/>
      <c r="E35" s="278"/>
      <c r="F35" s="278"/>
    </row>
    <row r="36" spans="1:7" s="3" customFormat="1" ht="72">
      <c r="B36" s="79" t="s">
        <v>223</v>
      </c>
      <c r="C36" s="208" t="s">
        <v>222</v>
      </c>
      <c r="D36" s="278"/>
      <c r="E36" s="278"/>
      <c r="F36" s="278"/>
    </row>
    <row r="37" spans="1:7" s="3" customFormat="1">
      <c r="B37" s="333" t="s">
        <v>0</v>
      </c>
      <c r="C37" s="334"/>
      <c r="D37" s="279"/>
      <c r="E37" s="279"/>
      <c r="F37" s="279"/>
    </row>
    <row r="38" spans="1:7" s="3" customFormat="1">
      <c r="B38" s="335" t="s">
        <v>224</v>
      </c>
      <c r="C38" s="344"/>
      <c r="D38" s="245">
        <v>-186</v>
      </c>
      <c r="E38" s="245">
        <v>-1353</v>
      </c>
      <c r="F38" s="245">
        <v>-1353</v>
      </c>
    </row>
    <row r="39" spans="1:7" s="81" customFormat="1">
      <c r="B39" s="16" t="s">
        <v>7</v>
      </c>
      <c r="C39" s="16"/>
      <c r="D39" s="82">
        <f>+'Հավելված N 2'!G45</f>
        <v>-20876</v>
      </c>
      <c r="E39" s="82">
        <f>+'Հավելված N 2'!H45</f>
        <v>-152147.70000000001</v>
      </c>
      <c r="F39" s="82">
        <f>+'Հավելված N 2'!I45</f>
        <v>-152147.70000000001</v>
      </c>
      <c r="G39" s="83"/>
    </row>
    <row r="45" spans="1:7" ht="21.85" customHeight="1">
      <c r="A45" s="341" t="s">
        <v>198</v>
      </c>
      <c r="B45" s="341"/>
      <c r="C45" s="341"/>
      <c r="D45" s="341"/>
      <c r="E45" s="341"/>
      <c r="F45" s="341"/>
    </row>
    <row r="46" spans="1:7" ht="38.75" customHeight="1">
      <c r="C46" s="331" t="s">
        <v>172</v>
      </c>
      <c r="D46" s="331"/>
      <c r="E46" s="331"/>
      <c r="F46" s="11"/>
    </row>
    <row r="47" spans="1:7">
      <c r="B47" s="337" t="s">
        <v>53</v>
      </c>
      <c r="C47" s="338"/>
      <c r="D47" s="339"/>
      <c r="E47" s="338"/>
      <c r="F47" s="340"/>
    </row>
    <row r="48" spans="1:7" s="30" customFormat="1">
      <c r="B48" s="76"/>
      <c r="C48" s="76"/>
      <c r="D48" s="77"/>
      <c r="E48" s="77"/>
      <c r="F48" s="77"/>
    </row>
    <row r="49" spans="2:7" s="30" customFormat="1">
      <c r="B49" s="76"/>
      <c r="C49" s="76"/>
    </row>
    <row r="50" spans="2:7" s="3" customFormat="1">
      <c r="B50" s="66" t="s">
        <v>71</v>
      </c>
      <c r="C50" s="66" t="s">
        <v>1</v>
      </c>
      <c r="D50" s="58"/>
      <c r="E50" s="58"/>
      <c r="F50" s="58"/>
    </row>
    <row r="51" spans="2:7" s="3" customFormat="1">
      <c r="B51" s="67">
        <v>1163</v>
      </c>
      <c r="C51" s="32" t="s">
        <v>115</v>
      </c>
      <c r="D51" s="66"/>
      <c r="E51" s="66"/>
      <c r="F51" s="66"/>
    </row>
    <row r="52" spans="2:7" s="3" customFormat="1"/>
    <row r="53" spans="2:7" s="3" customFormat="1">
      <c r="B53" s="329" t="s">
        <v>2</v>
      </c>
      <c r="C53" s="330"/>
      <c r="D53" s="78"/>
      <c r="E53" s="78"/>
      <c r="F53" s="78"/>
    </row>
    <row r="54" spans="2:7" s="3" customFormat="1" ht="37.1" customHeight="1">
      <c r="B54" s="12" t="s">
        <v>3</v>
      </c>
      <c r="C54" s="48">
        <v>1163</v>
      </c>
      <c r="D54" s="253" t="s">
        <v>45</v>
      </c>
      <c r="E54" s="254"/>
      <c r="F54" s="255"/>
    </row>
    <row r="55" spans="2:7" s="3" customFormat="1" ht="36">
      <c r="B55" s="12" t="s">
        <v>4</v>
      </c>
      <c r="C55" s="48">
        <v>32001</v>
      </c>
      <c r="D55" s="13" t="s">
        <v>102</v>
      </c>
      <c r="E55" s="13" t="s">
        <v>13</v>
      </c>
      <c r="F55" s="13" t="s">
        <v>14</v>
      </c>
    </row>
    <row r="56" spans="2:7" s="3" customFormat="1" ht="36">
      <c r="B56" s="12" t="s">
        <v>5</v>
      </c>
      <c r="C56" s="208" t="s">
        <v>152</v>
      </c>
      <c r="D56" s="277"/>
      <c r="E56" s="277"/>
      <c r="F56" s="277"/>
    </row>
    <row r="57" spans="2:7" s="3" customFormat="1" ht="72">
      <c r="B57" s="12" t="s">
        <v>9</v>
      </c>
      <c r="C57" s="208" t="s">
        <v>193</v>
      </c>
      <c r="D57" s="278"/>
      <c r="E57" s="278"/>
      <c r="F57" s="278"/>
    </row>
    <row r="58" spans="2:7" s="3" customFormat="1" ht="36">
      <c r="B58" s="15" t="s">
        <v>6</v>
      </c>
      <c r="C58" s="208" t="s">
        <v>194</v>
      </c>
      <c r="D58" s="278"/>
      <c r="E58" s="278"/>
      <c r="F58" s="278"/>
    </row>
    <row r="59" spans="2:7" s="3" customFormat="1" ht="54">
      <c r="B59" s="79" t="s">
        <v>76</v>
      </c>
      <c r="C59" s="208" t="s">
        <v>195</v>
      </c>
      <c r="D59" s="278"/>
      <c r="E59" s="278"/>
      <c r="F59" s="278"/>
    </row>
    <row r="60" spans="2:7" s="3" customFormat="1">
      <c r="B60" s="333" t="s">
        <v>0</v>
      </c>
      <c r="C60" s="334"/>
      <c r="D60" s="279"/>
      <c r="E60" s="279"/>
      <c r="F60" s="279"/>
    </row>
    <row r="61" spans="2:7" s="81" customFormat="1">
      <c r="B61" s="16" t="s">
        <v>7</v>
      </c>
      <c r="C61" s="16"/>
      <c r="D61" s="82">
        <f>+'Հավելված N 2'!G62</f>
        <v>20876</v>
      </c>
      <c r="E61" s="82">
        <f>+'Հավելված N 2'!H62</f>
        <v>92623.700000000012</v>
      </c>
      <c r="F61" s="82">
        <f>+'Հավելված N 2'!I62</f>
        <v>92623.700000000012</v>
      </c>
      <c r="G61" s="83"/>
    </row>
    <row r="67" spans="1:6">
      <c r="A67" s="332" t="s">
        <v>100</v>
      </c>
      <c r="B67" s="332"/>
      <c r="C67" s="332"/>
      <c r="D67" s="332"/>
      <c r="E67" s="332"/>
      <c r="F67" s="332"/>
    </row>
    <row r="68" spans="1:6" ht="38.75" customHeight="1">
      <c r="C68" s="331" t="s">
        <v>70</v>
      </c>
      <c r="D68" s="331"/>
      <c r="E68" s="331"/>
      <c r="F68" s="11"/>
    </row>
    <row r="69" spans="1:6">
      <c r="B69" s="62" t="s">
        <v>53</v>
      </c>
      <c r="C69" s="63"/>
      <c r="D69" s="64"/>
      <c r="E69" s="63"/>
      <c r="F69" s="64"/>
    </row>
    <row r="70" spans="1:6" s="30" customFormat="1">
      <c r="B70" s="76"/>
      <c r="C70" s="76"/>
      <c r="D70" s="77"/>
      <c r="E70" s="77"/>
      <c r="F70" s="77"/>
    </row>
    <row r="71" spans="1:6" s="30" customFormat="1">
      <c r="B71" s="76"/>
      <c r="C71" s="76"/>
    </row>
    <row r="72" spans="1:6">
      <c r="B72" s="66" t="s">
        <v>71</v>
      </c>
      <c r="C72" s="66" t="s">
        <v>1</v>
      </c>
      <c r="D72" s="65"/>
      <c r="E72" s="65"/>
      <c r="F72" s="65"/>
    </row>
    <row r="73" spans="1:6">
      <c r="B73" s="67">
        <v>1139</v>
      </c>
      <c r="C73" s="68" t="s">
        <v>63</v>
      </c>
      <c r="D73" s="69"/>
      <c r="E73" s="69"/>
      <c r="F73" s="69"/>
    </row>
    <row r="74" spans="1:6" s="3" customFormat="1">
      <c r="B74" s="1"/>
      <c r="C74" s="1"/>
      <c r="D74" s="1"/>
      <c r="E74" s="1"/>
      <c r="F74" s="1"/>
    </row>
    <row r="75" spans="1:6">
      <c r="B75" s="281" t="s">
        <v>2</v>
      </c>
      <c r="C75" s="269"/>
      <c r="D75" s="65"/>
      <c r="E75" s="65"/>
      <c r="F75" s="65"/>
    </row>
    <row r="76" spans="1:6" s="3" customFormat="1" ht="37.1" customHeight="1">
      <c r="B76" s="32" t="s">
        <v>3</v>
      </c>
      <c r="C76" s="48">
        <v>1139</v>
      </c>
      <c r="D76" s="253" t="s">
        <v>45</v>
      </c>
      <c r="E76" s="254"/>
      <c r="F76" s="255"/>
    </row>
    <row r="77" spans="1:6" ht="36">
      <c r="B77" s="70" t="s">
        <v>4</v>
      </c>
      <c r="C77" s="71">
        <v>11001</v>
      </c>
      <c r="D77" s="13" t="s">
        <v>102</v>
      </c>
      <c r="E77" s="13" t="s">
        <v>13</v>
      </c>
      <c r="F77" s="13" t="s">
        <v>14</v>
      </c>
    </row>
    <row r="78" spans="1:6" ht="36">
      <c r="B78" s="70" t="s">
        <v>5</v>
      </c>
      <c r="C78" s="72" t="s">
        <v>63</v>
      </c>
      <c r="D78" s="277"/>
      <c r="E78" s="277"/>
      <c r="F78" s="277"/>
    </row>
    <row r="79" spans="1:6" ht="72">
      <c r="B79" s="70" t="s">
        <v>9</v>
      </c>
      <c r="C79" s="72" t="s">
        <v>72</v>
      </c>
      <c r="D79" s="278"/>
      <c r="E79" s="278"/>
      <c r="F79" s="278"/>
    </row>
    <row r="80" spans="1:6" ht="18" customHeight="1">
      <c r="B80" s="70" t="s">
        <v>6</v>
      </c>
      <c r="C80" s="72" t="s">
        <v>73</v>
      </c>
      <c r="D80" s="278"/>
      <c r="E80" s="278"/>
      <c r="F80" s="278"/>
    </row>
    <row r="81" spans="2:6" ht="54">
      <c r="B81" s="35" t="s">
        <v>74</v>
      </c>
      <c r="C81" s="72" t="s">
        <v>70</v>
      </c>
      <c r="D81" s="278"/>
      <c r="E81" s="278"/>
      <c r="F81" s="278"/>
    </row>
    <row r="82" spans="2:6">
      <c r="B82" s="73"/>
      <c r="C82" s="74" t="s">
        <v>0</v>
      </c>
      <c r="D82" s="279"/>
      <c r="E82" s="279"/>
      <c r="F82" s="279"/>
    </row>
    <row r="83" spans="2:6">
      <c r="B83" s="343" t="s">
        <v>7</v>
      </c>
      <c r="C83" s="343"/>
      <c r="D83" s="46">
        <f>+'Հավելված N 2'!G83</f>
        <v>0</v>
      </c>
      <c r="E83" s="46">
        <f>+'Հավելված N 2'!H83</f>
        <v>59524</v>
      </c>
      <c r="F83" s="46">
        <f>+'Հավելված N 2'!I83</f>
        <v>59524</v>
      </c>
    </row>
    <row r="84" spans="2:6" ht="8.1999999999999993" customHeight="1"/>
    <row r="85" spans="2:6">
      <c r="B85" s="281" t="s">
        <v>2</v>
      </c>
      <c r="C85" s="269"/>
      <c r="D85" s="65"/>
      <c r="E85" s="65"/>
      <c r="F85" s="65"/>
    </row>
    <row r="86" spans="2:6" s="3" customFormat="1" ht="37.1" customHeight="1">
      <c r="B86" s="32" t="s">
        <v>3</v>
      </c>
      <c r="C86" s="48">
        <v>1139</v>
      </c>
      <c r="D86" s="253" t="s">
        <v>52</v>
      </c>
      <c r="E86" s="254"/>
      <c r="F86" s="255"/>
    </row>
    <row r="87" spans="2:6" ht="36">
      <c r="B87" s="70" t="s">
        <v>4</v>
      </c>
      <c r="C87" s="71">
        <v>11001</v>
      </c>
      <c r="D87" s="13" t="s">
        <v>102</v>
      </c>
      <c r="E87" s="13" t="s">
        <v>13</v>
      </c>
      <c r="F87" s="13" t="s">
        <v>14</v>
      </c>
    </row>
    <row r="88" spans="2:6" ht="36">
      <c r="B88" s="70" t="s">
        <v>5</v>
      </c>
      <c r="C88" s="72" t="s">
        <v>63</v>
      </c>
      <c r="D88" s="277"/>
      <c r="E88" s="277"/>
      <c r="F88" s="277"/>
    </row>
    <row r="89" spans="2:6" ht="72">
      <c r="B89" s="70" t="s">
        <v>9</v>
      </c>
      <c r="C89" s="72" t="s">
        <v>72</v>
      </c>
      <c r="D89" s="278"/>
      <c r="E89" s="278"/>
      <c r="F89" s="278"/>
    </row>
    <row r="90" spans="2:6" ht="18" customHeight="1">
      <c r="B90" s="70" t="s">
        <v>6</v>
      </c>
      <c r="C90" s="72" t="s">
        <v>73</v>
      </c>
      <c r="D90" s="278"/>
      <c r="E90" s="278"/>
      <c r="F90" s="278"/>
    </row>
    <row r="91" spans="2:6" ht="54">
      <c r="B91" s="35" t="s">
        <v>74</v>
      </c>
      <c r="C91" s="72" t="s">
        <v>70</v>
      </c>
      <c r="D91" s="278"/>
      <c r="E91" s="278"/>
      <c r="F91" s="278"/>
    </row>
    <row r="92" spans="2:6">
      <c r="B92" s="73"/>
      <c r="C92" s="74" t="s">
        <v>0</v>
      </c>
      <c r="D92" s="279"/>
      <c r="E92" s="279"/>
      <c r="F92" s="279"/>
    </row>
    <row r="93" spans="2:6">
      <c r="B93" s="343" t="s">
        <v>7</v>
      </c>
      <c r="C93" s="343"/>
      <c r="D93" s="46">
        <f>+'Հավելված N 2'!G92</f>
        <v>0</v>
      </c>
      <c r="E93" s="46">
        <f>+'Հավելված N 2'!H92</f>
        <v>-59524</v>
      </c>
      <c r="F93" s="46">
        <f>+'Հավելված N 2'!I92</f>
        <v>-59524</v>
      </c>
    </row>
  </sheetData>
  <mergeCells count="44">
    <mergeCell ref="B38:C38"/>
    <mergeCell ref="E56:E60"/>
    <mergeCell ref="F56:F60"/>
    <mergeCell ref="B60:C60"/>
    <mergeCell ref="B93:C93"/>
    <mergeCell ref="B85:C85"/>
    <mergeCell ref="D88:D92"/>
    <mergeCell ref="E88:E92"/>
    <mergeCell ref="F88:F92"/>
    <mergeCell ref="D86:F86"/>
    <mergeCell ref="B30:C30"/>
    <mergeCell ref="D33:D37"/>
    <mergeCell ref="E33:E37"/>
    <mergeCell ref="F33:F37"/>
    <mergeCell ref="B37:C37"/>
    <mergeCell ref="B24:C24"/>
    <mergeCell ref="B83:C83"/>
    <mergeCell ref="A45:F45"/>
    <mergeCell ref="C46:E46"/>
    <mergeCell ref="B47:F47"/>
    <mergeCell ref="A67:F67"/>
    <mergeCell ref="C68:E68"/>
    <mergeCell ref="B75:C75"/>
    <mergeCell ref="D78:D82"/>
    <mergeCell ref="E78:E82"/>
    <mergeCell ref="F78:F82"/>
    <mergeCell ref="D31:F31"/>
    <mergeCell ref="D54:F54"/>
    <mergeCell ref="D76:F76"/>
    <mergeCell ref="B53:C53"/>
    <mergeCell ref="D56:D60"/>
    <mergeCell ref="B10:F10"/>
    <mergeCell ref="B16:C16"/>
    <mergeCell ref="D19:D23"/>
    <mergeCell ref="E19:E23"/>
    <mergeCell ref="F19:F23"/>
    <mergeCell ref="B23:C23"/>
    <mergeCell ref="D17:F17"/>
    <mergeCell ref="C9:E9"/>
    <mergeCell ref="C1:F1"/>
    <mergeCell ref="C2:F2"/>
    <mergeCell ref="C3:F3"/>
    <mergeCell ref="B6:F6"/>
    <mergeCell ref="A8:F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5" zoomScaleNormal="85" workbookViewId="0">
      <selection activeCell="F45" sqref="F45"/>
    </sheetView>
  </sheetViews>
  <sheetFormatPr defaultColWidth="9.09765625" defaultRowHeight="18"/>
  <cols>
    <col min="1" max="4" width="18.296875" style="91" customWidth="1"/>
    <col min="5" max="6" width="14.3984375" style="109" customWidth="1"/>
    <col min="7" max="7" width="17.796875" style="110" customWidth="1"/>
    <col min="8" max="8" width="14.3984375" style="110" customWidth="1"/>
    <col min="9" max="9" width="30.296875" style="109" customWidth="1"/>
    <col min="10" max="10" width="18" style="91" customWidth="1"/>
    <col min="11" max="11" width="37.09765625" style="91" customWidth="1"/>
    <col min="12" max="12" width="20.296875" style="91" customWidth="1"/>
    <col min="13" max="13" width="14" style="91" bestFit="1" customWidth="1"/>
    <col min="14" max="16384" width="9.09765625" style="91"/>
  </cols>
  <sheetData>
    <row r="1" spans="1:10" ht="33.299999999999997" customHeight="1">
      <c r="A1" s="88"/>
      <c r="B1" s="88"/>
      <c r="C1" s="88"/>
      <c r="D1" s="88"/>
      <c r="E1" s="89"/>
      <c r="F1" s="89"/>
      <c r="G1" s="90"/>
      <c r="H1" s="346" t="s">
        <v>226</v>
      </c>
      <c r="I1" s="346"/>
    </row>
    <row r="2" spans="1:10">
      <c r="A2" s="88"/>
      <c r="B2" s="88"/>
      <c r="C2" s="88"/>
      <c r="D2" s="88"/>
      <c r="E2" s="89"/>
      <c r="F2" s="89"/>
      <c r="G2" s="90"/>
      <c r="H2" s="347" t="s">
        <v>103</v>
      </c>
      <c r="I2" s="347"/>
    </row>
    <row r="3" spans="1:10">
      <c r="A3" s="88"/>
      <c r="B3" s="88"/>
      <c r="C3" s="88"/>
      <c r="D3" s="88"/>
      <c r="E3" s="89"/>
      <c r="F3" s="89"/>
      <c r="G3" s="90"/>
      <c r="H3" s="347" t="s">
        <v>8</v>
      </c>
      <c r="I3" s="347"/>
    </row>
    <row r="4" spans="1:10">
      <c r="A4" s="88"/>
      <c r="B4" s="88"/>
      <c r="C4" s="88"/>
      <c r="D4" s="88"/>
      <c r="E4" s="89"/>
      <c r="F4" s="89"/>
      <c r="G4" s="90"/>
      <c r="H4" s="90"/>
      <c r="I4" s="92"/>
    </row>
    <row r="5" spans="1:10">
      <c r="A5" s="88"/>
      <c r="B5" s="88"/>
      <c r="C5" s="88"/>
      <c r="D5" s="88"/>
      <c r="E5" s="89"/>
      <c r="F5" s="89"/>
      <c r="G5" s="90"/>
      <c r="H5" s="90"/>
      <c r="I5" s="92"/>
    </row>
    <row r="6" spans="1:10" ht="21.85" customHeight="1">
      <c r="A6" s="348" t="s">
        <v>199</v>
      </c>
      <c r="B6" s="348"/>
      <c r="C6" s="348"/>
      <c r="D6" s="348"/>
      <c r="E6" s="348"/>
      <c r="F6" s="348"/>
      <c r="G6" s="348"/>
      <c r="H6" s="348"/>
      <c r="I6" s="348"/>
    </row>
    <row r="7" spans="1:10" ht="21" customHeight="1">
      <c r="A7" s="348"/>
      <c r="B7" s="348"/>
      <c r="C7" s="348"/>
      <c r="D7" s="348"/>
      <c r="E7" s="348"/>
      <c r="F7" s="348"/>
      <c r="G7" s="348"/>
      <c r="H7" s="348"/>
      <c r="I7" s="348"/>
    </row>
    <row r="8" spans="1:10" ht="21" customHeight="1">
      <c r="A8" s="93"/>
      <c r="B8" s="93"/>
      <c r="C8" s="93"/>
      <c r="D8" s="93"/>
      <c r="E8" s="93"/>
      <c r="F8" s="93"/>
      <c r="G8" s="93"/>
      <c r="H8" s="93"/>
      <c r="I8" s="93"/>
    </row>
    <row r="9" spans="1:10" ht="21" customHeight="1">
      <c r="A9" s="93"/>
      <c r="B9" s="93"/>
      <c r="C9" s="93"/>
      <c r="D9" s="93"/>
      <c r="E9" s="93"/>
      <c r="F9" s="93"/>
      <c r="G9" s="93"/>
      <c r="H9" s="93"/>
      <c r="I9" s="93"/>
    </row>
    <row r="10" spans="1:10" ht="54.55" customHeight="1">
      <c r="A10" s="349" t="s">
        <v>77</v>
      </c>
      <c r="B10" s="349" t="s">
        <v>78</v>
      </c>
      <c r="C10" s="349"/>
      <c r="D10" s="349"/>
      <c r="E10" s="349" t="s">
        <v>79</v>
      </c>
      <c r="F10" s="349" t="s">
        <v>80</v>
      </c>
      <c r="G10" s="349" t="s">
        <v>81</v>
      </c>
      <c r="H10" s="319" t="s">
        <v>85</v>
      </c>
      <c r="I10" s="319"/>
    </row>
    <row r="11" spans="1:10" ht="21" customHeight="1">
      <c r="A11" s="349"/>
      <c r="B11" s="349"/>
      <c r="C11" s="349"/>
      <c r="D11" s="349"/>
      <c r="E11" s="349"/>
      <c r="F11" s="349"/>
      <c r="G11" s="349"/>
      <c r="H11" s="94" t="s">
        <v>82</v>
      </c>
      <c r="I11" s="95" t="s">
        <v>83</v>
      </c>
    </row>
    <row r="12" spans="1:10">
      <c r="A12" s="96">
        <v>1</v>
      </c>
      <c r="B12" s="353">
        <v>2</v>
      </c>
      <c r="C12" s="354"/>
      <c r="D12" s="355"/>
      <c r="E12" s="94">
        <v>3</v>
      </c>
      <c r="F12" s="94">
        <v>4</v>
      </c>
      <c r="G12" s="94">
        <v>5</v>
      </c>
      <c r="H12" s="94">
        <v>6</v>
      </c>
      <c r="I12" s="94">
        <v>7</v>
      </c>
      <c r="J12" s="97"/>
    </row>
    <row r="13" spans="1:10" ht="44.75" customHeight="1">
      <c r="A13" s="356" t="s">
        <v>32</v>
      </c>
      <c r="B13" s="356"/>
      <c r="C13" s="356"/>
      <c r="D13" s="356"/>
      <c r="E13" s="356"/>
      <c r="F13" s="356"/>
      <c r="G13" s="356"/>
      <c r="H13" s="356"/>
      <c r="I13" s="181">
        <f>+I14</f>
        <v>59524</v>
      </c>
      <c r="J13" s="199"/>
    </row>
    <row r="14" spans="1:10" s="109" customFormat="1">
      <c r="A14" s="179" t="s">
        <v>84</v>
      </c>
      <c r="B14" s="179" t="s">
        <v>105</v>
      </c>
      <c r="C14" s="179" t="s">
        <v>104</v>
      </c>
      <c r="D14" s="357" t="s">
        <v>106</v>
      </c>
      <c r="E14" s="358"/>
      <c r="F14" s="358"/>
      <c r="G14" s="358"/>
      <c r="H14" s="359"/>
      <c r="I14" s="180">
        <f>+I15</f>
        <v>59524</v>
      </c>
    </row>
    <row r="15" spans="1:10" ht="54.85" customHeight="1">
      <c r="A15" s="98" t="s">
        <v>117</v>
      </c>
      <c r="B15" s="360" t="s">
        <v>122</v>
      </c>
      <c r="C15" s="361"/>
      <c r="D15" s="361"/>
      <c r="E15" s="361"/>
      <c r="F15" s="361"/>
      <c r="G15" s="361"/>
      <c r="H15" s="362"/>
      <c r="I15" s="185">
        <f>+I16</f>
        <v>59524</v>
      </c>
    </row>
    <row r="16" spans="1:10" s="103" customFormat="1" ht="16.5" customHeight="1">
      <c r="A16" s="99"/>
      <c r="B16" s="350" t="s">
        <v>107</v>
      </c>
      <c r="C16" s="351"/>
      <c r="D16" s="352"/>
      <c r="E16" s="100"/>
      <c r="F16" s="100"/>
      <c r="G16" s="101"/>
      <c r="H16" s="101"/>
      <c r="I16" s="102">
        <f>SUM(I17:I32)</f>
        <v>59524</v>
      </c>
      <c r="J16" s="108"/>
    </row>
    <row r="17" spans="1:10" s="106" customFormat="1">
      <c r="A17" s="175" t="s">
        <v>121</v>
      </c>
      <c r="B17" s="345" t="s">
        <v>118</v>
      </c>
      <c r="C17" s="345"/>
      <c r="D17" s="345"/>
      <c r="E17" s="104" t="s">
        <v>119</v>
      </c>
      <c r="F17" s="104" t="s">
        <v>120</v>
      </c>
      <c r="G17" s="46">
        <v>48000</v>
      </c>
      <c r="H17" s="105">
        <v>3</v>
      </c>
      <c r="I17" s="192">
        <f>+ROUND(G17*H17/1000,1)</f>
        <v>144</v>
      </c>
      <c r="J17" s="107"/>
    </row>
    <row r="18" spans="1:10" s="106" customFormat="1">
      <c r="A18" s="175" t="s">
        <v>123</v>
      </c>
      <c r="B18" s="345" t="s">
        <v>124</v>
      </c>
      <c r="C18" s="345"/>
      <c r="D18" s="345"/>
      <c r="E18" s="104" t="s">
        <v>119</v>
      </c>
      <c r="F18" s="104" t="s">
        <v>120</v>
      </c>
      <c r="G18" s="46">
        <v>51000</v>
      </c>
      <c r="H18" s="105">
        <v>5</v>
      </c>
      <c r="I18" s="192">
        <f t="shared" ref="I18:I27" si="0">+ROUND(G18*H18/1000,1)</f>
        <v>255</v>
      </c>
      <c r="J18" s="107"/>
    </row>
    <row r="19" spans="1:10">
      <c r="A19" s="175" t="s">
        <v>125</v>
      </c>
      <c r="B19" s="345" t="s">
        <v>126</v>
      </c>
      <c r="C19" s="345"/>
      <c r="D19" s="345"/>
      <c r="E19" s="104" t="s">
        <v>119</v>
      </c>
      <c r="F19" s="104" t="s">
        <v>120</v>
      </c>
      <c r="G19" s="46">
        <v>34500</v>
      </c>
      <c r="H19" s="105">
        <v>2</v>
      </c>
      <c r="I19" s="192">
        <f t="shared" si="0"/>
        <v>69</v>
      </c>
    </row>
    <row r="20" spans="1:10">
      <c r="A20" s="175" t="s">
        <v>127</v>
      </c>
      <c r="B20" s="345" t="s">
        <v>128</v>
      </c>
      <c r="C20" s="345"/>
      <c r="D20" s="345"/>
      <c r="E20" s="104" t="s">
        <v>119</v>
      </c>
      <c r="F20" s="104" t="s">
        <v>120</v>
      </c>
      <c r="G20" s="46">
        <v>117000</v>
      </c>
      <c r="H20" s="105">
        <v>1</v>
      </c>
      <c r="I20" s="192">
        <f t="shared" si="0"/>
        <v>117</v>
      </c>
    </row>
    <row r="21" spans="1:10">
      <c r="A21" s="175" t="s">
        <v>129</v>
      </c>
      <c r="B21" s="345" t="s">
        <v>130</v>
      </c>
      <c r="C21" s="345"/>
      <c r="D21" s="345"/>
      <c r="E21" s="104" t="s">
        <v>119</v>
      </c>
      <c r="F21" s="104" t="s">
        <v>120</v>
      </c>
      <c r="G21" s="46">
        <v>23500</v>
      </c>
      <c r="H21" s="105">
        <v>10</v>
      </c>
      <c r="I21" s="192">
        <f t="shared" si="0"/>
        <v>235</v>
      </c>
    </row>
    <row r="22" spans="1:10">
      <c r="A22" s="175" t="s">
        <v>131</v>
      </c>
      <c r="B22" s="345" t="s">
        <v>132</v>
      </c>
      <c r="C22" s="345"/>
      <c r="D22" s="345"/>
      <c r="E22" s="104" t="s">
        <v>119</v>
      </c>
      <c r="F22" s="104" t="s">
        <v>120</v>
      </c>
      <c r="G22" s="46">
        <v>149250</v>
      </c>
      <c r="H22" s="105">
        <v>4</v>
      </c>
      <c r="I22" s="192">
        <f t="shared" si="0"/>
        <v>597</v>
      </c>
    </row>
    <row r="23" spans="1:10">
      <c r="A23" s="186" t="s">
        <v>133</v>
      </c>
      <c r="B23" s="345" t="s">
        <v>134</v>
      </c>
      <c r="C23" s="345"/>
      <c r="D23" s="345"/>
      <c r="E23" s="104" t="s">
        <v>119</v>
      </c>
      <c r="F23" s="104" t="s">
        <v>120</v>
      </c>
      <c r="G23" s="46">
        <v>537600</v>
      </c>
      <c r="H23" s="105">
        <v>1</v>
      </c>
      <c r="I23" s="192">
        <f t="shared" si="0"/>
        <v>537.6</v>
      </c>
    </row>
    <row r="24" spans="1:10">
      <c r="A24" s="186" t="s">
        <v>135</v>
      </c>
      <c r="B24" s="345" t="s">
        <v>134</v>
      </c>
      <c r="C24" s="345"/>
      <c r="D24" s="345"/>
      <c r="E24" s="104" t="s">
        <v>119</v>
      </c>
      <c r="F24" s="104" t="s">
        <v>120</v>
      </c>
      <c r="G24" s="46">
        <v>5040000</v>
      </c>
      <c r="H24" s="105">
        <v>1</v>
      </c>
      <c r="I24" s="192">
        <f t="shared" si="0"/>
        <v>5040</v>
      </c>
    </row>
    <row r="25" spans="1:10">
      <c r="A25" s="186" t="s">
        <v>136</v>
      </c>
      <c r="B25" s="345" t="s">
        <v>134</v>
      </c>
      <c r="C25" s="345"/>
      <c r="D25" s="345"/>
      <c r="E25" s="104" t="s">
        <v>119</v>
      </c>
      <c r="F25" s="104" t="s">
        <v>120</v>
      </c>
      <c r="G25" s="46">
        <v>605220</v>
      </c>
      <c r="H25" s="105">
        <v>2</v>
      </c>
      <c r="I25" s="192">
        <f t="shared" si="0"/>
        <v>1210.4000000000001</v>
      </c>
    </row>
    <row r="26" spans="1:10">
      <c r="A26" s="186" t="s">
        <v>137</v>
      </c>
      <c r="B26" s="345" t="s">
        <v>138</v>
      </c>
      <c r="C26" s="345"/>
      <c r="D26" s="345"/>
      <c r="E26" s="104" t="s">
        <v>119</v>
      </c>
      <c r="F26" s="104" t="s">
        <v>147</v>
      </c>
      <c r="G26" s="46">
        <v>468000</v>
      </c>
      <c r="H26" s="105">
        <v>2</v>
      </c>
      <c r="I26" s="192">
        <f t="shared" si="0"/>
        <v>936</v>
      </c>
    </row>
    <row r="27" spans="1:10">
      <c r="A27" s="186" t="s">
        <v>139</v>
      </c>
      <c r="B27" s="345" t="s">
        <v>138</v>
      </c>
      <c r="C27" s="345"/>
      <c r="D27" s="345"/>
      <c r="E27" s="104" t="s">
        <v>119</v>
      </c>
      <c r="F27" s="104" t="s">
        <v>147</v>
      </c>
      <c r="G27" s="46">
        <v>287723</v>
      </c>
      <c r="H27" s="105">
        <v>13</v>
      </c>
      <c r="I27" s="192">
        <f t="shared" si="0"/>
        <v>3740.4</v>
      </c>
    </row>
    <row r="28" spans="1:10" s="103" customFormat="1">
      <c r="A28" s="186" t="s">
        <v>140</v>
      </c>
      <c r="B28" s="345" t="s">
        <v>141</v>
      </c>
      <c r="C28" s="345"/>
      <c r="D28" s="345"/>
      <c r="E28" s="104" t="s">
        <v>119</v>
      </c>
      <c r="F28" s="104" t="s">
        <v>146</v>
      </c>
      <c r="G28" s="46">
        <v>3600000</v>
      </c>
      <c r="H28" s="105">
        <v>1</v>
      </c>
      <c r="I28" s="192">
        <f t="shared" ref="I28" si="1">+ROUND(G28*H28/1000,1)</f>
        <v>3600</v>
      </c>
    </row>
    <row r="29" spans="1:10" s="103" customFormat="1">
      <c r="A29" s="186" t="s">
        <v>142</v>
      </c>
      <c r="B29" s="345" t="s">
        <v>141</v>
      </c>
      <c r="C29" s="345"/>
      <c r="D29" s="345"/>
      <c r="E29" s="104" t="s">
        <v>119</v>
      </c>
      <c r="F29" s="104" t="s">
        <v>146</v>
      </c>
      <c r="G29" s="46">
        <v>3420000</v>
      </c>
      <c r="H29" s="105">
        <v>2</v>
      </c>
      <c r="I29" s="192">
        <f t="shared" ref="I29" si="2">+ROUND(G29*H29/1000,1)</f>
        <v>6840</v>
      </c>
    </row>
    <row r="30" spans="1:10" s="103" customFormat="1">
      <c r="A30" s="186" t="s">
        <v>143</v>
      </c>
      <c r="B30" s="345" t="s">
        <v>141</v>
      </c>
      <c r="C30" s="345"/>
      <c r="D30" s="345"/>
      <c r="E30" s="104" t="s">
        <v>119</v>
      </c>
      <c r="F30" s="104" t="s">
        <v>146</v>
      </c>
      <c r="G30" s="46">
        <v>384000</v>
      </c>
      <c r="H30" s="105">
        <v>2</v>
      </c>
      <c r="I30" s="192">
        <f t="shared" ref="I30:I32" si="3">+ROUND(G30*H30/1000,1)</f>
        <v>768</v>
      </c>
    </row>
    <row r="31" spans="1:10" s="103" customFormat="1">
      <c r="A31" s="186" t="s">
        <v>148</v>
      </c>
      <c r="B31" s="345" t="s">
        <v>141</v>
      </c>
      <c r="C31" s="345"/>
      <c r="D31" s="345"/>
      <c r="E31" s="104" t="s">
        <v>119</v>
      </c>
      <c r="F31" s="104" t="s">
        <v>146</v>
      </c>
      <c r="G31" s="46">
        <v>3445944</v>
      </c>
      <c r="H31" s="105">
        <v>10</v>
      </c>
      <c r="I31" s="192">
        <f t="shared" si="3"/>
        <v>34459.4</v>
      </c>
    </row>
    <row r="32" spans="1:10" s="103" customFormat="1">
      <c r="A32" s="186" t="s">
        <v>144</v>
      </c>
      <c r="B32" s="345" t="s">
        <v>145</v>
      </c>
      <c r="C32" s="345"/>
      <c r="D32" s="345"/>
      <c r="E32" s="104" t="s">
        <v>119</v>
      </c>
      <c r="F32" s="104" t="s">
        <v>120</v>
      </c>
      <c r="G32" s="46">
        <v>975150</v>
      </c>
      <c r="H32" s="105">
        <v>1</v>
      </c>
      <c r="I32" s="192">
        <f t="shared" si="3"/>
        <v>975.2</v>
      </c>
    </row>
    <row r="33" spans="1:10" ht="8.1999999999999993" customHeight="1">
      <c r="I33" s="193"/>
    </row>
    <row r="34" spans="1:10" ht="44.75" customHeight="1">
      <c r="A34" s="356" t="s">
        <v>172</v>
      </c>
      <c r="B34" s="356"/>
      <c r="C34" s="356"/>
      <c r="D34" s="356"/>
      <c r="E34" s="356"/>
      <c r="F34" s="356"/>
      <c r="G34" s="356"/>
      <c r="H34" s="356"/>
      <c r="I34" s="181">
        <f>+I35</f>
        <v>92623.7</v>
      </c>
    </row>
    <row r="35" spans="1:10" s="109" customFormat="1">
      <c r="A35" s="179" t="s">
        <v>153</v>
      </c>
      <c r="B35" s="179" t="s">
        <v>154</v>
      </c>
      <c r="C35" s="179" t="s">
        <v>104</v>
      </c>
      <c r="D35" s="357" t="s">
        <v>155</v>
      </c>
      <c r="E35" s="358"/>
      <c r="F35" s="358"/>
      <c r="G35" s="358"/>
      <c r="H35" s="359"/>
      <c r="I35" s="180">
        <f>+I36</f>
        <v>92623.7</v>
      </c>
    </row>
    <row r="36" spans="1:10" ht="54.85" customHeight="1">
      <c r="A36" s="98" t="s">
        <v>162</v>
      </c>
      <c r="B36" s="360" t="s">
        <v>152</v>
      </c>
      <c r="C36" s="361"/>
      <c r="D36" s="361"/>
      <c r="E36" s="361"/>
      <c r="F36" s="361"/>
      <c r="G36" s="361"/>
      <c r="H36" s="362"/>
      <c r="I36" s="194">
        <f>+I37+I39</f>
        <v>92623.7</v>
      </c>
    </row>
    <row r="37" spans="1:10" s="103" customFormat="1" ht="16.5" customHeight="1">
      <c r="A37" s="99"/>
      <c r="B37" s="350" t="s">
        <v>156</v>
      </c>
      <c r="C37" s="351"/>
      <c r="D37" s="352"/>
      <c r="E37" s="100"/>
      <c r="F37" s="100"/>
      <c r="G37" s="101"/>
      <c r="H37" s="101"/>
      <c r="I37" s="195">
        <f>+I38</f>
        <v>88819.3</v>
      </c>
      <c r="J37" s="108"/>
    </row>
    <row r="38" spans="1:10" s="106" customFormat="1" ht="36.549999999999997" customHeight="1">
      <c r="A38" s="189" t="s">
        <v>157</v>
      </c>
      <c r="B38" s="345" t="s">
        <v>158</v>
      </c>
      <c r="C38" s="345"/>
      <c r="D38" s="345"/>
      <c r="E38" s="104" t="s">
        <v>163</v>
      </c>
      <c r="F38" s="104" t="s">
        <v>159</v>
      </c>
      <c r="G38" s="46"/>
      <c r="H38" s="105"/>
      <c r="I38" s="192">
        <v>88819.3</v>
      </c>
      <c r="J38" s="107"/>
    </row>
    <row r="39" spans="1:10" s="103" customFormat="1" ht="16.5" customHeight="1">
      <c r="A39" s="99"/>
      <c r="B39" s="350" t="s">
        <v>160</v>
      </c>
      <c r="C39" s="351"/>
      <c r="D39" s="352"/>
      <c r="E39" s="100"/>
      <c r="F39" s="100"/>
      <c r="G39" s="101"/>
      <c r="H39" s="101"/>
      <c r="I39" s="195">
        <f>SUM(I40:I41)</f>
        <v>3804.4</v>
      </c>
      <c r="J39" s="108"/>
    </row>
    <row r="40" spans="1:10" s="106" customFormat="1" ht="18" customHeight="1">
      <c r="A40" s="189" t="s">
        <v>165</v>
      </c>
      <c r="B40" s="345" t="s">
        <v>161</v>
      </c>
      <c r="C40" s="345"/>
      <c r="D40" s="345"/>
      <c r="E40" s="104" t="s">
        <v>164</v>
      </c>
      <c r="F40" s="104" t="s">
        <v>159</v>
      </c>
      <c r="G40" s="46"/>
      <c r="H40" s="105"/>
      <c r="I40" s="192">
        <v>3414.6</v>
      </c>
      <c r="J40" s="107"/>
    </row>
    <row r="41" spans="1:10" s="106" customFormat="1" ht="18" customHeight="1">
      <c r="A41" s="189" t="s">
        <v>167</v>
      </c>
      <c r="B41" s="345" t="s">
        <v>166</v>
      </c>
      <c r="C41" s="345"/>
      <c r="D41" s="345"/>
      <c r="E41" s="104" t="s">
        <v>168</v>
      </c>
      <c r="F41" s="104" t="s">
        <v>159</v>
      </c>
      <c r="G41" s="46"/>
      <c r="H41" s="105"/>
      <c r="I41" s="192">
        <v>389.8</v>
      </c>
      <c r="J41" s="107"/>
    </row>
  </sheetData>
  <mergeCells count="39">
    <mergeCell ref="B41:D41"/>
    <mergeCell ref="A34:H34"/>
    <mergeCell ref="B40:D40"/>
    <mergeCell ref="B36:H36"/>
    <mergeCell ref="B37:D37"/>
    <mergeCell ref="B38:D38"/>
    <mergeCell ref="B39:D39"/>
    <mergeCell ref="D35:H35"/>
    <mergeCell ref="B18:D18"/>
    <mergeCell ref="B19:D19"/>
    <mergeCell ref="B20:D20"/>
    <mergeCell ref="B21:D21"/>
    <mergeCell ref="B22:D22"/>
    <mergeCell ref="B16:D16"/>
    <mergeCell ref="B17:D17"/>
    <mergeCell ref="B12:D12"/>
    <mergeCell ref="A13:H13"/>
    <mergeCell ref="D14:H14"/>
    <mergeCell ref="B15:H15"/>
    <mergeCell ref="H1:I1"/>
    <mergeCell ref="H2:I2"/>
    <mergeCell ref="H3:I3"/>
    <mergeCell ref="A6:I7"/>
    <mergeCell ref="A10:A11"/>
    <mergeCell ref="B10:D11"/>
    <mergeCell ref="E10:E11"/>
    <mergeCell ref="F10:F11"/>
    <mergeCell ref="G10:G11"/>
    <mergeCell ref="H10:I10"/>
    <mergeCell ref="B23:D23"/>
    <mergeCell ref="B24:D24"/>
    <mergeCell ref="B25:D25"/>
    <mergeCell ref="B26:D26"/>
    <mergeCell ref="B27:D27"/>
    <mergeCell ref="B28:D28"/>
    <mergeCell ref="B29:D29"/>
    <mergeCell ref="B30:D30"/>
    <mergeCell ref="B32:D32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Հավելված N 1</vt:lpstr>
      <vt:lpstr>Հավելված N 2</vt:lpstr>
      <vt:lpstr>Հավելված N 3</vt:lpstr>
      <vt:lpstr>Հավելված N 4</vt:lpstr>
      <vt:lpstr>Հավելված N 5</vt:lpstr>
      <vt:lpstr>Հավելված N 6</vt:lpstr>
      <vt:lpstr>Հավելված N 7</vt:lpstr>
      <vt:lpstr>Հավելված N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https:/mul-edu.gov.am/tasks/docs/attachment.php?id=336010&amp;fn=havelvacner+%282%29.xlsx&amp;out=1&amp;token=</cp:keywords>
  <cp:lastModifiedBy>User</cp:lastModifiedBy>
  <cp:lastPrinted>2022-02-24T08:25:43Z</cp:lastPrinted>
  <dcterms:created xsi:type="dcterms:W3CDTF">2022-01-04T07:12:58Z</dcterms:created>
  <dcterms:modified xsi:type="dcterms:W3CDTF">2023-04-04T12:25:20Z</dcterms:modified>
</cp:coreProperties>
</file>