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 disk\zip\Finotdel 2023\Voroshumner\vivaro\vivaro_verjin - Copy\VOROSHUUUUM\"/>
    </mc:Choice>
  </mc:AlternateContent>
  <bookViews>
    <workbookView xWindow="0" yWindow="0" windowWidth="28800" windowHeight="12435" tabRatio="759" activeTab="5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  <sheet name="Havelvats 6" sheetId="51" r:id="rId6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2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1'!$A$1:$F$37</definedName>
    <definedName name="_xlnm.Print_Area" localSheetId="1">'Havelvats 2 '!$A$1:$I$51</definedName>
    <definedName name="_xlnm.Print_Area" localSheetId="5">'Havelvats 6'!$A$1:$I$51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2">#REF!</definedName>
    <definedName name="Մաս" localSheetId="4">#REF!</definedName>
    <definedName name="Մաս" localSheetId="5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E30" i="50" l="1"/>
  <c r="F30" i="50" s="1"/>
  <c r="E29" i="50"/>
  <c r="F29" i="50" s="1"/>
  <c r="E28" i="50"/>
  <c r="F28" i="50" s="1"/>
  <c r="E27" i="50"/>
  <c r="F27" i="50" s="1"/>
  <c r="E26" i="50"/>
  <c r="F26" i="50" s="1"/>
  <c r="E25" i="50"/>
  <c r="F25" i="50" s="1"/>
  <c r="E24" i="50"/>
  <c r="F24" i="50" s="1"/>
  <c r="D19" i="27"/>
  <c r="E30" i="29" l="1"/>
  <c r="F30" i="29" s="1"/>
  <c r="F27" i="29"/>
  <c r="E29" i="29"/>
  <c r="F29" i="29" s="1"/>
  <c r="E27" i="29"/>
  <c r="E26" i="29"/>
  <c r="F26" i="29" s="1"/>
  <c r="E28" i="29"/>
  <c r="F28" i="29" s="1"/>
  <c r="E25" i="29"/>
  <c r="F25" i="29" s="1"/>
  <c r="E31" i="29"/>
  <c r="F31" i="29" s="1"/>
  <c r="E19" i="27" l="1"/>
  <c r="F19" i="27" s="1"/>
  <c r="G12" i="53"/>
  <c r="D32" i="29" l="1"/>
  <c r="E32" i="29"/>
  <c r="F32" i="29"/>
  <c r="G11" i="53" l="1"/>
  <c r="G10" i="53" s="1"/>
  <c r="G32" i="51" l="1"/>
  <c r="H32" i="51"/>
  <c r="I32" i="51"/>
  <c r="G51" i="51"/>
  <c r="H51" i="51"/>
  <c r="I51" i="51"/>
  <c r="D50" i="50"/>
  <c r="E50" i="50"/>
  <c r="F50" i="50"/>
  <c r="D31" i="50"/>
  <c r="E31" i="50"/>
  <c r="F31" i="50"/>
  <c r="D51" i="29"/>
  <c r="E51" i="29"/>
  <c r="F51" i="29"/>
  <c r="G32" i="32"/>
  <c r="H32" i="32"/>
  <c r="I32" i="32"/>
  <c r="D12" i="27"/>
  <c r="E12" i="27"/>
  <c r="F12" i="27"/>
  <c r="G51" i="32" l="1"/>
  <c r="H51" i="32"/>
  <c r="I51" i="32"/>
  <c r="G31" i="51" l="1"/>
  <c r="G30" i="51" s="1"/>
  <c r="H31" i="51"/>
  <c r="H30" i="51" s="1"/>
  <c r="I31" i="51"/>
  <c r="I30" i="51" s="1"/>
  <c r="G31" i="32"/>
  <c r="G30" i="32" s="1"/>
  <c r="H31" i="32"/>
  <c r="H30" i="32" s="1"/>
  <c r="I31" i="32"/>
  <c r="I30" i="32" s="1"/>
  <c r="G50" i="51" l="1"/>
  <c r="G49" i="51" s="1"/>
  <c r="G48" i="51" s="1"/>
  <c r="G46" i="51" s="1"/>
  <c r="G44" i="51" s="1"/>
  <c r="G42" i="51" s="1"/>
  <c r="G40" i="51" s="1"/>
  <c r="G38" i="51" s="1"/>
  <c r="G36" i="51" s="1"/>
  <c r="G34" i="51" s="1"/>
  <c r="G33" i="51" s="1"/>
  <c r="G29" i="51"/>
  <c r="G28" i="51" s="1"/>
  <c r="G26" i="51" s="1"/>
  <c r="G24" i="51" s="1"/>
  <c r="G22" i="51" s="1"/>
  <c r="G20" i="51" s="1"/>
  <c r="G18" i="51" s="1"/>
  <c r="G16" i="51" s="1"/>
  <c r="G14" i="51" s="1"/>
  <c r="G13" i="51" s="1"/>
  <c r="G42" i="32"/>
  <c r="G40" i="32" s="1"/>
  <c r="G50" i="32"/>
  <c r="G49" i="32" s="1"/>
  <c r="G48" i="32" s="1"/>
  <c r="G46" i="32" s="1"/>
  <c r="G44" i="32" s="1"/>
  <c r="G29" i="32"/>
  <c r="G28" i="32" s="1"/>
  <c r="G26" i="32" s="1"/>
  <c r="G24" i="32" s="1"/>
  <c r="G22" i="32" s="1"/>
  <c r="G13" i="32" s="1"/>
  <c r="G14" i="32" s="1"/>
  <c r="G16" i="32" s="1"/>
  <c r="G18" i="32" s="1"/>
  <c r="G20" i="32" s="1"/>
  <c r="D26" i="27"/>
  <c r="D25" i="27" s="1"/>
  <c r="D9" i="27" s="1"/>
  <c r="D11" i="27"/>
  <c r="G11" i="51" l="1"/>
  <c r="G38" i="32"/>
  <c r="G36" i="32" s="1"/>
  <c r="G34" i="32" s="1"/>
  <c r="G33" i="32" s="1"/>
  <c r="G11" i="32" s="1"/>
  <c r="F26" i="27" l="1"/>
  <c r="F25" i="27" s="1"/>
  <c r="E26" i="27"/>
  <c r="E25" i="27" s="1"/>
  <c r="F11" i="27"/>
  <c r="E11" i="27"/>
  <c r="I50" i="32" l="1"/>
  <c r="I49" i="32" s="1"/>
  <c r="I48" i="32" s="1"/>
  <c r="I46" i="32" s="1"/>
  <c r="I44" i="32" s="1"/>
  <c r="I42" i="32"/>
  <c r="I40" i="32" s="1"/>
  <c r="H50" i="32"/>
  <c r="I29" i="32" l="1"/>
  <c r="I28" i="32" s="1"/>
  <c r="I26" i="32" s="1"/>
  <c r="I24" i="32" s="1"/>
  <c r="I22" i="32" s="1"/>
  <c r="I13" i="32" s="1"/>
  <c r="I14" i="32" s="1"/>
  <c r="I16" i="32" s="1"/>
  <c r="I18" i="32" s="1"/>
  <c r="I20" i="32" s="1"/>
  <c r="H42" i="32"/>
  <c r="H38" i="32" s="1"/>
  <c r="H36" i="32" s="1"/>
  <c r="H34" i="32" s="1"/>
  <c r="H33" i="32" s="1"/>
  <c r="I38" i="32"/>
  <c r="I36" i="32" s="1"/>
  <c r="I34" i="32" s="1"/>
  <c r="I33" i="32" s="1"/>
  <c r="H49" i="32"/>
  <c r="H48" i="32" s="1"/>
  <c r="H46" i="32" s="1"/>
  <c r="H44" i="32" s="1"/>
  <c r="H29" i="32" l="1"/>
  <c r="H28" i="32" s="1"/>
  <c r="H26" i="32" s="1"/>
  <c r="H24" i="32" s="1"/>
  <c r="H22" i="32" s="1"/>
  <c r="H13" i="32" s="1"/>
  <c r="H40" i="32"/>
  <c r="F9" i="27"/>
  <c r="E9" i="27"/>
  <c r="I11" i="32"/>
  <c r="H11" i="32" l="1"/>
  <c r="H14" i="32"/>
  <c r="H16" i="32" s="1"/>
  <c r="H18" i="32" s="1"/>
  <c r="H20" i="32" s="1"/>
  <c r="I29" i="51"/>
  <c r="I28" i="51" s="1"/>
  <c r="I26" i="51" s="1"/>
  <c r="I24" i="51" s="1"/>
  <c r="I22" i="51" s="1"/>
  <c r="I20" i="51" s="1"/>
  <c r="I18" i="51" s="1"/>
  <c r="I16" i="51" s="1"/>
  <c r="I14" i="51" s="1"/>
  <c r="I13" i="51" s="1"/>
  <c r="H29" i="51"/>
  <c r="H28" i="51" s="1"/>
  <c r="H26" i="51" s="1"/>
  <c r="H24" i="51" s="1"/>
  <c r="H22" i="51" s="1"/>
  <c r="H20" i="51" s="1"/>
  <c r="H18" i="51" s="1"/>
  <c r="H16" i="51" s="1"/>
  <c r="H14" i="51" s="1"/>
  <c r="H13" i="51" s="1"/>
  <c r="I50" i="51"/>
  <c r="I49" i="51" s="1"/>
  <c r="I48" i="51" s="1"/>
  <c r="I46" i="51" s="1"/>
  <c r="I44" i="51" s="1"/>
  <c r="I42" i="51" s="1"/>
  <c r="I40" i="51" s="1"/>
  <c r="I38" i="51" s="1"/>
  <c r="I36" i="51" s="1"/>
  <c r="I34" i="51" s="1"/>
  <c r="I33" i="51" s="1"/>
  <c r="H50" i="51"/>
  <c r="H49" i="51" s="1"/>
  <c r="H48" i="51" s="1"/>
  <c r="H46" i="51" s="1"/>
  <c r="H44" i="51" s="1"/>
  <c r="H42" i="51" s="1"/>
  <c r="H40" i="51" s="1"/>
  <c r="H38" i="51" s="1"/>
  <c r="H36" i="51" s="1"/>
  <c r="H34" i="51" s="1"/>
  <c r="H33" i="51" s="1"/>
  <c r="I11" i="51" l="1"/>
  <c r="H11" i="5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<sst xmlns="http://schemas.openxmlformats.org/spreadsheetml/2006/main" count="312" uniqueCount="124">
  <si>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</si>
  <si>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</si>
  <si>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</si>
  <si>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</si>
  <si>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</si>
  <si>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</si>
  <si>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</si>
  <si>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</si>
  <si>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</si>
  <si>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</si>
  <si>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</si>
  <si>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</si>
  <si>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</si>
  <si>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</si>
  <si>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</si>
  <si>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</si>
  <si>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</si>
  <si>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</si>
  <si>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</si>
  <si>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</si>
  <si>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</si>
  <si>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</si>
  <si>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</si>
  <si>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</si>
  <si>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</si>
  <si>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</si>
  <si>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</si>
  <si>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</si>
  <si>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</si>
  <si>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</si>
  <si>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</si>
  <si>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</si>
  <si>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</si>
  <si>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</si>
  <si>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</si>
  <si>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</si>
  <si>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</si>
  <si>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</si>
  <si>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</si>
  <si>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</si>
  <si>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</si>
  <si>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</si>
  <si>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</si>
  <si>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</si>
  <si>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</si>
  <si>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</si>
  <si>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</si>
  <si>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</si>
  <si>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</si>
  <si>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</si>
  <si>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</si>
  <si>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</si>
  <si>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</si>
  <si>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</si>
  <si>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</si>
  <si>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</si>
  <si>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</si>
  <si>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</si>
  <si>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</si>
  <si>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</si>
  <si>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</si>
  <si>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</si>
  <si>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</si>
  <si>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</si>
  <si>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</si>
  <si>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</si>
  <si>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</si>
  <si>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</si>
  <si>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</si>
  <si>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</si>
  <si>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</si>
  <si>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</si>
  <si>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</si>
  <si>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</si>
  <si>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</si>
  <si>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</si>
  <si>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Հավելված N 6</t>
  </si>
  <si>
    <t xml:space="preserve"> այդ թվում</t>
  </si>
  <si>
    <t xml:space="preserve"> ԱՅԼ  ԾԱԽՍԵՐ</t>
  </si>
  <si>
    <t>Ցուցանիշների փոփոխությունը  (ավելացումները նշված են դրական նշանով)</t>
  </si>
  <si>
    <t xml:space="preserve">Ինն ամիս </t>
  </si>
  <si>
    <t xml:space="preserve">ՀՀ կառավարության  2023 թվականի 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</si>
  <si>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</si>
  <si>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Ցուցանիշների փոփոխությունը  (ավելացումները նշված են դրական նշանով, իսկ նվազեցումները՝ փակագծերում)  </t>
  </si>
  <si>
    <t xml:space="preserve"> Առաջին կիսամյակ</t>
  </si>
  <si>
    <t>Աղյուսակ 9․1․13</t>
  </si>
  <si>
    <t>Աղյուսակ 9․1․58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</si>
  <si>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</si>
  <si>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</si>
  <si>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</si>
  <si>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</si>
  <si>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</si>
  <si>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</si>
  <si>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</si>
  <si>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 xml:space="preserve">ՀԱՅԱՍՏԱՆԻ ՀԱՆՐԱՊԵՏՈՒԹՅԱՆ ԿԱՌԱՎԱՐՈՒԹՅԱՆ 2022 ԹՎԱԿԱՆԻ ԴԵԿՏԵՄԲԵՐԻ 29-Ի N 2111-Ն ՈՐՈՇՄԱՆ N 3 ԵՎ N 4 ՀԱՎԵԼՎԱԾՆԵՐՈՒՄ ԿԱՏԱՐՎՈՂ  ՓՈՓՈԽՈՒԹՅՈՒՆՆԵՐԸ </t>
  </si>
  <si>
    <t>Հավելված N 3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</si>
  <si>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</si>
  <si>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</si>
  <si>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</si>
  <si>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</si>
  <si>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 xml:space="preserve">Մասնագիտացված կազմակերպություններ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</si>
  <si>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</si>
  <si>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</si>
  <si>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առաջնությունների թիվ, հատ</t>
  </si>
  <si>
    <t>ՈՒսումնամարզական հավաքների թիվ, հատ</t>
  </si>
  <si>
    <t>Միջազգային միջոցառումների թիվ, հատ</t>
  </si>
  <si>
    <t>ՀՀ առաջնությունների մասնակիցների թիվ, մարդ</t>
  </si>
  <si>
    <t>ՈՒսումնամարզական հավաքների մասնակիցների թիվ, մարդ</t>
  </si>
  <si>
    <t>Միջազգային միջոցառումների մասնակիցների թիվ, մարդ</t>
  </si>
  <si>
    <t>Մասնագիտական մարզահագուստ, հատ</t>
  </si>
  <si>
    <t>«Հայաստանի բասկետբոլի ֆեդերացիա» ՀԿ</t>
  </si>
  <si>
    <t>«Հայաստանի բադմինթոնի ֆեդերացիա» ՀԿ</t>
  </si>
  <si>
    <t>«Հայաստանի ըմբշամարտի ֆեդերացիա» ՀԿ</t>
  </si>
  <si>
    <t>«Հայաստանի վոլեյբոլի ֆեդերացիա» ՀԿ</t>
  </si>
  <si>
    <t xml:space="preserve">Ցուցանիշների փոփոխությունը (ավելացումները նշված են դրական նշանով)  </t>
  </si>
  <si>
    <t>Միջազգային մրցաշարերին մասնակցության և  մասնագիտական մարզահագուստով  ապահովման նպատակով մարզական ֆեդերացիաներին լրացուցիչ աջակցության հատկացում</t>
  </si>
  <si>
    <t>Մարզական ֆեդերացիաներին միջազգային մրցաշարերի մասնակցության և  մասնագիտական մարզահագուստով   ապահովում</t>
  </si>
  <si>
    <t xml:space="preserve">ՀԱՅԱՍՏԱՆԻ ՀԱՆՐԱՊԵՏՈՒԹՅԱՆ ԿԱՌԱՎԱՐՈՒԹՅԱՆ 2022 ԹՎԱԿԱՆԻ ԴԵԿՏԵՄԲԵՐԻ 29-Ի N 2111-Ն ՈՐՈՇՄԱՆ N 5 ՀԱՎԵԼՎԱԾԻ N 7 ԱՂՅՈՒՍԱԿՈՒՄ ԿԱՏԱՐՎՈՂ ԼՐԱՑՈՒՄՆԵՐԸ </t>
  </si>
  <si>
    <t xml:space="preserve">ՀԱՅԱՍՏԱՆԻ ՀԱՆՐԱՊԵՏՈՒԹՅԱՆ ԿԱՌԱՎԱՐՈՒԹՅԱՆ 2022 ԹՎԱԿԱՆԻ ԴԵԿՏԵՄԲԵՐԻ 29-Ի N 2111-Ն ՈՐՈՇՄԱՆ N 9 ՀԱՎԵԼՎԱԾԻ  N 9.13 ԵՎ 9․47 ԱՂՅՈՒՍԱԿՆԵՐՈՒՄ ԿԱՏԱՐՎՈՂ ԼՐԱՑՈՒՄՆԵՐԸ ԵՎ ՓՈՓՈԽՈՒԹՅՈՒՆՆԵՐԸ </t>
  </si>
  <si>
    <t xml:space="preserve">ՀԱՅԱՍՏԱՆԻ ՀԱՆՐԱՊԵՏՈՒԹՅԱՆ ԿԱՌԱՎԱՐՈՒԹՅԱՆ 2022 ԹՎԱԿԱՆԻ ԴԵԿՏԵՄԲԵՐԻ 29-Ի N 2111-Ն ՈՐՈՇՄԱՆ N 9․1 ՀԱՎԵԼՎԱԾԻ  N 9.1․13 ԵՎ 9․1․58 ԱՂՅՈՒՍԱԿՆԵՐՈՒՄ ԿԱՏԱՐՎՈՂ ԼՐԱՑՈՒՄՆԵՐԸ ԵՎ ՓՈՓՈԽՈՒԹՅՈՒՆՆԵՐԸ </t>
  </si>
  <si>
    <t>«Հայաստանի ֆուտբոլի ֆեդերացիա» ՀԿ</t>
  </si>
  <si>
    <t>Ֆուտբոլի Հայաստանի ազգային հավաքականի կողմից իրականացված միջոցառումների թիվը , հատ</t>
  </si>
  <si>
    <t>Մասնագիտական մարզահագուստ, լրակազմ/հատ/զույգ</t>
  </si>
  <si>
    <t xml:space="preserve">Ցուցանիշների փոփոխությունը (նվազեցումները նշված են փակագծերում)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</si>
</sst>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sz val="12"/>
      <color theme="1"/>
      <name val="Arial Armenian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1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2">
      <protection locked="0"/>
    </xf>
    <xf numFmtId="170" fontId="83" fillId="56" borderId="32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336">
    <xf numFmtId="0" fontId="0" fillId="0" borderId="0" xfId="0"/>
    <xf numFmtId="0" fontId="17" fillId="0" borderId="28" xfId="0" applyFont="1" applyBorder="1" applyAlignment="1">
      <alignment horizontal="left" vertical="top" wrapText="1"/>
    </xf>
    <xf numFmtId="0" fontId="73" fillId="0" borderId="28" xfId="0" applyFont="1" applyBorder="1" applyAlignment="1">
      <alignment horizontal="center" vertical="center" wrapText="1"/>
    </xf>
    <xf numFmtId="0" fontId="73" fillId="0" borderId="0" xfId="0" applyFont="1"/>
    <xf numFmtId="0" fontId="73" fillId="0" borderId="28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8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0" borderId="37" xfId="0" applyFont="1" applyBorder="1" applyAlignment="1">
      <alignment horizontal="left" vertical="top" wrapText="1"/>
    </xf>
    <xf numFmtId="0" fontId="73" fillId="2" borderId="28" xfId="0" applyFont="1" applyFill="1" applyBorder="1" applyAlignment="1">
      <alignment horizontal="left" vertical="top" wrapText="1"/>
    </xf>
    <xf numFmtId="0" fontId="17" fillId="2" borderId="37" xfId="0" applyFont="1" applyFill="1" applyBorder="1" applyAlignment="1">
      <alignment horizontal="center" vertical="center" wrapText="1"/>
    </xf>
    <xf numFmtId="169" fontId="17" fillId="2" borderId="28" xfId="7" applyNumberFormat="1" applyFont="1" applyFill="1" applyBorder="1" applyAlignment="1">
      <alignment horizontal="right" vertical="center" wrapText="1"/>
    </xf>
    <xf numFmtId="0" fontId="85" fillId="0" borderId="28" xfId="165" applyFont="1" applyFill="1" applyBorder="1">
      <alignment horizontal="left" vertical="top" wrapText="1"/>
    </xf>
    <xf numFmtId="0" fontId="73" fillId="0" borderId="28" xfId="165" applyFont="1" applyFill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9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3" xfId="0" applyFont="1" applyFill="1" applyBorder="1" applyAlignment="1">
      <alignment vertical="top" wrapText="1"/>
    </xf>
    <xf numFmtId="0" fontId="73" fillId="0" borderId="33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167" fontId="17" fillId="0" borderId="28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167" fontId="73" fillId="0" borderId="28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85" fillId="0" borderId="28" xfId="0" applyFont="1" applyFill="1" applyBorder="1" applyAlignment="1">
      <alignment horizontal="left" vertical="top" wrapText="1"/>
    </xf>
    <xf numFmtId="166" fontId="17" fillId="0" borderId="28" xfId="0" applyNumberFormat="1" applyFont="1" applyFill="1" applyBorder="1" applyAlignment="1">
      <alignment vertical="top" wrapText="1"/>
    </xf>
    <xf numFmtId="0" fontId="17" fillId="0" borderId="28" xfId="0" applyFont="1" applyFill="1" applyBorder="1" applyAlignment="1">
      <alignment horizontal="left" vertical="center" wrapText="1"/>
    </xf>
    <xf numFmtId="0" fontId="73" fillId="0" borderId="28" xfId="0" applyFont="1" applyFill="1" applyBorder="1" applyAlignment="1"/>
    <xf numFmtId="0" fontId="73" fillId="0" borderId="28" xfId="165" applyFont="1" applyFill="1" applyBorder="1" applyAlignment="1">
      <alignment horizontal="center" vertical="top"/>
    </xf>
    <xf numFmtId="0" fontId="73" fillId="0" borderId="28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vertical="top" wrapText="1"/>
    </xf>
    <xf numFmtId="0" fontId="74" fillId="0" borderId="37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37" xfId="0" applyNumberFormat="1" applyFont="1" applyFill="1" applyBorder="1" applyAlignment="1">
      <alignment vertical="center"/>
    </xf>
    <xf numFmtId="0" fontId="85" fillId="0" borderId="37" xfId="0" applyFont="1" applyFill="1" applyBorder="1" applyAlignment="1">
      <alignment horizontal="left" vertical="top" wrapText="1"/>
    </xf>
    <xf numFmtId="0" fontId="73" fillId="0" borderId="37" xfId="8" applyFont="1" applyFill="1" applyBorder="1" applyAlignment="1">
      <alignment horizontal="left" vertical="top" wrapText="1"/>
    </xf>
    <xf numFmtId="0" fontId="73" fillId="0" borderId="29" xfId="8" applyFont="1" applyFill="1" applyBorder="1" applyAlignment="1">
      <alignment horizontal="left" vertical="top" wrapText="1"/>
    </xf>
    <xf numFmtId="0" fontId="17" fillId="0" borderId="37" xfId="8" applyFont="1" applyFill="1" applyBorder="1" applyAlignment="1">
      <alignment horizontal="left" vertical="center" wrapText="1"/>
    </xf>
    <xf numFmtId="169" fontId="73" fillId="0" borderId="37" xfId="0" applyNumberFormat="1" applyFont="1" applyFill="1" applyBorder="1" applyAlignment="1">
      <alignment vertical="center"/>
    </xf>
    <xf numFmtId="0" fontId="73" fillId="0" borderId="37" xfId="0" applyFont="1" applyBorder="1" applyAlignment="1">
      <alignment horizontal="left" vertical="center" wrapText="1"/>
    </xf>
    <xf numFmtId="0" fontId="73" fillId="0" borderId="37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166" fontId="17" fillId="0" borderId="37" xfId="8" applyNumberFormat="1" applyFont="1" applyFill="1" applyBorder="1" applyAlignment="1">
      <alignment horizontal="right" vertical="center" wrapText="1"/>
    </xf>
    <xf numFmtId="166" fontId="73" fillId="0" borderId="37" xfId="8" applyNumberFormat="1" applyFont="1" applyFill="1" applyBorder="1" applyAlignment="1">
      <alignment horizontal="right" vertical="center" wrapText="1"/>
    </xf>
    <xf numFmtId="168" fontId="17" fillId="0" borderId="37" xfId="0" applyNumberFormat="1" applyFont="1" applyFill="1" applyBorder="1" applyAlignment="1">
      <alignment horizontal="right" vertical="center"/>
    </xf>
    <xf numFmtId="0" fontId="17" fillId="0" borderId="37" xfId="0" applyFont="1" applyBorder="1" applyAlignment="1">
      <alignment wrapText="1"/>
    </xf>
    <xf numFmtId="0" fontId="73" fillId="2" borderId="37" xfId="0" applyFont="1" applyFill="1" applyBorder="1" applyAlignment="1">
      <alignment horizontal="left" vertical="top" wrapText="1"/>
    </xf>
    <xf numFmtId="166" fontId="73" fillId="0" borderId="37" xfId="6" applyNumberFormat="1" applyFont="1" applyFill="1" applyBorder="1" applyAlignment="1">
      <alignment horizontal="right" vertical="center"/>
    </xf>
    <xf numFmtId="0" fontId="17" fillId="0" borderId="37" xfId="0" applyFont="1" applyBorder="1" applyAlignment="1">
      <alignment horizontal="center" wrapText="1"/>
    </xf>
    <xf numFmtId="168" fontId="73" fillId="0" borderId="37" xfId="0" applyNumberFormat="1" applyFont="1" applyFill="1" applyBorder="1" applyAlignment="1">
      <alignment horizontal="right" vertical="center"/>
    </xf>
    <xf numFmtId="0" fontId="14" fillId="0" borderId="37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/>
    <xf numFmtId="0" fontId="17" fillId="0" borderId="34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36" xfId="0" applyFont="1" applyFill="1" applyBorder="1" applyAlignment="1">
      <alignment horizontal="left" vertical="top" wrapText="1"/>
    </xf>
    <xf numFmtId="0" fontId="73" fillId="0" borderId="37" xfId="0" applyFont="1" applyFill="1" applyBorder="1" applyAlignment="1">
      <alignment vertical="top" wrapText="1"/>
    </xf>
    <xf numFmtId="0" fontId="73" fillId="0" borderId="37" xfId="0" applyFont="1" applyFill="1" applyBorder="1" applyAlignment="1">
      <alignment vertical="center" wrapText="1"/>
    </xf>
    <xf numFmtId="0" fontId="85" fillId="0" borderId="37" xfId="0" applyFont="1" applyFill="1" applyBorder="1" applyAlignment="1">
      <alignment horizontal="left" vertical="center" wrapText="1"/>
    </xf>
    <xf numFmtId="0" fontId="73" fillId="0" borderId="37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vertical="top" wrapText="1"/>
    </xf>
    <xf numFmtId="0" fontId="73" fillId="0" borderId="35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37" xfId="253" applyFont="1" applyBorder="1" applyAlignment="1">
      <alignment horizontal="center" vertical="center" wrapText="1"/>
    </xf>
    <xf numFmtId="0" fontId="74" fillId="0" borderId="0" xfId="253" applyFont="1" applyAlignment="1">
      <alignment horizontal="left" vertical="center" wrapText="1"/>
    </xf>
    <xf numFmtId="0" fontId="74" fillId="0" borderId="37" xfId="253" applyFont="1" applyBorder="1" applyAlignment="1">
      <alignment horizontal="left" vertical="top" wrapText="1"/>
    </xf>
    <xf numFmtId="0" fontId="17" fillId="0" borderId="37" xfId="253" applyFont="1" applyBorder="1" applyAlignment="1">
      <alignment horizontal="left" vertical="top" wrapText="1"/>
    </xf>
    <xf numFmtId="169" fontId="14" fillId="2" borderId="37" xfId="223" applyNumberFormat="1" applyFont="1" applyFill="1" applyBorder="1" applyAlignment="1">
      <alignment horizontal="right" vertical="center" wrapText="1"/>
    </xf>
    <xf numFmtId="0" fontId="73" fillId="0" borderId="37" xfId="253" applyFont="1" applyBorder="1" applyAlignment="1">
      <alignment horizontal="left" vertical="top" wrapText="1"/>
    </xf>
    <xf numFmtId="0" fontId="74" fillId="0" borderId="37" xfId="253" applyFont="1" applyBorder="1" applyAlignment="1">
      <alignment horizontal="left" vertical="center" wrapText="1"/>
    </xf>
    <xf numFmtId="0" fontId="17" fillId="0" borderId="37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37" xfId="253" applyFont="1" applyBorder="1" applyAlignment="1">
      <alignment wrapText="1"/>
    </xf>
    <xf numFmtId="0" fontId="74" fillId="2" borderId="37" xfId="253" applyFont="1" applyFill="1" applyBorder="1" applyAlignment="1">
      <alignment horizontal="left" vertical="top" wrapText="1"/>
    </xf>
    <xf numFmtId="0" fontId="14" fillId="0" borderId="37" xfId="253" applyFont="1" applyBorder="1" applyAlignment="1">
      <alignment horizontal="center" wrapText="1"/>
    </xf>
    <xf numFmtId="0" fontId="85" fillId="0" borderId="37" xfId="253" applyFont="1" applyBorder="1" applyAlignment="1">
      <alignment horizontal="left" vertical="top" wrapText="1"/>
    </xf>
    <xf numFmtId="0" fontId="88" fillId="0" borderId="37" xfId="253" applyFont="1" applyBorder="1" applyAlignment="1">
      <alignment horizontal="center" vertical="center" wrapText="1"/>
    </xf>
    <xf numFmtId="0" fontId="88" fillId="0" borderId="37" xfId="253" applyFont="1" applyBorder="1" applyAlignment="1">
      <alignment horizontal="left" vertical="center" wrapText="1"/>
    </xf>
    <xf numFmtId="0" fontId="74" fillId="0" borderId="37" xfId="253" applyFont="1" applyBorder="1" applyAlignment="1">
      <alignment horizontal="left" wrapText="1"/>
    </xf>
    <xf numFmtId="0" fontId="17" fillId="0" borderId="37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37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37" xfId="0" applyFont="1" applyFill="1" applyBorder="1" applyAlignment="1">
      <alignment horizontal="left" vertical="center" wrapText="1"/>
    </xf>
    <xf numFmtId="0" fontId="73" fillId="0" borderId="37" xfId="0" applyFont="1" applyFill="1" applyBorder="1" applyAlignment="1">
      <alignment horizontal="left" vertical="top" wrapText="1"/>
    </xf>
    <xf numFmtId="0" fontId="74" fillId="2" borderId="37" xfId="2021" applyFont="1" applyFill="1" applyBorder="1" applyAlignment="1">
      <alignment horizontal="left" vertical="center" wrapText="1"/>
    </xf>
    <xf numFmtId="0" fontId="85" fillId="0" borderId="37" xfId="165" applyFont="1" applyBorder="1" applyAlignment="1">
      <alignment horizontal="left" vertical="top" wrapText="1"/>
    </xf>
    <xf numFmtId="0" fontId="73" fillId="0" borderId="37" xfId="8" applyFont="1" applyFill="1" applyBorder="1" applyAlignment="1">
      <alignment horizontal="center" vertical="top" wrapText="1"/>
    </xf>
    <xf numFmtId="0" fontId="17" fillId="0" borderId="35" xfId="0" applyFont="1" applyBorder="1" applyAlignment="1">
      <alignment horizontal="left" wrapText="1"/>
    </xf>
    <xf numFmtId="0" fontId="73" fillId="0" borderId="37" xfId="8" applyFont="1" applyFill="1" applyBorder="1" applyAlignment="1">
      <alignment horizontal="center" vertical="top" wrapText="1"/>
    </xf>
    <xf numFmtId="0" fontId="74" fillId="0" borderId="37" xfId="253" applyFont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9" fontId="17" fillId="0" borderId="37" xfId="0" applyNumberFormat="1" applyFont="1" applyFill="1" applyBorder="1" applyAlignment="1">
      <alignment vertical="center"/>
    </xf>
    <xf numFmtId="166" fontId="17" fillId="0" borderId="28" xfId="6" applyNumberFormat="1" applyFont="1" applyFill="1" applyBorder="1" applyAlignment="1">
      <alignment vertical="center"/>
    </xf>
    <xf numFmtId="169" fontId="73" fillId="2" borderId="37" xfId="7" applyNumberFormat="1" applyFont="1" applyFill="1" applyBorder="1" applyAlignment="1">
      <alignment horizontal="right" vertical="center" wrapText="1"/>
    </xf>
    <xf numFmtId="169" fontId="17" fillId="2" borderId="37" xfId="7" applyNumberFormat="1" applyFont="1" applyFill="1" applyBorder="1" applyAlignment="1">
      <alignment horizontal="right" vertical="center" wrapText="1"/>
    </xf>
    <xf numFmtId="169" fontId="17" fillId="0" borderId="37" xfId="7" applyNumberFormat="1" applyFont="1" applyFill="1" applyBorder="1" applyAlignment="1">
      <alignment horizontal="right" vertical="center" wrapText="1"/>
    </xf>
    <xf numFmtId="169" fontId="17" fillId="0" borderId="37" xfId="8" applyNumberFormat="1" applyFont="1" applyFill="1" applyBorder="1" applyAlignment="1">
      <alignment horizontal="right" vertical="center" wrapText="1"/>
    </xf>
    <xf numFmtId="169" fontId="73" fillId="0" borderId="37" xfId="8" applyNumberFormat="1" applyFont="1" applyFill="1" applyBorder="1" applyAlignment="1">
      <alignment horizontal="right" vertical="center" wrapText="1"/>
    </xf>
    <xf numFmtId="169" fontId="17" fillId="0" borderId="37" xfId="0" applyNumberFormat="1" applyFont="1" applyFill="1" applyBorder="1" applyAlignment="1">
      <alignment horizontal="right" vertical="center"/>
    </xf>
    <xf numFmtId="169" fontId="73" fillId="0" borderId="37" xfId="6" applyNumberFormat="1" applyFont="1" applyFill="1" applyBorder="1" applyAlignment="1">
      <alignment horizontal="right" vertical="center"/>
    </xf>
    <xf numFmtId="169" fontId="73" fillId="0" borderId="37" xfId="0" applyNumberFormat="1" applyFont="1" applyFill="1" applyBorder="1" applyAlignment="1">
      <alignment horizontal="right" vertical="center"/>
    </xf>
    <xf numFmtId="169" fontId="85" fillId="2" borderId="37" xfId="7" applyNumberFormat="1" applyFont="1" applyFill="1" applyBorder="1" applyAlignment="1">
      <alignment horizontal="right" vertical="center" wrapText="1"/>
    </xf>
    <xf numFmtId="166" fontId="73" fillId="0" borderId="28" xfId="6" applyNumberFormat="1" applyFont="1" applyFill="1" applyBorder="1" applyAlignment="1">
      <alignment vertical="center"/>
    </xf>
    <xf numFmtId="169" fontId="17" fillId="0" borderId="28" xfId="7" applyNumberFormat="1" applyFont="1" applyFill="1" applyBorder="1" applyAlignment="1">
      <alignment horizontal="right" vertical="center" wrapText="1"/>
    </xf>
    <xf numFmtId="169" fontId="73" fillId="0" borderId="28" xfId="7" applyNumberFormat="1" applyFont="1" applyFill="1" applyBorder="1" applyAlignment="1">
      <alignment horizontal="right" vertical="center" wrapText="1"/>
    </xf>
    <xf numFmtId="169" fontId="73" fillId="2" borderId="28" xfId="7" applyNumberFormat="1" applyFont="1" applyFill="1" applyBorder="1" applyAlignment="1">
      <alignment horizontal="right" vertical="center" wrapText="1"/>
    </xf>
    <xf numFmtId="169" fontId="85" fillId="2" borderId="28" xfId="7" applyNumberFormat="1" applyFont="1" applyFill="1" applyBorder="1" applyAlignment="1">
      <alignment horizontal="right" vertical="center" wrapText="1"/>
    </xf>
    <xf numFmtId="169" fontId="17" fillId="0" borderId="37" xfId="2021" applyNumberFormat="1" applyFont="1" applyFill="1" applyBorder="1" applyAlignment="1">
      <alignment horizontal="right" vertical="center"/>
    </xf>
    <xf numFmtId="169" fontId="73" fillId="0" borderId="37" xfId="2021" applyNumberFormat="1" applyFont="1" applyFill="1" applyBorder="1" applyAlignment="1">
      <alignment horizontal="right" vertical="center"/>
    </xf>
    <xf numFmtId="169" fontId="17" fillId="0" borderId="37" xfId="6" applyNumberFormat="1" applyFont="1" applyBorder="1" applyAlignment="1">
      <alignment horizontal="right" vertical="center"/>
    </xf>
    <xf numFmtId="169" fontId="73" fillId="0" borderId="37" xfId="6" applyNumberFormat="1" applyFont="1" applyBorder="1" applyAlignment="1">
      <alignment horizontal="right" vertical="center"/>
    </xf>
    <xf numFmtId="169" fontId="85" fillId="0" borderId="37" xfId="6" applyNumberFormat="1" applyFont="1" applyBorder="1" applyAlignment="1">
      <alignment horizontal="right" vertical="center"/>
    </xf>
    <xf numFmtId="169" fontId="14" fillId="0" borderId="37" xfId="2021" applyNumberFormat="1" applyFont="1" applyBorder="1" applyAlignment="1">
      <alignment horizontal="right" vertical="center"/>
    </xf>
    <xf numFmtId="169" fontId="14" fillId="0" borderId="37" xfId="2021" applyNumberFormat="1" applyFont="1" applyBorder="1" applyAlignment="1">
      <alignment horizontal="right"/>
    </xf>
    <xf numFmtId="169" fontId="74" fillId="0" borderId="37" xfId="2021" applyNumberFormat="1" applyFont="1" applyBorder="1" applyAlignment="1">
      <alignment horizontal="right"/>
    </xf>
    <xf numFmtId="169" fontId="74" fillId="0" borderId="37" xfId="2021" applyNumberFormat="1" applyFont="1" applyBorder="1" applyAlignment="1">
      <alignment horizontal="right" vertical="center"/>
    </xf>
    <xf numFmtId="169" fontId="86" fillId="0" borderId="37" xfId="2021" applyNumberFormat="1" applyFont="1" applyBorder="1" applyAlignment="1">
      <alignment horizontal="right" vertical="center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28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73" fillId="0" borderId="35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73" fillId="2" borderId="35" xfId="0" applyFont="1" applyFill="1" applyBorder="1" applyAlignment="1">
      <alignment horizontal="left" vertical="top" wrapText="1"/>
    </xf>
    <xf numFmtId="0" fontId="85" fillId="0" borderId="35" xfId="0" applyFont="1" applyBorder="1" applyAlignment="1">
      <alignment horizontal="left" vertical="top" wrapText="1"/>
    </xf>
    <xf numFmtId="0" fontId="73" fillId="0" borderId="35" xfId="0" applyFont="1" applyBorder="1" applyAlignment="1">
      <alignment horizontal="center" vertical="top" wrapText="1"/>
    </xf>
    <xf numFmtId="0" fontId="17" fillId="0" borderId="37" xfId="0" applyFont="1" applyBorder="1" applyAlignment="1">
      <alignment horizontal="left" wrapText="1"/>
    </xf>
    <xf numFmtId="0" fontId="17" fillId="0" borderId="37" xfId="165" applyFont="1" applyFill="1" applyBorder="1" applyAlignment="1">
      <alignment horizontal="left" vertical="top" wrapText="1"/>
    </xf>
    <xf numFmtId="0" fontId="85" fillId="0" borderId="37" xfId="0" applyFont="1" applyFill="1" applyBorder="1" applyAlignment="1">
      <alignment horizontal="left" vertical="top"/>
    </xf>
    <xf numFmtId="0" fontId="85" fillId="0" borderId="37" xfId="165" applyFont="1" applyFill="1" applyBorder="1">
      <alignment horizontal="left" vertical="top" wrapText="1"/>
    </xf>
    <xf numFmtId="0" fontId="73" fillId="0" borderId="37" xfId="165" applyFont="1" applyFill="1" applyBorder="1" applyAlignment="1">
      <alignment horizontal="left" vertical="top" wrapText="1"/>
    </xf>
    <xf numFmtId="0" fontId="73" fillId="0" borderId="37" xfId="165" applyFont="1" applyFill="1" applyBorder="1" applyAlignment="1">
      <alignment horizontal="center" vertical="top"/>
    </xf>
    <xf numFmtId="0" fontId="90" fillId="0" borderId="37" xfId="0" applyFont="1" applyBorder="1" applyAlignment="1">
      <alignment horizontal="center" vertical="center" wrapText="1"/>
    </xf>
    <xf numFmtId="167" fontId="17" fillId="0" borderId="37" xfId="253" applyNumberFormat="1" applyFont="1" applyBorder="1" applyAlignment="1">
      <alignment horizontal="right" vertical="top" wrapText="1"/>
    </xf>
    <xf numFmtId="169" fontId="17" fillId="2" borderId="35" xfId="0" applyNumberFormat="1" applyFont="1" applyFill="1" applyBorder="1" applyAlignment="1">
      <alignment horizontal="center" vertical="top" wrapText="1"/>
    </xf>
    <xf numFmtId="169" fontId="73" fillId="0" borderId="35" xfId="0" applyNumberFormat="1" applyFont="1" applyBorder="1" applyAlignment="1">
      <alignment horizontal="left" vertical="top" wrapText="1"/>
    </xf>
    <xf numFmtId="169" fontId="73" fillId="0" borderId="35" xfId="0" applyNumberFormat="1" applyFont="1" applyBorder="1" applyAlignment="1">
      <alignment horizontal="center" vertical="top" wrapText="1"/>
    </xf>
    <xf numFmtId="169" fontId="85" fillId="0" borderId="35" xfId="0" applyNumberFormat="1" applyFont="1" applyBorder="1" applyAlignment="1">
      <alignment horizontal="left" vertical="top" wrapText="1"/>
    </xf>
    <xf numFmtId="169" fontId="17" fillId="0" borderId="35" xfId="0" applyNumberFormat="1" applyFont="1" applyBorder="1" applyAlignment="1">
      <alignment horizontal="left" vertical="top" wrapText="1"/>
    </xf>
    <xf numFmtId="169" fontId="17" fillId="0" borderId="35" xfId="0" applyNumberFormat="1" applyFont="1" applyBorder="1" applyAlignment="1">
      <alignment horizontal="left" wrapText="1"/>
    </xf>
    <xf numFmtId="169" fontId="17" fillId="0" borderId="35" xfId="0" applyNumberFormat="1" applyFont="1" applyBorder="1" applyAlignment="1">
      <alignment horizontal="left" vertical="center" wrapText="1"/>
    </xf>
    <xf numFmtId="169" fontId="17" fillId="0" borderId="37" xfId="0" applyNumberFormat="1" applyFont="1" applyBorder="1" applyAlignment="1">
      <alignment horizontal="left" vertical="center" wrapText="1"/>
    </xf>
    <xf numFmtId="169" fontId="73" fillId="0" borderId="35" xfId="0" applyNumberFormat="1" applyFont="1" applyBorder="1" applyAlignment="1">
      <alignment horizontal="right" vertical="top" wrapText="1"/>
    </xf>
    <xf numFmtId="166" fontId="73" fillId="0" borderId="37" xfId="6" applyNumberFormat="1" applyFont="1" applyFill="1" applyBorder="1" applyAlignment="1">
      <alignment vertical="center"/>
    </xf>
    <xf numFmtId="0" fontId="87" fillId="0" borderId="0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center" vertical="center" wrapText="1"/>
    </xf>
    <xf numFmtId="0" fontId="74" fillId="0" borderId="37" xfId="253" applyFont="1" applyBorder="1" applyAlignment="1">
      <alignment horizontal="center" vertical="center" wrapText="1"/>
    </xf>
    <xf numFmtId="0" fontId="14" fillId="0" borderId="0" xfId="253" applyFont="1" applyAlignment="1">
      <alignment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37" xfId="0" applyFont="1" applyFill="1" applyBorder="1" applyAlignment="1"/>
    <xf numFmtId="0" fontId="17" fillId="0" borderId="36" xfId="0" applyFont="1" applyFill="1" applyBorder="1" applyAlignment="1">
      <alignment vertical="center" wrapText="1"/>
    </xf>
    <xf numFmtId="0" fontId="17" fillId="0" borderId="35" xfId="0" applyFont="1" applyFill="1" applyBorder="1" applyAlignment="1">
      <alignment vertical="top" wrapText="1"/>
    </xf>
    <xf numFmtId="0" fontId="93" fillId="0" borderId="37" xfId="0" applyFont="1" applyBorder="1" applyAlignment="1">
      <alignment horizontal="left" vertical="top" wrapText="1"/>
    </xf>
    <xf numFmtId="0" fontId="17" fillId="0" borderId="3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left" vertical="top" wrapText="1"/>
    </xf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4" fillId="0" borderId="0" xfId="0" applyFont="1" applyAlignment="1">
      <alignment horizontal="right"/>
    </xf>
    <xf numFmtId="0" fontId="73" fillId="2" borderId="37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7" xfId="6" applyNumberFormat="1" applyFont="1" applyFill="1" applyBorder="1" applyAlignment="1">
      <alignment horizontal="right" vertical="center"/>
    </xf>
    <xf numFmtId="0" fontId="17" fillId="2" borderId="37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vertical="center"/>
    </xf>
    <xf numFmtId="166" fontId="17" fillId="2" borderId="35" xfId="0" applyNumberFormat="1" applyFont="1" applyFill="1" applyBorder="1" applyAlignment="1">
      <alignment horizontal="right" vertical="center" wrapText="1"/>
    </xf>
    <xf numFmtId="0" fontId="73" fillId="2" borderId="37" xfId="8" applyFont="1" applyFill="1" applyBorder="1">
      <alignment horizontal="left" vertical="top" wrapText="1"/>
    </xf>
    <xf numFmtId="4" fontId="17" fillId="2" borderId="35" xfId="8" applyNumberFormat="1" applyFont="1" applyFill="1" applyBorder="1" applyAlignment="1">
      <alignment horizontal="center" vertical="center" wrapText="1"/>
    </xf>
    <xf numFmtId="0" fontId="85" fillId="2" borderId="37" xfId="8" applyFont="1" applyFill="1" applyBorder="1">
      <alignment horizontal="left" vertical="top" wrapText="1"/>
    </xf>
    <xf numFmtId="0" fontId="85" fillId="2" borderId="37" xfId="0" applyFont="1" applyFill="1" applyBorder="1" applyAlignment="1">
      <alignment horizontal="center" vertical="center"/>
    </xf>
    <xf numFmtId="0" fontId="85" fillId="2" borderId="35" xfId="0" applyFont="1" applyFill="1" applyBorder="1" applyAlignment="1">
      <alignment horizontal="center" vertical="center"/>
    </xf>
    <xf numFmtId="0" fontId="86" fillId="2" borderId="37" xfId="0" applyFont="1" applyFill="1" applyBorder="1" applyAlignment="1">
      <alignment vertical="center" wrapText="1"/>
    </xf>
    <xf numFmtId="166" fontId="85" fillId="2" borderId="37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90" fillId="0" borderId="37" xfId="0" applyFont="1" applyFill="1" applyBorder="1" applyAlignment="1">
      <alignment horizontal="center" vertical="center" wrapText="1"/>
    </xf>
    <xf numFmtId="0" fontId="90" fillId="0" borderId="37" xfId="0" applyFont="1" applyFill="1" applyBorder="1" applyAlignment="1">
      <alignment horizontal="left" vertical="top" wrapText="1"/>
    </xf>
    <xf numFmtId="169" fontId="17" fillId="2" borderId="37" xfId="0" applyNumberFormat="1" applyFont="1" applyFill="1" applyBorder="1" applyAlignment="1">
      <alignment horizontal="left" vertical="top" wrapText="1"/>
    </xf>
    <xf numFmtId="169" fontId="73" fillId="2" borderId="37" xfId="0" applyNumberFormat="1" applyFont="1" applyFill="1" applyBorder="1" applyAlignment="1">
      <alignment horizontal="left" vertical="center" wrapText="1"/>
    </xf>
    <xf numFmtId="168" fontId="74" fillId="0" borderId="37" xfId="0" applyNumberFormat="1" applyFont="1" applyBorder="1"/>
    <xf numFmtId="169" fontId="74" fillId="0" borderId="37" xfId="0" applyNumberFormat="1" applyFont="1" applyBorder="1"/>
    <xf numFmtId="0" fontId="85" fillId="0" borderId="3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left" vertical="top" wrapText="1"/>
    </xf>
    <xf numFmtId="0" fontId="85" fillId="0" borderId="3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right"/>
    </xf>
    <xf numFmtId="0" fontId="17" fillId="0" borderId="0" xfId="0" applyFont="1" applyFill="1" applyAlignment="1">
      <alignment horizont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left" vertical="top" wrapText="1"/>
    </xf>
    <xf numFmtId="0" fontId="73" fillId="0" borderId="37" xfId="0" applyFont="1" applyFill="1" applyBorder="1" applyAlignment="1">
      <alignment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4" xfId="0" applyFont="1" applyFill="1" applyBorder="1" applyAlignment="1">
      <alignment horizontal="center" vertical="center" wrapText="1"/>
    </xf>
    <xf numFmtId="0" fontId="17" fillId="0" borderId="37" xfId="8" applyFont="1" applyFill="1" applyBorder="1" applyAlignment="1">
      <alignment horizontal="center" vertical="top" wrapText="1"/>
    </xf>
    <xf numFmtId="0" fontId="73" fillId="0" borderId="37" xfId="8" applyFont="1" applyFill="1" applyBorder="1" applyAlignment="1">
      <alignment horizontal="center" vertical="top" wrapText="1"/>
    </xf>
    <xf numFmtId="0" fontId="17" fillId="0" borderId="29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73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3" fillId="0" borderId="30" xfId="0" applyFont="1" applyBorder="1" applyAlignment="1">
      <alignment horizontal="center" vertical="top" wrapText="1"/>
    </xf>
    <xf numFmtId="0" fontId="73" fillId="0" borderId="38" xfId="0" applyFont="1" applyBorder="1" applyAlignment="1">
      <alignment horizontal="center" vertical="top" wrapText="1"/>
    </xf>
    <xf numFmtId="0" fontId="73" fillId="0" borderId="27" xfId="0" applyFont="1" applyBorder="1" applyAlignment="1">
      <alignment horizontal="center" vertical="top" wrapText="1"/>
    </xf>
    <xf numFmtId="49" fontId="17" fillId="0" borderId="29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73" fillId="0" borderId="37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73" fillId="0" borderId="8" xfId="0" applyFont="1" applyBorder="1" applyAlignment="1">
      <alignment horizontal="right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0" borderId="36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7" fillId="0" borderId="35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7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8" xfId="8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center" wrapText="1"/>
    </xf>
    <xf numFmtId="0" fontId="85" fillId="0" borderId="29" xfId="0" applyFont="1" applyFill="1" applyBorder="1" applyAlignment="1">
      <alignment horizontal="center" vertical="top" wrapText="1"/>
    </xf>
    <xf numFmtId="0" fontId="85" fillId="0" borderId="2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right"/>
    </xf>
    <xf numFmtId="1" fontId="94" fillId="0" borderId="36" xfId="146" applyFont="1" applyBorder="1" applyAlignment="1">
      <alignment horizontal="left" wrapText="1"/>
    </xf>
    <xf numFmtId="1" fontId="94" fillId="0" borderId="35" xfId="146" applyFont="1" applyBorder="1" applyAlignment="1">
      <alignment horizontal="left" wrapText="1"/>
    </xf>
    <xf numFmtId="0" fontId="17" fillId="0" borderId="35" xfId="0" applyFont="1" applyFill="1" applyBorder="1" applyAlignment="1">
      <alignment horizontal="left" vertical="top" wrapText="1"/>
    </xf>
    <xf numFmtId="0" fontId="74" fillId="0" borderId="0" xfId="253" applyFont="1" applyAlignment="1">
      <alignment horizontal="right"/>
    </xf>
    <xf numFmtId="0" fontId="74" fillId="0" borderId="37" xfId="2021" applyFont="1" applyBorder="1" applyAlignment="1">
      <alignment horizontal="center" vertical="top"/>
    </xf>
    <xf numFmtId="49" fontId="14" fillId="0" borderId="37" xfId="2021" applyNumberFormat="1" applyFont="1" applyBorder="1" applyAlignment="1">
      <alignment horizontal="center" vertical="top"/>
    </xf>
    <xf numFmtId="49" fontId="14" fillId="0" borderId="30" xfId="2021" applyNumberFormat="1" applyFont="1" applyBorder="1" applyAlignment="1">
      <alignment horizontal="center"/>
    </xf>
    <xf numFmtId="49" fontId="14" fillId="0" borderId="27" xfId="2021" applyNumberFormat="1" applyFont="1" applyBorder="1" applyAlignment="1">
      <alignment horizontal="center"/>
    </xf>
    <xf numFmtId="49" fontId="14" fillId="0" borderId="29" xfId="2021" applyNumberFormat="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0" fontId="74" fillId="0" borderId="29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14" fillId="0" borderId="29" xfId="2021" applyFont="1" applyBorder="1" applyAlignment="1">
      <alignment horizontal="center" vertical="top"/>
    </xf>
    <xf numFmtId="0" fontId="14" fillId="0" borderId="2" xfId="2021" applyFont="1" applyBorder="1" applyAlignment="1">
      <alignment horizontal="center" vertical="top"/>
    </xf>
    <xf numFmtId="0" fontId="14" fillId="0" borderId="3" xfId="2021" applyFont="1" applyBorder="1" applyAlignment="1">
      <alignment horizontal="center" vertical="top"/>
    </xf>
    <xf numFmtId="0" fontId="17" fillId="0" borderId="29" xfId="2021" applyFont="1" applyFill="1" applyBorder="1" applyAlignment="1">
      <alignment horizontal="center"/>
    </xf>
    <xf numFmtId="0" fontId="17" fillId="0" borderId="3" xfId="2021" applyFont="1" applyFill="1" applyBorder="1" applyAlignment="1">
      <alignment horizontal="center"/>
    </xf>
    <xf numFmtId="0" fontId="14" fillId="0" borderId="37" xfId="253" applyFont="1" applyBorder="1" applyAlignment="1">
      <alignment horizontal="left" vertical="center" wrapText="1"/>
    </xf>
    <xf numFmtId="0" fontId="74" fillId="0" borderId="0" xfId="253" applyFont="1" applyAlignment="1">
      <alignment horizontal="right" wrapText="1"/>
    </xf>
    <xf numFmtId="0" fontId="0" fillId="0" borderId="0" xfId="0" applyAlignment="1">
      <alignment horizontal="right" wrapText="1"/>
    </xf>
    <xf numFmtId="0" fontId="74" fillId="0" borderId="37" xfId="253" applyFont="1" applyBorder="1" applyAlignment="1">
      <alignment horizontal="center" vertical="center" wrapText="1"/>
    </xf>
    <xf numFmtId="0" fontId="74" fillId="0" borderId="8" xfId="253" applyFont="1" applyBorder="1" applyAlignment="1">
      <alignment horizontal="center"/>
    </xf>
    <xf numFmtId="0" fontId="74" fillId="0" borderId="36" xfId="2021" applyFont="1" applyBorder="1" applyAlignment="1">
      <alignment horizontal="center" vertical="center" wrapText="1"/>
    </xf>
    <xf numFmtId="0" fontId="74" fillId="0" borderId="34" xfId="2021" applyFont="1" applyBorder="1" applyAlignment="1">
      <alignment horizontal="center" vertical="center" wrapText="1"/>
    </xf>
    <xf numFmtId="0" fontId="74" fillId="0" borderId="35" xfId="2021" applyFont="1" applyBorder="1" applyAlignment="1">
      <alignment horizontal="center" vertical="center" wrapText="1"/>
    </xf>
    <xf numFmtId="0" fontId="14" fillId="0" borderId="0" xfId="253" applyFont="1" applyAlignment="1">
      <alignment horizontal="center" wrapText="1"/>
    </xf>
    <xf numFmtId="0" fontId="73" fillId="0" borderId="36" xfId="0" applyFont="1" applyBorder="1" applyAlignment="1">
      <alignment horizontal="center" vertical="center" wrapText="1"/>
    </xf>
    <xf numFmtId="0" fontId="73" fillId="0" borderId="34" xfId="0" applyFont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zoomScaleNormal="100" zoomScaleSheetLayoutView="86" workbookViewId="0">
      <selection activeCell="F33" sqref="F33"/>
    </sheetView>
  </sheetViews>
  <sheetFormatPr defaultColWidth="9.140625" defaultRowHeight="17.25"/>
  <cols>
    <col min="1" max="1" width="11.7109375" style="29" customWidth="1"/>
    <col min="2" max="2" width="16.140625" style="29" customWidth="1"/>
    <col min="3" max="3" width="72.42578125" style="29" customWidth="1"/>
    <col min="4" max="4" width="17.28515625" style="45" customWidth="1"/>
    <col min="5" max="5" width="15.7109375" style="29" customWidth="1"/>
    <col min="6" max="6" width="17.5703125" style="29" customWidth="1"/>
    <col min="7" max="7" width="12.42578125" style="29" customWidth="1"/>
    <col min="8" max="16384" width="9.140625" style="29"/>
  </cols>
  <sheetData>
    <row r="1" spans="1:6" ht="37.5" customHeight="1">
      <c r="D1" s="227" t="s">
        <v>43</v>
      </c>
      <c r="E1" s="227"/>
      <c r="F1" s="227"/>
    </row>
    <row r="2" spans="1:6" ht="17.25" customHeight="1">
      <c r="D2" s="227" t="s">
        <v>81</v>
      </c>
      <c r="E2" s="227"/>
      <c r="F2" s="227"/>
    </row>
    <row r="3" spans="1:6" ht="17.25" customHeight="1">
      <c r="E3" s="227" t="s">
        <v>9</v>
      </c>
      <c r="F3" s="227"/>
    </row>
    <row r="5" spans="1:6" ht="75.75" customHeight="1">
      <c r="A5" s="228" t="s">
        <v>96</v>
      </c>
      <c r="B5" s="228"/>
      <c r="C5" s="228"/>
      <c r="D5" s="228"/>
      <c r="E5" s="228"/>
      <c r="F5" s="228"/>
    </row>
    <row r="6" spans="1:6">
      <c r="E6" s="243" t="s">
        <v>25</v>
      </c>
      <c r="F6" s="243"/>
    </row>
    <row r="7" spans="1:6" s="7" customFormat="1" ht="75.95" customHeight="1">
      <c r="A7" s="241" t="s">
        <v>14</v>
      </c>
      <c r="B7" s="242"/>
      <c r="C7" s="239" t="s">
        <v>15</v>
      </c>
      <c r="D7" s="241" t="s">
        <v>83</v>
      </c>
      <c r="E7" s="244"/>
      <c r="F7" s="242"/>
    </row>
    <row r="8" spans="1:6" s="7" customFormat="1" ht="43.5" customHeight="1">
      <c r="A8" s="189" t="s">
        <v>39</v>
      </c>
      <c r="B8" s="189" t="s">
        <v>19</v>
      </c>
      <c r="C8" s="240"/>
      <c r="D8" s="218" t="s">
        <v>84</v>
      </c>
      <c r="E8" s="187" t="s">
        <v>16</v>
      </c>
      <c r="F8" s="187" t="s">
        <v>17</v>
      </c>
    </row>
    <row r="9" spans="1:6" s="36" customFormat="1">
      <c r="A9" s="183"/>
      <c r="B9" s="188"/>
      <c r="C9" s="34" t="s">
        <v>24</v>
      </c>
      <c r="D9" s="35">
        <f>+D11+D25</f>
        <v>0</v>
      </c>
      <c r="E9" s="35">
        <f t="shared" ref="D9:F9" si="0">+E11+E25</f>
        <v>0</v>
      </c>
      <c r="F9" s="35">
        <f t="shared" si="0"/>
        <v>0</v>
      </c>
    </row>
    <row r="10" spans="1:6" s="7" customFormat="1" ht="18" customHeight="1">
      <c r="A10" s="52"/>
      <c r="B10" s="190"/>
      <c r="C10" s="31" t="s">
        <v>35</v>
      </c>
      <c r="D10" s="110"/>
      <c r="E10" s="37"/>
      <c r="F10" s="37"/>
    </row>
    <row r="11" spans="1:6" s="7" customFormat="1" ht="36.75" customHeight="1">
      <c r="A11" s="38"/>
      <c r="B11" s="184"/>
      <c r="C11" s="17" t="s">
        <v>42</v>
      </c>
      <c r="D11" s="126">
        <f>D12</f>
        <v>1043686.9</v>
      </c>
      <c r="E11" s="126">
        <f>E12</f>
        <v>1053967.5</v>
      </c>
      <c r="F11" s="126">
        <f>F12</f>
        <v>1056530.7</v>
      </c>
    </row>
    <row r="12" spans="1:6" s="7" customFormat="1">
      <c r="A12" s="233">
        <v>1041</v>
      </c>
      <c r="B12" s="235"/>
      <c r="C12" s="39" t="s">
        <v>28</v>
      </c>
      <c r="D12" s="40">
        <f t="shared" ref="D12:F12" si="1">D19</f>
        <v>1043686.9</v>
      </c>
      <c r="E12" s="40">
        <f t="shared" si="1"/>
        <v>1053967.5</v>
      </c>
      <c r="F12" s="40">
        <f t="shared" si="1"/>
        <v>1056530.7</v>
      </c>
    </row>
    <row r="13" spans="1:6" s="7" customFormat="1">
      <c r="A13" s="234"/>
      <c r="B13" s="236"/>
      <c r="C13" s="41" t="s">
        <v>88</v>
      </c>
      <c r="D13" s="53"/>
      <c r="E13" s="126"/>
      <c r="F13" s="126"/>
    </row>
    <row r="14" spans="1:6" s="7" customFormat="1">
      <c r="A14" s="234"/>
      <c r="B14" s="236"/>
      <c r="C14" s="15" t="s">
        <v>29</v>
      </c>
      <c r="D14" s="162"/>
      <c r="E14" s="40"/>
      <c r="F14" s="40"/>
    </row>
    <row r="15" spans="1:6" s="7" customFormat="1" ht="51.75">
      <c r="A15" s="234"/>
      <c r="B15" s="236"/>
      <c r="C15" s="16" t="s">
        <v>89</v>
      </c>
      <c r="D15" s="163"/>
      <c r="E15" s="42"/>
      <c r="F15" s="42"/>
    </row>
    <row r="16" spans="1:6" s="7" customFormat="1">
      <c r="A16" s="234"/>
      <c r="B16" s="236"/>
      <c r="C16" s="15" t="s">
        <v>30</v>
      </c>
      <c r="D16" s="162"/>
      <c r="E16" s="42"/>
      <c r="F16" s="42"/>
    </row>
    <row r="17" spans="1:6" s="7" customFormat="1" ht="34.5">
      <c r="A17" s="234"/>
      <c r="B17" s="236"/>
      <c r="C17" s="16" t="s">
        <v>90</v>
      </c>
      <c r="D17" s="163"/>
      <c r="E17" s="42"/>
      <c r="F17" s="42"/>
    </row>
    <row r="18" spans="1:6" s="7" customFormat="1" ht="15.75" customHeight="1">
      <c r="A18" s="234"/>
      <c r="B18" s="182"/>
      <c r="C18" s="43" t="s">
        <v>38</v>
      </c>
      <c r="D18" s="164"/>
      <c r="E18" s="44"/>
      <c r="F18" s="44"/>
    </row>
    <row r="19" spans="1:6" s="7" customFormat="1" ht="21" customHeight="1">
      <c r="A19" s="234"/>
      <c r="B19" s="237">
        <v>11041</v>
      </c>
      <c r="C19" s="15" t="s">
        <v>31</v>
      </c>
      <c r="D19" s="222">
        <f>1007070.5+36616.4</f>
        <v>1043686.9</v>
      </c>
      <c r="E19" s="222">
        <f>D19+10280.6</f>
        <v>1053967.5</v>
      </c>
      <c r="F19" s="222">
        <f>E19+2563.2</f>
        <v>1056530.7</v>
      </c>
    </row>
    <row r="20" spans="1:6" s="7" customFormat="1" ht="69">
      <c r="A20" s="234"/>
      <c r="B20" s="238"/>
      <c r="C20" s="219" t="s">
        <v>115</v>
      </c>
      <c r="D20" s="160"/>
      <c r="E20" s="125"/>
      <c r="F20" s="125"/>
    </row>
    <row r="21" spans="1:6" s="7" customFormat="1">
      <c r="A21" s="234"/>
      <c r="B21" s="238"/>
      <c r="C21" s="15" t="s">
        <v>32</v>
      </c>
      <c r="D21" s="162"/>
      <c r="E21" s="42"/>
      <c r="F21" s="42"/>
    </row>
    <row r="22" spans="1:6" s="7" customFormat="1" ht="63.75" customHeight="1">
      <c r="A22" s="234"/>
      <c r="B22" s="238"/>
      <c r="C22" s="219" t="s">
        <v>116</v>
      </c>
      <c r="D22" s="163"/>
      <c r="E22" s="42"/>
      <c r="F22" s="42"/>
    </row>
    <row r="23" spans="1:6" s="7" customFormat="1">
      <c r="A23" s="234"/>
      <c r="B23" s="238"/>
      <c r="C23" s="15" t="s">
        <v>33</v>
      </c>
      <c r="D23" s="162"/>
      <c r="E23" s="42"/>
      <c r="F23" s="42"/>
    </row>
    <row r="24" spans="1:6" s="7" customFormat="1">
      <c r="A24" s="234"/>
      <c r="B24" s="238"/>
      <c r="C24" s="219" t="s">
        <v>34</v>
      </c>
      <c r="D24" s="163"/>
      <c r="E24" s="42"/>
      <c r="F24" s="42"/>
    </row>
    <row r="25" spans="1:6" s="7" customFormat="1" ht="21.75" customHeight="1">
      <c r="A25" s="52"/>
      <c r="B25" s="184"/>
      <c r="C25" s="53" t="s">
        <v>55</v>
      </c>
      <c r="D25" s="125">
        <f>D26</f>
        <v>-1043686.9</v>
      </c>
      <c r="E25" s="125">
        <f>E26</f>
        <v>-1053967.5</v>
      </c>
      <c r="F25" s="125">
        <f>F26</f>
        <v>-1056530.7</v>
      </c>
    </row>
    <row r="26" spans="1:6">
      <c r="A26" s="232">
        <v>1139</v>
      </c>
      <c r="B26" s="229"/>
      <c r="C26" s="54" t="s">
        <v>28</v>
      </c>
      <c r="D26" s="125">
        <f>D32</f>
        <v>-1043686.9</v>
      </c>
      <c r="E26" s="125">
        <f>E32</f>
        <v>-1053967.5</v>
      </c>
      <c r="F26" s="125">
        <f>F32</f>
        <v>-1056530.7</v>
      </c>
    </row>
    <row r="27" spans="1:6" ht="19.350000000000001" customHeight="1">
      <c r="A27" s="232"/>
      <c r="B27" s="230"/>
      <c r="C27" s="186" t="s">
        <v>56</v>
      </c>
      <c r="D27" s="186"/>
      <c r="E27" s="125"/>
      <c r="F27" s="125"/>
    </row>
    <row r="28" spans="1:6">
      <c r="A28" s="232"/>
      <c r="B28" s="230"/>
      <c r="C28" s="56" t="s">
        <v>29</v>
      </c>
      <c r="D28" s="56"/>
      <c r="E28" s="55"/>
      <c r="F28" s="55"/>
    </row>
    <row r="29" spans="1:6" ht="38.25" customHeight="1">
      <c r="A29" s="232"/>
      <c r="B29" s="230"/>
      <c r="C29" s="57" t="s">
        <v>57</v>
      </c>
      <c r="D29" s="57"/>
      <c r="E29" s="55"/>
      <c r="F29" s="55"/>
    </row>
    <row r="30" spans="1:6">
      <c r="A30" s="232"/>
      <c r="B30" s="230"/>
      <c r="C30" s="56" t="s">
        <v>30</v>
      </c>
      <c r="D30" s="56"/>
      <c r="E30" s="55"/>
      <c r="F30" s="55"/>
    </row>
    <row r="31" spans="1:6" ht="34.5">
      <c r="A31" s="232"/>
      <c r="B31" s="231"/>
      <c r="C31" s="58" t="s">
        <v>58</v>
      </c>
      <c r="D31" s="58"/>
      <c r="E31" s="55"/>
      <c r="F31" s="55"/>
    </row>
    <row r="32" spans="1:6" ht="18" customHeight="1">
      <c r="A32" s="232"/>
      <c r="B32" s="229" t="s">
        <v>59</v>
      </c>
      <c r="C32" s="56" t="s">
        <v>31</v>
      </c>
      <c r="D32" s="223">
        <v>-1043686.9</v>
      </c>
      <c r="E32" s="223">
        <v>-1053967.5</v>
      </c>
      <c r="F32" s="223">
        <v>-1056530.7</v>
      </c>
    </row>
    <row r="33" spans="1:6" ht="19.350000000000001" customHeight="1">
      <c r="A33" s="232"/>
      <c r="B33" s="230"/>
      <c r="C33" s="59" t="s">
        <v>56</v>
      </c>
      <c r="D33" s="59"/>
      <c r="E33" s="125"/>
      <c r="F33" s="125"/>
    </row>
    <row r="34" spans="1:6">
      <c r="A34" s="232"/>
      <c r="B34" s="230"/>
      <c r="C34" s="56" t="s">
        <v>32</v>
      </c>
      <c r="D34" s="56"/>
      <c r="E34" s="60"/>
      <c r="F34" s="60"/>
    </row>
    <row r="35" spans="1:6" ht="69" customHeight="1">
      <c r="A35" s="232"/>
      <c r="B35" s="230"/>
      <c r="C35" s="57" t="s">
        <v>60</v>
      </c>
      <c r="D35" s="57"/>
      <c r="E35" s="60"/>
      <c r="F35" s="60"/>
    </row>
    <row r="36" spans="1:6">
      <c r="A36" s="232"/>
      <c r="B36" s="230"/>
      <c r="C36" s="56" t="s">
        <v>33</v>
      </c>
      <c r="D36" s="56"/>
      <c r="E36" s="60"/>
      <c r="F36" s="60"/>
    </row>
    <row r="37" spans="1:6">
      <c r="A37" s="232"/>
      <c r="B37" s="231"/>
      <c r="C37" s="57" t="s">
        <v>34</v>
      </c>
      <c r="D37" s="57"/>
      <c r="E37" s="60"/>
      <c r="F37" s="60"/>
    </row>
  </sheetData>
  <mergeCells count="14">
    <mergeCell ref="D2:F2"/>
    <mergeCell ref="D1:F1"/>
    <mergeCell ref="A5:F5"/>
    <mergeCell ref="B26:B31"/>
    <mergeCell ref="B32:B37"/>
    <mergeCell ref="A26:A37"/>
    <mergeCell ref="A12:A24"/>
    <mergeCell ref="B12:B17"/>
    <mergeCell ref="B19:B24"/>
    <mergeCell ref="C7:C8"/>
    <mergeCell ref="A7:B7"/>
    <mergeCell ref="E6:F6"/>
    <mergeCell ref="E3:F3"/>
    <mergeCell ref="D7:F7"/>
  </mergeCells>
  <pageMargins left="0" right="0" top="0" bottom="0" header="0.3" footer="0.3"/>
  <pageSetup paperSize="9" scale="60" fitToHeight="0" orientation="portrait" r:id="rId1"/>
  <ignoredErrors>
    <ignoredError sqref="B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1"/>
  <sheetViews>
    <sheetView zoomScaleNormal="100" zoomScaleSheetLayoutView="100" workbookViewId="0">
      <selection activeCell="G9" sqref="G9:I9"/>
    </sheetView>
  </sheetViews>
  <sheetFormatPr defaultColWidth="9.140625" defaultRowHeight="17.25"/>
  <cols>
    <col min="1" max="1" width="9.7109375" style="3" customWidth="1"/>
    <col min="2" max="3" width="8.140625" style="3" customWidth="1"/>
    <col min="4" max="4" width="11.5703125" style="3" customWidth="1"/>
    <col min="5" max="5" width="15.42578125" style="3" customWidth="1"/>
    <col min="6" max="6" width="62.140625" style="3" customWidth="1"/>
    <col min="7" max="8" width="17.28515625" style="46" customWidth="1"/>
    <col min="9" max="9" width="17.28515625" style="3" customWidth="1"/>
    <col min="10" max="16384" width="9.140625" style="3"/>
  </cols>
  <sheetData>
    <row r="1" spans="1:9" ht="37.5" customHeight="1">
      <c r="G1" s="268" t="s">
        <v>44</v>
      </c>
      <c r="H1" s="268"/>
      <c r="I1" s="268"/>
    </row>
    <row r="2" spans="1:9" ht="17.25" customHeight="1">
      <c r="G2" s="268" t="s">
        <v>81</v>
      </c>
      <c r="H2" s="268"/>
      <c r="I2" s="268"/>
    </row>
    <row r="3" spans="1:9" ht="17.25" customHeight="1">
      <c r="G3" s="268" t="s">
        <v>9</v>
      </c>
      <c r="H3" s="268"/>
      <c r="I3" s="268"/>
    </row>
    <row r="4" spans="1:9" ht="13.5" customHeight="1"/>
    <row r="5" spans="1:9" ht="52.5" customHeight="1">
      <c r="A5" s="269" t="s">
        <v>94</v>
      </c>
      <c r="B5" s="269"/>
      <c r="C5" s="269"/>
      <c r="D5" s="269"/>
      <c r="E5" s="269"/>
      <c r="F5" s="269"/>
      <c r="G5" s="269"/>
      <c r="H5" s="269"/>
      <c r="I5" s="269"/>
    </row>
    <row r="8" spans="1:9">
      <c r="G8" s="270"/>
      <c r="H8" s="270"/>
      <c r="I8" s="270"/>
    </row>
    <row r="9" spans="1:9" s="5" customFormat="1" ht="105.6" customHeight="1">
      <c r="A9" s="250" t="s">
        <v>26</v>
      </c>
      <c r="B9" s="250"/>
      <c r="C9" s="250"/>
      <c r="D9" s="250" t="s">
        <v>14</v>
      </c>
      <c r="E9" s="250"/>
      <c r="F9" s="250" t="s">
        <v>20</v>
      </c>
      <c r="G9" s="333" t="s">
        <v>48</v>
      </c>
      <c r="H9" s="334"/>
      <c r="I9" s="335"/>
    </row>
    <row r="10" spans="1:9" s="5" customFormat="1" ht="50.25" customHeight="1">
      <c r="A10" s="2" t="s">
        <v>49</v>
      </c>
      <c r="B10" s="2" t="s">
        <v>50</v>
      </c>
      <c r="C10" s="2" t="s">
        <v>27</v>
      </c>
      <c r="D10" s="2" t="s">
        <v>18</v>
      </c>
      <c r="E10" s="2" t="s">
        <v>40</v>
      </c>
      <c r="F10" s="250"/>
      <c r="G10" s="165" t="s">
        <v>84</v>
      </c>
      <c r="H10" s="152" t="s">
        <v>16</v>
      </c>
      <c r="I10" s="152" t="s">
        <v>17</v>
      </c>
    </row>
    <row r="11" spans="1:9" s="5" customFormat="1">
      <c r="A11" s="261"/>
      <c r="B11" s="267"/>
      <c r="C11" s="261"/>
      <c r="D11" s="256"/>
      <c r="E11" s="256"/>
      <c r="F11" s="1" t="s">
        <v>24</v>
      </c>
      <c r="G11" s="14">
        <f>G13+G33</f>
        <v>0</v>
      </c>
      <c r="H11" s="14">
        <f>H13+H33</f>
        <v>0</v>
      </c>
      <c r="I11" s="14">
        <f>I13+I33</f>
        <v>0</v>
      </c>
    </row>
    <row r="12" spans="1:9" s="5" customFormat="1">
      <c r="A12" s="262"/>
      <c r="B12" s="267"/>
      <c r="C12" s="262"/>
      <c r="D12" s="257"/>
      <c r="E12" s="259"/>
      <c r="F12" s="4" t="s">
        <v>35</v>
      </c>
      <c r="G12" s="11"/>
      <c r="H12" s="14"/>
      <c r="I12" s="14"/>
    </row>
    <row r="13" spans="1:9" s="5" customFormat="1" ht="34.5">
      <c r="A13" s="263"/>
      <c r="B13" s="267"/>
      <c r="C13" s="262"/>
      <c r="D13" s="257"/>
      <c r="E13" s="259"/>
      <c r="F13" s="1" t="s">
        <v>42</v>
      </c>
      <c r="G13" s="14">
        <f>G22</f>
        <v>1043686.9</v>
      </c>
      <c r="H13" s="14">
        <f t="shared" ref="H13:I13" si="0">+H22</f>
        <v>1053967.5</v>
      </c>
      <c r="I13" s="14">
        <f t="shared" si="0"/>
        <v>1056530.7</v>
      </c>
    </row>
    <row r="14" spans="1:9" s="5" customFormat="1">
      <c r="A14" s="264" t="s">
        <v>46</v>
      </c>
      <c r="B14" s="267"/>
      <c r="C14" s="262"/>
      <c r="D14" s="257"/>
      <c r="E14" s="259"/>
      <c r="F14" s="106" t="s">
        <v>51</v>
      </c>
      <c r="G14" s="220">
        <f t="shared" ref="G14:I14" si="1">G13</f>
        <v>1043686.9</v>
      </c>
      <c r="H14" s="220">
        <f t="shared" si="1"/>
        <v>1053967.5</v>
      </c>
      <c r="I14" s="220">
        <f t="shared" si="1"/>
        <v>1056530.7</v>
      </c>
    </row>
    <row r="15" spans="1:9" s="5" customFormat="1">
      <c r="A15" s="265"/>
      <c r="B15" s="267"/>
      <c r="C15" s="262"/>
      <c r="D15" s="257"/>
      <c r="E15" s="259"/>
      <c r="F15" s="69" t="s">
        <v>21</v>
      </c>
      <c r="G15" s="69"/>
      <c r="H15" s="128"/>
      <c r="I15" s="128"/>
    </row>
    <row r="16" spans="1:9" s="5" customFormat="1">
      <c r="A16" s="265"/>
      <c r="B16" s="264" t="s">
        <v>91</v>
      </c>
      <c r="C16" s="262"/>
      <c r="D16" s="257"/>
      <c r="E16" s="259"/>
      <c r="F16" s="185" t="s">
        <v>52</v>
      </c>
      <c r="G16" s="220">
        <f t="shared" ref="G16:I16" si="2">G14</f>
        <v>1043686.9</v>
      </c>
      <c r="H16" s="220">
        <f t="shared" si="2"/>
        <v>1053967.5</v>
      </c>
      <c r="I16" s="220">
        <f t="shared" si="2"/>
        <v>1056530.7</v>
      </c>
    </row>
    <row r="17" spans="1:15" s="5" customFormat="1">
      <c r="A17" s="265"/>
      <c r="B17" s="265"/>
      <c r="C17" s="263"/>
      <c r="D17" s="257"/>
      <c r="E17" s="259"/>
      <c r="F17" s="69" t="s">
        <v>21</v>
      </c>
      <c r="G17" s="69"/>
      <c r="H17" s="128"/>
      <c r="I17" s="128"/>
    </row>
    <row r="18" spans="1:15" s="5" customFormat="1">
      <c r="A18" s="265"/>
      <c r="B18" s="265"/>
      <c r="C18" s="264" t="s">
        <v>91</v>
      </c>
      <c r="D18" s="257"/>
      <c r="E18" s="259"/>
      <c r="F18" s="185" t="s">
        <v>52</v>
      </c>
      <c r="G18" s="220">
        <f t="shared" ref="G18:I18" si="3">G16</f>
        <v>1043686.9</v>
      </c>
      <c r="H18" s="220">
        <f t="shared" si="3"/>
        <v>1053967.5</v>
      </c>
      <c r="I18" s="220">
        <f t="shared" si="3"/>
        <v>1056530.7</v>
      </c>
    </row>
    <row r="19" spans="1:15" s="5" customFormat="1">
      <c r="A19" s="265"/>
      <c r="B19" s="265"/>
      <c r="C19" s="265"/>
      <c r="D19" s="257"/>
      <c r="E19" s="259"/>
      <c r="F19" s="69" t="s">
        <v>21</v>
      </c>
      <c r="G19" s="69"/>
      <c r="H19" s="128"/>
      <c r="I19" s="128"/>
    </row>
    <row r="20" spans="1:15" s="5" customFormat="1" ht="36.75" customHeight="1">
      <c r="A20" s="265"/>
      <c r="B20" s="265"/>
      <c r="C20" s="265"/>
      <c r="D20" s="257"/>
      <c r="E20" s="259"/>
      <c r="F20" s="109" t="s">
        <v>36</v>
      </c>
      <c r="G20" s="221">
        <f t="shared" ref="G20:I20" si="4">G18</f>
        <v>1043686.9</v>
      </c>
      <c r="H20" s="221">
        <f t="shared" si="4"/>
        <v>1053967.5</v>
      </c>
      <c r="I20" s="221">
        <f t="shared" si="4"/>
        <v>1056530.7</v>
      </c>
    </row>
    <row r="21" spans="1:15" s="5" customFormat="1">
      <c r="A21" s="265"/>
      <c r="B21" s="265"/>
      <c r="C21" s="265"/>
      <c r="D21" s="258"/>
      <c r="E21" s="260"/>
      <c r="F21" s="110" t="s">
        <v>21</v>
      </c>
      <c r="G21" s="110"/>
      <c r="H21" s="128"/>
      <c r="I21" s="128"/>
    </row>
    <row r="22" spans="1:15" s="7" customFormat="1" ht="21" customHeight="1">
      <c r="A22" s="265"/>
      <c r="B22" s="265"/>
      <c r="C22" s="265"/>
      <c r="D22" s="251">
        <v>1041</v>
      </c>
      <c r="E22" s="254" t="s">
        <v>92</v>
      </c>
      <c r="F22" s="255"/>
      <c r="G22" s="167">
        <f>+G24</f>
        <v>1043686.9</v>
      </c>
      <c r="H22" s="137">
        <f t="shared" ref="H22:I22" si="5">+H24</f>
        <v>1053967.5</v>
      </c>
      <c r="I22" s="137">
        <f t="shared" si="5"/>
        <v>1056530.7</v>
      </c>
      <c r="J22" s="6"/>
      <c r="K22" s="6"/>
      <c r="L22" s="6"/>
      <c r="M22" s="6"/>
      <c r="N22" s="6"/>
      <c r="O22" s="6"/>
    </row>
    <row r="23" spans="1:15" s="7" customFormat="1" ht="18.75" customHeight="1">
      <c r="A23" s="265"/>
      <c r="B23" s="265"/>
      <c r="C23" s="265"/>
      <c r="D23" s="252"/>
      <c r="E23" s="13"/>
      <c r="F23" s="12" t="s">
        <v>21</v>
      </c>
      <c r="G23" s="69"/>
      <c r="H23" s="138"/>
      <c r="I23" s="138"/>
      <c r="J23" s="6"/>
      <c r="K23" s="6"/>
      <c r="L23" s="6"/>
      <c r="M23" s="6"/>
      <c r="N23" s="6"/>
      <c r="O23" s="6"/>
    </row>
    <row r="24" spans="1:15" s="7" customFormat="1" ht="82.5" customHeight="1">
      <c r="A24" s="265"/>
      <c r="B24" s="265"/>
      <c r="C24" s="265"/>
      <c r="D24" s="252"/>
      <c r="E24" s="178">
        <v>11041</v>
      </c>
      <c r="F24" s="219" t="s">
        <v>115</v>
      </c>
      <c r="G24" s="137">
        <f>G26</f>
        <v>1043686.9</v>
      </c>
      <c r="H24" s="137">
        <f t="shared" ref="H24:I24" si="6">H26</f>
        <v>1053967.5</v>
      </c>
      <c r="I24" s="137">
        <f t="shared" si="6"/>
        <v>1056530.7</v>
      </c>
      <c r="J24" s="6"/>
      <c r="K24" s="6"/>
      <c r="L24" s="6"/>
      <c r="M24" s="6"/>
      <c r="N24" s="6"/>
      <c r="O24" s="6"/>
    </row>
    <row r="25" spans="1:15" s="5" customFormat="1" ht="22.5" customHeight="1">
      <c r="A25" s="265"/>
      <c r="B25" s="265"/>
      <c r="C25" s="265"/>
      <c r="D25" s="252"/>
      <c r="E25" s="10"/>
      <c r="F25" s="4" t="s">
        <v>41</v>
      </c>
      <c r="G25" s="11"/>
      <c r="H25" s="139"/>
      <c r="I25" s="139"/>
    </row>
    <row r="26" spans="1:15" s="9" customFormat="1" ht="37.5" customHeight="1">
      <c r="A26" s="265"/>
      <c r="B26" s="265"/>
      <c r="C26" s="265"/>
      <c r="D26" s="252"/>
      <c r="E26" s="10"/>
      <c r="F26" s="8" t="s">
        <v>36</v>
      </c>
      <c r="G26" s="140">
        <f>G28</f>
        <v>1043686.9</v>
      </c>
      <c r="H26" s="140">
        <f t="shared" ref="H26:I26" si="7">H28</f>
        <v>1053967.5</v>
      </c>
      <c r="I26" s="140">
        <f t="shared" si="7"/>
        <v>1056530.7</v>
      </c>
    </row>
    <row r="27" spans="1:15" s="5" customFormat="1" ht="38.25" customHeight="1">
      <c r="A27" s="265"/>
      <c r="B27" s="265"/>
      <c r="C27" s="265"/>
      <c r="D27" s="252"/>
      <c r="E27" s="10"/>
      <c r="F27" s="4" t="s">
        <v>37</v>
      </c>
      <c r="G27" s="140"/>
      <c r="H27" s="139"/>
      <c r="I27" s="139"/>
    </row>
    <row r="28" spans="1:15" s="5" customFormat="1" ht="16.899999999999999" customHeight="1">
      <c r="A28" s="265"/>
      <c r="B28" s="265"/>
      <c r="C28" s="265"/>
      <c r="D28" s="252"/>
      <c r="E28" s="10"/>
      <c r="F28" s="4" t="s">
        <v>22</v>
      </c>
      <c r="G28" s="140">
        <f>G29</f>
        <v>1043686.9</v>
      </c>
      <c r="H28" s="139">
        <f t="shared" ref="H28:I28" si="8">H29</f>
        <v>1053967.5</v>
      </c>
      <c r="I28" s="139">
        <f t="shared" si="8"/>
        <v>1056530.7</v>
      </c>
    </row>
    <row r="29" spans="1:15" s="5" customFormat="1" ht="16.899999999999999" customHeight="1">
      <c r="A29" s="265"/>
      <c r="B29" s="265"/>
      <c r="C29" s="265"/>
      <c r="D29" s="252"/>
      <c r="E29" s="10"/>
      <c r="F29" s="4" t="s">
        <v>23</v>
      </c>
      <c r="G29" s="140">
        <f>+G30</f>
        <v>1043686.9</v>
      </c>
      <c r="H29" s="139">
        <f t="shared" ref="H29:I29" si="9">+H30</f>
        <v>1053967.5</v>
      </c>
      <c r="I29" s="139">
        <f t="shared" si="9"/>
        <v>1056530.7</v>
      </c>
    </row>
    <row r="30" spans="1:15" s="5" customFormat="1" ht="16.899999999999999" customHeight="1">
      <c r="A30" s="265"/>
      <c r="B30" s="265"/>
      <c r="C30" s="265"/>
      <c r="D30" s="252"/>
      <c r="E30" s="10"/>
      <c r="F30" s="11" t="s">
        <v>97</v>
      </c>
      <c r="G30" s="127">
        <f t="shared" ref="G30:I30" si="10">G31</f>
        <v>1043686.9</v>
      </c>
      <c r="H30" s="127">
        <f t="shared" si="10"/>
        <v>1053967.5</v>
      </c>
      <c r="I30" s="127">
        <f t="shared" si="10"/>
        <v>1056530.7</v>
      </c>
    </row>
    <row r="31" spans="1:15" s="5" customFormat="1" ht="34.5">
      <c r="A31" s="265"/>
      <c r="B31" s="265"/>
      <c r="C31" s="265"/>
      <c r="D31" s="252"/>
      <c r="E31" s="10"/>
      <c r="F31" s="11" t="s">
        <v>98</v>
      </c>
      <c r="G31" s="176">
        <f t="shared" ref="G31:I31" si="11">G32</f>
        <v>1043686.9</v>
      </c>
      <c r="H31" s="176">
        <f t="shared" si="11"/>
        <v>1053967.5</v>
      </c>
      <c r="I31" s="176">
        <f t="shared" si="11"/>
        <v>1056530.7</v>
      </c>
    </row>
    <row r="32" spans="1:15" s="5" customFormat="1">
      <c r="A32" s="266"/>
      <c r="B32" s="266"/>
      <c r="C32" s="266"/>
      <c r="D32" s="253"/>
      <c r="E32" s="10"/>
      <c r="F32" s="11" t="s">
        <v>99</v>
      </c>
      <c r="G32" s="136">
        <f>'Havelvats 1'!D19</f>
        <v>1043686.9</v>
      </c>
      <c r="H32" s="136">
        <f>'Havelvats 1'!E19</f>
        <v>1053967.5</v>
      </c>
      <c r="I32" s="136">
        <f>'Havelvats 1'!F19</f>
        <v>1056530.7</v>
      </c>
    </row>
    <row r="33" spans="1:9" s="64" customFormat="1" ht="34.9" customHeight="1">
      <c r="A33" s="61"/>
      <c r="B33" s="61"/>
      <c r="C33" s="61"/>
      <c r="D33" s="62"/>
      <c r="E33" s="62"/>
      <c r="F33" s="63" t="s">
        <v>55</v>
      </c>
      <c r="G33" s="174">
        <f>+G34</f>
        <v>-1043686.9</v>
      </c>
      <c r="H33" s="128">
        <f t="shared" ref="H33:I33" si="12">+H34</f>
        <v>-1053967.5</v>
      </c>
      <c r="I33" s="128">
        <f t="shared" si="12"/>
        <v>-1056530.7</v>
      </c>
    </row>
    <row r="34" spans="1:9" ht="34.5">
      <c r="A34" s="247" t="s">
        <v>61</v>
      </c>
      <c r="B34" s="247"/>
      <c r="C34" s="245"/>
      <c r="D34" s="245"/>
      <c r="E34" s="245"/>
      <c r="F34" s="153" t="s">
        <v>62</v>
      </c>
      <c r="G34" s="173">
        <f>+G36</f>
        <v>-1043686.9</v>
      </c>
      <c r="H34" s="129">
        <f t="shared" ref="H34:I34" si="13">+H36</f>
        <v>-1053967.5</v>
      </c>
      <c r="I34" s="129">
        <f t="shared" si="13"/>
        <v>-1056530.7</v>
      </c>
    </row>
    <row r="35" spans="1:9">
      <c r="A35" s="248"/>
      <c r="B35" s="249"/>
      <c r="C35" s="245"/>
      <c r="D35" s="245"/>
      <c r="E35" s="245"/>
      <c r="F35" s="154" t="s">
        <v>21</v>
      </c>
      <c r="G35" s="154"/>
      <c r="H35" s="130"/>
      <c r="I35" s="65"/>
    </row>
    <row r="36" spans="1:9" ht="34.5">
      <c r="A36" s="248"/>
      <c r="B36" s="247" t="s">
        <v>63</v>
      </c>
      <c r="C36" s="245"/>
      <c r="D36" s="245"/>
      <c r="E36" s="245"/>
      <c r="F36" s="153" t="s">
        <v>64</v>
      </c>
      <c r="G36" s="173">
        <f>+G38</f>
        <v>-1043686.9</v>
      </c>
      <c r="H36" s="129">
        <f t="shared" ref="H36:I36" si="14">+H38</f>
        <v>-1053967.5</v>
      </c>
      <c r="I36" s="129">
        <f t="shared" si="14"/>
        <v>-1056530.7</v>
      </c>
    </row>
    <row r="37" spans="1:9">
      <c r="A37" s="248"/>
      <c r="B37" s="248"/>
      <c r="C37" s="245"/>
      <c r="D37" s="245"/>
      <c r="E37" s="245"/>
      <c r="F37" s="154" t="s">
        <v>21</v>
      </c>
      <c r="G37" s="154"/>
      <c r="H37" s="130"/>
      <c r="I37" s="65"/>
    </row>
    <row r="38" spans="1:9">
      <c r="A38" s="248"/>
      <c r="B38" s="248"/>
      <c r="C38" s="245" t="s">
        <v>63</v>
      </c>
      <c r="D38" s="245"/>
      <c r="E38" s="245"/>
      <c r="F38" s="155" t="s">
        <v>56</v>
      </c>
      <c r="G38" s="171">
        <f>+G42</f>
        <v>-1043686.9</v>
      </c>
      <c r="H38" s="129">
        <f t="shared" ref="H38:I38" si="15">+H42</f>
        <v>-1053967.5</v>
      </c>
      <c r="I38" s="129">
        <f t="shared" si="15"/>
        <v>-1056530.7</v>
      </c>
    </row>
    <row r="39" spans="1:9">
      <c r="A39" s="248"/>
      <c r="B39" s="248"/>
      <c r="C39" s="245"/>
      <c r="D39" s="245"/>
      <c r="E39" s="245"/>
      <c r="F39" s="154" t="s">
        <v>21</v>
      </c>
      <c r="G39" s="154"/>
      <c r="H39" s="131"/>
      <c r="I39" s="66"/>
    </row>
    <row r="40" spans="1:9">
      <c r="A40" s="248"/>
      <c r="B40" s="248"/>
      <c r="C40" s="245"/>
      <c r="D40" s="245"/>
      <c r="E40" s="245"/>
      <c r="F40" s="154" t="s">
        <v>65</v>
      </c>
      <c r="G40" s="168">
        <f>+G42</f>
        <v>-1043686.9</v>
      </c>
      <c r="H40" s="127">
        <f t="shared" ref="H40:I40" si="16">+H42</f>
        <v>-1053967.5</v>
      </c>
      <c r="I40" s="127">
        <f t="shared" si="16"/>
        <v>-1056530.7</v>
      </c>
    </row>
    <row r="41" spans="1:9">
      <c r="A41" s="248"/>
      <c r="B41" s="248"/>
      <c r="C41" s="245"/>
      <c r="D41" s="245"/>
      <c r="E41" s="245"/>
      <c r="F41" s="154" t="s">
        <v>21</v>
      </c>
      <c r="G41" s="154"/>
      <c r="H41" s="132"/>
      <c r="I41" s="67"/>
    </row>
    <row r="42" spans="1:9" ht="17.25" customHeight="1">
      <c r="A42" s="248"/>
      <c r="B42" s="248"/>
      <c r="C42" s="245"/>
      <c r="D42" s="245" t="s">
        <v>66</v>
      </c>
      <c r="E42" s="159" t="s">
        <v>67</v>
      </c>
      <c r="F42" s="114" t="s">
        <v>56</v>
      </c>
      <c r="G42" s="172">
        <f>+G51</f>
        <v>-1043686.9</v>
      </c>
      <c r="H42" s="129">
        <f t="shared" ref="H42:I42" si="17">+H51</f>
        <v>-1053967.5</v>
      </c>
      <c r="I42" s="129">
        <f t="shared" si="17"/>
        <v>-1056530.7</v>
      </c>
    </row>
    <row r="43" spans="1:9">
      <c r="A43" s="248"/>
      <c r="B43" s="248"/>
      <c r="C43" s="245"/>
      <c r="D43" s="245"/>
      <c r="E43" s="68"/>
      <c r="F43" s="156" t="s">
        <v>21</v>
      </c>
      <c r="G43" s="156"/>
      <c r="H43" s="133"/>
      <c r="I43" s="70"/>
    </row>
    <row r="44" spans="1:9">
      <c r="A44" s="248"/>
      <c r="B44" s="248"/>
      <c r="C44" s="245"/>
      <c r="D44" s="245"/>
      <c r="E44" s="71">
        <v>11001</v>
      </c>
      <c r="F44" s="155" t="s">
        <v>56</v>
      </c>
      <c r="G44" s="171">
        <f>+G46</f>
        <v>-1043686.9</v>
      </c>
      <c r="H44" s="129">
        <f t="shared" ref="H44:I44" si="18">+H46</f>
        <v>-1053967.5</v>
      </c>
      <c r="I44" s="129">
        <f t="shared" si="18"/>
        <v>-1056530.7</v>
      </c>
    </row>
    <row r="45" spans="1:9">
      <c r="A45" s="248"/>
      <c r="B45" s="248"/>
      <c r="C45" s="245"/>
      <c r="D45" s="245"/>
      <c r="E45" s="246"/>
      <c r="F45" s="154" t="s">
        <v>41</v>
      </c>
      <c r="G45" s="154"/>
      <c r="H45" s="134"/>
      <c r="I45" s="72"/>
    </row>
    <row r="46" spans="1:9">
      <c r="A46" s="248"/>
      <c r="B46" s="248"/>
      <c r="C46" s="245"/>
      <c r="D46" s="245"/>
      <c r="E46" s="246"/>
      <c r="F46" s="157" t="s">
        <v>65</v>
      </c>
      <c r="G46" s="170">
        <f>+G48</f>
        <v>-1043686.9</v>
      </c>
      <c r="H46" s="135">
        <f t="shared" ref="H46:I46" si="19">+H48</f>
        <v>-1053967.5</v>
      </c>
      <c r="I46" s="135">
        <f t="shared" si="19"/>
        <v>-1056530.7</v>
      </c>
    </row>
    <row r="47" spans="1:9" ht="34.5">
      <c r="A47" s="248"/>
      <c r="B47" s="248"/>
      <c r="C47" s="245"/>
      <c r="D47" s="245"/>
      <c r="E47" s="246"/>
      <c r="F47" s="154" t="s">
        <v>68</v>
      </c>
      <c r="G47" s="154"/>
      <c r="H47" s="134"/>
      <c r="I47" s="72"/>
    </row>
    <row r="48" spans="1:9">
      <c r="A48" s="248"/>
      <c r="B48" s="248"/>
      <c r="C48" s="245"/>
      <c r="D48" s="245"/>
      <c r="E48" s="246"/>
      <c r="F48" s="158" t="s">
        <v>22</v>
      </c>
      <c r="G48" s="169">
        <f t="shared" ref="G48:G50" si="20">+G49</f>
        <v>-1043686.9</v>
      </c>
      <c r="H48" s="127">
        <f t="shared" ref="H48:I49" si="21">+H49</f>
        <v>-1053967.5</v>
      </c>
      <c r="I48" s="127">
        <f t="shared" si="21"/>
        <v>-1056530.7</v>
      </c>
    </row>
    <row r="49" spans="1:9">
      <c r="A49" s="248"/>
      <c r="B49" s="248"/>
      <c r="C49" s="245"/>
      <c r="D49" s="245"/>
      <c r="E49" s="246"/>
      <c r="F49" s="154" t="s">
        <v>23</v>
      </c>
      <c r="G49" s="175">
        <f t="shared" si="20"/>
        <v>-1043686.9</v>
      </c>
      <c r="H49" s="127">
        <f t="shared" si="21"/>
        <v>-1053967.5</v>
      </c>
      <c r="I49" s="127">
        <f t="shared" si="21"/>
        <v>-1056530.7</v>
      </c>
    </row>
    <row r="50" spans="1:9">
      <c r="A50" s="248"/>
      <c r="B50" s="248"/>
      <c r="C50" s="245"/>
      <c r="D50" s="245"/>
      <c r="E50" s="246"/>
      <c r="F50" s="154" t="s">
        <v>69</v>
      </c>
      <c r="G50" s="175">
        <f t="shared" si="20"/>
        <v>-1043686.9</v>
      </c>
      <c r="H50" s="127">
        <f>+H51</f>
        <v>-1053967.5</v>
      </c>
      <c r="I50" s="127">
        <f>+I51</f>
        <v>-1056530.7</v>
      </c>
    </row>
    <row r="51" spans="1:9">
      <c r="A51" s="249"/>
      <c r="B51" s="249"/>
      <c r="C51" s="245"/>
      <c r="D51" s="245"/>
      <c r="E51" s="246"/>
      <c r="F51" s="154" t="s">
        <v>70</v>
      </c>
      <c r="G51" s="127">
        <f>'Havelvats 1'!D32</f>
        <v>-1043686.9</v>
      </c>
      <c r="H51" s="127">
        <f>'Havelvats 1'!E32</f>
        <v>-1053967.5</v>
      </c>
      <c r="I51" s="127">
        <f>'Havelvats 1'!F32</f>
        <v>-1056530.7</v>
      </c>
    </row>
  </sheetData>
  <mergeCells count="28">
    <mergeCell ref="G9:I9"/>
    <mergeCell ref="A5:I5"/>
    <mergeCell ref="G8:I8"/>
    <mergeCell ref="G3:I3"/>
    <mergeCell ref="G2:I2"/>
    <mergeCell ref="G1:I1"/>
    <mergeCell ref="D9:E9"/>
    <mergeCell ref="F9:F10"/>
    <mergeCell ref="A9:C9"/>
    <mergeCell ref="D22:D32"/>
    <mergeCell ref="E22:F22"/>
    <mergeCell ref="D11:D21"/>
    <mergeCell ref="E11:E21"/>
    <mergeCell ref="A11:A13"/>
    <mergeCell ref="A14:A32"/>
    <mergeCell ref="B11:B15"/>
    <mergeCell ref="C11:C17"/>
    <mergeCell ref="B16:B32"/>
    <mergeCell ref="C18:C32"/>
    <mergeCell ref="E34:E41"/>
    <mergeCell ref="E45:E51"/>
    <mergeCell ref="A34:A51"/>
    <mergeCell ref="B36:B51"/>
    <mergeCell ref="C38:C51"/>
    <mergeCell ref="D42:D51"/>
    <mergeCell ref="B34:B35"/>
    <mergeCell ref="C34:C37"/>
    <mergeCell ref="D34:D41"/>
  </mergeCells>
  <pageMargins left="0.7" right="0.7" top="0.75" bottom="0.75" header="0.3" footer="0.3"/>
  <pageSetup paperSize="9" scale="45" orientation="portrait" r:id="rId1"/>
  <ignoredErrors>
    <ignoredError sqref="A34:E51 D32 D31 D12:D21 D11 D23:D30" numberStoredAsText="1"/>
    <ignoredError sqref="H29:I29 G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7"/>
  <sheetViews>
    <sheetView topLeftCell="A7" zoomScale="85" zoomScaleNormal="85" zoomScaleSheetLayoutView="100" workbookViewId="0">
      <selection activeCell="B12" sqref="B12"/>
    </sheetView>
  </sheetViews>
  <sheetFormatPr defaultColWidth="9.140625" defaultRowHeight="17.25"/>
  <cols>
    <col min="1" max="1" width="14.5703125" style="203" customWidth="1"/>
    <col min="2" max="2" width="17.7109375" style="203" customWidth="1"/>
    <col min="3" max="3" width="8" style="203" customWidth="1"/>
    <col min="4" max="4" width="7.85546875" style="217" customWidth="1"/>
    <col min="5" max="5" width="28.28515625" style="217" customWidth="1"/>
    <col min="6" max="6" width="62.42578125" style="217" customWidth="1"/>
    <col min="7" max="7" width="30" style="203" customWidth="1"/>
    <col min="8" max="8" width="23.140625" style="202" customWidth="1"/>
    <col min="9" max="9" width="24" style="202" bestFit="1" customWidth="1"/>
    <col min="10" max="10" width="9.140625" style="203"/>
    <col min="11" max="11" width="12.140625" style="203" customWidth="1"/>
    <col min="12" max="16384" width="9.140625" style="203"/>
  </cols>
  <sheetData>
    <row r="1" spans="1:43" s="192" customFormat="1" ht="36.75" customHeight="1">
      <c r="F1" s="271" t="s">
        <v>95</v>
      </c>
      <c r="G1" s="271"/>
      <c r="H1" s="193"/>
      <c r="I1" s="193"/>
      <c r="AB1" s="272"/>
      <c r="AC1" s="272"/>
      <c r="AD1" s="272"/>
    </row>
    <row r="2" spans="1:43" s="192" customFormat="1" ht="17.45" customHeight="1">
      <c r="A2" s="194"/>
      <c r="B2" s="194"/>
      <c r="C2" s="194"/>
      <c r="D2" s="194"/>
      <c r="E2" s="194"/>
      <c r="F2" s="272" t="s">
        <v>81</v>
      </c>
      <c r="G2" s="272"/>
      <c r="H2" s="193"/>
      <c r="I2" s="193"/>
      <c r="Y2" s="194"/>
      <c r="Z2" s="194"/>
      <c r="AA2" s="272"/>
      <c r="AB2" s="272"/>
      <c r="AC2" s="272"/>
      <c r="AD2" s="272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</row>
    <row r="3" spans="1:43" s="192" customFormat="1" ht="17.45" customHeight="1">
      <c r="A3" s="194"/>
      <c r="B3" s="194"/>
      <c r="C3" s="194"/>
      <c r="D3" s="194"/>
      <c r="E3" s="194"/>
      <c r="F3" s="272" t="s">
        <v>9</v>
      </c>
      <c r="G3" s="272"/>
      <c r="H3" s="193"/>
      <c r="I3" s="193"/>
      <c r="Y3" s="272"/>
      <c r="Z3" s="272"/>
      <c r="AA3" s="272"/>
      <c r="AB3" s="272"/>
      <c r="AC3" s="272"/>
      <c r="AD3" s="272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</row>
    <row r="4" spans="1:43" s="192" customFormat="1">
      <c r="F4" s="196"/>
      <c r="G4" s="196"/>
      <c r="H4" s="197"/>
      <c r="I4" s="193"/>
    </row>
    <row r="5" spans="1:43" s="192" customFormat="1" ht="15.95" customHeight="1">
      <c r="F5" s="196"/>
      <c r="G5" s="196"/>
      <c r="H5" s="197"/>
      <c r="I5" s="193"/>
    </row>
    <row r="6" spans="1:43" s="192" customFormat="1" ht="67.5" customHeight="1">
      <c r="A6" s="276" t="s">
        <v>117</v>
      </c>
      <c r="B6" s="276"/>
      <c r="C6" s="276"/>
      <c r="D6" s="276"/>
      <c r="E6" s="276"/>
      <c r="F6" s="276"/>
      <c r="G6" s="276"/>
      <c r="H6" s="198"/>
      <c r="I6" s="193"/>
    </row>
    <row r="7" spans="1:43" s="192" customFormat="1" ht="40.5" customHeight="1">
      <c r="B7" s="199"/>
      <c r="C7" s="199"/>
      <c r="D7" s="199"/>
      <c r="E7" s="199"/>
      <c r="F7" s="199"/>
      <c r="G7" s="200" t="s">
        <v>25</v>
      </c>
      <c r="H7" s="198"/>
      <c r="I7" s="193"/>
    </row>
    <row r="8" spans="1:43" ht="114.75" customHeight="1">
      <c r="A8" s="277" t="s">
        <v>14</v>
      </c>
      <c r="B8" s="277"/>
      <c r="C8" s="278" t="s">
        <v>101</v>
      </c>
      <c r="D8" s="279"/>
      <c r="E8" s="280"/>
      <c r="F8" s="284" t="s">
        <v>102</v>
      </c>
      <c r="G8" s="201" t="s">
        <v>114</v>
      </c>
    </row>
    <row r="9" spans="1:43" ht="37.5" customHeight="1">
      <c r="A9" s="201" t="s">
        <v>39</v>
      </c>
      <c r="B9" s="201" t="s">
        <v>19</v>
      </c>
      <c r="C9" s="281"/>
      <c r="D9" s="282"/>
      <c r="E9" s="283"/>
      <c r="F9" s="285"/>
      <c r="G9" s="201" t="s">
        <v>17</v>
      </c>
    </row>
    <row r="10" spans="1:43" ht="24" customHeight="1">
      <c r="A10" s="254" t="s">
        <v>36</v>
      </c>
      <c r="B10" s="286"/>
      <c r="C10" s="286"/>
      <c r="D10" s="286"/>
      <c r="E10" s="286"/>
      <c r="F10" s="255"/>
      <c r="G10" s="204">
        <f>+G11</f>
        <v>1056530.7</v>
      </c>
    </row>
    <row r="11" spans="1:43" ht="35.450000000000003" customHeight="1">
      <c r="A11" s="205">
        <v>1041</v>
      </c>
      <c r="B11" s="287" t="s">
        <v>88</v>
      </c>
      <c r="C11" s="288"/>
      <c r="D11" s="288"/>
      <c r="E11" s="289"/>
      <c r="F11" s="206"/>
      <c r="G11" s="207">
        <f>+G12</f>
        <v>1056530.7</v>
      </c>
    </row>
    <row r="12" spans="1:43" ht="116.25" customHeight="1">
      <c r="A12" s="208"/>
      <c r="B12" s="205">
        <v>11041</v>
      </c>
      <c r="C12" s="273" t="s">
        <v>115</v>
      </c>
      <c r="D12" s="274"/>
      <c r="E12" s="275"/>
      <c r="F12" s="209" t="s">
        <v>36</v>
      </c>
      <c r="G12" s="204">
        <f>SUM(G13:G17)</f>
        <v>1056530.7</v>
      </c>
    </row>
    <row r="13" spans="1:43" s="216" customFormat="1" ht="36.75" customHeight="1">
      <c r="A13" s="210"/>
      <c r="B13" s="211"/>
      <c r="C13" s="212"/>
      <c r="D13" s="213"/>
      <c r="E13" s="213"/>
      <c r="F13" s="213" t="s">
        <v>110</v>
      </c>
      <c r="G13" s="214">
        <v>40974.699999999997</v>
      </c>
      <c r="H13" s="215"/>
      <c r="I13" s="215"/>
    </row>
    <row r="14" spans="1:43" s="216" customFormat="1" ht="36.75" customHeight="1">
      <c r="A14" s="210"/>
      <c r="B14" s="211"/>
      <c r="C14" s="212"/>
      <c r="D14" s="213"/>
      <c r="E14" s="213"/>
      <c r="F14" s="213" t="s">
        <v>111</v>
      </c>
      <c r="G14" s="214">
        <v>577.5</v>
      </c>
      <c r="H14" s="215"/>
      <c r="I14" s="215"/>
    </row>
    <row r="15" spans="1:43" s="216" customFormat="1" ht="36.75" customHeight="1">
      <c r="A15" s="210"/>
      <c r="B15" s="211"/>
      <c r="C15" s="212"/>
      <c r="D15" s="213"/>
      <c r="E15" s="213"/>
      <c r="F15" s="213" t="s">
        <v>112</v>
      </c>
      <c r="G15" s="214">
        <v>12650</v>
      </c>
      <c r="H15" s="215"/>
      <c r="I15" s="215"/>
    </row>
    <row r="16" spans="1:43" s="216" customFormat="1" ht="36.75" customHeight="1">
      <c r="A16" s="210"/>
      <c r="B16" s="211"/>
      <c r="C16" s="212"/>
      <c r="D16" s="213"/>
      <c r="E16" s="213"/>
      <c r="F16" s="213" t="s">
        <v>113</v>
      </c>
      <c r="G16" s="214">
        <v>2328.5</v>
      </c>
      <c r="H16" s="215"/>
      <c r="I16" s="215"/>
    </row>
    <row r="17" spans="1:9" s="216" customFormat="1" ht="36.75" customHeight="1">
      <c r="A17" s="210"/>
      <c r="B17" s="211"/>
      <c r="C17" s="212"/>
      <c r="D17" s="213"/>
      <c r="E17" s="213"/>
      <c r="F17" s="213" t="s">
        <v>120</v>
      </c>
      <c r="G17" s="214">
        <v>1000000</v>
      </c>
      <c r="H17" s="215"/>
      <c r="I17" s="215"/>
    </row>
  </sheetData>
  <mergeCells count="13">
    <mergeCell ref="C12:E12"/>
    <mergeCell ref="A6:G6"/>
    <mergeCell ref="A8:B8"/>
    <mergeCell ref="C8:E9"/>
    <mergeCell ref="F8:F9"/>
    <mergeCell ref="A10:F10"/>
    <mergeCell ref="B11:E11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opLeftCell="A34" zoomScale="90" zoomScaleNormal="90" zoomScaleSheetLayoutView="100" workbookViewId="0">
      <selection activeCell="D44" sqref="D44:F44"/>
    </sheetView>
  </sheetViews>
  <sheetFormatPr defaultColWidth="9.140625" defaultRowHeight="17.25"/>
  <cols>
    <col min="1" max="1" width="5.28515625" style="19" customWidth="1"/>
    <col min="2" max="2" width="27.140625" style="19" customWidth="1"/>
    <col min="3" max="3" width="79.7109375" style="19" customWidth="1"/>
    <col min="4" max="4" width="19.140625" style="21" customWidth="1"/>
    <col min="5" max="5" width="20.140625" style="21" customWidth="1"/>
    <col min="6" max="6" width="22" style="19" customWidth="1"/>
    <col min="7" max="16384" width="9.140625" style="19"/>
  </cols>
  <sheetData>
    <row r="1" spans="1:6" ht="37.5" customHeight="1">
      <c r="A1" s="304" t="s">
        <v>45</v>
      </c>
      <c r="B1" s="304"/>
      <c r="C1" s="304"/>
      <c r="D1" s="304"/>
      <c r="E1" s="304"/>
      <c r="F1" s="304"/>
    </row>
    <row r="2" spans="1:6" ht="17.25" customHeight="1">
      <c r="A2" s="304" t="s">
        <v>81</v>
      </c>
      <c r="B2" s="304"/>
      <c r="C2" s="304"/>
      <c r="D2" s="304"/>
      <c r="E2" s="304"/>
      <c r="F2" s="304"/>
    </row>
    <row r="3" spans="1:6" ht="17.25" customHeight="1">
      <c r="A3" s="304" t="s">
        <v>9</v>
      </c>
      <c r="B3" s="304"/>
      <c r="C3" s="304"/>
      <c r="D3" s="304"/>
      <c r="E3" s="304"/>
      <c r="F3" s="304"/>
    </row>
    <row r="5" spans="1:6" ht="59.25" customHeight="1">
      <c r="A5" s="20"/>
      <c r="B5" s="276" t="s">
        <v>118</v>
      </c>
      <c r="C5" s="276"/>
      <c r="D5" s="276"/>
      <c r="E5" s="276"/>
      <c r="F5" s="276"/>
    </row>
    <row r="6" spans="1:6" ht="23.25" customHeight="1"/>
    <row r="7" spans="1:6" ht="21.75" customHeight="1">
      <c r="A7" s="297" t="s">
        <v>53</v>
      </c>
      <c r="B7" s="297"/>
      <c r="C7" s="297"/>
      <c r="D7" s="297"/>
      <c r="E7" s="297"/>
      <c r="F7" s="297"/>
    </row>
    <row r="8" spans="1:6" ht="38.65" customHeight="1">
      <c r="C8" s="22" t="s">
        <v>47</v>
      </c>
      <c r="D8" s="23"/>
      <c r="E8" s="23"/>
    </row>
    <row r="9" spans="1:6">
      <c r="B9" s="74" t="s">
        <v>11</v>
      </c>
      <c r="C9" s="75"/>
      <c r="D9" s="19"/>
      <c r="E9" s="19"/>
    </row>
    <row r="10" spans="1:6" s="24" customFormat="1">
      <c r="B10" s="25"/>
      <c r="C10" s="25"/>
      <c r="D10" s="26"/>
      <c r="E10" s="26"/>
    </row>
    <row r="11" spans="1:6" s="29" customFormat="1">
      <c r="D11" s="33"/>
      <c r="E11" s="33"/>
    </row>
    <row r="12" spans="1:6">
      <c r="B12" s="6"/>
      <c r="C12" s="51"/>
      <c r="D12" s="48"/>
      <c r="E12" s="48"/>
    </row>
    <row r="13" spans="1:6">
      <c r="B13" s="27" t="s">
        <v>1</v>
      </c>
      <c r="C13" s="49" t="s">
        <v>2</v>
      </c>
      <c r="D13" s="48"/>
      <c r="E13" s="48"/>
    </row>
    <row r="14" spans="1:6">
      <c r="B14" s="28">
        <v>1041</v>
      </c>
      <c r="C14" s="225" t="s">
        <v>92</v>
      </c>
      <c r="D14" s="48"/>
      <c r="E14" s="48"/>
    </row>
    <row r="15" spans="1:6" ht="26.25" customHeight="1">
      <c r="E15" s="47"/>
    </row>
    <row r="16" spans="1:6" s="29" customFormat="1">
      <c r="B16" s="291" t="s">
        <v>3</v>
      </c>
      <c r="C16" s="292"/>
      <c r="D16" s="298"/>
      <c r="E16" s="298"/>
      <c r="F16" s="299"/>
    </row>
    <row r="17" spans="2:7" s="29" customFormat="1" ht="66" customHeight="1">
      <c r="B17" s="30" t="s">
        <v>4</v>
      </c>
      <c r="C17" s="18">
        <v>1041</v>
      </c>
      <c r="D17" s="241" t="s">
        <v>79</v>
      </c>
      <c r="E17" s="244"/>
      <c r="F17" s="242"/>
    </row>
    <row r="18" spans="2:7" s="29" customFormat="1" ht="34.5">
      <c r="B18" s="30" t="s">
        <v>5</v>
      </c>
      <c r="C18" s="18">
        <v>11041</v>
      </c>
      <c r="D18" s="165" t="s">
        <v>84</v>
      </c>
      <c r="E18" s="117" t="s">
        <v>12</v>
      </c>
      <c r="F18" s="117" t="s">
        <v>13</v>
      </c>
      <c r="G18" s="25"/>
    </row>
    <row r="19" spans="2:7" s="29" customFormat="1" ht="54" customHeight="1">
      <c r="B19" s="30" t="s">
        <v>6</v>
      </c>
      <c r="C19" s="219" t="s">
        <v>115</v>
      </c>
      <c r="D19" s="301"/>
      <c r="E19" s="229"/>
      <c r="F19" s="229"/>
      <c r="G19" s="25"/>
    </row>
    <row r="20" spans="2:7" s="29" customFormat="1" ht="44.25" customHeight="1">
      <c r="B20" s="30" t="s">
        <v>10</v>
      </c>
      <c r="C20" s="191" t="s">
        <v>116</v>
      </c>
      <c r="D20" s="302"/>
      <c r="E20" s="230"/>
      <c r="F20" s="230"/>
    </row>
    <row r="21" spans="2:7" s="29" customFormat="1" ht="39" customHeight="1">
      <c r="B21" s="30" t="s">
        <v>7</v>
      </c>
      <c r="C21" s="181" t="s">
        <v>93</v>
      </c>
      <c r="D21" s="302"/>
      <c r="E21" s="230"/>
      <c r="F21" s="230"/>
    </row>
    <row r="22" spans="2:7" s="29" customFormat="1" ht="51.75" customHeight="1">
      <c r="B22" s="30" t="s">
        <v>87</v>
      </c>
      <c r="C22" s="181" t="s">
        <v>100</v>
      </c>
      <c r="D22" s="302"/>
      <c r="E22" s="230"/>
      <c r="F22" s="230"/>
    </row>
    <row r="23" spans="2:7" s="29" customFormat="1" ht="21.75" customHeight="1">
      <c r="B23" s="293" t="s">
        <v>0</v>
      </c>
      <c r="C23" s="294"/>
      <c r="D23" s="303"/>
      <c r="E23" s="231"/>
      <c r="F23" s="231"/>
    </row>
    <row r="24" spans="2:7" s="29" customFormat="1" ht="17.25" customHeight="1">
      <c r="B24" s="293" t="s">
        <v>103</v>
      </c>
      <c r="C24" s="294"/>
      <c r="D24" s="224">
        <v>3</v>
      </c>
      <c r="E24" s="224">
        <v>5</v>
      </c>
      <c r="F24" s="224">
        <v>7</v>
      </c>
    </row>
    <row r="25" spans="2:7" s="29" customFormat="1" ht="17.25" customHeight="1">
      <c r="B25" s="293" t="s">
        <v>104</v>
      </c>
      <c r="C25" s="294"/>
      <c r="D25" s="224">
        <v>3</v>
      </c>
      <c r="E25" s="224">
        <f t="shared" ref="E25:F30" si="0">D25</f>
        <v>3</v>
      </c>
      <c r="F25" s="224">
        <f t="shared" si="0"/>
        <v>3</v>
      </c>
    </row>
    <row r="26" spans="2:7" s="29" customFormat="1" ht="17.25" customHeight="1">
      <c r="B26" s="293" t="s">
        <v>105</v>
      </c>
      <c r="C26" s="294"/>
      <c r="D26" s="224">
        <v>4</v>
      </c>
      <c r="E26" s="224">
        <f>D26+1</f>
        <v>5</v>
      </c>
      <c r="F26" s="224">
        <f>E26+1</f>
        <v>6</v>
      </c>
    </row>
    <row r="27" spans="2:7" s="29" customFormat="1" ht="17.25" customHeight="1">
      <c r="B27" s="293" t="s">
        <v>106</v>
      </c>
      <c r="C27" s="294"/>
      <c r="D27" s="224">
        <v>203</v>
      </c>
      <c r="E27" s="224">
        <f>D27+84+7+8+11</f>
        <v>313</v>
      </c>
      <c r="F27" s="224">
        <f>E27+52+7+8+8</f>
        <v>388</v>
      </c>
    </row>
    <row r="28" spans="2:7" s="29" customFormat="1" ht="17.25" customHeight="1">
      <c r="B28" s="293" t="s">
        <v>107</v>
      </c>
      <c r="C28" s="294"/>
      <c r="D28" s="224">
        <v>34</v>
      </c>
      <c r="E28" s="224">
        <f t="shared" si="0"/>
        <v>34</v>
      </c>
      <c r="F28" s="224">
        <f t="shared" si="0"/>
        <v>34</v>
      </c>
    </row>
    <row r="29" spans="2:7" s="29" customFormat="1" ht="17.25" customHeight="1">
      <c r="B29" s="293" t="s">
        <v>108</v>
      </c>
      <c r="C29" s="294"/>
      <c r="D29" s="224">
        <v>4</v>
      </c>
      <c r="E29" s="224">
        <f>D29+1</f>
        <v>5</v>
      </c>
      <c r="F29" s="224">
        <f>E29+1</f>
        <v>6</v>
      </c>
    </row>
    <row r="30" spans="2:7" s="29" customFormat="1" ht="17.25" customHeight="1">
      <c r="B30" s="293" t="s">
        <v>122</v>
      </c>
      <c r="C30" s="294"/>
      <c r="D30" s="224">
        <v>421</v>
      </c>
      <c r="E30" s="224">
        <f t="shared" si="0"/>
        <v>421</v>
      </c>
      <c r="F30" s="224">
        <f t="shared" si="0"/>
        <v>421</v>
      </c>
    </row>
    <row r="31" spans="2:7" s="29" customFormat="1" ht="39" customHeight="1">
      <c r="B31" s="293" t="s">
        <v>121</v>
      </c>
      <c r="C31" s="294"/>
      <c r="D31" s="224">
        <v>10</v>
      </c>
      <c r="E31" s="224">
        <f>D31</f>
        <v>10</v>
      </c>
      <c r="F31" s="224">
        <f t="shared" ref="F31" si="1">E31</f>
        <v>10</v>
      </c>
    </row>
    <row r="32" spans="2:7" s="29" customFormat="1">
      <c r="B32" s="32" t="s">
        <v>8</v>
      </c>
      <c r="C32" s="32"/>
      <c r="D32" s="151">
        <f>'Havelvats 1'!D19</f>
        <v>1043686.9</v>
      </c>
      <c r="E32" s="151">
        <f>'Havelvats 1'!E19</f>
        <v>1053967.5</v>
      </c>
      <c r="F32" s="151">
        <f>'Havelvats 1'!F19</f>
        <v>1056530.7</v>
      </c>
    </row>
    <row r="33" spans="1:6" s="29" customFormat="1">
      <c r="D33" s="33"/>
      <c r="E33" s="33"/>
    </row>
    <row r="34" spans="1:6" s="29" customFormat="1">
      <c r="B34" s="84"/>
      <c r="C34" s="84"/>
      <c r="D34" s="85"/>
      <c r="E34" s="85"/>
    </row>
    <row r="35" spans="1:6" ht="17.25" customHeight="1">
      <c r="A35" s="297" t="s">
        <v>75</v>
      </c>
      <c r="B35" s="297"/>
      <c r="C35" s="297"/>
      <c r="D35" s="297"/>
      <c r="E35" s="297"/>
      <c r="F35" s="297"/>
    </row>
    <row r="37" spans="1:6">
      <c r="C37" s="73" t="s">
        <v>71</v>
      </c>
      <c r="D37" s="23"/>
      <c r="E37" s="23"/>
    </row>
    <row r="38" spans="1:6">
      <c r="B38" s="74" t="s">
        <v>11</v>
      </c>
      <c r="C38" s="75"/>
      <c r="D38" s="76"/>
      <c r="E38" s="76"/>
    </row>
    <row r="39" spans="1:6">
      <c r="B39" s="25"/>
      <c r="C39" s="25"/>
      <c r="D39" s="26"/>
      <c r="E39" s="26"/>
    </row>
    <row r="40" spans="1:6">
      <c r="B40" s="25"/>
      <c r="C40" s="25"/>
      <c r="D40" s="47"/>
      <c r="E40" s="47"/>
    </row>
    <row r="41" spans="1:6">
      <c r="B41" s="49" t="s">
        <v>1</v>
      </c>
      <c r="C41" s="49" t="s">
        <v>2</v>
      </c>
      <c r="D41" s="47"/>
      <c r="E41" s="47"/>
    </row>
    <row r="42" spans="1:6">
      <c r="B42" s="77">
        <v>1139</v>
      </c>
      <c r="C42" s="50" t="s">
        <v>67</v>
      </c>
      <c r="D42" s="48"/>
      <c r="E42" s="48"/>
    </row>
    <row r="43" spans="1:6" ht="17.25" customHeight="1">
      <c r="B43" s="295" t="s">
        <v>3</v>
      </c>
      <c r="C43" s="296"/>
      <c r="D43" s="118"/>
      <c r="E43" s="118"/>
    </row>
    <row r="44" spans="1:6" s="29" customFormat="1" ht="69.75" customHeight="1">
      <c r="B44" s="78" t="s">
        <v>4</v>
      </c>
      <c r="C44" s="56">
        <v>1139</v>
      </c>
      <c r="D44" s="300" t="s">
        <v>123</v>
      </c>
      <c r="E44" s="300"/>
      <c r="F44" s="300"/>
    </row>
    <row r="45" spans="1:6" ht="34.5" customHeight="1">
      <c r="B45" s="79" t="s">
        <v>5</v>
      </c>
      <c r="C45" s="80">
        <v>11001</v>
      </c>
      <c r="D45" s="165" t="s">
        <v>84</v>
      </c>
      <c r="E45" s="113" t="s">
        <v>12</v>
      </c>
      <c r="F45" s="113" t="s">
        <v>17</v>
      </c>
    </row>
    <row r="46" spans="1:6" ht="34.5">
      <c r="B46" s="79" t="s">
        <v>6</v>
      </c>
      <c r="C46" s="56" t="s">
        <v>67</v>
      </c>
      <c r="D46" s="165"/>
      <c r="E46" s="161"/>
      <c r="F46" s="161"/>
    </row>
    <row r="47" spans="1:6" ht="69">
      <c r="B47" s="79" t="s">
        <v>10</v>
      </c>
      <c r="C47" s="56" t="s">
        <v>72</v>
      </c>
      <c r="D47" s="161"/>
      <c r="E47" s="161"/>
      <c r="F47" s="161"/>
    </row>
    <row r="48" spans="1:6">
      <c r="B48" s="79" t="s">
        <v>7</v>
      </c>
      <c r="C48" s="80" t="s">
        <v>73</v>
      </c>
      <c r="D48" s="161"/>
      <c r="E48" s="161"/>
      <c r="F48" s="161"/>
    </row>
    <row r="49" spans="2:6" ht="51.75">
      <c r="B49" s="81" t="s">
        <v>74</v>
      </c>
      <c r="C49" s="56" t="s">
        <v>71</v>
      </c>
      <c r="D49" s="161"/>
      <c r="E49" s="161"/>
      <c r="F49" s="161"/>
    </row>
    <row r="50" spans="2:6">
      <c r="B50" s="82"/>
      <c r="C50" s="83" t="s">
        <v>0</v>
      </c>
      <c r="D50" s="161"/>
      <c r="E50" s="161"/>
      <c r="F50" s="161"/>
    </row>
    <row r="51" spans="2:6">
      <c r="B51" s="290" t="s">
        <v>8</v>
      </c>
      <c r="C51" s="290"/>
      <c r="D51" s="136">
        <f>'Havelvats 1'!D32</f>
        <v>-1043686.9</v>
      </c>
      <c r="E51" s="136">
        <f>'Havelvats 1'!E32</f>
        <v>-1053967.5</v>
      </c>
      <c r="F51" s="136">
        <f>'Havelvats 1'!F32</f>
        <v>-1056530.7</v>
      </c>
    </row>
  </sheetData>
  <mergeCells count="24">
    <mergeCell ref="D17:F17"/>
    <mergeCell ref="B31:C31"/>
    <mergeCell ref="B29:C29"/>
    <mergeCell ref="B25:C25"/>
    <mergeCell ref="B30:C30"/>
    <mergeCell ref="A1:F1"/>
    <mergeCell ref="A2:F2"/>
    <mergeCell ref="A3:F3"/>
    <mergeCell ref="B5:F5"/>
    <mergeCell ref="A7:F7"/>
    <mergeCell ref="B51:C51"/>
    <mergeCell ref="B16:C16"/>
    <mergeCell ref="B23:C23"/>
    <mergeCell ref="B43:C43"/>
    <mergeCell ref="A35:F35"/>
    <mergeCell ref="D16:F16"/>
    <mergeCell ref="D44:F44"/>
    <mergeCell ref="E19:E23"/>
    <mergeCell ref="F19:F23"/>
    <mergeCell ref="D19:D23"/>
    <mergeCell ref="B24:C24"/>
    <mergeCell ref="B26:C26"/>
    <mergeCell ref="B27:C27"/>
    <mergeCell ref="B28:C28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opLeftCell="B37" zoomScaleNormal="100" zoomScaleSheetLayoutView="100" workbookViewId="0">
      <selection activeCell="D43" sqref="D43:F43"/>
    </sheetView>
  </sheetViews>
  <sheetFormatPr defaultColWidth="9.140625" defaultRowHeight="17.25"/>
  <cols>
    <col min="1" max="1" width="5.28515625" style="19" customWidth="1"/>
    <col min="2" max="2" width="29.140625" style="19" customWidth="1"/>
    <col min="3" max="3" width="78.5703125" style="19" customWidth="1"/>
    <col min="4" max="4" width="18.140625" style="21" customWidth="1"/>
    <col min="5" max="5" width="16.140625" style="21" customWidth="1"/>
    <col min="6" max="6" width="18" style="19" customWidth="1"/>
    <col min="7" max="16384" width="9.140625" style="19"/>
  </cols>
  <sheetData>
    <row r="1" spans="1:6" ht="37.5" customHeight="1">
      <c r="D1" s="304" t="s">
        <v>54</v>
      </c>
      <c r="E1" s="304"/>
      <c r="F1" s="304"/>
    </row>
    <row r="2" spans="1:6" ht="17.25" customHeight="1">
      <c r="C2" s="304" t="s">
        <v>81</v>
      </c>
      <c r="D2" s="304"/>
      <c r="E2" s="304"/>
      <c r="F2" s="304"/>
    </row>
    <row r="3" spans="1:6" ht="17.25" customHeight="1">
      <c r="C3" s="304" t="s">
        <v>9</v>
      </c>
      <c r="D3" s="304"/>
      <c r="E3" s="304"/>
      <c r="F3" s="304"/>
    </row>
    <row r="5" spans="1:6" ht="59.25" customHeight="1">
      <c r="A5" s="20"/>
      <c r="B5" s="276" t="s">
        <v>119</v>
      </c>
      <c r="C5" s="276"/>
      <c r="D5" s="276"/>
      <c r="E5" s="276"/>
      <c r="F5" s="276"/>
    </row>
    <row r="6" spans="1:6" ht="23.25" customHeight="1"/>
    <row r="7" spans="1:6" ht="21.75" customHeight="1">
      <c r="A7" s="297" t="s">
        <v>85</v>
      </c>
      <c r="B7" s="297"/>
      <c r="C7" s="297"/>
      <c r="D7" s="297"/>
      <c r="E7" s="297"/>
      <c r="F7" s="297"/>
    </row>
    <row r="8" spans="1:6" ht="21.75" customHeight="1">
      <c r="A8" s="177"/>
      <c r="B8" s="177"/>
      <c r="C8" s="177"/>
      <c r="D8" s="177"/>
      <c r="E8" s="119"/>
    </row>
    <row r="9" spans="1:6" ht="38.65" customHeight="1">
      <c r="C9" s="22" t="s">
        <v>47</v>
      </c>
      <c r="D9" s="23"/>
      <c r="E9" s="23"/>
    </row>
    <row r="10" spans="1:6">
      <c r="B10" s="74" t="s">
        <v>11</v>
      </c>
      <c r="C10" s="75"/>
      <c r="D10" s="19"/>
      <c r="E10" s="19"/>
    </row>
    <row r="11" spans="1:6" s="24" customFormat="1">
      <c r="B11" s="25"/>
      <c r="C11" s="25"/>
      <c r="D11" s="26"/>
      <c r="E11" s="26"/>
    </row>
    <row r="12" spans="1:6">
      <c r="B12" s="27" t="s">
        <v>1</v>
      </c>
      <c r="C12" s="49" t="s">
        <v>2</v>
      </c>
      <c r="D12" s="48"/>
      <c r="E12" s="48"/>
    </row>
    <row r="13" spans="1:6">
      <c r="B13" s="28">
        <v>1041</v>
      </c>
      <c r="C13" s="225" t="s">
        <v>92</v>
      </c>
      <c r="D13" s="48"/>
      <c r="E13" s="48"/>
    </row>
    <row r="14" spans="1:6" ht="26.25" customHeight="1">
      <c r="E14" s="47"/>
    </row>
    <row r="15" spans="1:6" s="29" customFormat="1">
      <c r="B15" s="291" t="s">
        <v>3</v>
      </c>
      <c r="C15" s="292"/>
      <c r="D15" s="298"/>
      <c r="E15" s="298"/>
      <c r="F15" s="299"/>
    </row>
    <row r="16" spans="1:6" s="29" customFormat="1" ht="66" customHeight="1">
      <c r="B16" s="30" t="s">
        <v>4</v>
      </c>
      <c r="C16" s="18">
        <v>1041</v>
      </c>
      <c r="D16" s="241" t="s">
        <v>79</v>
      </c>
      <c r="E16" s="244"/>
      <c r="F16" s="242"/>
    </row>
    <row r="17" spans="2:7" s="29" customFormat="1" ht="34.5">
      <c r="B17" s="30" t="s">
        <v>5</v>
      </c>
      <c r="C17" s="18">
        <v>11041</v>
      </c>
      <c r="D17" s="165" t="s">
        <v>84</v>
      </c>
      <c r="E17" s="117" t="s">
        <v>12</v>
      </c>
      <c r="F17" s="117" t="s">
        <v>13</v>
      </c>
      <c r="G17" s="25"/>
    </row>
    <row r="18" spans="2:7" s="29" customFormat="1" ht="59.25" customHeight="1">
      <c r="B18" s="30" t="s">
        <v>6</v>
      </c>
      <c r="C18" s="219" t="s">
        <v>115</v>
      </c>
      <c r="D18" s="301"/>
      <c r="E18" s="229"/>
      <c r="F18" s="229"/>
      <c r="G18" s="25"/>
    </row>
    <row r="19" spans="2:7" s="29" customFormat="1" ht="43.5" customHeight="1">
      <c r="B19" s="30" t="s">
        <v>10</v>
      </c>
      <c r="C19" s="191" t="s">
        <v>116</v>
      </c>
      <c r="D19" s="302"/>
      <c r="E19" s="230"/>
      <c r="F19" s="230"/>
    </row>
    <row r="20" spans="2:7" s="29" customFormat="1" ht="27" customHeight="1">
      <c r="B20" s="30" t="s">
        <v>7</v>
      </c>
      <c r="C20" s="181" t="s">
        <v>93</v>
      </c>
      <c r="D20" s="302"/>
      <c r="E20" s="230"/>
      <c r="F20" s="230"/>
    </row>
    <row r="21" spans="2:7" s="29" customFormat="1" ht="51.75">
      <c r="B21" s="30" t="s">
        <v>87</v>
      </c>
      <c r="C21" s="181" t="s">
        <v>100</v>
      </c>
      <c r="D21" s="302"/>
      <c r="E21" s="230"/>
      <c r="F21" s="230"/>
    </row>
    <row r="22" spans="2:7" s="29" customFormat="1" ht="21.75" customHeight="1">
      <c r="B22" s="293" t="s">
        <v>0</v>
      </c>
      <c r="C22" s="294"/>
      <c r="D22" s="303"/>
      <c r="E22" s="231"/>
      <c r="F22" s="231"/>
    </row>
    <row r="23" spans="2:7" s="29" customFormat="1">
      <c r="B23" s="305" t="s">
        <v>103</v>
      </c>
      <c r="C23" s="306"/>
      <c r="D23" s="226">
        <v>3</v>
      </c>
      <c r="E23" s="226">
        <v>5</v>
      </c>
      <c r="F23" s="226">
        <v>7</v>
      </c>
    </row>
    <row r="24" spans="2:7" s="29" customFormat="1">
      <c r="B24" s="305" t="s">
        <v>104</v>
      </c>
      <c r="C24" s="306"/>
      <c r="D24" s="226">
        <v>3</v>
      </c>
      <c r="E24" s="226">
        <f t="shared" ref="E24:F30" si="0">D24</f>
        <v>3</v>
      </c>
      <c r="F24" s="226">
        <f t="shared" si="0"/>
        <v>3</v>
      </c>
    </row>
    <row r="25" spans="2:7" s="29" customFormat="1">
      <c r="B25" s="305" t="s">
        <v>105</v>
      </c>
      <c r="C25" s="306"/>
      <c r="D25" s="226">
        <v>4</v>
      </c>
      <c r="E25" s="226">
        <f>D25+1</f>
        <v>5</v>
      </c>
      <c r="F25" s="226">
        <f>E25+1</f>
        <v>6</v>
      </c>
    </row>
    <row r="26" spans="2:7" s="29" customFormat="1">
      <c r="B26" s="305" t="s">
        <v>106</v>
      </c>
      <c r="C26" s="306"/>
      <c r="D26" s="226">
        <v>203</v>
      </c>
      <c r="E26" s="226">
        <f>D26+84+7+8+11</f>
        <v>313</v>
      </c>
      <c r="F26" s="226">
        <f>E26+52+7+8+8</f>
        <v>388</v>
      </c>
    </row>
    <row r="27" spans="2:7" s="29" customFormat="1">
      <c r="B27" s="305" t="s">
        <v>107</v>
      </c>
      <c r="C27" s="306"/>
      <c r="D27" s="226">
        <v>34</v>
      </c>
      <c r="E27" s="226">
        <f t="shared" si="0"/>
        <v>34</v>
      </c>
      <c r="F27" s="226">
        <f t="shared" si="0"/>
        <v>34</v>
      </c>
    </row>
    <row r="28" spans="2:7" s="29" customFormat="1">
      <c r="B28" s="305" t="s">
        <v>108</v>
      </c>
      <c r="C28" s="306"/>
      <c r="D28" s="226">
        <v>4</v>
      </c>
      <c r="E28" s="226">
        <f>D28+1</f>
        <v>5</v>
      </c>
      <c r="F28" s="226">
        <f>E28+1</f>
        <v>6</v>
      </c>
    </row>
    <row r="29" spans="2:7" s="29" customFormat="1">
      <c r="B29" s="305" t="s">
        <v>109</v>
      </c>
      <c r="C29" s="306"/>
      <c r="D29" s="226">
        <v>421</v>
      </c>
      <c r="E29" s="226">
        <f t="shared" si="0"/>
        <v>421</v>
      </c>
      <c r="F29" s="226">
        <f t="shared" si="0"/>
        <v>421</v>
      </c>
    </row>
    <row r="30" spans="2:7" s="29" customFormat="1">
      <c r="B30" s="293" t="s">
        <v>121</v>
      </c>
      <c r="C30" s="294"/>
      <c r="D30" s="226">
        <v>10</v>
      </c>
      <c r="E30" s="226">
        <f>D30</f>
        <v>10</v>
      </c>
      <c r="F30" s="226">
        <f t="shared" si="0"/>
        <v>10</v>
      </c>
    </row>
    <row r="31" spans="2:7" s="29" customFormat="1">
      <c r="B31" s="32" t="s">
        <v>8</v>
      </c>
      <c r="C31" s="32"/>
      <c r="D31" s="151">
        <f>'Havelvats 1'!D19</f>
        <v>1043686.9</v>
      </c>
      <c r="E31" s="151">
        <f>'Havelvats 1'!E19</f>
        <v>1053967.5</v>
      </c>
      <c r="F31" s="151">
        <f>'Havelvats 1'!F19</f>
        <v>1056530.7</v>
      </c>
    </row>
    <row r="32" spans="2:7">
      <c r="B32" s="6"/>
      <c r="C32" s="51"/>
      <c r="D32" s="48"/>
      <c r="E32" s="48"/>
    </row>
    <row r="34" spans="1:7" ht="17.25" customHeight="1">
      <c r="A34" s="297" t="s">
        <v>86</v>
      </c>
      <c r="B34" s="297"/>
      <c r="C34" s="297"/>
      <c r="D34" s="297"/>
      <c r="E34" s="297"/>
      <c r="F34" s="297"/>
    </row>
    <row r="36" spans="1:7">
      <c r="C36" s="73" t="s">
        <v>71</v>
      </c>
      <c r="D36" s="23"/>
      <c r="E36" s="23"/>
    </row>
    <row r="37" spans="1:7" ht="35.25" customHeight="1">
      <c r="B37" s="74" t="s">
        <v>11</v>
      </c>
      <c r="C37" s="75"/>
      <c r="D37" s="76"/>
      <c r="E37" s="76"/>
    </row>
    <row r="38" spans="1:7">
      <c r="B38" s="25"/>
      <c r="C38" s="25"/>
      <c r="D38" s="26"/>
      <c r="E38" s="26"/>
    </row>
    <row r="39" spans="1:7">
      <c r="B39" s="25"/>
      <c r="C39" s="25"/>
      <c r="D39" s="47"/>
      <c r="E39" s="47"/>
    </row>
    <row r="40" spans="1:7">
      <c r="B40" s="49" t="s">
        <v>1</v>
      </c>
      <c r="C40" s="49" t="s">
        <v>2</v>
      </c>
      <c r="D40" s="47"/>
      <c r="E40" s="47"/>
    </row>
    <row r="41" spans="1:7">
      <c r="B41" s="77">
        <v>1139</v>
      </c>
      <c r="C41" s="50" t="s">
        <v>67</v>
      </c>
      <c r="D41" s="48"/>
      <c r="E41" s="48"/>
    </row>
    <row r="42" spans="1:7">
      <c r="B42" s="295" t="s">
        <v>3</v>
      </c>
      <c r="C42" s="307"/>
      <c r="D42" s="48"/>
      <c r="E42" s="118"/>
    </row>
    <row r="43" spans="1:7" s="29" customFormat="1" ht="58.35" customHeight="1">
      <c r="B43" s="78" t="s">
        <v>4</v>
      </c>
      <c r="C43" s="56">
        <v>1139</v>
      </c>
      <c r="D43" s="300" t="s">
        <v>123</v>
      </c>
      <c r="E43" s="300"/>
      <c r="F43" s="300"/>
    </row>
    <row r="44" spans="1:7" ht="34.5">
      <c r="B44" s="79" t="s">
        <v>5</v>
      </c>
      <c r="C44" s="80">
        <v>11001</v>
      </c>
      <c r="D44" s="165" t="s">
        <v>84</v>
      </c>
      <c r="E44" s="115" t="s">
        <v>80</v>
      </c>
      <c r="F44" s="115" t="s">
        <v>17</v>
      </c>
      <c r="G44" s="24"/>
    </row>
    <row r="45" spans="1:7" ht="34.5">
      <c r="B45" s="79" t="s">
        <v>6</v>
      </c>
      <c r="C45" s="56" t="s">
        <v>67</v>
      </c>
      <c r="D45" s="56"/>
      <c r="E45" s="78"/>
      <c r="F45" s="78"/>
    </row>
    <row r="46" spans="1:7" ht="69">
      <c r="B46" s="79" t="s">
        <v>10</v>
      </c>
      <c r="C46" s="56" t="s">
        <v>72</v>
      </c>
      <c r="D46" s="56"/>
      <c r="E46" s="78"/>
      <c r="F46" s="78"/>
    </row>
    <row r="47" spans="1:7">
      <c r="B47" s="79" t="s">
        <v>7</v>
      </c>
      <c r="C47" s="56" t="s">
        <v>73</v>
      </c>
      <c r="D47" s="56"/>
      <c r="E47" s="78"/>
      <c r="F47" s="78"/>
    </row>
    <row r="48" spans="1:7" ht="51.75">
      <c r="B48" s="81" t="s">
        <v>74</v>
      </c>
      <c r="C48" s="56" t="s">
        <v>71</v>
      </c>
      <c r="D48" s="56"/>
      <c r="E48" s="78"/>
      <c r="F48" s="78"/>
    </row>
    <row r="49" spans="2:6">
      <c r="B49" s="82"/>
      <c r="C49" s="83" t="s">
        <v>0</v>
      </c>
      <c r="D49" s="78"/>
      <c r="E49" s="78"/>
      <c r="F49" s="78"/>
    </row>
    <row r="50" spans="2:6">
      <c r="B50" s="290" t="s">
        <v>8</v>
      </c>
      <c r="C50" s="290"/>
      <c r="D50" s="136">
        <f>'Havelvats 1'!D32</f>
        <v>-1043686.9</v>
      </c>
      <c r="E50" s="136">
        <f>'Havelvats 1'!E32</f>
        <v>-1053967.5</v>
      </c>
      <c r="F50" s="136">
        <f>'Havelvats 1'!F32</f>
        <v>-1056530.7</v>
      </c>
    </row>
    <row r="147" spans="4:5" s="29" customFormat="1">
      <c r="D147" s="33"/>
      <c r="E147" s="33"/>
    </row>
  </sheetData>
  <mergeCells count="24">
    <mergeCell ref="D1:F1"/>
    <mergeCell ref="D16:F16"/>
    <mergeCell ref="B30:C30"/>
    <mergeCell ref="B50:C50"/>
    <mergeCell ref="B42:C42"/>
    <mergeCell ref="D43:F43"/>
    <mergeCell ref="D18:D22"/>
    <mergeCell ref="E18:E22"/>
    <mergeCell ref="F18:F22"/>
    <mergeCell ref="B22:C22"/>
    <mergeCell ref="A34:F34"/>
    <mergeCell ref="B29:C29"/>
    <mergeCell ref="B28:C28"/>
    <mergeCell ref="B24:C24"/>
    <mergeCell ref="B27:C27"/>
    <mergeCell ref="B23:C23"/>
    <mergeCell ref="B25:C25"/>
    <mergeCell ref="B26:C26"/>
    <mergeCell ref="B15:C15"/>
    <mergeCell ref="D15:F15"/>
    <mergeCell ref="A7:F7"/>
    <mergeCell ref="B5:F5"/>
    <mergeCell ref="C3:F3"/>
    <mergeCell ref="C2:F2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C34" zoomScaleNormal="100" zoomScaleSheetLayoutView="100" workbookViewId="0">
      <selection activeCell="G9" sqref="G9:I9"/>
    </sheetView>
  </sheetViews>
  <sheetFormatPr defaultColWidth="9.140625" defaultRowHeight="17.25"/>
  <cols>
    <col min="1" max="1" width="10.42578125" style="86" customWidth="1"/>
    <col min="2" max="2" width="9.5703125" style="86" customWidth="1"/>
    <col min="3" max="3" width="8" style="86" customWidth="1"/>
    <col min="4" max="4" width="10.42578125" style="86" customWidth="1"/>
    <col min="5" max="5" width="14.5703125" style="86" customWidth="1"/>
    <col min="6" max="6" width="62.140625" style="86" customWidth="1"/>
    <col min="7" max="7" width="16.7109375" style="86" customWidth="1"/>
    <col min="8" max="8" width="16" style="86" customWidth="1"/>
    <col min="9" max="9" width="15.7109375" style="86" customWidth="1"/>
    <col min="10" max="10" width="21.140625" style="86" customWidth="1"/>
    <col min="11" max="11" width="14.42578125" style="86" customWidth="1"/>
    <col min="12" max="16384" width="9.140625" style="86"/>
  </cols>
  <sheetData>
    <row r="1" spans="1:10" ht="18" customHeight="1">
      <c r="G1" s="308" t="s">
        <v>76</v>
      </c>
      <c r="H1" s="308"/>
      <c r="I1" s="308"/>
      <c r="J1" s="124"/>
    </row>
    <row r="2" spans="1:10" ht="15.75" customHeight="1">
      <c r="G2" s="325" t="s">
        <v>81</v>
      </c>
      <c r="H2" s="326"/>
      <c r="I2" s="326"/>
      <c r="J2" s="124"/>
    </row>
    <row r="3" spans="1:10" ht="17.25" customHeight="1">
      <c r="G3" s="325" t="s">
        <v>9</v>
      </c>
      <c r="H3" s="326"/>
      <c r="I3" s="326"/>
      <c r="J3" s="124"/>
    </row>
    <row r="6" spans="1:10" ht="52.5" customHeight="1">
      <c r="A6" s="332" t="s">
        <v>82</v>
      </c>
      <c r="B6" s="332"/>
      <c r="C6" s="332"/>
      <c r="D6" s="332"/>
      <c r="E6" s="332"/>
      <c r="F6" s="332"/>
      <c r="G6" s="332"/>
      <c r="H6" s="332"/>
      <c r="I6" s="332"/>
      <c r="J6" s="180"/>
    </row>
    <row r="7" spans="1:10">
      <c r="J7" s="120"/>
    </row>
    <row r="8" spans="1:10">
      <c r="H8" s="328" t="s">
        <v>25</v>
      </c>
      <c r="I8" s="328"/>
      <c r="J8" s="121"/>
    </row>
    <row r="9" spans="1:10" s="87" customFormat="1" ht="75.75" customHeight="1">
      <c r="A9" s="327" t="s">
        <v>26</v>
      </c>
      <c r="B9" s="327"/>
      <c r="C9" s="327"/>
      <c r="D9" s="327" t="s">
        <v>14</v>
      </c>
      <c r="E9" s="327"/>
      <c r="F9" s="327" t="s">
        <v>20</v>
      </c>
      <c r="G9" s="329" t="s">
        <v>48</v>
      </c>
      <c r="H9" s="330"/>
      <c r="I9" s="331"/>
      <c r="J9" s="122"/>
    </row>
    <row r="10" spans="1:10" s="89" customFormat="1" ht="36.200000000000003" customHeight="1">
      <c r="A10" s="88" t="s">
        <v>49</v>
      </c>
      <c r="B10" s="179" t="s">
        <v>50</v>
      </c>
      <c r="C10" s="179" t="s">
        <v>27</v>
      </c>
      <c r="D10" s="179" t="s">
        <v>18</v>
      </c>
      <c r="E10" s="179" t="s">
        <v>40</v>
      </c>
      <c r="F10" s="327"/>
      <c r="G10" s="165" t="s">
        <v>84</v>
      </c>
      <c r="H10" s="116" t="s">
        <v>16</v>
      </c>
      <c r="I10" s="116" t="s">
        <v>17</v>
      </c>
      <c r="J10" s="123"/>
    </row>
    <row r="11" spans="1:10" s="87" customFormat="1" ht="22.5" customHeight="1">
      <c r="A11" s="90"/>
      <c r="B11" s="90"/>
      <c r="C11" s="90"/>
      <c r="D11" s="88"/>
      <c r="E11" s="88"/>
      <c r="F11" s="91" t="s">
        <v>24</v>
      </c>
      <c r="G11" s="166">
        <f>+G33+G13</f>
        <v>0</v>
      </c>
      <c r="H11" s="92">
        <f>+H33+H13</f>
        <v>0</v>
      </c>
      <c r="I11" s="92">
        <f>+I33+I13</f>
        <v>0</v>
      </c>
    </row>
    <row r="12" spans="1:10" s="87" customFormat="1" ht="22.5" customHeight="1">
      <c r="A12" s="90"/>
      <c r="B12" s="90"/>
      <c r="C12" s="90"/>
      <c r="D12" s="88"/>
      <c r="E12" s="88"/>
      <c r="F12" s="93" t="s">
        <v>77</v>
      </c>
      <c r="G12" s="93"/>
      <c r="H12" s="92"/>
      <c r="I12" s="92"/>
    </row>
    <row r="13" spans="1:10" s="105" customFormat="1" ht="36.200000000000003" customHeight="1">
      <c r="A13" s="103"/>
      <c r="B13" s="103"/>
      <c r="C13" s="103"/>
      <c r="D13" s="103"/>
      <c r="E13" s="103"/>
      <c r="F13" s="104" t="s">
        <v>36</v>
      </c>
      <c r="G13" s="92">
        <f>+G14</f>
        <v>1043686.9</v>
      </c>
      <c r="H13" s="92">
        <f t="shared" ref="H13:I13" si="0">+H14</f>
        <v>1053967.5</v>
      </c>
      <c r="I13" s="92">
        <f t="shared" si="0"/>
        <v>1056530.7</v>
      </c>
    </row>
    <row r="14" spans="1:10" s="107" customFormat="1">
      <c r="A14" s="310" t="s">
        <v>46</v>
      </c>
      <c r="B14" s="311"/>
      <c r="C14" s="313"/>
      <c r="D14" s="316"/>
      <c r="E14" s="316"/>
      <c r="F14" s="106" t="s">
        <v>51</v>
      </c>
      <c r="G14" s="146">
        <f>+G16</f>
        <v>1043686.9</v>
      </c>
      <c r="H14" s="146">
        <f t="shared" ref="H14:I14" si="1">+H16</f>
        <v>1053967.5</v>
      </c>
      <c r="I14" s="146">
        <f t="shared" si="1"/>
        <v>1056530.7</v>
      </c>
    </row>
    <row r="15" spans="1:10" s="107" customFormat="1">
      <c r="A15" s="310"/>
      <c r="B15" s="312"/>
      <c r="C15" s="314"/>
      <c r="D15" s="317"/>
      <c r="E15" s="317"/>
      <c r="F15" s="69" t="s">
        <v>21</v>
      </c>
      <c r="G15" s="92"/>
      <c r="H15" s="146"/>
      <c r="I15" s="146"/>
    </row>
    <row r="16" spans="1:10" s="107" customFormat="1">
      <c r="A16" s="310"/>
      <c r="B16" s="310" t="s">
        <v>91</v>
      </c>
      <c r="C16" s="314"/>
      <c r="D16" s="317"/>
      <c r="E16" s="317"/>
      <c r="F16" s="106" t="s">
        <v>52</v>
      </c>
      <c r="G16" s="146">
        <f>+G18</f>
        <v>1043686.9</v>
      </c>
      <c r="H16" s="146">
        <f t="shared" ref="H16:I16" si="2">+H18</f>
        <v>1053967.5</v>
      </c>
      <c r="I16" s="146">
        <f t="shared" si="2"/>
        <v>1056530.7</v>
      </c>
    </row>
    <row r="17" spans="1:9" s="107" customFormat="1">
      <c r="A17" s="310"/>
      <c r="B17" s="310"/>
      <c r="C17" s="315"/>
      <c r="D17" s="317"/>
      <c r="E17" s="317"/>
      <c r="F17" s="69" t="s">
        <v>21</v>
      </c>
      <c r="G17" s="92"/>
      <c r="H17" s="147"/>
      <c r="I17" s="147"/>
    </row>
    <row r="18" spans="1:9" s="108" customFormat="1">
      <c r="A18" s="310"/>
      <c r="B18" s="310"/>
      <c r="C18" s="310" t="s">
        <v>91</v>
      </c>
      <c r="D18" s="317"/>
      <c r="E18" s="317"/>
      <c r="F18" s="106" t="s">
        <v>52</v>
      </c>
      <c r="G18" s="146">
        <f>+G20</f>
        <v>1043686.9</v>
      </c>
      <c r="H18" s="146">
        <f t="shared" ref="H18:I18" si="3">+H20</f>
        <v>1053967.5</v>
      </c>
      <c r="I18" s="146">
        <f t="shared" si="3"/>
        <v>1056530.7</v>
      </c>
    </row>
    <row r="19" spans="1:9" s="107" customFormat="1" ht="16.899999999999999" customHeight="1">
      <c r="A19" s="310"/>
      <c r="B19" s="310"/>
      <c r="C19" s="310"/>
      <c r="D19" s="317"/>
      <c r="E19" s="317"/>
      <c r="F19" s="69" t="s">
        <v>21</v>
      </c>
      <c r="G19" s="92"/>
      <c r="H19" s="148"/>
      <c r="I19" s="148"/>
    </row>
    <row r="20" spans="1:9" s="107" customFormat="1" ht="16.899999999999999" customHeight="1">
      <c r="A20" s="310"/>
      <c r="B20" s="310"/>
      <c r="C20" s="310"/>
      <c r="D20" s="317"/>
      <c r="E20" s="317"/>
      <c r="F20" s="109" t="s">
        <v>36</v>
      </c>
      <c r="G20" s="149">
        <f>+G22</f>
        <v>1043686.9</v>
      </c>
      <c r="H20" s="149">
        <f t="shared" ref="H20:I20" si="4">+H22</f>
        <v>1053967.5</v>
      </c>
      <c r="I20" s="149">
        <f t="shared" si="4"/>
        <v>1056530.7</v>
      </c>
    </row>
    <row r="21" spans="1:9" s="107" customFormat="1" ht="16.899999999999999" customHeight="1">
      <c r="A21" s="310"/>
      <c r="B21" s="310"/>
      <c r="C21" s="310"/>
      <c r="D21" s="318"/>
      <c r="E21" s="318"/>
      <c r="F21" s="110" t="s">
        <v>21</v>
      </c>
      <c r="G21" s="92"/>
      <c r="H21" s="148"/>
      <c r="I21" s="148"/>
    </row>
    <row r="22" spans="1:9" s="107" customFormat="1" ht="21" customHeight="1">
      <c r="A22" s="310"/>
      <c r="B22" s="310"/>
      <c r="C22" s="310"/>
      <c r="D22" s="319">
        <v>1041</v>
      </c>
      <c r="E22" s="254" t="s">
        <v>92</v>
      </c>
      <c r="F22" s="255"/>
      <c r="G22" s="146">
        <f>+G24</f>
        <v>1043686.9</v>
      </c>
      <c r="H22" s="146">
        <f t="shared" ref="H22:I22" si="5">+H24</f>
        <v>1053967.5</v>
      </c>
      <c r="I22" s="146">
        <f t="shared" si="5"/>
        <v>1056530.7</v>
      </c>
    </row>
    <row r="23" spans="1:9" s="107" customFormat="1" ht="16.899999999999999" customHeight="1">
      <c r="A23" s="310"/>
      <c r="B23" s="310"/>
      <c r="C23" s="310"/>
      <c r="D23" s="320"/>
      <c r="E23" s="322">
        <v>11041</v>
      </c>
      <c r="F23" s="111" t="s">
        <v>21</v>
      </c>
      <c r="G23" s="92"/>
      <c r="H23" s="148"/>
      <c r="I23" s="148"/>
    </row>
    <row r="24" spans="1:9" s="107" customFormat="1" ht="77.25" customHeight="1">
      <c r="A24" s="310"/>
      <c r="B24" s="310"/>
      <c r="C24" s="310"/>
      <c r="D24" s="320"/>
      <c r="E24" s="323"/>
      <c r="F24" s="219" t="s">
        <v>115</v>
      </c>
      <c r="G24" s="146">
        <f>+G26</f>
        <v>1043686.9</v>
      </c>
      <c r="H24" s="146">
        <f t="shared" ref="H24:I24" si="6">+H26</f>
        <v>1053967.5</v>
      </c>
      <c r="I24" s="146">
        <f t="shared" si="6"/>
        <v>1056530.7</v>
      </c>
    </row>
    <row r="25" spans="1:9" s="107" customFormat="1" ht="16.899999999999999" customHeight="1">
      <c r="A25" s="310"/>
      <c r="B25" s="310"/>
      <c r="C25" s="310"/>
      <c r="D25" s="320"/>
      <c r="E25" s="309"/>
      <c r="F25" s="11" t="s">
        <v>41</v>
      </c>
      <c r="G25" s="11"/>
      <c r="H25" s="148"/>
      <c r="I25" s="148"/>
    </row>
    <row r="26" spans="1:9" s="107" customFormat="1" ht="34.5">
      <c r="A26" s="310"/>
      <c r="B26" s="310"/>
      <c r="C26" s="310"/>
      <c r="D26" s="320"/>
      <c r="E26" s="309"/>
      <c r="F26" s="112" t="s">
        <v>36</v>
      </c>
      <c r="G26" s="150">
        <f>+G28</f>
        <v>1043686.9</v>
      </c>
      <c r="H26" s="150">
        <f t="shared" ref="H26:I26" si="7">+H28</f>
        <v>1053967.5</v>
      </c>
      <c r="I26" s="150">
        <f t="shared" si="7"/>
        <v>1056530.7</v>
      </c>
    </row>
    <row r="27" spans="1:9" s="107" customFormat="1" ht="37.5" customHeight="1">
      <c r="A27" s="310"/>
      <c r="B27" s="310"/>
      <c r="C27" s="310"/>
      <c r="D27" s="320"/>
      <c r="E27" s="309"/>
      <c r="F27" s="11" t="s">
        <v>37</v>
      </c>
      <c r="G27" s="150"/>
      <c r="H27" s="148"/>
      <c r="I27" s="148"/>
    </row>
    <row r="28" spans="1:9" s="107" customFormat="1" ht="15" customHeight="1">
      <c r="A28" s="310"/>
      <c r="B28" s="310"/>
      <c r="C28" s="310"/>
      <c r="D28" s="320"/>
      <c r="E28" s="309"/>
      <c r="F28" s="11" t="s">
        <v>22</v>
      </c>
      <c r="G28" s="150">
        <f t="shared" ref="G28:G29" si="8">+G29</f>
        <v>1043686.9</v>
      </c>
      <c r="H28" s="149">
        <f t="shared" ref="H28:I29" si="9">+H29</f>
        <v>1053967.5</v>
      </c>
      <c r="I28" s="149">
        <f t="shared" si="9"/>
        <v>1056530.7</v>
      </c>
    </row>
    <row r="29" spans="1:9" s="107" customFormat="1" ht="15" customHeight="1">
      <c r="A29" s="310"/>
      <c r="B29" s="310"/>
      <c r="C29" s="310"/>
      <c r="D29" s="320"/>
      <c r="E29" s="309"/>
      <c r="F29" s="11" t="s">
        <v>23</v>
      </c>
      <c r="G29" s="150">
        <f t="shared" si="8"/>
        <v>1043686.9</v>
      </c>
      <c r="H29" s="148">
        <f t="shared" si="9"/>
        <v>1053967.5</v>
      </c>
      <c r="I29" s="148">
        <f t="shared" si="9"/>
        <v>1056530.7</v>
      </c>
    </row>
    <row r="30" spans="1:9" s="107" customFormat="1" ht="15" customHeight="1">
      <c r="A30" s="310"/>
      <c r="B30" s="310"/>
      <c r="C30" s="310"/>
      <c r="D30" s="320"/>
      <c r="E30" s="309"/>
      <c r="F30" s="11" t="s">
        <v>97</v>
      </c>
      <c r="G30" s="150">
        <f t="shared" ref="G30:I30" si="10">G31</f>
        <v>1043686.9</v>
      </c>
      <c r="H30" s="150">
        <f t="shared" si="10"/>
        <v>1053967.5</v>
      </c>
      <c r="I30" s="150">
        <f t="shared" si="10"/>
        <v>1056530.7</v>
      </c>
    </row>
    <row r="31" spans="1:9" s="107" customFormat="1" ht="34.5">
      <c r="A31" s="310"/>
      <c r="B31" s="310"/>
      <c r="C31" s="310"/>
      <c r="D31" s="320"/>
      <c r="E31" s="309"/>
      <c r="F31" s="11" t="s">
        <v>98</v>
      </c>
      <c r="G31" s="150">
        <f t="shared" ref="G31:I31" si="11">G32</f>
        <v>1043686.9</v>
      </c>
      <c r="H31" s="150">
        <f t="shared" si="11"/>
        <v>1053967.5</v>
      </c>
      <c r="I31" s="150">
        <f t="shared" si="11"/>
        <v>1056530.7</v>
      </c>
    </row>
    <row r="32" spans="1:9" s="107" customFormat="1">
      <c r="A32" s="310"/>
      <c r="B32" s="310"/>
      <c r="C32" s="310"/>
      <c r="D32" s="321"/>
      <c r="E32" s="309"/>
      <c r="F32" s="11" t="s">
        <v>99</v>
      </c>
      <c r="G32" s="148">
        <f>'Havelvats 1'!D19</f>
        <v>1043686.9</v>
      </c>
      <c r="H32" s="148">
        <f>'Havelvats 1'!E19</f>
        <v>1053967.5</v>
      </c>
      <c r="I32" s="148">
        <f>'Havelvats 1'!F19</f>
        <v>1056530.7</v>
      </c>
    </row>
    <row r="33" spans="1:9" s="89" customFormat="1" ht="27" customHeight="1">
      <c r="A33" s="94"/>
      <c r="B33" s="94"/>
      <c r="C33" s="94"/>
      <c r="D33" s="88"/>
      <c r="E33" s="88"/>
      <c r="F33" s="95" t="s">
        <v>71</v>
      </c>
      <c r="G33" s="92">
        <f>G34</f>
        <v>-1043686.9</v>
      </c>
      <c r="H33" s="92">
        <f t="shared" ref="H33:I33" si="12">+H34</f>
        <v>-1053967.5</v>
      </c>
      <c r="I33" s="92">
        <f t="shared" si="12"/>
        <v>-1056530.7</v>
      </c>
    </row>
    <row r="34" spans="1:9" ht="34.5">
      <c r="A34" s="245" t="s">
        <v>61</v>
      </c>
      <c r="B34" s="245"/>
      <c r="C34" s="245"/>
      <c r="D34" s="245"/>
      <c r="E34" s="245"/>
      <c r="F34" s="95" t="s">
        <v>62</v>
      </c>
      <c r="G34" s="141">
        <f>G36</f>
        <v>-1043686.9</v>
      </c>
      <c r="H34" s="141">
        <f t="shared" ref="H34:I34" si="13">+H36</f>
        <v>-1053967.5</v>
      </c>
      <c r="I34" s="141">
        <f t="shared" si="13"/>
        <v>-1056530.7</v>
      </c>
    </row>
    <row r="35" spans="1:9">
      <c r="A35" s="245"/>
      <c r="B35" s="245"/>
      <c r="C35" s="245"/>
      <c r="D35" s="245"/>
      <c r="E35" s="245"/>
      <c r="F35" s="93" t="s">
        <v>21</v>
      </c>
      <c r="G35" s="144"/>
      <c r="H35" s="130"/>
      <c r="I35" s="130"/>
    </row>
    <row r="36" spans="1:9" ht="34.5">
      <c r="A36" s="245"/>
      <c r="B36" s="245" t="s">
        <v>63</v>
      </c>
      <c r="C36" s="245"/>
      <c r="D36" s="245"/>
      <c r="E36" s="245"/>
      <c r="F36" s="95" t="s">
        <v>64</v>
      </c>
      <c r="G36" s="144">
        <f>G38</f>
        <v>-1043686.9</v>
      </c>
      <c r="H36" s="142">
        <f t="shared" ref="H36:I36" si="14">+H38</f>
        <v>-1053967.5</v>
      </c>
      <c r="I36" s="142">
        <f t="shared" si="14"/>
        <v>-1056530.7</v>
      </c>
    </row>
    <row r="37" spans="1:9">
      <c r="A37" s="245"/>
      <c r="B37" s="245"/>
      <c r="C37" s="245"/>
      <c r="D37" s="245"/>
      <c r="E37" s="245"/>
      <c r="F37" s="93" t="s">
        <v>21</v>
      </c>
      <c r="G37" s="144"/>
      <c r="H37" s="142"/>
      <c r="I37" s="142"/>
    </row>
    <row r="38" spans="1:9">
      <c r="A38" s="245"/>
      <c r="B38" s="245"/>
      <c r="C38" s="245" t="s">
        <v>63</v>
      </c>
      <c r="D38" s="245"/>
      <c r="E38" s="245"/>
      <c r="F38" s="91" t="s">
        <v>56</v>
      </c>
      <c r="G38" s="144">
        <f>G40</f>
        <v>-1043686.9</v>
      </c>
      <c r="H38" s="142">
        <f t="shared" ref="H38:I38" si="15">+H40</f>
        <v>-1053967.5</v>
      </c>
      <c r="I38" s="142">
        <f t="shared" si="15"/>
        <v>-1056530.7</v>
      </c>
    </row>
    <row r="39" spans="1:9" ht="14.25" customHeight="1">
      <c r="A39" s="245"/>
      <c r="B39" s="245"/>
      <c r="C39" s="245"/>
      <c r="D39" s="245"/>
      <c r="E39" s="245"/>
      <c r="F39" s="93" t="s">
        <v>21</v>
      </c>
      <c r="G39" s="144"/>
      <c r="H39" s="131"/>
      <c r="I39" s="131"/>
    </row>
    <row r="40" spans="1:9">
      <c r="A40" s="245"/>
      <c r="B40" s="245"/>
      <c r="C40" s="245"/>
      <c r="D40" s="245"/>
      <c r="E40" s="245"/>
      <c r="F40" s="93" t="s">
        <v>65</v>
      </c>
      <c r="G40" s="144">
        <f>G42</f>
        <v>-1043686.9</v>
      </c>
      <c r="H40" s="142">
        <f t="shared" ref="H40:I40" si="16">+H42</f>
        <v>-1053967.5</v>
      </c>
      <c r="I40" s="142">
        <f t="shared" si="16"/>
        <v>-1056530.7</v>
      </c>
    </row>
    <row r="41" spans="1:9">
      <c r="A41" s="245"/>
      <c r="B41" s="245"/>
      <c r="C41" s="245"/>
      <c r="D41" s="245"/>
      <c r="E41" s="245"/>
      <c r="F41" s="93" t="s">
        <v>21</v>
      </c>
      <c r="G41" s="144"/>
      <c r="H41" s="141"/>
      <c r="I41" s="141"/>
    </row>
    <row r="42" spans="1:9" s="96" customFormat="1" ht="22.5" customHeight="1">
      <c r="A42" s="245"/>
      <c r="B42" s="245"/>
      <c r="C42" s="245"/>
      <c r="D42" s="245" t="s">
        <v>66</v>
      </c>
      <c r="E42" s="324" t="s">
        <v>67</v>
      </c>
      <c r="F42" s="324" t="s">
        <v>56</v>
      </c>
      <c r="G42" s="141">
        <f>G44</f>
        <v>-1043686.9</v>
      </c>
      <c r="H42" s="141">
        <f t="shared" ref="H42:I42" si="17">+H44</f>
        <v>-1053967.5</v>
      </c>
      <c r="I42" s="141">
        <f t="shared" si="17"/>
        <v>-1056530.7</v>
      </c>
    </row>
    <row r="43" spans="1:9" ht="15" customHeight="1">
      <c r="A43" s="245"/>
      <c r="B43" s="245"/>
      <c r="C43" s="245"/>
      <c r="D43" s="245"/>
      <c r="E43" s="97"/>
      <c r="F43" s="98" t="s">
        <v>21</v>
      </c>
      <c r="G43" s="141"/>
      <c r="H43" s="133"/>
      <c r="I43" s="133"/>
    </row>
    <row r="44" spans="1:9" ht="22.15" customHeight="1">
      <c r="A44" s="245"/>
      <c r="B44" s="245"/>
      <c r="C44" s="245"/>
      <c r="D44" s="245"/>
      <c r="E44" s="99" t="s">
        <v>59</v>
      </c>
      <c r="F44" s="91" t="s">
        <v>56</v>
      </c>
      <c r="G44" s="141">
        <f>G46</f>
        <v>-1043686.9</v>
      </c>
      <c r="H44" s="143">
        <f t="shared" ref="H44:I44" si="18">+H46</f>
        <v>-1053967.5</v>
      </c>
      <c r="I44" s="143">
        <f t="shared" si="18"/>
        <v>-1056530.7</v>
      </c>
    </row>
    <row r="45" spans="1:9">
      <c r="A45" s="245"/>
      <c r="B45" s="245"/>
      <c r="C45" s="245"/>
      <c r="D45" s="245"/>
      <c r="E45" s="246"/>
      <c r="F45" s="90" t="s">
        <v>41</v>
      </c>
      <c r="G45" s="144"/>
      <c r="H45" s="144"/>
      <c r="I45" s="144"/>
    </row>
    <row r="46" spans="1:9">
      <c r="A46" s="245"/>
      <c r="B46" s="245"/>
      <c r="C46" s="245"/>
      <c r="D46" s="245"/>
      <c r="E46" s="246"/>
      <c r="F46" s="100" t="s">
        <v>65</v>
      </c>
      <c r="G46" s="144">
        <f>G48</f>
        <v>-1043686.9</v>
      </c>
      <c r="H46" s="145">
        <f t="shared" ref="H46:I46" si="19">+H48</f>
        <v>-1053967.5</v>
      </c>
      <c r="I46" s="145">
        <f t="shared" si="19"/>
        <v>-1056530.7</v>
      </c>
    </row>
    <row r="47" spans="1:9" ht="37.5" customHeight="1">
      <c r="A47" s="245"/>
      <c r="B47" s="245"/>
      <c r="C47" s="245"/>
      <c r="D47" s="245"/>
      <c r="E47" s="246"/>
      <c r="F47" s="90" t="s">
        <v>68</v>
      </c>
      <c r="G47" s="144"/>
      <c r="H47" s="144"/>
      <c r="I47" s="144"/>
    </row>
    <row r="48" spans="1:9">
      <c r="A48" s="245"/>
      <c r="B48" s="245"/>
      <c r="C48" s="245"/>
      <c r="D48" s="245"/>
      <c r="E48" s="246"/>
      <c r="F48" s="101" t="s">
        <v>22</v>
      </c>
      <c r="G48" s="144">
        <f t="shared" ref="G48:G50" si="20">G49</f>
        <v>-1043686.9</v>
      </c>
      <c r="H48" s="144">
        <f t="shared" ref="H48:I50" si="21">+H49</f>
        <v>-1053967.5</v>
      </c>
      <c r="I48" s="144">
        <f t="shared" si="21"/>
        <v>-1056530.7</v>
      </c>
    </row>
    <row r="49" spans="1:9">
      <c r="A49" s="245"/>
      <c r="B49" s="245"/>
      <c r="C49" s="245"/>
      <c r="D49" s="245"/>
      <c r="E49" s="246"/>
      <c r="F49" s="102" t="s">
        <v>23</v>
      </c>
      <c r="G49" s="144">
        <f t="shared" si="20"/>
        <v>-1043686.9</v>
      </c>
      <c r="H49" s="144">
        <f t="shared" si="21"/>
        <v>-1053967.5</v>
      </c>
      <c r="I49" s="144">
        <f t="shared" si="21"/>
        <v>-1056530.7</v>
      </c>
    </row>
    <row r="50" spans="1:9">
      <c r="A50" s="245"/>
      <c r="B50" s="245"/>
      <c r="C50" s="245"/>
      <c r="D50" s="245"/>
      <c r="E50" s="246"/>
      <c r="F50" s="102" t="s">
        <v>78</v>
      </c>
      <c r="G50" s="144">
        <f t="shared" si="20"/>
        <v>-1043686.9</v>
      </c>
      <c r="H50" s="144">
        <f t="shared" si="21"/>
        <v>-1053967.5</v>
      </c>
      <c r="I50" s="144">
        <f t="shared" si="21"/>
        <v>-1056530.7</v>
      </c>
    </row>
    <row r="51" spans="1:9">
      <c r="A51" s="245"/>
      <c r="B51" s="245"/>
      <c r="C51" s="245"/>
      <c r="D51" s="245"/>
      <c r="E51" s="246"/>
      <c r="F51" s="93" t="s">
        <v>70</v>
      </c>
      <c r="G51" s="144">
        <f>'Havelvats 1'!D32</f>
        <v>-1043686.9</v>
      </c>
      <c r="H51" s="144">
        <f>'Havelvats 1'!E32</f>
        <v>-1053967.5</v>
      </c>
      <c r="I51" s="144">
        <f>'Havelvats 1'!F32</f>
        <v>-1056530.7</v>
      </c>
    </row>
  </sheetData>
  <mergeCells count="30">
    <mergeCell ref="G2:I2"/>
    <mergeCell ref="G3:I3"/>
    <mergeCell ref="A9:C9"/>
    <mergeCell ref="D9:E9"/>
    <mergeCell ref="F9:F10"/>
    <mergeCell ref="H8:I8"/>
    <mergeCell ref="A6:I6"/>
    <mergeCell ref="G9:I9"/>
    <mergeCell ref="E34:E41"/>
    <mergeCell ref="B36:B51"/>
    <mergeCell ref="C38:C51"/>
    <mergeCell ref="D42:D51"/>
    <mergeCell ref="E42:F42"/>
    <mergeCell ref="E45:E51"/>
    <mergeCell ref="A34:A51"/>
    <mergeCell ref="B34:B35"/>
    <mergeCell ref="C34:C37"/>
    <mergeCell ref="D34:D41"/>
    <mergeCell ref="G1:I1"/>
    <mergeCell ref="E25:E32"/>
    <mergeCell ref="A14:A32"/>
    <mergeCell ref="B14:B15"/>
    <mergeCell ref="C14:C17"/>
    <mergeCell ref="D14:D21"/>
    <mergeCell ref="E14:E21"/>
    <mergeCell ref="B16:B32"/>
    <mergeCell ref="C18:C32"/>
    <mergeCell ref="D22:D32"/>
    <mergeCell ref="E22:F22"/>
    <mergeCell ref="E23:E24"/>
  </mergeCells>
  <pageMargins left="0.7" right="0.7" top="0.75" bottom="0.75" header="0.3" footer="0.3"/>
  <pageSetup paperSize="9" scale="49" orientation="portrait" r:id="rId1"/>
  <ignoredErrors>
    <ignoredError sqref="A16 A18:B18 A22:C22 A23:D23 A24:E24 H14:I29 F23 A25:F29 D18:F18 A19:F21 C16:F16 A17:F17 A14:F15 A32:E32 A30:E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 </vt:lpstr>
      <vt:lpstr>Havelvac 3</vt:lpstr>
      <vt:lpstr>Havelvats 4</vt:lpstr>
      <vt:lpstr>Havelvats 5</vt:lpstr>
      <vt:lpstr>Havelvats 6</vt:lpstr>
      <vt:lpstr>'Havelvats 1'!Print_Area</vt:lpstr>
      <vt:lpstr>'Havelvats 2 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https://mul2.gov.am/tasks/769175/oneclick/havelvacner1.xlsx?token=3cda7db89544ae65561dbc1b59fe3e95</cp:keywords>
  <cp:lastModifiedBy>Acer 2</cp:lastModifiedBy>
  <cp:lastPrinted>2023-03-28T15:19:48Z</cp:lastPrinted>
  <dcterms:created xsi:type="dcterms:W3CDTF">2021-08-23T10:50:47Z</dcterms:created>
  <dcterms:modified xsi:type="dcterms:W3CDTF">2023-03-29T12:02:16Z</dcterms:modified>
</cp:coreProperties>
</file>