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20" yWindow="-120" windowWidth="20730" windowHeight="11760" tabRatio="488"/>
  </bookViews>
  <sheets>
    <sheet name="1." sheetId="53" r:id="rId1"/>
    <sheet name="3-1" sheetId="60" state="hidden" r:id="rId2"/>
    <sheet name="2." sheetId="59" r:id="rId3"/>
    <sheet name="3." sheetId="62" r:id="rId4"/>
    <sheet name="4." sheetId="55" r:id="rId5"/>
    <sheet name="5." sheetId="51" r:id="rId6"/>
    <sheet name="6." sheetId="66" r:id="rId7"/>
  </sheets>
  <externalReferences>
    <externalReference r:id="rId8"/>
    <externalReference r:id="rId9"/>
  </externalReferences>
  <definedNames>
    <definedName name="AgencyCode" localSheetId="0">#REF!</definedName>
    <definedName name="AgencyCode" localSheetId="2">#REF!</definedName>
    <definedName name="AgencyCode" localSheetId="3">#REF!</definedName>
    <definedName name="AgencyCode" localSheetId="1">#REF!</definedName>
    <definedName name="AgencyCode" localSheetId="4">#REF!</definedName>
    <definedName name="AgencyCode" localSheetId="5">#REF!</definedName>
    <definedName name="AgencyCode" localSheetId="6">#REF!</definedName>
    <definedName name="AgencyCode">#REF!</definedName>
    <definedName name="AgencyName" localSheetId="3">#REF!</definedName>
    <definedName name="AgencyName" localSheetId="4">#REF!</definedName>
    <definedName name="AgencyName" localSheetId="5">#REF!</definedName>
    <definedName name="AgencyName" localSheetId="6">#REF!</definedName>
    <definedName name="AgencyName">#REF!</definedName>
    <definedName name="åû" localSheetId="3">#REF!</definedName>
    <definedName name="åû" localSheetId="4">#REF!</definedName>
    <definedName name="åû">#REF!</definedName>
    <definedName name="davit" localSheetId="3">#REF!</definedName>
    <definedName name="davit" localSheetId="4">#REF!</definedName>
    <definedName name="davit">#REF!</definedName>
    <definedName name="Functional1" localSheetId="3">#REF!</definedName>
    <definedName name="Functional1" localSheetId="4">#REF!</definedName>
    <definedName name="Functional1" localSheetId="5">#REF!</definedName>
    <definedName name="Functional1" localSheetId="6">#REF!</definedName>
    <definedName name="Functional1">#REF!</definedName>
    <definedName name="ggg" localSheetId="3">#REF!</definedName>
    <definedName name="ggg" localSheetId="4">#REF!</definedName>
    <definedName name="ggg">#REF!</definedName>
    <definedName name="mas" localSheetId="3">#REF!</definedName>
    <definedName name="mas" localSheetId="4">#REF!</definedName>
    <definedName name="mas">#REF!</definedName>
    <definedName name="mass" localSheetId="3">#REF!</definedName>
    <definedName name="mass" localSheetId="4">#REF!</definedName>
    <definedName name="mass">#REF!</definedName>
    <definedName name="PANature" localSheetId="3">#REF!</definedName>
    <definedName name="PANature" localSheetId="4">#REF!</definedName>
    <definedName name="PANature" localSheetId="5">#REF!</definedName>
    <definedName name="PANature" localSheetId="6">#REF!</definedName>
    <definedName name="PANature">#REF!</definedName>
    <definedName name="PAType" localSheetId="3">#REF!</definedName>
    <definedName name="PAType" localSheetId="4">#REF!</definedName>
    <definedName name="PAType" localSheetId="5">#REF!</definedName>
    <definedName name="PAType" localSheetId="6">#REF!</definedName>
    <definedName name="PAType">#REF!</definedName>
    <definedName name="Performance2" localSheetId="3">#REF!</definedName>
    <definedName name="Performance2" localSheetId="4">#REF!</definedName>
    <definedName name="Performance2" localSheetId="5">#REF!</definedName>
    <definedName name="Performance2" localSheetId="6">#REF!</definedName>
    <definedName name="Performance2">#REF!</definedName>
    <definedName name="PerformanceType" localSheetId="3">#REF!</definedName>
    <definedName name="PerformanceType" localSheetId="4">#REF!</definedName>
    <definedName name="PerformanceType" localSheetId="5">#REF!</definedName>
    <definedName name="PerformanceType" localSheetId="6">#REF!</definedName>
    <definedName name="PerformanceType">#REF!</definedName>
    <definedName name="_xlnm.Print_Area" localSheetId="3">'3.'!$B$1:$G$71</definedName>
    <definedName name="_xlnm.Print_Area" localSheetId="4">'4.'!$B$1:$G$26</definedName>
    <definedName name="_xlnm.Print_Titles" localSheetId="2">'2.'!$8:$9</definedName>
    <definedName name="_xlnm.Print_Titles" localSheetId="3">'3.'!$7:$7</definedName>
    <definedName name="_xlnm.Print_Titles" localSheetId="1">'3-1'!$8:$9</definedName>
    <definedName name="_xlnm.Print_Titles" localSheetId="4">'4.'!$7:$7</definedName>
    <definedName name="x" localSheetId="2">#REF!</definedName>
    <definedName name="x" localSheetId="3">#REF!</definedName>
    <definedName name="x" localSheetId="4">#REF!</definedName>
    <definedName name="x">#REF!</definedName>
    <definedName name="Հավելված" localSheetId="3">#REF!</definedName>
    <definedName name="Հավելված" localSheetId="4">#REF!</definedName>
    <definedName name="Հավելված">#REF!</definedName>
    <definedName name="Մաս" localSheetId="3">#REF!</definedName>
    <definedName name="Մաս" localSheetId="4">#REF!</definedName>
    <definedName name="Մաս">#REF!</definedName>
    <definedName name="շախմատիստ" localSheetId="3">#REF!</definedName>
    <definedName name="շախմատիստ" localSheetId="4">#REF!</definedName>
    <definedName name="շախմատիստ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62" l="1"/>
  <c r="E95" i="62"/>
  <c r="H94" i="59"/>
  <c r="G114" i="62" l="1"/>
  <c r="F114" i="62"/>
  <c r="D135" i="66" l="1"/>
  <c r="D124" i="66"/>
  <c r="D107" i="66"/>
  <c r="D98" i="66"/>
  <c r="D66" i="66"/>
  <c r="D57" i="66"/>
  <c r="D48" i="66"/>
  <c r="D39" i="66"/>
  <c r="D30" i="66"/>
  <c r="D21" i="66"/>
  <c r="D119" i="51"/>
  <c r="D108" i="51"/>
  <c r="D91" i="51"/>
  <c r="D82" i="51"/>
  <c r="D73" i="51"/>
  <c r="D63" i="51"/>
  <c r="D54" i="51"/>
  <c r="D45" i="51"/>
  <c r="D31" i="51"/>
  <c r="D22" i="51"/>
  <c r="H13" i="59"/>
  <c r="H151" i="59"/>
  <c r="H150" i="59" s="1"/>
  <c r="H132" i="59"/>
  <c r="H131" i="59" s="1"/>
  <c r="H130" i="59" s="1"/>
  <c r="H129" i="59" s="1"/>
  <c r="H128" i="59" s="1"/>
  <c r="H126" i="59" s="1"/>
  <c r="H124" i="59" s="1"/>
  <c r="H121" i="59"/>
  <c r="H120" i="59" s="1"/>
  <c r="H123" i="59"/>
  <c r="H102" i="59"/>
  <c r="H92" i="59"/>
  <c r="H93" i="59"/>
  <c r="H83" i="59"/>
  <c r="H74" i="59"/>
  <c r="H66" i="59"/>
  <c r="H53" i="59"/>
  <c r="H55" i="59"/>
  <c r="H54" i="59" s="1"/>
  <c r="H56" i="59"/>
  <c r="H58" i="59"/>
  <c r="H39" i="59"/>
  <c r="H30" i="59"/>
  <c r="H29" i="59" s="1"/>
  <c r="H28" i="59" s="1"/>
  <c r="H27" i="59" s="1"/>
  <c r="H25" i="59" s="1"/>
  <c r="H23" i="59" s="1"/>
  <c r="E87" i="53"/>
  <c r="E74" i="53" s="1"/>
  <c r="E81" i="53"/>
  <c r="E68" i="53"/>
  <c r="E62" i="53"/>
  <c r="E56" i="53"/>
  <c r="E50" i="53"/>
  <c r="E44" i="53"/>
  <c r="E38" i="53"/>
  <c r="G12" i="62"/>
  <c r="F12" i="62"/>
  <c r="E25" i="53"/>
  <c r="E19" i="53"/>
  <c r="E12" i="53" s="1"/>
  <c r="C11" i="51"/>
  <c r="E116" i="62"/>
  <c r="G115" i="62"/>
  <c r="F115" i="62"/>
  <c r="E115" i="62"/>
  <c r="E114" i="62"/>
  <c r="H149" i="59" s="1"/>
  <c r="H148" i="59" s="1"/>
  <c r="G113" i="62"/>
  <c r="F113" i="62"/>
  <c r="E103" i="62"/>
  <c r="G102" i="62"/>
  <c r="G101" i="62" s="1"/>
  <c r="G100" i="62" s="1"/>
  <c r="G99" i="62" s="1"/>
  <c r="G97" i="62" s="1"/>
  <c r="G95" i="62" s="1"/>
  <c r="F102" i="62"/>
  <c r="E102" i="62" s="1"/>
  <c r="E94" i="62"/>
  <c r="G93" i="62"/>
  <c r="F93" i="62"/>
  <c r="E93" i="62"/>
  <c r="E92" i="62"/>
  <c r="G91" i="62"/>
  <c r="G90" i="62" s="1"/>
  <c r="G89" i="62" s="1"/>
  <c r="G88" i="62" s="1"/>
  <c r="G86" i="62" s="1"/>
  <c r="G84" i="62" s="1"/>
  <c r="F91" i="62"/>
  <c r="F90" i="62" s="1"/>
  <c r="E91" i="62"/>
  <c r="E33" i="62"/>
  <c r="G32" i="62"/>
  <c r="G31" i="62" s="1"/>
  <c r="G30" i="62" s="1"/>
  <c r="F32" i="62"/>
  <c r="E32" i="62" s="1"/>
  <c r="E31" i="62" s="1"/>
  <c r="E24" i="62"/>
  <c r="G23" i="62"/>
  <c r="F23" i="62"/>
  <c r="E23" i="62"/>
  <c r="G22" i="62"/>
  <c r="G21" i="62" s="1"/>
  <c r="G17" i="62" s="1"/>
  <c r="F22" i="62"/>
  <c r="E22" i="62" s="1"/>
  <c r="H122" i="59"/>
  <c r="H38" i="59"/>
  <c r="H37" i="59" s="1"/>
  <c r="H36" i="59" s="1"/>
  <c r="G112" i="62" l="1"/>
  <c r="G111" i="62" s="1"/>
  <c r="E113" i="62"/>
  <c r="F112" i="62"/>
  <c r="F111" i="62" s="1"/>
  <c r="H119" i="59"/>
  <c r="H118" i="59" s="1"/>
  <c r="H117" i="59" s="1"/>
  <c r="H115" i="59" s="1"/>
  <c r="H113" i="59" s="1"/>
  <c r="H111" i="59" s="1"/>
  <c r="H109" i="59" s="1"/>
  <c r="H147" i="59"/>
  <c r="H146" i="59" s="1"/>
  <c r="H145" i="59" s="1"/>
  <c r="H143" i="59" s="1"/>
  <c r="H139" i="59" s="1"/>
  <c r="H137" i="59" s="1"/>
  <c r="H135" i="59" s="1"/>
  <c r="H133" i="59" s="1"/>
  <c r="H12" i="59" s="1"/>
  <c r="F89" i="62"/>
  <c r="E90" i="62"/>
  <c r="G82" i="62"/>
  <c r="F101" i="62"/>
  <c r="F110" i="62"/>
  <c r="F31" i="62"/>
  <c r="F30" i="62" s="1"/>
  <c r="E30" i="62" s="1"/>
  <c r="G19" i="62"/>
  <c r="G25" i="62"/>
  <c r="G27" i="62" s="1"/>
  <c r="G29" i="62"/>
  <c r="F21" i="62"/>
  <c r="H35" i="59"/>
  <c r="H33" i="59"/>
  <c r="H31" i="59" s="1"/>
  <c r="H21" i="59" s="1"/>
  <c r="G110" i="62" l="1"/>
  <c r="G108" i="62" s="1"/>
  <c r="G106" i="62" s="1"/>
  <c r="G104" i="62" s="1"/>
  <c r="G14" i="62" s="1"/>
  <c r="G13" i="62"/>
  <c r="E111" i="62"/>
  <c r="F13" i="62"/>
  <c r="E112" i="62"/>
  <c r="H107" i="59"/>
  <c r="H105" i="59" s="1"/>
  <c r="H103" i="59" s="1"/>
  <c r="H141" i="59"/>
  <c r="E89" i="62"/>
  <c r="F88" i="62"/>
  <c r="F108" i="62"/>
  <c r="F25" i="62"/>
  <c r="F100" i="62"/>
  <c r="E101" i="62"/>
  <c r="F29" i="62"/>
  <c r="E29" i="62" s="1"/>
  <c r="F27" i="62"/>
  <c r="E27" i="62" s="1"/>
  <c r="E25" i="62"/>
  <c r="F17" i="62"/>
  <c r="E21" i="62"/>
  <c r="G15" i="62"/>
  <c r="J15" i="62" s="1"/>
  <c r="H17" i="59"/>
  <c r="H15" i="59" s="1"/>
  <c r="H19" i="59"/>
  <c r="E110" i="62" l="1"/>
  <c r="E100" i="62"/>
  <c r="F99" i="62"/>
  <c r="E88" i="62"/>
  <c r="F86" i="62"/>
  <c r="E108" i="62"/>
  <c r="F106" i="62"/>
  <c r="F15" i="62"/>
  <c r="E17" i="62"/>
  <c r="F19" i="62"/>
  <c r="E19" i="62" s="1"/>
  <c r="E106" i="62" l="1"/>
  <c r="F104" i="62"/>
  <c r="F84" i="62"/>
  <c r="E86" i="62"/>
  <c r="E99" i="62"/>
  <c r="F97" i="62"/>
  <c r="I15" i="62"/>
  <c r="E15" i="62"/>
  <c r="H15" i="62" s="1"/>
  <c r="E100" i="53" l="1"/>
  <c r="E93" i="53" s="1"/>
  <c r="E11" i="53" s="1"/>
  <c r="D134" i="51"/>
  <c r="D80" i="66"/>
  <c r="E104" i="62"/>
  <c r="F14" i="62"/>
  <c r="E97" i="62"/>
  <c r="F95" i="62"/>
  <c r="F82" i="62"/>
  <c r="E82" i="62" s="1"/>
  <c r="E84" i="62"/>
  <c r="F62" i="62" l="1"/>
  <c r="F45" i="62"/>
  <c r="F41" i="62" s="1"/>
  <c r="E81" i="62"/>
  <c r="H91" i="59" l="1"/>
  <c r="G45" i="62"/>
  <c r="E44" i="62"/>
  <c r="G43" i="62"/>
  <c r="F43" i="62"/>
  <c r="G42" i="62"/>
  <c r="G41" i="62" s="1"/>
  <c r="F42" i="62"/>
  <c r="E42" i="62" s="1"/>
  <c r="E43" i="62" l="1"/>
  <c r="E80" i="62" l="1"/>
  <c r="G79" i="62"/>
  <c r="G78" i="62" s="1"/>
  <c r="G77" i="62" s="1"/>
  <c r="G76" i="62" s="1"/>
  <c r="G74" i="62" s="1"/>
  <c r="G72" i="62" s="1"/>
  <c r="F79" i="62"/>
  <c r="F78" i="62" s="1"/>
  <c r="E79" i="62"/>
  <c r="E78" i="62" l="1"/>
  <c r="E77" i="62" s="1"/>
  <c r="E76" i="62" s="1"/>
  <c r="E74" i="62" s="1"/>
  <c r="E72" i="62" s="1"/>
  <c r="F77" i="62"/>
  <c r="F76" i="62" s="1"/>
  <c r="F74" i="62" s="1"/>
  <c r="F72" i="62" s="1"/>
  <c r="H90" i="59" l="1"/>
  <c r="H89" i="59" s="1"/>
  <c r="H88" i="59" s="1"/>
  <c r="H86" i="59" s="1"/>
  <c r="H84" i="59" s="1"/>
  <c r="E26" i="55" l="1"/>
  <c r="E62" i="62" l="1"/>
  <c r="H73" i="59" s="1"/>
  <c r="H72" i="59" s="1"/>
  <c r="H71" i="59" s="1"/>
  <c r="H69" i="59" s="1"/>
  <c r="H67" i="59" s="1"/>
  <c r="G61" i="62"/>
  <c r="F61" i="62"/>
  <c r="F60" i="62" s="1"/>
  <c r="F59" i="62" s="1"/>
  <c r="E46" i="62"/>
  <c r="E45" i="62" s="1"/>
  <c r="F40" i="62"/>
  <c r="E61" i="62" l="1"/>
  <c r="G60" i="62"/>
  <c r="G59" i="62" s="1"/>
  <c r="G57" i="62" s="1"/>
  <c r="G55" i="62" s="1"/>
  <c r="F57" i="62"/>
  <c r="F55" i="62" s="1"/>
  <c r="F38" i="62"/>
  <c r="F36" i="62" s="1"/>
  <c r="E59" i="62" l="1"/>
  <c r="E57" i="62" s="1"/>
  <c r="E55" i="62" s="1"/>
  <c r="E60" i="62"/>
  <c r="G40" i="62"/>
  <c r="E41" i="62"/>
  <c r="G38" i="62" l="1"/>
  <c r="G36" i="62" s="1"/>
  <c r="E40" i="62"/>
  <c r="E38" i="62" s="1"/>
  <c r="E36" i="62" l="1"/>
  <c r="H57" i="59"/>
  <c r="H52" i="59" s="1"/>
  <c r="H50" i="59" s="1"/>
  <c r="H48" i="59" s="1"/>
  <c r="E71" i="62" l="1"/>
  <c r="G70" i="62"/>
  <c r="G69" i="62" s="1"/>
  <c r="G68" i="62" s="1"/>
  <c r="G67" i="62" s="1"/>
  <c r="G65" i="62" s="1"/>
  <c r="G63" i="62" s="1"/>
  <c r="F70" i="62"/>
  <c r="F69" i="62" s="1"/>
  <c r="F68" i="62" s="1"/>
  <c r="E54" i="62"/>
  <c r="H65" i="59" s="1"/>
  <c r="H64" i="59" s="1"/>
  <c r="H63" i="59" s="1"/>
  <c r="H61" i="59" s="1"/>
  <c r="H59" i="59" s="1"/>
  <c r="G53" i="62"/>
  <c r="G52" i="62" s="1"/>
  <c r="F53" i="62"/>
  <c r="F52" i="62" s="1"/>
  <c r="F67" i="62" l="1"/>
  <c r="F65" i="62" s="1"/>
  <c r="G51" i="62"/>
  <c r="G49" i="62" s="1"/>
  <c r="G47" i="62" s="1"/>
  <c r="E70" i="62"/>
  <c r="H82" i="59"/>
  <c r="H81" i="59" s="1"/>
  <c r="H80" i="59" s="1"/>
  <c r="H79" i="59" s="1"/>
  <c r="H77" i="59" s="1"/>
  <c r="H75" i="59" s="1"/>
  <c r="E69" i="62"/>
  <c r="E68" i="62" s="1"/>
  <c r="E67" i="62" s="1"/>
  <c r="E65" i="62" s="1"/>
  <c r="E63" i="62" s="1"/>
  <c r="E53" i="62"/>
  <c r="F51" i="62"/>
  <c r="E52" i="62"/>
  <c r="G34" i="62" l="1"/>
  <c r="G11" i="62"/>
  <c r="E51" i="62"/>
  <c r="E49" i="62" s="1"/>
  <c r="E47" i="62" s="1"/>
  <c r="F49" i="62"/>
  <c r="F47" i="62" s="1"/>
  <c r="F34" i="62" l="1"/>
  <c r="F11" i="62" l="1"/>
  <c r="E11" i="62" s="1"/>
  <c r="E34" i="62"/>
  <c r="G25" i="55"/>
  <c r="G24" i="55" s="1"/>
  <c r="G23" i="55" s="1"/>
  <c r="F25" i="55"/>
  <c r="G22" i="55" l="1"/>
  <c r="G20" i="55" s="1"/>
  <c r="G18" i="55" s="1"/>
  <c r="G16" i="55" s="1"/>
  <c r="G15" i="55" s="1"/>
  <c r="G14" i="55"/>
  <c r="H101" i="59"/>
  <c r="H100" i="59" s="1"/>
  <c r="H99" i="59" s="1"/>
  <c r="H98" i="59" s="1"/>
  <c r="H96" i="59" s="1"/>
  <c r="H46" i="59" s="1"/>
  <c r="E25" i="55"/>
  <c r="F24" i="55"/>
  <c r="H44" i="59" l="1"/>
  <c r="E24" i="55"/>
  <c r="F23" i="55"/>
  <c r="F14" i="55" s="1"/>
  <c r="E23" i="55" l="1"/>
  <c r="F22" i="55"/>
  <c r="E22" i="55" l="1"/>
  <c r="E20" i="55" s="1"/>
  <c r="E18" i="55" s="1"/>
  <c r="F20" i="55"/>
  <c r="F18" i="55" s="1"/>
  <c r="F16" i="55" l="1"/>
  <c r="E31" i="53" l="1"/>
  <c r="E16" i="55"/>
  <c r="F15" i="55"/>
  <c r="E12" i="62"/>
  <c r="E13" i="62" l="1"/>
  <c r="E14" i="62"/>
  <c r="D150" i="66" l="1"/>
  <c r="H42" i="59"/>
  <c r="H40" i="59" s="1"/>
  <c r="I10" i="60" l="1"/>
  <c r="H10" i="60"/>
  <c r="E13" i="55" l="1"/>
  <c r="E14" i="55" l="1"/>
  <c r="G11" i="55" l="1"/>
  <c r="D151" i="51" l="1"/>
  <c r="E114" i="53"/>
  <c r="E107" i="53" s="1"/>
  <c r="E106" i="53" s="1"/>
  <c r="E9" i="53" s="1"/>
  <c r="H167" i="59"/>
  <c r="H166" i="59" s="1"/>
  <c r="H165" i="59" s="1"/>
  <c r="H164" i="59" s="1"/>
  <c r="H162" i="59" s="1"/>
  <c r="H160" i="59" s="1"/>
  <c r="H158" i="59" s="1"/>
  <c r="H156" i="59" s="1"/>
  <c r="H154" i="59" s="1"/>
  <c r="H152" i="59" s="1"/>
  <c r="H10" i="59" s="1"/>
  <c r="E15" i="55"/>
  <c r="F11" i="55" l="1"/>
  <c r="E11" i="55" l="1"/>
</calcChain>
</file>

<file path=xl/sharedStrings.xml><?xml version="1.0" encoding="utf-8"?>
<sst xmlns="http://schemas.openxmlformats.org/spreadsheetml/2006/main" count="918" uniqueCount="230">
  <si>
    <t>______________ ի    ___Ն որոշման</t>
  </si>
  <si>
    <t xml:space="preserve"> Ծրագրային դասիչը</t>
  </si>
  <si>
    <t xml:space="preserve"> Տարի</t>
  </si>
  <si>
    <t xml:space="preserve"> այդ թվում`</t>
  </si>
  <si>
    <t xml:space="preserve"> ԸՆԴԱՄԵՆԸ ԾԱԽՍԵՐ</t>
  </si>
  <si>
    <t xml:space="preserve"> Գործառական դասիչը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</si>
  <si>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</si>
  <si>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</si>
  <si>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</si>
  <si>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</si>
  <si>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</si>
  <si>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</si>
  <si>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</si>
  <si>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</si>
  <si>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</si>
  <si>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</si>
  <si>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</si>
  <si>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Ծրագիր</t>
  </si>
  <si>
    <t>Միջոցառում</t>
  </si>
  <si>
    <t>ՀՀ ՏԱՐԱԾՔԱՅԻՆ ԿԱՌԱՎԱՐՄԱՆ ԵՎ ԵՆԹԱԿԱՌՈՒՑՎԱԾՔՆԵՐԻ ՆԱԽԱՐԱՐՈՒԹՅՈՒՆ</t>
  </si>
  <si>
    <t>Ցուցանիշների փոփոխությունը 
(ավելացումները նշված են դրական նշանով, իսկ նվազեցումները` փակագծերում)</t>
  </si>
  <si>
    <t xml:space="preserve"> ՄԱՍ 1. ՊԵՏԱԿԱՆ ՄԱՐՄՆԻ ԳԾՈՎ ԱՐԴՅՈՒՆՔԱՅԻՆ (ԿԱՏԱՐՈՂԱԿԱՆ) ՑՈՒՑԱՆԻՇՆԵՐԸ </t>
  </si>
  <si>
    <t>Հավելված N3</t>
  </si>
  <si>
    <t xml:space="preserve"> ՈՉ ՖԻՆԱՆՍԱԿԱՆ ԱԿՏԻՎՆԵՐԻ ԳԾՈՎ ԾԱԽՍԵՐ</t>
  </si>
  <si>
    <t xml:space="preserve"> Ինն ամիս</t>
  </si>
  <si>
    <t>հազ. դրամ</t>
  </si>
  <si>
    <t xml:space="preserve">ՀՀ կառավարության  2022 թվականի </t>
  </si>
  <si>
    <t>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</si>
  <si>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>Աղյուսակ 9.1.8</t>
  </si>
  <si>
    <t>Բաժին</t>
  </si>
  <si>
    <t>Խումբ</t>
  </si>
  <si>
    <t>Դաս</t>
  </si>
  <si>
    <t>Ցուցանիշների փոփոխությունը 
(նվազեցումները նշված են փակագծերում)</t>
  </si>
  <si>
    <t>Աղյուսակ 9.7</t>
  </si>
  <si>
    <t xml:space="preserve">Միջոցառման վրա կատարվող ծախսը (հազար դրամ) </t>
  </si>
  <si>
    <t xml:space="preserve"> ՄԱՍ 2. ՊԵՏԱԿԱՆ ՄԱՐՄՆԻ ԳԾՈՎ ԱՐԴՅՈՒՆՔԱՅԻՆ (ԿԱՏԱՐՈՂԱԿԱՆ) ՑՈՒՑԱՆԻՇՆԵՐԸ </t>
  </si>
  <si>
    <t xml:space="preserve"> Տարի </t>
  </si>
  <si>
    <t xml:space="preserve"> Միջոցառման վրա կատարված ծախսը (հազար դրամ) </t>
  </si>
  <si>
    <t>Ցուցանիշների փոփոխությունը (նվազեցումները նշված են փակագծերում)</t>
  </si>
  <si>
    <t xml:space="preserve"> Բյուջետային հատկացումների գլխավոր կարգադրիչների, ծրագրերի և միջոցառումների անվանումները</t>
  </si>
  <si>
    <t xml:space="preserve"> Միջոցառում</t>
  </si>
  <si>
    <t xml:space="preserve">
1192</t>
  </si>
  <si>
    <t xml:space="preserve"> ԸՆԴԱՄԵՆԸ</t>
  </si>
  <si>
    <t xml:space="preserve">ՀՀ տարածքային կառավարման և ենթակառուցվածքների նախարարություն </t>
  </si>
  <si>
    <t xml:space="preserve"> Միջոցառումն իրականացնողի անվանումը՛ </t>
  </si>
  <si>
    <t xml:space="preserve"> Բյուջետային գլխավոր կարգադրիչների, ծրագրերի և միջոցառումների անվանումները</t>
  </si>
  <si>
    <t xml:space="preserve"> Ընդամենը</t>
  </si>
  <si>
    <t xml:space="preserve"> Ծրագիր</t>
  </si>
  <si>
    <t xml:space="preserve"> Միջոց առում</t>
  </si>
  <si>
    <t xml:space="preserve"> Համաֆինան սավորում</t>
  </si>
  <si>
    <t>Տարի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</si>
  <si>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</si>
  <si>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</si>
  <si>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</si>
  <si>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>Դրամաշնորհային միջոցներ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</si>
  <si>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</si>
  <si>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</si>
  <si>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</si>
  <si>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</si>
  <si>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</si>
  <si>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</si>
  <si>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</si>
  <si>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</si>
  <si>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</si>
  <si>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04</t>
  </si>
  <si>
    <t>03</t>
  </si>
  <si>
    <t>05</t>
  </si>
  <si>
    <t xml:space="preserve"> ԱՅԼ  ԾԱԽՍԵՐ</t>
  </si>
  <si>
    <t xml:space="preserve"> Այլ ծախսեր</t>
  </si>
  <si>
    <t xml:space="preserve"> ՀՀ տարածքային կառավարման և ենթակառուցվածքների նախարարություն</t>
  </si>
  <si>
    <t xml:space="preserve"> ՀԻՄՆԱԿԱՆ ՄԻՋՈՑՆԵՐ</t>
  </si>
  <si>
    <t xml:space="preserve"> ՇԵՆՔԵՐ ԵՎ ՇԻՆՈՒԹՅՈՒՆՆԵՐ</t>
  </si>
  <si>
    <t xml:space="preserve"> - Շենքերի և շինությունների կապիտալ վերանորոգում</t>
  </si>
  <si>
    <t xml:space="preserve"> Ծառայությունների մատուցում </t>
  </si>
  <si>
    <t>«ՀԱՅԱUՏԱՆԻ ՀԱՆՐԱՊԵՏՈՒԹՅԱՆ 2022 ԹՎԱԿԱՆԻ ՊԵՏԱԿԱՆ ԲՅՈՒՋԵԻ ՄԱUԻՆ»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</si>
  <si>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 xml:space="preserve"> Ծրագրի միջոցառումներ</t>
  </si>
  <si>
    <t xml:space="preserve"> 05</t>
  </si>
  <si>
    <t xml:space="preserve"> 01</t>
  </si>
  <si>
    <t>ՀԱՅԱՍՏԱՆԻ ՀԱՆՐԱՊԵՏՈՒԹՅԱՆ ԿԱՌԱՎԱՐՈՒԹՅԱՆ 2021 ԹՎԱԿԱՆԻ ԴԵԿՏԵՄԲԵՐԻ 23-Ի N 2121-Ն ՈՐՈՇՄԱՆ N 9 ՀԱՎԵԼՎԱԾԻ N 9.7 ԵՎ N9.47 ԱՂՅՈՒՍԱԿՆԵՐՈՒՄ ԿԱՏԱՐՎՈՂ ՓՈՓՈԽՈՒԹՅՈՒՆՆԵՐԸ ԵՎ ԼՐԱՑՈՒՄՆԵՐԸ</t>
  </si>
  <si>
    <t xml:space="preserve"> Հանրության կողմից անմիջականորեն օգտագործվող ակտիվների հետ կապված միջոցառումներ</t>
  </si>
  <si>
    <t xml:space="preserve"> Ճանապարհաշինական աշխատանքներ</t>
  </si>
  <si>
    <t xml:space="preserve"> Տրանսպորտ</t>
  </si>
  <si>
    <t xml:space="preserve"> Ճանապարհային տրանսպորտ</t>
  </si>
  <si>
    <t xml:space="preserve"> - Շենքերի և շինությունների շինարարություն</t>
  </si>
  <si>
    <t>- Շենքերի և շինությունների շինարարություն</t>
  </si>
  <si>
    <t xml:space="preserve"> Միջոցառումն իրականացնողի անվանումը` </t>
  </si>
  <si>
    <t xml:space="preserve"> Մասնագիտատացված միավոր </t>
  </si>
  <si>
    <t xml:space="preserve"> Մասնագիտացված միավոր </t>
  </si>
  <si>
    <t>«ՀԱՅԱUՏԱՆԻ ՀԱՆՐԱՊԵՏՈՒԹՅԱՆ 2022 ԹՎԱԿԱՆԻ ՊԵՏԱԿԱՆ ԲՅՈՒՋԵԻ ՄԱUԻՆ» OՐԵՆՔԻ N 1 ՀԱՎԵԼՎԱԾԻ N 4 ԱՂՅՈՒՍԱԿՈՒՄ  ԵՎ ՀԱՅԱՍՏԱՆԻ ՀԱՆՐԱՊԵՏՈՒԹՅԱՆ ԿԱՌԱՎԱՐՈՒԹՅԱՆ 2021 ԹՎԱԿԱՆԻ ԴԵԿՏԵՄԲԵՐԻ 23-Ի N 2121-Ն ՈՐՈՇՄԱՆ N 5 ՀԱՎԵԼՎԱԾԻ N 3 ԱՂՅՈՒՍԱԿՈՒՄ ԿԱՏԱՐՎՈՂ ՓՈՓՈԽՈՒԹՅՈՒՆՆԵՐԸ</t>
  </si>
  <si>
    <t xml:space="preserve"> Վարկային միջոցներ</t>
  </si>
  <si>
    <t>ԸՆԴԱՄԵՆԸ_x000D_
այդ թվում`</t>
  </si>
  <si>
    <t xml:space="preserve"> - ՈՉ ՖԻՆԱՆՍԱԿԱՆ ԱԿՏԻՎՆԵՐԻ ԳԾՈՎ ԾԱԽՍԵՐ </t>
  </si>
  <si>
    <t>ՀՀ ՏԱՐԱԾՔԱՅԻՆ ԿԱՌԱՎԱՐՄԱՆ ԵՎ ԵՆԹԱԿԱՌՈՒՑՎԱԾՔՆԵՐԻ ՆԱԽԱՐԱՐՈՒԹՅՈՒՆ_x000D_
այդ թվում`</t>
  </si>
  <si>
    <t>այդ թվում`</t>
  </si>
  <si>
    <t xml:space="preserve"> ՀՀ  տարածքային կառավարման և ենթակառուցվածքների նախարարություն</t>
  </si>
  <si>
    <t xml:space="preserve"> - ԸՆԹԱՑԻԿ ԾԱԽՍԵՐ </t>
  </si>
  <si>
    <t>Ճանապարհային ցանցի բարելավում</t>
  </si>
  <si>
    <t xml:space="preserve">  Եվրոպական ներդրումային  բանկի աջակցությամբ իրականացվող Մ6 Վանաձոր-Ալավերդի- Վրաստանի սահման միջպետական նշանակության ճանապարհի անվտանգության բարելավման դրամաշնորհային ծրագիր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</si>
  <si>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</si>
  <si>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բարելավում, ճանապարհների վիճակով պայմանավորված պատահարների նվազում</t>
  </si>
  <si>
    <t xml:space="preserve"> Եվրոպական ներդրումային բանկի աջակցությամբ իրականացվող Մ6 Վանաձոր-Ալավերդի-Վրաստանի սահման միջպետական նշանակության ճանապարհի անվտանգության բարելավման  դրամաշնորհային ծրագիր</t>
  </si>
  <si>
    <t xml:space="preserve"> Հանրության կողմից անմիջականորեն օգտագործվող ակտիվների հետ կապված միջոցառումներ </t>
  </si>
  <si>
    <t xml:space="preserve"> Ճանապարհային ցանցի բարելավում</t>
  </si>
  <si>
    <t>1049</t>
  </si>
  <si>
    <t>«ՀԱՅԱUՏԱՆԻ ՀԱՆՐԱՊԵՏՈՒԹՅԱՆ 2022 ԹՎԱԿԱՆԻ ՊԵՏԱԿԱՆ ԲՅՈՒՋԵԻ ՄԱUԻՆ» OՐԵՆՔԻ N 1 ՀԱՎԵԼՎԱԾԻ N 5 ԱՂՅՈՒՍԱԿՈՒՄ  ԵՎ ՀԱՅԱՍՏԱՆԻ ՀԱՆՐԱՊԵՏՈՒԹՅԱՆ ԿԱՌԱՎԱՐՈՒԹՅԱՆ 2021 ԹՎԱԿԱՆԻ ԴԵԿՏԵՄԲԵՐԻ 23-Ի N 2121-Ն ՈՐՈՇՄԱՆ N 5 ՀԱՎԵԼՎԱԾԻ N 4 ԱՂՅՈՒՍԱԿՈՒՄ ԿԱՏԱՐՎՈՂ ՓՈՓՈԽՈՒԹՅՈՒՆՆԵՐԸ</t>
  </si>
  <si>
    <t>21004</t>
  </si>
  <si>
    <t xml:space="preserve"> 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</si>
  <si>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 xml:space="preserve"> Խորհրդատվական ծառայություններ և պահպանման ծախսեր</t>
  </si>
  <si>
    <t xml:space="preserve"> Խորհրդատվական ծառայություններ և պահպանման ծախսեր </t>
  </si>
  <si>
    <t xml:space="preserve"> 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 </t>
  </si>
  <si>
    <t xml:space="preserve"> Ճանապարհաշինական աշխատանքներ </t>
  </si>
  <si>
    <t>Աղյուսակ 9.47</t>
  </si>
  <si>
    <t>ՀՀ ԿԱՌԱՎԱՐՈՒԹՅՈՒՆ</t>
  </si>
  <si>
    <t xml:space="preserve"> ՀՀ կառավարության պահուստային ֆոնդ </t>
  </si>
  <si>
    <t xml:space="preserve"> 1139 </t>
  </si>
  <si>
    <t xml:space="preserve"> 11001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</si>
  <si>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</si>
  <si>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>Հավելված N4</t>
  </si>
  <si>
    <t>Ցուցանիշների փոփոխությունը (ավելացումները նշված են դրական նշանով)</t>
  </si>
  <si>
    <t>Աղյուսակ 9.1.59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</si>
  <si>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</si>
  <si>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</si>
  <si>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</si>
  <si>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</si>
  <si>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1139</t>
  </si>
  <si>
    <t xml:space="preserve"> 11001</t>
  </si>
  <si>
    <t xml:space="preserve"> ՀՀ կառավարություն</t>
  </si>
  <si>
    <t xml:space="preserve"> Պահուստային միջոցներ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</si>
  <si>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</si>
  <si>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</si>
  <si>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</si>
  <si>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</si>
  <si>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 xml:space="preserve"> 1049 </t>
  </si>
  <si>
    <t xml:space="preserve"> 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 </t>
  </si>
  <si>
    <t>Ասիական զարգացման բանկի աջակցությամբ իրականացվող Հյուսիս-հարավ միջանցքի զարգացման ծրագրի համակարգում և կառավարում  (Տրանշ 3)</t>
  </si>
  <si>
    <t xml:space="preserve"> 11015</t>
  </si>
  <si>
    <t xml:space="preserve"> Եվրոպական ներդրումային բանկի աջակցությամբ իրականացվող Հյուսիս-հարավ միջանցքի զարգացման ծրագրի համակարգում և կառավարում (Տրանշ 3)</t>
  </si>
  <si>
    <t xml:space="preserve"> Ասիական զարգացման բանկի աջակցությամբ իրականացվող Հյուսիս-հարավ միջանցքի զարգացման ծրագրի համակարգում և կառավարում (Տրանշ 3) </t>
  </si>
  <si>
    <t xml:space="preserve"> Եվրոպական ներդրումային բանկի աջակցությամբ իրականացվող Հյուսիս-հարավ միջանցքի զարգացման ծրագրի համակարգում և կառավարում (Տրանշ 3) </t>
  </si>
  <si>
    <t xml:space="preserve"> Ճանապարհային ցանցի բարելավում </t>
  </si>
  <si>
    <t xml:space="preserve"> Ասիական զարգացման բանկի աջակցությամբ իրականացվող Հյուսիս-հարավ միջանցքի զարգացման վարկային ծրագիր, Տրանշ 3</t>
  </si>
  <si>
    <t>21011</t>
  </si>
  <si>
    <t xml:space="preserve"> Հատված Թալին-Լանջիկ 71+500 կմ-90+200 կմ կառուցման շինարարական աշխատանքներ</t>
  </si>
  <si>
    <t xml:space="preserve"> Ասիական զարգացման բանկի աջակցությամբ իրականացվող Հյուսիս-հարավ միջանցքի զարգացման վարկային ծրագիր, Տրանշ 3 </t>
  </si>
  <si>
    <t xml:space="preserve"> Հատված Թալին-Լանջիկ 71+500 կմ-90+200 կմ կառուցման շինարարական աշխատանքներ </t>
  </si>
  <si>
    <t xml:space="preserve">  Մասնագիտացված միավոր </t>
  </si>
  <si>
    <t xml:space="preserve"> Եվրոպական ներդրումային բանկի աջակցությամբ իրականացվող Մ6 Վանաձոր-Ալավերդի-Վրաստանի սահման միջպետական նշանակության ճանապարհի անվտանգության բարելավման  դրամաշնորհային ծրագիր </t>
  </si>
  <si>
    <t xml:space="preserve">Մասնագիտացված միավոր 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</si>
  <si>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</si>
  <si>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</si>
  <si>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</t>
  </si>
  <si>
    <t xml:space="preserve"> 1004</t>
  </si>
  <si>
    <t xml:space="preserve"> Ոռոգման համակարգի առողջացում</t>
  </si>
  <si>
    <t xml:space="preserve"> Ոռոգման ծառայությունների հասանելիության և մատչելիության ապահովում</t>
  </si>
  <si>
    <t xml:space="preserve"> Ոռոգման ջրի մատակարարման արդյունավետության և հասանելիության բարելավում, կորուստների կրճատում</t>
  </si>
  <si>
    <t>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</t>
  </si>
  <si>
    <t xml:space="preserve"> 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</t>
  </si>
  <si>
    <t>Միջոցառման անվանումը՝</t>
  </si>
  <si>
    <t>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</t>
  </si>
  <si>
    <t xml:space="preserve"> Եվրասիական զարգացման բանկի աջակցությամբ իրականացվող ոռոգման համակարգերի զարգացման ծրագիր</t>
  </si>
  <si>
    <t xml:space="preserve"> Միջոցառման տեսակը՝</t>
  </si>
  <si>
    <t xml:space="preserve"> Պետական մարմինների կողմից օգտագործվող ոչ ֆինանսական ակտիվների հետ գործառնություններ </t>
  </si>
  <si>
    <t xml:space="preserve"> 1072</t>
  </si>
  <si>
    <t xml:space="preserve"> Ջրամատակարարաման և ջրահեռացման բարելավում</t>
  </si>
  <si>
    <t xml:space="preserve"> Ջրամատակարարման ծառայությունների հասանելիության և մատչելիության ապահովում</t>
  </si>
  <si>
    <t xml:space="preserve"> Խմելու ջրի մատակարարման և ջրահեռացման համակարգի բարելավում, կորուստների կրճատում</t>
  </si>
  <si>
    <t xml:space="preserve"> 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</si>
  <si>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 xml:space="preserve"> 6 քաղաքների և 37 գյուղական բնակավայրերի ջրամատակարարման և ջրահեռացման համակարգերի հատվածների հրատապ (մասնակի) վերականգնման աշխատանքներ</t>
  </si>
  <si>
    <t xml:space="preserve"> Պետական մարմինների կողմից օգտագործվող ոչ ֆինանսական ակտիվների հետ գործառնություններ</t>
  </si>
  <si>
    <t>Գերմանիայի զարգացման վարկերի բանկի աջակցությամբ իրականացվող ՀՀ Լոռու  (Վանաձորի) մարզի ջրամատակարարման և ջրահեռացման համակարգերի վերականգնման ծրագիր՝ երկրորդ փուլ</t>
  </si>
  <si>
    <t xml:space="preserve"> Վանաձորի ջրամատակարարման և ջրահեռացման համակարգերի մասնակի վերականգնում</t>
  </si>
  <si>
    <t>Դպրոցների սեյսմիկ անվտանգության մակարդակի բարձրացման ծրագիր</t>
  </si>
  <si>
    <t>Նպաստել երկրի սեյսմակայունության ապահովմանը, անհատական և հասարակական անվտանգության մակարդակի բարձրացմանը</t>
  </si>
  <si>
    <t>Դպրոցական շենքերի սեյսմակայունության մակարդակի բարձրացում</t>
  </si>
  <si>
    <t>Ծրագրի միջոցառումներ</t>
  </si>
  <si>
    <t>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</si>
  <si>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>Դպրոցների շենքերի ամրացման շինարարական աշխատանքներ, շինարարական ստանդարտների արդիականացում, արտակարգ իրավիճակներին արձագանքման ծրագրի մշակում, սեյսմիկ մոնիտորինգի դիտակետերի սարքավորումների արդիականացում</t>
  </si>
  <si>
    <t>Տրանսֆերտների տրամադրում</t>
  </si>
  <si>
    <t xml:space="preserve"> 04</t>
  </si>
  <si>
    <t xml:space="preserve"> ՏՆՏԵՍԱԿԱՆ ՀԱՐԱԲԵՐՈՒԹՅՈՒՆՆԵՐ</t>
  </si>
  <si>
    <t xml:space="preserve"> 02</t>
  </si>
  <si>
    <t xml:space="preserve"> Գյուղատնտեսություն, անտառային տնտեսություն, ձկնորսություն և որսորդություն</t>
  </si>
  <si>
    <t xml:space="preserve"> Ոռոգում</t>
  </si>
  <si>
    <t xml:space="preserve"> ՀՀ  տարածքային կառավարման և ենթակառուցվածքների նախարարության ջրային կոմիտե</t>
  </si>
  <si>
    <t xml:space="preserve"> ԱՅԼ ԾԱԽՍԵՐ</t>
  </si>
  <si>
    <t xml:space="preserve">ՀՀ տարածքային կառավարման և ենթակառուցվածքների նախարարության ջրային կոմիտե </t>
  </si>
  <si>
    <t>ԸՆԴԱՄԵՆԸ ԾԱԽՍԵՐ</t>
  </si>
  <si>
    <t xml:space="preserve"> 06</t>
  </si>
  <si>
    <t xml:space="preserve"> ԲՆԱԿԱՐԱՆԱՅԻՆ ՇԻՆԱՐԱՐՈՒԹՅՈՒՆ ԵՎ ԿՈՄՈՒՆԱԼ ԾԱՌԱՅՈՒԹՅՈՒՆՆԵՐ</t>
  </si>
  <si>
    <t xml:space="preserve"> 03</t>
  </si>
  <si>
    <t xml:space="preserve"> Ջրամատակարարում</t>
  </si>
  <si>
    <t>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</si>
  <si>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 xml:space="preserve"> ԱՅԼ ՀԻՄՆԱԿԱՆ ՄԻՋՈՑՆԵՐ</t>
  </si>
  <si>
    <t>- Նախագծահետազոտական ծախսեր</t>
  </si>
  <si>
    <t>31005</t>
  </si>
  <si>
    <t xml:space="preserve"> 09</t>
  </si>
  <si>
    <t xml:space="preserve"> ԿՐԹՈՒԹՅՈՒՆ</t>
  </si>
  <si>
    <t xml:space="preserve"> Կրթությանը տրամադրվող օժանդակ ծառայություններ</t>
  </si>
  <si>
    <t xml:space="preserve"> 1189</t>
  </si>
  <si>
    <t xml:space="preserve"> Դպրոցների սեյսմիկ անվտանգության մակարդակի բարձրացման ծրագիր</t>
  </si>
  <si>
    <t xml:space="preserve"> 12001</t>
  </si>
  <si>
    <t xml:space="preserve"> 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</si>
  <si>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 xml:space="preserve"> - Նախագծահետազոտական ծախսեր</t>
  </si>
  <si>
    <t>1004</t>
  </si>
  <si>
    <t>Ոռոգման համակարգի առողջացում</t>
  </si>
  <si>
    <t>այդ թվում` ըստ կատարողների</t>
  </si>
  <si>
    <t>ՀՀ տարածքային կառավարման և ենթակառուցվածքների նախարարության ջրային կոմիտե</t>
  </si>
  <si>
    <t>այդ թվում` բյուջետային ծախսերի տնտեսագիտական դասակարգման հոդվածներ</t>
  </si>
  <si>
    <t>Ջրամատակարարման և ջրահեռացման բարելավում</t>
  </si>
  <si>
    <t xml:space="preserve"> 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 </t>
  </si>
  <si>
    <t xml:space="preserve"> Եվրասիական զարգացման բանկի աջակցությամբ իրականացվող ոռոգման համակարգերի զարգացման ծրագիր </t>
  </si>
  <si>
    <t xml:space="preserve"> Ակտիվն օգտագործող կազմակերպության(ների) անվանում(ները)՛ </t>
  </si>
  <si>
    <t xml:space="preserve"> 6 քաղաքների և 37 գյուղական բնակավայրերի ջրամատակարարման և ջրահեռացման համակարգերի հատվածների հրատապ (մասնակի) վերականգնման աշխատանքներ </t>
  </si>
  <si>
    <t xml:space="preserve"> Նորոգվող ջրագծերի երկարություն, կմ </t>
  </si>
  <si>
    <t xml:space="preserve"> Նորոգվող կոյուղագծերի երկարություն, կմ </t>
  </si>
  <si>
    <t xml:space="preserve"> Նորոգվող տնային միացումներ, հատ </t>
  </si>
  <si>
    <t xml:space="preserve"> Դպրոցների սեյսմիկ անվտանգության մակարդակի բարձրացման ծրագիր </t>
  </si>
  <si>
    <t xml:space="preserve"> 1189 </t>
  </si>
  <si>
    <t xml:space="preserve"> 12001 </t>
  </si>
  <si>
    <t xml:space="preserve"> 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 </t>
  </si>
  <si>
    <t xml:space="preserve"> Դպրոցների շենքերի ամրացման շինարարական աշխատանքներ, շինարարական ստանդարտների արդիականացում, արտակարգ իրավիճակներին արձագանքման ծրագրի մշակում, սեյսմիկ մոնիտորինգի դիտակետերի սարքավորումների արդիականացում</t>
  </si>
  <si>
    <t xml:space="preserve"> Տրանսֆերտների տրամադրում </t>
  </si>
  <si>
    <t xml:space="preserve"> Աղյուսակ 9.1.26 </t>
  </si>
  <si>
    <t xml:space="preserve"> ՀՀ  տարածքային կառավարման և ենթակառուցվածքների նախարարության ջրային կոմիտե </t>
  </si>
  <si>
    <t>Ցուցանիշների փոփոխությունը (ավելացումները նշված են դրական նշանով, նվազեցումները` փակագծերում)</t>
  </si>
  <si>
    <t>Հավելված N1</t>
  </si>
  <si>
    <t>Հավելված N2</t>
  </si>
  <si>
    <t>Հավելված N 5</t>
  </si>
  <si>
    <t>Հավելված N 6</t>
  </si>
  <si>
    <t>ՀԱՅԱՍՏԱՆԻ ՀԱՆՐԱՊԵՏՈՒԹՅԱՆ ԿԱՌԱՎԱՐՈՒԹՅԱՆ 2021 ԹՎԱԿԱՆԻ ԴԵԿՏԵՄԲԵՐԻ 23-Ի N 2121-Ն ՈՐՈՇՄԱՆ N 9.1 ՀԱՎԵԼՎԱԾԻ NN 9.1.8, 9.1.26 և 9.1.59 ԱՂՅՈՒՍԱԿՆԵՐՈՒՄ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</si>
</sst>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_-* #,##0.00_-;\-* #,##0.00_-;_-* &quot;-&quot;??_-;_-@_-"/>
    <numFmt numFmtId="165" formatCode="_-* #,##0.00\ _₽_-;\-* #,##0.00\ _₽_-;_-* &quot;-&quot;??\ _₽_-;_-@_-"/>
    <numFmt numFmtId="166" formatCode="_ * #,##0.00_)_€_ ;_ * \(#,##0.00\)_€_ ;_ * &quot;-&quot;??_)_€_ ;_ @_ "/>
    <numFmt numFmtId="167" formatCode="##,##0.0;\(##,##0.0\);\-"/>
    <numFmt numFmtId="168" formatCode="#,##0.0_);\(#,##0.0\)"/>
    <numFmt numFmtId="169" formatCode="_(* #,##0.0_);_(* \(#,##0.0\);_(* &quot;-&quot;??_);_(@_)"/>
    <numFmt numFmtId="170" formatCode="_-* #,##0.00_р_._-;\-* #,##0.00_р_._-;_-* &quot;-&quot;??_р_._-;_-@_-"/>
    <numFmt numFmtId="171" formatCode="_ * #,##0.00_)\ _ _ ;_ * \(#,##0.00\)\ _ _ ;_ * &quot;-&quot;??_)\ _ _ ;_ @_ "/>
    <numFmt numFmtId="172" formatCode="_-* #,##0.00\ _֏_-;\-* #,##0.00\ _֏_-;_-* &quot;-&quot;??\ _֏_-;_-@_-"/>
    <numFmt numFmtId="173" formatCode="##,##0.00;\(##,##0.00\);\-"/>
    <numFmt numFmtId="174" formatCode="#,##0.0"/>
    <numFmt numFmtId="175" formatCode="_(* #,##0.0_);_(* \(#,##0.0\);_(* &quot;-&quot;?_);_(@_)"/>
    <numFmt numFmtId="176" formatCode="0.000%"/>
    <numFmt numFmtId="177" formatCode="_(* #,##0_);_(* \(#,##0\);_(* &quot;-&quot;??_);_(@_)"/>
  </numFmts>
  <fonts count="10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3"/>
    </font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10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name val="GHEA Grapalat"/>
      <family val="3"/>
    </font>
    <font>
      <sz val="12"/>
      <color theme="1"/>
      <name val="GHEA Grapalat"/>
      <family val="3"/>
    </font>
    <font>
      <b/>
      <sz val="8"/>
      <name val="GHEA Grapalat"/>
      <family val="2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i/>
      <sz val="8"/>
      <name val="GHEA Grapalat"/>
      <family val="2"/>
    </font>
    <font>
      <sz val="10"/>
      <name val="GHEA Grapalat"/>
      <family val="3"/>
    </font>
    <font>
      <sz val="10"/>
      <color theme="1"/>
      <name val="GHEA Grapalat"/>
      <family val="3"/>
    </font>
    <font>
      <sz val="12"/>
      <color rgb="FF000000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color theme="0"/>
      <name val="GHEA Grapalat"/>
      <family val="3"/>
    </font>
    <font>
      <b/>
      <sz val="12"/>
      <color rgb="FF000000"/>
      <name val="GHEA Grapalat"/>
      <family val="3"/>
    </font>
    <font>
      <b/>
      <i/>
      <sz val="12"/>
      <name val="GHEA Grapalat"/>
      <family val="3"/>
    </font>
    <font>
      <b/>
      <sz val="12"/>
      <color theme="1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06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>
      <alignment horizontal="left" vertical="top" wrapText="1"/>
    </xf>
    <xf numFmtId="0" fontId="7" fillId="0" borderId="0"/>
    <xf numFmtId="167" fontId="8" fillId="0" borderId="0" applyFill="0" applyBorder="0" applyProtection="0">
      <alignment horizontal="right" vertical="top"/>
    </xf>
    <xf numFmtId="43" fontId="7" fillId="0" borderId="0" applyFont="0" applyFill="0" applyBorder="0" applyAlignment="0" applyProtection="0"/>
    <xf numFmtId="0" fontId="8" fillId="0" borderId="0">
      <alignment horizontal="left" vertical="top" wrapText="1"/>
    </xf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2" fillId="0" borderId="0"/>
    <xf numFmtId="166" fontId="1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5" applyNumberFormat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5" applyNumberFormat="0" applyAlignment="0" applyProtection="0"/>
    <xf numFmtId="0" fontId="26" fillId="0" borderId="7" applyNumberFormat="0" applyFill="0" applyAlignment="0" applyProtection="0"/>
    <xf numFmtId="0" fontId="27" fillId="4" borderId="0" applyNumberFormat="0" applyBorder="0" applyAlignment="0" applyProtection="0"/>
    <xf numFmtId="0" fontId="28" fillId="0" borderId="0"/>
    <xf numFmtId="0" fontId="8" fillId="0" borderId="0">
      <alignment horizontal="left" vertical="top" wrapText="1"/>
    </xf>
    <xf numFmtId="0" fontId="5" fillId="0" borderId="0"/>
    <xf numFmtId="0" fontId="15" fillId="8" borderId="9" applyNumberFormat="0" applyFont="0" applyAlignment="0" applyProtection="0"/>
    <xf numFmtId="0" fontId="11" fillId="8" borderId="9" applyNumberFormat="0" applyFont="0" applyAlignment="0" applyProtection="0"/>
    <xf numFmtId="0" fontId="30" fillId="6" borderId="6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0" borderId="0"/>
    <xf numFmtId="0" fontId="10" fillId="0" borderId="0"/>
    <xf numFmtId="0" fontId="36" fillId="4" borderId="0" applyNumberFormat="0" applyBorder="0" applyAlignment="0" applyProtection="0"/>
    <xf numFmtId="0" fontId="13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46" borderId="0" applyNumberFormat="0" applyBorder="0" applyAlignment="0" applyProtection="0"/>
    <xf numFmtId="0" fontId="37" fillId="39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38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1" borderId="11" applyNumberFormat="0" applyAlignment="0" applyProtection="0"/>
    <xf numFmtId="0" fontId="40" fillId="52" borderId="12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41" borderId="11" applyNumberFormat="0" applyAlignment="0" applyProtection="0"/>
    <xf numFmtId="0" fontId="47" fillId="0" borderId="16" applyNumberFormat="0" applyFill="0" applyAlignment="0" applyProtection="0"/>
    <xf numFmtId="0" fontId="48" fillId="53" borderId="0" applyNumberFormat="0" applyBorder="0" applyAlignment="0" applyProtection="0"/>
    <xf numFmtId="1" fontId="54" fillId="0" borderId="0"/>
    <xf numFmtId="1" fontId="54" fillId="0" borderId="0"/>
    <xf numFmtId="1" fontId="54" fillId="0" borderId="0"/>
    <xf numFmtId="0" fontId="11" fillId="0" borderId="0"/>
    <xf numFmtId="0" fontId="5" fillId="0" borderId="0"/>
    <xf numFmtId="0" fontId="5" fillId="0" borderId="0"/>
    <xf numFmtId="0" fontId="10" fillId="54" borderId="17" applyNumberFormat="0" applyFont="0" applyAlignment="0" applyProtection="0"/>
    <xf numFmtId="0" fontId="49" fillId="51" borderId="18" applyNumberFormat="0" applyAlignment="0" applyProtection="0"/>
    <xf numFmtId="0" fontId="53" fillId="0" borderId="0"/>
    <xf numFmtId="0" fontId="53" fillId="0" borderId="0"/>
    <xf numFmtId="0" fontId="53" fillId="0" borderId="0"/>
    <xf numFmtId="0" fontId="50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5" fillId="0" borderId="0"/>
    <xf numFmtId="1" fontId="54" fillId="0" borderId="0"/>
    <xf numFmtId="0" fontId="55" fillId="0" borderId="0"/>
    <xf numFmtId="0" fontId="5" fillId="0" borderId="0"/>
    <xf numFmtId="0" fontId="11" fillId="0" borderId="0"/>
    <xf numFmtId="0" fontId="8" fillId="0" borderId="0">
      <alignment horizontal="left" vertical="top" wrapText="1"/>
    </xf>
    <xf numFmtId="0" fontId="13" fillId="0" borderId="0"/>
    <xf numFmtId="0" fontId="56" fillId="0" borderId="0"/>
    <xf numFmtId="0" fontId="5" fillId="0" borderId="0"/>
    <xf numFmtId="0" fontId="5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>
      <alignment horizontal="left" vertical="top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59" fillId="12" borderId="0" applyNumberFormat="0" applyBorder="0" applyAlignment="0" applyProtection="0"/>
    <xf numFmtId="0" fontId="59" fillId="16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28" borderId="0" applyNumberFormat="0" applyBorder="0" applyAlignment="0" applyProtection="0"/>
    <xf numFmtId="0" fontId="59" fillId="32" borderId="0" applyNumberFormat="0" applyBorder="0" applyAlignment="0" applyProtection="0"/>
    <xf numFmtId="0" fontId="59" fillId="9" borderId="0" applyNumberFormat="0" applyBorder="0" applyAlignment="0" applyProtection="0"/>
    <xf numFmtId="0" fontId="59" fillId="13" borderId="0" applyNumberFormat="0" applyBorder="0" applyAlignment="0" applyProtection="0"/>
    <xf numFmtId="0" fontId="59" fillId="17" borderId="0" applyNumberFormat="0" applyBorder="0" applyAlignment="0" applyProtection="0"/>
    <xf numFmtId="0" fontId="59" fillId="21" borderId="0" applyNumberFormat="0" applyBorder="0" applyAlignment="0" applyProtection="0"/>
    <xf numFmtId="0" fontId="59" fillId="25" borderId="0" applyNumberFormat="0" applyBorder="0" applyAlignment="0" applyProtection="0"/>
    <xf numFmtId="0" fontId="59" fillId="29" borderId="0" applyNumberFormat="0" applyBorder="0" applyAlignment="0" applyProtection="0"/>
    <xf numFmtId="0" fontId="60" fillId="3" borderId="0" applyNumberFormat="0" applyBorder="0" applyAlignment="0" applyProtection="0"/>
    <xf numFmtId="0" fontId="61" fillId="6" borderId="5" applyNumberFormat="0" applyAlignment="0" applyProtection="0"/>
    <xf numFmtId="0" fontId="62" fillId="7" borderId="8" applyNumberFormat="0" applyAlignment="0" applyProtection="0"/>
    <xf numFmtId="0" fontId="63" fillId="0" borderId="0" applyNumberFormat="0" applyFill="0" applyBorder="0" applyAlignment="0" applyProtection="0"/>
    <xf numFmtId="0" fontId="64" fillId="2" borderId="0" applyNumberFormat="0" applyBorder="0" applyAlignment="0" applyProtection="0"/>
    <xf numFmtId="0" fontId="65" fillId="0" borderId="2" applyNumberFormat="0" applyFill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5" applyNumberFormat="0" applyAlignment="0" applyProtection="0"/>
    <xf numFmtId="0" fontId="69" fillId="0" borderId="7" applyNumberFormat="0" applyFill="0" applyAlignment="0" applyProtection="0"/>
    <xf numFmtId="0" fontId="36" fillId="4" borderId="0" applyNumberFormat="0" applyBorder="0" applyAlignment="0" applyProtection="0"/>
    <xf numFmtId="0" fontId="70" fillId="6" borderId="6" applyNumberFormat="0" applyAlignment="0" applyProtection="0"/>
    <xf numFmtId="0" fontId="58" fillId="0" borderId="0" applyNumberFormat="0" applyFill="0" applyBorder="0" applyAlignment="0" applyProtection="0"/>
    <xf numFmtId="0" fontId="71" fillId="0" borderId="10" applyNumberFormat="0" applyFill="0" applyAlignment="0" applyProtection="0"/>
    <xf numFmtId="0" fontId="7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8" borderId="9" applyNumberFormat="0" applyFont="0" applyAlignment="0" applyProtection="0"/>
    <xf numFmtId="43" fontId="2" fillId="0" borderId="0" applyFont="0" applyFill="0" applyBorder="0" applyAlignment="0" applyProtection="0"/>
    <xf numFmtId="0" fontId="39" fillId="51" borderId="21" applyNumberFormat="0" applyAlignment="0" applyProtection="0"/>
    <xf numFmtId="43" fontId="2" fillId="0" borderId="0" applyFont="0" applyFill="0" applyBorder="0" applyAlignment="0" applyProtection="0"/>
    <xf numFmtId="0" fontId="46" fillId="41" borderId="21" applyNumberFormat="0" applyAlignment="0" applyProtection="0"/>
    <xf numFmtId="0" fontId="2" fillId="0" borderId="0"/>
    <xf numFmtId="0" fontId="10" fillId="54" borderId="22" applyNumberFormat="0" applyFont="0" applyAlignment="0" applyProtection="0"/>
    <xf numFmtId="0" fontId="49" fillId="51" borderId="23" applyNumberFormat="0" applyAlignment="0" applyProtection="0"/>
    <xf numFmtId="0" fontId="51" fillId="0" borderId="24" applyNumberFormat="0" applyFill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46" fillId="41" borderId="25" applyNumberFormat="0" applyAlignment="0" applyProtection="0"/>
    <xf numFmtId="0" fontId="49" fillId="51" borderId="2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1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28" applyNumberFormat="0" applyFill="0" applyAlignment="0" applyProtection="0"/>
    <xf numFmtId="0" fontId="10" fillId="54" borderId="26" applyNumberFormat="0" applyFont="0" applyAlignment="0" applyProtection="0"/>
    <xf numFmtId="167" fontId="75" fillId="0" borderId="0" applyFill="0" applyBorder="0" applyProtection="0">
      <alignment horizontal="right" vertical="top"/>
    </xf>
    <xf numFmtId="0" fontId="8" fillId="0" borderId="0">
      <alignment horizontal="left" vertical="top" wrapText="1"/>
    </xf>
    <xf numFmtId="172" fontId="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59" fillId="12" borderId="0" applyNumberFormat="0" applyBorder="0" applyAlignment="0" applyProtection="0"/>
    <xf numFmtId="0" fontId="76" fillId="12" borderId="0" applyNumberFormat="0" applyBorder="0" applyAlignment="0" applyProtection="0"/>
    <xf numFmtId="0" fontId="59" fillId="16" borderId="0" applyNumberFormat="0" applyBorder="0" applyAlignment="0" applyProtection="0"/>
    <xf numFmtId="0" fontId="76" fillId="16" borderId="0" applyNumberFormat="0" applyBorder="0" applyAlignment="0" applyProtection="0"/>
    <xf numFmtId="0" fontId="59" fillId="20" borderId="0" applyNumberFormat="0" applyBorder="0" applyAlignment="0" applyProtection="0"/>
    <xf numFmtId="0" fontId="76" fillId="20" borderId="0" applyNumberFormat="0" applyBorder="0" applyAlignment="0" applyProtection="0"/>
    <xf numFmtId="0" fontId="59" fillId="24" borderId="0" applyNumberFormat="0" applyBorder="0" applyAlignment="0" applyProtection="0"/>
    <xf numFmtId="0" fontId="76" fillId="24" borderId="0" applyNumberFormat="0" applyBorder="0" applyAlignment="0" applyProtection="0"/>
    <xf numFmtId="0" fontId="59" fillId="28" borderId="0" applyNumberFormat="0" applyBorder="0" applyAlignment="0" applyProtection="0"/>
    <xf numFmtId="0" fontId="76" fillId="28" borderId="0" applyNumberFormat="0" applyBorder="0" applyAlignment="0" applyProtection="0"/>
    <xf numFmtId="0" fontId="59" fillId="32" borderId="0" applyNumberFormat="0" applyBorder="0" applyAlignment="0" applyProtection="0"/>
    <xf numFmtId="0" fontId="76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53" fillId="0" borderId="0"/>
    <xf numFmtId="0" fontId="59" fillId="9" borderId="0" applyNumberFormat="0" applyBorder="0" applyAlignment="0" applyProtection="0"/>
    <xf numFmtId="0" fontId="76" fillId="9" borderId="0" applyNumberFormat="0" applyBorder="0" applyAlignment="0" applyProtection="0"/>
    <xf numFmtId="0" fontId="59" fillId="13" borderId="0" applyNumberFormat="0" applyBorder="0" applyAlignment="0" applyProtection="0"/>
    <xf numFmtId="0" fontId="76" fillId="13" borderId="0" applyNumberFormat="0" applyBorder="0" applyAlignment="0" applyProtection="0"/>
    <xf numFmtId="0" fontId="59" fillId="17" borderId="0" applyNumberFormat="0" applyBorder="0" applyAlignment="0" applyProtection="0"/>
    <xf numFmtId="0" fontId="76" fillId="17" borderId="0" applyNumberFormat="0" applyBorder="0" applyAlignment="0" applyProtection="0"/>
    <xf numFmtId="0" fontId="59" fillId="21" borderId="0" applyNumberFormat="0" applyBorder="0" applyAlignment="0" applyProtection="0"/>
    <xf numFmtId="0" fontId="76" fillId="21" borderId="0" applyNumberFormat="0" applyBorder="0" applyAlignment="0" applyProtection="0"/>
    <xf numFmtId="0" fontId="59" fillId="25" borderId="0" applyNumberFormat="0" applyBorder="0" applyAlignment="0" applyProtection="0"/>
    <xf numFmtId="0" fontId="76" fillId="25" borderId="0" applyNumberFormat="0" applyBorder="0" applyAlignment="0" applyProtection="0"/>
    <xf numFmtId="0" fontId="59" fillId="29" borderId="0" applyNumberFormat="0" applyBorder="0" applyAlignment="0" applyProtection="0"/>
    <xf numFmtId="0" fontId="76" fillId="29" borderId="0" applyNumberFormat="0" applyBorder="0" applyAlignment="0" applyProtection="0"/>
    <xf numFmtId="0" fontId="68" fillId="5" borderId="5" applyNumberFormat="0" applyAlignment="0" applyProtection="0"/>
    <xf numFmtId="0" fontId="77" fillId="5" borderId="5" applyNumberFormat="0" applyAlignment="0" applyProtection="0"/>
    <xf numFmtId="0" fontId="70" fillId="6" borderId="6" applyNumberFormat="0" applyAlignment="0" applyProtection="0"/>
    <xf numFmtId="0" fontId="78" fillId="6" borderId="6" applyNumberFormat="0" applyAlignment="0" applyProtection="0"/>
    <xf numFmtId="0" fontId="61" fillId="6" borderId="5" applyNumberFormat="0" applyAlignment="0" applyProtection="0"/>
    <xf numFmtId="0" fontId="79" fillId="6" borderId="5" applyNumberFormat="0" applyAlignment="0" applyProtection="0"/>
    <xf numFmtId="0" fontId="65" fillId="0" borderId="2" applyNumberFormat="0" applyFill="0" applyAlignment="0" applyProtection="0"/>
    <xf numFmtId="0" fontId="80" fillId="0" borderId="2" applyNumberFormat="0" applyFill="0" applyAlignment="0" applyProtection="0"/>
    <xf numFmtId="0" fontId="66" fillId="0" borderId="3" applyNumberFormat="0" applyFill="0" applyAlignment="0" applyProtection="0"/>
    <xf numFmtId="0" fontId="81" fillId="0" borderId="3" applyNumberFormat="0" applyFill="0" applyAlignment="0" applyProtection="0"/>
    <xf numFmtId="0" fontId="67" fillId="0" borderId="4" applyNumberFormat="0" applyFill="0" applyAlignment="0" applyProtection="0"/>
    <xf numFmtId="0" fontId="82" fillId="0" borderId="4" applyNumberFormat="0" applyFill="0" applyAlignment="0" applyProtection="0"/>
    <xf numFmtId="0" fontId="6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1" fillId="0" borderId="10" applyNumberFormat="0" applyFill="0" applyAlignment="0" applyProtection="0"/>
    <xf numFmtId="0" fontId="83" fillId="0" borderId="10" applyNumberFormat="0" applyFill="0" applyAlignment="0" applyProtection="0"/>
    <xf numFmtId="0" fontId="62" fillId="7" borderId="8" applyNumberFormat="0" applyAlignment="0" applyProtection="0"/>
    <xf numFmtId="0" fontId="84" fillId="7" borderId="8" applyNumberFormat="0" applyAlignment="0" applyProtection="0"/>
    <xf numFmtId="0" fontId="85" fillId="4" borderId="0" applyNumberFormat="0" applyBorder="0" applyAlignment="0" applyProtection="0"/>
    <xf numFmtId="0" fontId="86" fillId="4" borderId="0" applyNumberFormat="0" applyBorder="0" applyAlignment="0" applyProtection="0"/>
    <xf numFmtId="0" fontId="10" fillId="0" borderId="0"/>
    <xf numFmtId="0" fontId="60" fillId="3" borderId="0" applyNumberFormat="0" applyBorder="0" applyAlignment="0" applyProtection="0"/>
    <xf numFmtId="0" fontId="87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69" fillId="0" borderId="7" applyNumberFormat="0" applyFill="0" applyAlignment="0" applyProtection="0"/>
    <xf numFmtId="0" fontId="89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4" fillId="2" borderId="0" applyNumberFormat="0" applyBorder="0" applyAlignment="0" applyProtection="0"/>
    <xf numFmtId="0" fontId="91" fillId="2" borderId="0" applyNumberFormat="0" applyBorder="0" applyAlignment="0" applyProtection="0"/>
    <xf numFmtId="167" fontId="92" fillId="0" borderId="0" applyFill="0" applyBorder="0" applyProtection="0">
      <alignment horizontal="right" vertical="top"/>
    </xf>
    <xf numFmtId="0" fontId="10" fillId="0" borderId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35">
    <xf numFmtId="0" fontId="0" fillId="0" borderId="0" xfId="0"/>
    <xf numFmtId="0" fontId="9" fillId="55" borderId="0" xfId="8" applyFont="1" applyFill="1" applyAlignment="1">
      <alignment horizontal="left" vertical="center" wrapText="1"/>
    </xf>
    <xf numFmtId="0" fontId="9" fillId="55" borderId="20" xfId="8" applyFont="1" applyFill="1" applyBorder="1" applyAlignment="1">
      <alignment horizontal="left" vertical="center" wrapText="1"/>
    </xf>
    <xf numFmtId="0" fontId="9" fillId="55" borderId="20" xfId="8" applyFont="1" applyFill="1" applyBorder="1" applyAlignment="1">
      <alignment horizontal="left" vertical="center" wrapText="1" indent="2"/>
    </xf>
    <xf numFmtId="0" fontId="9" fillId="0" borderId="0" xfId="8" applyFont="1" applyAlignment="1">
      <alignment horizontal="right" vertical="center"/>
    </xf>
    <xf numFmtId="49" fontId="9" fillId="55" borderId="20" xfId="8" applyNumberFormat="1" applyFont="1" applyFill="1" applyBorder="1" applyAlignment="1">
      <alignment horizontal="center" vertical="center" wrapText="1"/>
    </xf>
    <xf numFmtId="43" fontId="9" fillId="55" borderId="0" xfId="8" applyNumberFormat="1" applyFont="1" applyFill="1" applyAlignment="1">
      <alignment horizontal="left" vertical="center" wrapText="1"/>
    </xf>
    <xf numFmtId="0" fontId="9" fillId="55" borderId="20" xfId="8" applyFont="1" applyFill="1" applyBorder="1" applyAlignment="1">
      <alignment horizontal="center" vertical="center" wrapText="1"/>
    </xf>
    <xf numFmtId="0" fontId="9" fillId="55" borderId="0" xfId="8" applyFont="1" applyFill="1" applyAlignment="1">
      <alignment horizontal="center" vertical="center" wrapText="1"/>
    </xf>
    <xf numFmtId="167" fontId="73" fillId="55" borderId="20" xfId="6" applyFont="1" applyFill="1" applyBorder="1" applyAlignment="1">
      <alignment horizontal="right" vertical="center"/>
    </xf>
    <xf numFmtId="167" fontId="9" fillId="55" borderId="20" xfId="6" applyFont="1" applyFill="1" applyBorder="1" applyAlignment="1">
      <alignment horizontal="right" vertical="center"/>
    </xf>
    <xf numFmtId="0" fontId="74" fillId="55" borderId="20" xfId="0" applyFont="1" applyFill="1" applyBorder="1" applyAlignment="1">
      <alignment horizontal="left" vertical="center" wrapText="1"/>
    </xf>
    <xf numFmtId="0" fontId="9" fillId="55" borderId="20" xfId="0" applyFont="1" applyFill="1" applyBorder="1" applyAlignment="1">
      <alignment horizontal="left" vertical="center" wrapText="1"/>
    </xf>
    <xf numFmtId="0" fontId="74" fillId="55" borderId="0" xfId="0" applyFont="1" applyFill="1" applyAlignment="1">
      <alignment vertical="center"/>
    </xf>
    <xf numFmtId="0" fontId="9" fillId="55" borderId="0" xfId="0" applyFont="1" applyFill="1" applyAlignment="1">
      <alignment horizontal="right" vertical="center"/>
    </xf>
    <xf numFmtId="0" fontId="74" fillId="55" borderId="0" xfId="0" applyFont="1" applyFill="1" applyAlignment="1">
      <alignment horizontal="right" vertical="center"/>
    </xf>
    <xf numFmtId="0" fontId="74" fillId="55" borderId="0" xfId="0" applyFont="1" applyFill="1" applyAlignment="1">
      <alignment horizontal="left" vertical="center" wrapText="1"/>
    </xf>
    <xf numFmtId="0" fontId="74" fillId="55" borderId="20" xfId="0" applyFont="1" applyFill="1" applyBorder="1" applyAlignment="1">
      <alignment horizontal="center" vertical="center" wrapText="1"/>
    </xf>
    <xf numFmtId="0" fontId="9" fillId="55" borderId="20" xfId="56" applyFont="1" applyFill="1" applyBorder="1" applyAlignment="1">
      <alignment horizontal="center" vertical="center" wrapText="1"/>
    </xf>
    <xf numFmtId="0" fontId="74" fillId="55" borderId="20" xfId="0" applyFont="1" applyFill="1" applyBorder="1" applyAlignment="1">
      <alignment vertical="center" wrapText="1"/>
    </xf>
    <xf numFmtId="167" fontId="9" fillId="55" borderId="20" xfId="6" applyFont="1" applyFill="1" applyBorder="1" applyAlignment="1">
      <alignment horizontal="center" vertical="top"/>
    </xf>
    <xf numFmtId="0" fontId="9" fillId="55" borderId="20" xfId="0" applyFont="1" applyFill="1" applyBorder="1" applyAlignment="1">
      <alignment vertical="center" wrapText="1"/>
    </xf>
    <xf numFmtId="0" fontId="74" fillId="55" borderId="20" xfId="0" applyFont="1" applyFill="1" applyBorder="1" applyAlignment="1">
      <alignment horizontal="left" vertical="top" wrapText="1"/>
    </xf>
    <xf numFmtId="0" fontId="9" fillId="55" borderId="0" xfId="0" applyFont="1" applyFill="1" applyAlignment="1">
      <alignment horizontal="left" vertical="top" wrapText="1"/>
    </xf>
    <xf numFmtId="0" fontId="74" fillId="55" borderId="20" xfId="0" applyFont="1" applyFill="1" applyBorder="1" applyAlignment="1">
      <alignment vertical="center"/>
    </xf>
    <xf numFmtId="0" fontId="74" fillId="55" borderId="20" xfId="0" applyFont="1" applyFill="1" applyBorder="1" applyAlignment="1">
      <alignment vertical="top" wrapText="1"/>
    </xf>
    <xf numFmtId="0" fontId="74" fillId="55" borderId="20" xfId="0" applyFont="1" applyFill="1" applyBorder="1" applyAlignment="1">
      <alignment horizontal="left" vertical="top"/>
    </xf>
    <xf numFmtId="169" fontId="74" fillId="55" borderId="20" xfId="894" applyNumberFormat="1" applyFont="1" applyFill="1" applyBorder="1" applyAlignment="1">
      <alignment vertical="center"/>
    </xf>
    <xf numFmtId="0" fontId="74" fillId="55" borderId="32" xfId="0" applyFont="1" applyFill="1" applyBorder="1" applyAlignment="1">
      <alignment vertical="center"/>
    </xf>
    <xf numFmtId="167" fontId="9" fillId="55" borderId="20" xfId="6" applyFont="1" applyFill="1" applyBorder="1" applyAlignment="1">
      <alignment horizontal="center" vertical="center"/>
    </xf>
    <xf numFmtId="0" fontId="9" fillId="55" borderId="0" xfId="9" applyFont="1" applyFill="1" applyAlignment="1">
      <alignment horizontal="center" vertical="center" wrapText="1"/>
    </xf>
    <xf numFmtId="0" fontId="9" fillId="55" borderId="0" xfId="9" applyFont="1" applyFill="1" applyAlignment="1">
      <alignment vertical="center" wrapText="1"/>
    </xf>
    <xf numFmtId="0" fontId="9" fillId="55" borderId="0" xfId="8" applyFont="1" applyFill="1" applyAlignment="1">
      <alignment vertical="center" wrapText="1"/>
    </xf>
    <xf numFmtId="0" fontId="9" fillId="55" borderId="0" xfId="8" applyFont="1" applyFill="1" applyAlignment="1">
      <alignment horizontal="right" vertical="center"/>
    </xf>
    <xf numFmtId="49" fontId="9" fillId="55" borderId="0" xfId="9" applyNumberFormat="1" applyFont="1" applyFill="1" applyAlignment="1">
      <alignment horizontal="center" vertical="center" wrapText="1"/>
    </xf>
    <xf numFmtId="0" fontId="9" fillId="55" borderId="0" xfId="8" applyFont="1" applyFill="1" applyAlignment="1">
      <alignment wrapText="1"/>
    </xf>
    <xf numFmtId="49" fontId="9" fillId="55" borderId="20" xfId="0" applyNumberFormat="1" applyFont="1" applyFill="1" applyBorder="1" applyAlignment="1">
      <alignment horizontal="center" vertical="center" wrapText="1"/>
    </xf>
    <xf numFmtId="43" fontId="9" fillId="55" borderId="20" xfId="0" applyNumberFormat="1" applyFont="1" applyFill="1" applyBorder="1" applyAlignment="1">
      <alignment horizontal="left" vertical="center" wrapText="1"/>
    </xf>
    <xf numFmtId="49" fontId="9" fillId="55" borderId="20" xfId="0" applyNumberFormat="1" applyFont="1" applyFill="1" applyBorder="1" applyAlignment="1">
      <alignment horizontal="center" vertical="center" shrinkToFit="1"/>
    </xf>
    <xf numFmtId="43" fontId="9" fillId="55" borderId="20" xfId="0" quotePrefix="1" applyNumberFormat="1" applyFont="1" applyFill="1" applyBorder="1" applyAlignment="1">
      <alignment horizontal="left" vertical="center" wrapText="1"/>
    </xf>
    <xf numFmtId="167" fontId="9" fillId="55" borderId="0" xfId="9" applyNumberFormat="1" applyFont="1" applyFill="1" applyAlignment="1">
      <alignment vertical="center" wrapText="1"/>
    </xf>
    <xf numFmtId="0" fontId="9" fillId="55" borderId="0" xfId="9" applyFont="1" applyFill="1" applyAlignment="1">
      <alignment horizontal="left" vertical="top" wrapText="1"/>
    </xf>
    <xf numFmtId="0" fontId="9" fillId="55" borderId="0" xfId="9" applyFont="1" applyFill="1" applyAlignment="1">
      <alignment horizontal="right" vertical="top" wrapText="1"/>
    </xf>
    <xf numFmtId="0" fontId="9" fillId="55" borderId="0" xfId="9" applyFont="1" applyFill="1" applyAlignment="1">
      <alignment vertical="top"/>
    </xf>
    <xf numFmtId="0" fontId="9" fillId="55" borderId="20" xfId="9" applyFont="1" applyFill="1" applyBorder="1" applyAlignment="1">
      <alignment vertical="top" wrapText="1"/>
    </xf>
    <xf numFmtId="0" fontId="9" fillId="55" borderId="0" xfId="9" applyFont="1" applyFill="1" applyAlignment="1">
      <alignment vertical="top" wrapText="1"/>
    </xf>
    <xf numFmtId="169" fontId="74" fillId="55" borderId="20" xfId="12" applyNumberFormat="1" applyFont="1" applyFill="1" applyBorder="1" applyAlignment="1">
      <alignment horizontal="center" vertical="center"/>
    </xf>
    <xf numFmtId="169" fontId="9" fillId="55" borderId="0" xfId="9" applyNumberFormat="1" applyFont="1" applyFill="1" applyAlignment="1">
      <alignment horizontal="left" vertical="top" wrapText="1"/>
    </xf>
    <xf numFmtId="0" fontId="74" fillId="55" borderId="20" xfId="0" applyFont="1" applyFill="1" applyBorder="1" applyAlignment="1">
      <alignment horizontal="center" vertical="top" wrapText="1"/>
    </xf>
    <xf numFmtId="0" fontId="9" fillId="55" borderId="0" xfId="8" applyFont="1" applyFill="1" applyAlignment="1">
      <alignment horizontal="right" vertical="center" wrapText="1"/>
    </xf>
    <xf numFmtId="0" fontId="9" fillId="55" borderId="20" xfId="0" applyFont="1" applyFill="1" applyBorder="1" applyAlignment="1">
      <alignment horizontal="center" vertical="top" wrapText="1"/>
    </xf>
    <xf numFmtId="0" fontId="9" fillId="55" borderId="20" xfId="9" applyFont="1" applyFill="1" applyBorder="1" applyAlignment="1">
      <alignment horizontal="center" vertical="top" wrapText="1"/>
    </xf>
    <xf numFmtId="0" fontId="9" fillId="55" borderId="20" xfId="9" applyFont="1" applyFill="1" applyBorder="1" applyAlignment="1">
      <alignment horizontal="left" vertical="top" wrapText="1"/>
    </xf>
    <xf numFmtId="0" fontId="9" fillId="55" borderId="20" xfId="0" applyFont="1" applyFill="1" applyBorder="1" applyAlignment="1">
      <alignment horizontal="left" vertical="top" wrapText="1"/>
    </xf>
    <xf numFmtId="0" fontId="9" fillId="55" borderId="0" xfId="9" applyFont="1" applyFill="1" applyAlignment="1">
      <alignment horizontal="center" vertical="top" wrapText="1"/>
    </xf>
    <xf numFmtId="0" fontId="9" fillId="55" borderId="0" xfId="9" applyFont="1" applyFill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9" applyFont="1" applyAlignment="1">
      <alignment horizontal="center" vertical="center" wrapText="1"/>
    </xf>
    <xf numFmtId="0" fontId="9" fillId="0" borderId="0" xfId="9" applyFont="1" applyAlignment="1">
      <alignment vertical="center" wrapText="1"/>
    </xf>
    <xf numFmtId="0" fontId="9" fillId="0" borderId="0" xfId="8" applyFont="1" applyAlignment="1">
      <alignment vertical="center" wrapText="1"/>
    </xf>
    <xf numFmtId="49" fontId="9" fillId="0" borderId="0" xfId="9" applyNumberFormat="1" applyFont="1" applyAlignment="1">
      <alignment horizontal="center" vertical="center" wrapText="1"/>
    </xf>
    <xf numFmtId="0" fontId="9" fillId="0" borderId="0" xfId="8" applyFont="1" applyAlignment="1">
      <alignment wrapText="1"/>
    </xf>
    <xf numFmtId="0" fontId="9" fillId="0" borderId="2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left" vertical="top" wrapText="1"/>
    </xf>
    <xf numFmtId="0" fontId="74" fillId="0" borderId="20" xfId="0" applyFont="1" applyBorder="1" applyAlignment="1">
      <alignment horizontal="left" vertical="top" wrapText="1"/>
    </xf>
    <xf numFmtId="0" fontId="74" fillId="0" borderId="0" xfId="0" applyFont="1" applyAlignment="1">
      <alignment horizontal="left" vertical="top" wrapText="1"/>
    </xf>
    <xf numFmtId="0" fontId="9" fillId="0" borderId="20" xfId="9" applyFont="1" applyBorder="1" applyAlignment="1">
      <alignment horizontal="center" vertical="center" wrapText="1"/>
    </xf>
    <xf numFmtId="0" fontId="9" fillId="0" borderId="20" xfId="9" applyFont="1" applyBorder="1" applyAlignment="1">
      <alignment vertical="center" wrapText="1"/>
    </xf>
    <xf numFmtId="0" fontId="73" fillId="55" borderId="20" xfId="0" applyFont="1" applyFill="1" applyBorder="1" applyAlignment="1">
      <alignment horizontal="left" vertical="top" wrapText="1"/>
    </xf>
    <xf numFmtId="169" fontId="9" fillId="55" borderId="0" xfId="9" applyNumberFormat="1" applyFont="1" applyFill="1" applyAlignment="1">
      <alignment vertical="center" wrapText="1"/>
    </xf>
    <xf numFmtId="173" fontId="9" fillId="0" borderId="20" xfId="6" applyNumberFormat="1" applyFont="1" applyFill="1" applyBorder="1">
      <alignment horizontal="right" vertical="top"/>
    </xf>
    <xf numFmtId="173" fontId="9" fillId="0" borderId="20" xfId="6" applyNumberFormat="1" applyFont="1" applyFill="1" applyBorder="1" applyAlignment="1">
      <alignment horizontal="right" vertical="center"/>
    </xf>
    <xf numFmtId="173" fontId="9" fillId="0" borderId="20" xfId="892" applyNumberFormat="1" applyFont="1" applyFill="1" applyBorder="1" applyAlignment="1">
      <alignment horizontal="right" vertical="center"/>
    </xf>
    <xf numFmtId="173" fontId="9" fillId="0" borderId="20" xfId="892" applyNumberFormat="1" applyFont="1" applyFill="1" applyBorder="1">
      <alignment horizontal="right" vertical="top"/>
    </xf>
    <xf numFmtId="173" fontId="9" fillId="0" borderId="20" xfId="9" applyNumberFormat="1" applyFont="1" applyBorder="1" applyAlignment="1">
      <alignment vertical="center" wrapText="1"/>
    </xf>
    <xf numFmtId="173" fontId="9" fillId="0" borderId="20" xfId="6" applyNumberFormat="1" applyFont="1" applyFill="1" applyBorder="1" applyAlignment="1">
      <alignment vertical="top"/>
    </xf>
    <xf numFmtId="43" fontId="9" fillId="55" borderId="20" xfId="351" applyNumberFormat="1" applyFont="1" applyFill="1" applyBorder="1" applyAlignment="1">
      <alignment horizontal="right" vertical="center" shrinkToFit="1"/>
    </xf>
    <xf numFmtId="43" fontId="9" fillId="55" borderId="20" xfId="0" applyNumberFormat="1" applyFont="1" applyFill="1" applyBorder="1" applyAlignment="1">
      <alignment horizontal="right" vertical="center" shrinkToFit="1"/>
    </xf>
    <xf numFmtId="167" fontId="74" fillId="55" borderId="0" xfId="0" applyNumberFormat="1" applyFont="1" applyFill="1" applyAlignment="1">
      <alignment horizontal="left" vertical="center" wrapText="1"/>
    </xf>
    <xf numFmtId="43" fontId="9" fillId="55" borderId="0" xfId="9" applyNumberFormat="1" applyFont="1" applyFill="1" applyAlignment="1">
      <alignment vertical="center" wrapText="1"/>
    </xf>
    <xf numFmtId="173" fontId="9" fillId="0" borderId="0" xfId="9" applyNumberFormat="1" applyFont="1" applyAlignment="1">
      <alignment vertical="center" wrapText="1"/>
    </xf>
    <xf numFmtId="0" fontId="94" fillId="0" borderId="0" xfId="0" applyFont="1" applyAlignment="1">
      <alignment horizontal="left" vertical="top" wrapText="1"/>
    </xf>
    <xf numFmtId="168" fontId="94" fillId="0" borderId="0" xfId="0" applyNumberFormat="1" applyFont="1" applyAlignment="1">
      <alignment horizontal="left" vertical="top" wrapText="1"/>
    </xf>
    <xf numFmtId="0" fontId="93" fillId="0" borderId="0" xfId="0" applyFont="1" applyAlignment="1">
      <alignment horizontal="left" vertical="top" wrapText="1"/>
    </xf>
    <xf numFmtId="43" fontId="9" fillId="55" borderId="0" xfId="9" applyNumberFormat="1" applyFont="1" applyFill="1" applyAlignment="1">
      <alignment horizontal="left" vertical="top" wrapText="1"/>
    </xf>
    <xf numFmtId="2" fontId="74" fillId="55" borderId="20" xfId="0" applyNumberFormat="1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horizontal="left" vertical="top" wrapText="1"/>
    </xf>
    <xf numFmtId="169" fontId="9" fillId="55" borderId="0" xfId="7" applyNumberFormat="1" applyFont="1" applyFill="1" applyAlignment="1">
      <alignment vertical="center" wrapText="1"/>
    </xf>
    <xf numFmtId="168" fontId="9" fillId="55" borderId="20" xfId="0" applyNumberFormat="1" applyFont="1" applyFill="1" applyBorder="1" applyAlignment="1">
      <alignment horizontal="center" vertical="top" wrapText="1"/>
    </xf>
    <xf numFmtId="164" fontId="9" fillId="55" borderId="0" xfId="9" applyNumberFormat="1" applyFont="1" applyFill="1" applyAlignment="1">
      <alignment vertical="center" wrapText="1"/>
    </xf>
    <xf numFmtId="173" fontId="9" fillId="55" borderId="20" xfId="6" applyNumberFormat="1" applyFont="1" applyFill="1" applyBorder="1">
      <alignment horizontal="right" vertical="top"/>
    </xf>
    <xf numFmtId="168" fontId="9" fillId="55" borderId="0" xfId="9" applyNumberFormat="1" applyFont="1" applyFill="1" applyAlignment="1">
      <alignment vertical="center" wrapText="1"/>
    </xf>
    <xf numFmtId="49" fontId="9" fillId="55" borderId="20" xfId="0" applyNumberFormat="1" applyFont="1" applyFill="1" applyBorder="1" applyAlignment="1">
      <alignment horizontal="left" vertical="center" wrapText="1"/>
    </xf>
    <xf numFmtId="43" fontId="9" fillId="55" borderId="20" xfId="0" applyNumberFormat="1" applyFont="1" applyFill="1" applyBorder="1" applyAlignment="1">
      <alignment horizontal="center" vertical="center" wrapText="1"/>
    </xf>
    <xf numFmtId="43" fontId="9" fillId="55" borderId="20" xfId="0" applyNumberFormat="1" applyFont="1" applyFill="1" applyBorder="1" applyAlignment="1">
      <alignment vertical="center" wrapText="1"/>
    </xf>
    <xf numFmtId="167" fontId="9" fillId="55" borderId="0" xfId="0" applyNumberFormat="1" applyFont="1" applyFill="1" applyAlignment="1">
      <alignment horizontal="left" vertical="top" wrapText="1"/>
    </xf>
    <xf numFmtId="0" fontId="9" fillId="55" borderId="20" xfId="0" applyFont="1" applyFill="1" applyBorder="1" applyAlignment="1">
      <alignment horizontal="center" vertical="center" wrapText="1"/>
    </xf>
    <xf numFmtId="173" fontId="74" fillId="55" borderId="20" xfId="0" applyNumberFormat="1" applyFont="1" applyFill="1" applyBorder="1" applyAlignment="1">
      <alignment horizontal="center" vertical="top" wrapText="1"/>
    </xf>
    <xf numFmtId="0" fontId="74" fillId="55" borderId="20" xfId="0" quotePrefix="1" applyFont="1" applyFill="1" applyBorder="1" applyAlignment="1">
      <alignment horizontal="left" vertical="top" wrapText="1"/>
    </xf>
    <xf numFmtId="49" fontId="95" fillId="55" borderId="20" xfId="0" applyNumberFormat="1" applyFont="1" applyFill="1" applyBorder="1" applyAlignment="1">
      <alignment horizontal="left" vertical="center" wrapText="1"/>
    </xf>
    <xf numFmtId="169" fontId="74" fillId="55" borderId="0" xfId="12" applyNumberFormat="1" applyFont="1" applyFill="1" applyBorder="1" applyAlignment="1">
      <alignment horizontal="center" vertical="center"/>
    </xf>
    <xf numFmtId="49" fontId="9" fillId="55" borderId="20" xfId="9" applyNumberFormat="1" applyFont="1" applyFill="1" applyBorder="1" applyAlignment="1">
      <alignment horizontal="left" vertical="top" wrapText="1"/>
    </xf>
    <xf numFmtId="0" fontId="74" fillId="55" borderId="20" xfId="0" applyFont="1" applyFill="1" applyBorder="1" applyAlignment="1">
      <alignment horizontal="center" vertical="top" wrapText="1"/>
    </xf>
    <xf numFmtId="0" fontId="9" fillId="55" borderId="20" xfId="0" applyFont="1" applyFill="1" applyBorder="1" applyAlignment="1">
      <alignment horizontal="center" vertical="top" wrapText="1"/>
    </xf>
    <xf numFmtId="0" fontId="9" fillId="55" borderId="20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55" borderId="20" xfId="9" applyFont="1" applyFill="1" applyBorder="1" applyAlignment="1">
      <alignment horizontal="left" vertical="top" wrapText="1"/>
    </xf>
    <xf numFmtId="0" fontId="74" fillId="55" borderId="20" xfId="0" applyFont="1" applyFill="1" applyBorder="1" applyAlignment="1">
      <alignment horizontal="center" vertical="center"/>
    </xf>
    <xf numFmtId="167" fontId="74" fillId="55" borderId="20" xfId="0" applyNumberFormat="1" applyFont="1" applyFill="1" applyBorder="1" applyAlignment="1">
      <alignment horizontal="center" vertical="center" wrapText="1"/>
    </xf>
    <xf numFmtId="0" fontId="73" fillId="55" borderId="20" xfId="8" applyFont="1" applyFill="1" applyBorder="1" applyAlignment="1">
      <alignment horizontal="left" vertical="center" wrapText="1"/>
    </xf>
    <xf numFmtId="169" fontId="74" fillId="55" borderId="20" xfId="894" applyNumberFormat="1" applyFont="1" applyFill="1" applyBorder="1" applyAlignment="1">
      <alignment horizontal="center" vertical="center"/>
    </xf>
    <xf numFmtId="0" fontId="9" fillId="55" borderId="0" xfId="0" applyFont="1" applyFill="1"/>
    <xf numFmtId="1" fontId="95" fillId="55" borderId="20" xfId="0" applyNumberFormat="1" applyFont="1" applyFill="1" applyBorder="1" applyAlignment="1">
      <alignment horizontal="center" vertical="center" shrinkToFit="1"/>
    </xf>
    <xf numFmtId="0" fontId="73" fillId="55" borderId="20" xfId="0" applyFont="1" applyFill="1" applyBorder="1" applyAlignment="1">
      <alignment horizontal="left" vertical="center" wrapText="1"/>
    </xf>
    <xf numFmtId="167" fontId="9" fillId="55" borderId="0" xfId="6" applyFont="1" applyFill="1" applyBorder="1">
      <alignment horizontal="right" vertical="top"/>
    </xf>
    <xf numFmtId="0" fontId="96" fillId="55" borderId="0" xfId="0" applyFont="1" applyFill="1"/>
    <xf numFmtId="1" fontId="97" fillId="55" borderId="20" xfId="0" applyNumberFormat="1" applyFont="1" applyFill="1" applyBorder="1" applyAlignment="1">
      <alignment horizontal="center" vertical="center" shrinkToFit="1"/>
    </xf>
    <xf numFmtId="0" fontId="9" fillId="55" borderId="20" xfId="0" applyFont="1" applyFill="1" applyBorder="1" applyAlignment="1">
      <alignment horizontal="center"/>
    </xf>
    <xf numFmtId="49" fontId="9" fillId="55" borderId="20" xfId="1003" applyNumberFormat="1" applyFont="1" applyFill="1" applyBorder="1" applyAlignment="1">
      <alignment vertical="top" wrapText="1"/>
    </xf>
    <xf numFmtId="167" fontId="73" fillId="55" borderId="0" xfId="0" applyNumberFormat="1" applyFont="1" applyFill="1" applyAlignment="1">
      <alignment horizontal="left" vertical="top" wrapText="1"/>
    </xf>
    <xf numFmtId="174" fontId="73" fillId="55" borderId="0" xfId="0" applyNumberFormat="1" applyFont="1" applyFill="1" applyAlignment="1">
      <alignment horizontal="left" vertical="top" wrapText="1"/>
    </xf>
    <xf numFmtId="1" fontId="98" fillId="55" borderId="20" xfId="0" applyNumberFormat="1" applyFont="1" applyFill="1" applyBorder="1" applyAlignment="1">
      <alignment horizontal="center" vertical="center" shrinkToFit="1"/>
    </xf>
    <xf numFmtId="0" fontId="96" fillId="55" borderId="20" xfId="0" applyFont="1" applyFill="1" applyBorder="1" applyAlignment="1">
      <alignment horizontal="center"/>
    </xf>
    <xf numFmtId="0" fontId="9" fillId="55" borderId="20" xfId="0" applyFont="1" applyFill="1" applyBorder="1"/>
    <xf numFmtId="0" fontId="74" fillId="55" borderId="0" xfId="0" applyFont="1" applyFill="1" applyAlignment="1">
      <alignment horizontal="left" vertical="top" wrapText="1"/>
    </xf>
    <xf numFmtId="49" fontId="95" fillId="55" borderId="20" xfId="0" applyNumberFormat="1" applyFont="1" applyFill="1" applyBorder="1" applyAlignment="1">
      <alignment horizontal="center" vertical="center" shrinkToFit="1"/>
    </xf>
    <xf numFmtId="164" fontId="99" fillId="55" borderId="0" xfId="9" applyNumberFormat="1" applyFont="1" applyFill="1" applyAlignment="1">
      <alignment vertical="center" wrapText="1"/>
    </xf>
    <xf numFmtId="0" fontId="99" fillId="55" borderId="0" xfId="9" applyFont="1" applyFill="1" applyAlignment="1">
      <alignment vertical="center" wrapText="1"/>
    </xf>
    <xf numFmtId="175" fontId="9" fillId="55" borderId="0" xfId="351" applyNumberFormat="1" applyFont="1" applyFill="1"/>
    <xf numFmtId="0" fontId="95" fillId="55" borderId="20" xfId="0" applyFont="1" applyFill="1" applyBorder="1" applyAlignment="1">
      <alignment horizontal="left" vertical="center" wrapText="1"/>
    </xf>
    <xf numFmtId="1" fontId="9" fillId="55" borderId="20" xfId="0" applyNumberFormat="1" applyFont="1" applyFill="1" applyBorder="1" applyAlignment="1">
      <alignment horizontal="center" vertical="center" shrinkToFit="1"/>
    </xf>
    <xf numFmtId="176" fontId="9" fillId="55" borderId="0" xfId="1002" applyNumberFormat="1" applyFont="1" applyFill="1" applyAlignment="1"/>
    <xf numFmtId="49" fontId="73" fillId="55" borderId="20" xfId="0" applyNumberFormat="1" applyFont="1" applyFill="1" applyBorder="1" applyAlignment="1">
      <alignment horizontal="left" vertical="center" wrapText="1"/>
    </xf>
    <xf numFmtId="49" fontId="9" fillId="55" borderId="20" xfId="0" quotePrefix="1" applyNumberFormat="1" applyFont="1" applyFill="1" applyBorder="1" applyAlignment="1">
      <alignment horizontal="left" vertical="center" wrapText="1"/>
    </xf>
    <xf numFmtId="0" fontId="100" fillId="55" borderId="20" xfId="0" applyFont="1" applyFill="1" applyBorder="1" applyAlignment="1">
      <alignment horizontal="left" vertical="center" wrapText="1"/>
    </xf>
    <xf numFmtId="0" fontId="96" fillId="55" borderId="20" xfId="0" applyFont="1" applyFill="1" applyBorder="1" applyAlignment="1">
      <alignment horizontal="center" vertical="center" wrapText="1"/>
    </xf>
    <xf numFmtId="43" fontId="9" fillId="55" borderId="0" xfId="9" applyNumberFormat="1" applyFont="1" applyFill="1" applyAlignment="1">
      <alignment vertical="top" wrapText="1"/>
    </xf>
    <xf numFmtId="0" fontId="0" fillId="55" borderId="0" xfId="0" applyFill="1"/>
    <xf numFmtId="168" fontId="9" fillId="55" borderId="20" xfId="0" applyNumberFormat="1" applyFont="1" applyFill="1" applyBorder="1" applyAlignment="1">
      <alignment horizontal="right" vertical="top" wrapText="1"/>
    </xf>
    <xf numFmtId="0" fontId="73" fillId="55" borderId="0" xfId="0" applyFont="1" applyFill="1" applyAlignment="1">
      <alignment horizontal="right" vertical="top" wrapText="1"/>
    </xf>
    <xf numFmtId="169" fontId="9" fillId="55" borderId="20" xfId="1004" applyNumberFormat="1" applyFont="1" applyFill="1" applyBorder="1" applyAlignment="1">
      <alignment horizontal="right" vertical="center" wrapText="1"/>
    </xf>
    <xf numFmtId="0" fontId="73" fillId="55" borderId="0" xfId="9" applyFont="1" applyFill="1" applyAlignment="1">
      <alignment horizontal="left" vertical="top" wrapText="1"/>
    </xf>
    <xf numFmtId="169" fontId="9" fillId="55" borderId="20" xfId="1005" applyNumberFormat="1" applyFont="1" applyFill="1" applyBorder="1" applyAlignment="1">
      <alignment horizontal="right" vertical="top" wrapText="1"/>
    </xf>
    <xf numFmtId="177" fontId="9" fillId="55" borderId="20" xfId="1005" applyNumberFormat="1" applyFont="1" applyFill="1" applyBorder="1" applyAlignment="1">
      <alignment horizontal="right" vertical="top" wrapText="1"/>
    </xf>
    <xf numFmtId="169" fontId="9" fillId="55" borderId="0" xfId="1004" applyNumberFormat="1" applyFont="1" applyFill="1" applyBorder="1" applyAlignment="1">
      <alignment horizontal="right" vertical="center" wrapText="1"/>
    </xf>
    <xf numFmtId="0" fontId="73" fillId="55" borderId="0" xfId="9" applyFont="1" applyFill="1" applyAlignment="1">
      <alignment vertical="top" wrapText="1"/>
    </xf>
    <xf numFmtId="0" fontId="9" fillId="55" borderId="20" xfId="0" applyFont="1" applyFill="1" applyBorder="1" applyAlignment="1">
      <alignment vertical="top" wrapText="1"/>
    </xf>
    <xf numFmtId="168" fontId="73" fillId="55" borderId="20" xfId="0" applyNumberFormat="1" applyFont="1" applyFill="1" applyBorder="1" applyAlignment="1">
      <alignment horizontal="right" vertical="top" wrapText="1"/>
    </xf>
    <xf numFmtId="0" fontId="9" fillId="55" borderId="0" xfId="0" applyFont="1" applyFill="1" applyAlignment="1">
      <alignment vertical="top"/>
    </xf>
    <xf numFmtId="0" fontId="9" fillId="55" borderId="0" xfId="0" applyFont="1" applyFill="1" applyAlignment="1">
      <alignment vertical="top" wrapText="1"/>
    </xf>
    <xf numFmtId="0" fontId="9" fillId="55" borderId="0" xfId="0" applyFont="1" applyFill="1" applyAlignment="1">
      <alignment vertical="center" wrapText="1"/>
    </xf>
    <xf numFmtId="169" fontId="9" fillId="55" borderId="0" xfId="7" applyNumberFormat="1" applyFont="1" applyFill="1" applyBorder="1" applyAlignment="1">
      <alignment horizontal="right" vertical="center" wrapText="1"/>
    </xf>
    <xf numFmtId="0" fontId="101" fillId="55" borderId="0" xfId="0" applyFont="1" applyFill="1" applyAlignment="1">
      <alignment horizontal="left" vertical="top" wrapText="1"/>
    </xf>
    <xf numFmtId="175" fontId="9" fillId="55" borderId="0" xfId="9" applyNumberFormat="1" applyFont="1" applyFill="1" applyAlignment="1">
      <alignment horizontal="left" vertical="top" wrapText="1"/>
    </xf>
    <xf numFmtId="0" fontId="9" fillId="55" borderId="20" xfId="0" applyFont="1" applyFill="1" applyBorder="1" applyAlignment="1">
      <alignment horizontal="center" vertical="top" wrapText="1"/>
    </xf>
    <xf numFmtId="0" fontId="9" fillId="55" borderId="20" xfId="9" applyFont="1" applyFill="1" applyBorder="1" applyAlignment="1">
      <alignment horizontal="center" vertical="center" wrapText="1"/>
    </xf>
    <xf numFmtId="0" fontId="9" fillId="55" borderId="20" xfId="0" applyFont="1" applyFill="1" applyBorder="1" applyAlignment="1">
      <alignment horizontal="left" vertical="top" wrapText="1"/>
    </xf>
    <xf numFmtId="0" fontId="74" fillId="55" borderId="20" xfId="0" applyFont="1" applyFill="1" applyBorder="1" applyAlignment="1">
      <alignment horizontal="center" vertical="top" wrapText="1"/>
    </xf>
    <xf numFmtId="0" fontId="9" fillId="55" borderId="0" xfId="0" applyFont="1" applyFill="1" applyAlignment="1">
      <alignment horizontal="center" vertical="center" wrapText="1"/>
    </xf>
    <xf numFmtId="0" fontId="74" fillId="55" borderId="32" xfId="0" applyFont="1" applyFill="1" applyBorder="1" applyAlignment="1">
      <alignment horizontal="center" vertical="center" wrapText="1"/>
    </xf>
    <xf numFmtId="0" fontId="74" fillId="55" borderId="34" xfId="0" applyFont="1" applyFill="1" applyBorder="1" applyAlignment="1">
      <alignment horizontal="center" vertical="center" wrapText="1"/>
    </xf>
    <xf numFmtId="0" fontId="74" fillId="55" borderId="29" xfId="0" applyFont="1" applyFill="1" applyBorder="1" applyAlignment="1">
      <alignment horizontal="center" vertical="center" wrapText="1"/>
    </xf>
    <xf numFmtId="0" fontId="74" fillId="55" borderId="31" xfId="0" applyFont="1" applyFill="1" applyBorder="1" applyAlignment="1">
      <alignment horizontal="center" vertical="center" wrapText="1"/>
    </xf>
    <xf numFmtId="0" fontId="9" fillId="55" borderId="20" xfId="8" applyFont="1" applyFill="1" applyBorder="1" applyAlignment="1">
      <alignment horizontal="center" vertical="center" wrapText="1"/>
    </xf>
    <xf numFmtId="0" fontId="9" fillId="55" borderId="0" xfId="8" applyFont="1" applyFill="1" applyAlignment="1">
      <alignment horizontal="right" vertical="center" wrapText="1"/>
    </xf>
    <xf numFmtId="0" fontId="9" fillId="55" borderId="0" xfId="8" applyFont="1" applyFill="1" applyAlignment="1">
      <alignment horizontal="center" vertical="center" wrapText="1"/>
    </xf>
    <xf numFmtId="0" fontId="9" fillId="55" borderId="1" xfId="8" applyFont="1" applyFill="1" applyBorder="1" applyAlignment="1">
      <alignment horizontal="right" wrapText="1"/>
    </xf>
    <xf numFmtId="0" fontId="9" fillId="55" borderId="29" xfId="0" applyFont="1" applyFill="1" applyBorder="1" applyAlignment="1">
      <alignment horizontal="center" vertical="top" wrapText="1"/>
    </xf>
    <xf numFmtId="0" fontId="9" fillId="55" borderId="31" xfId="0" applyFont="1" applyFill="1" applyBorder="1" applyAlignment="1">
      <alignment horizontal="center" vertical="top" wrapText="1"/>
    </xf>
    <xf numFmtId="0" fontId="9" fillId="55" borderId="20" xfId="0" applyFont="1" applyFill="1" applyBorder="1" applyAlignment="1">
      <alignment horizontal="center" vertical="top" wrapText="1"/>
    </xf>
    <xf numFmtId="0" fontId="9" fillId="55" borderId="20" xfId="9" applyFont="1" applyFill="1" applyBorder="1" applyAlignment="1">
      <alignment horizontal="center" vertical="center" wrapText="1"/>
    </xf>
    <xf numFmtId="168" fontId="9" fillId="55" borderId="29" xfId="9" applyNumberFormat="1" applyFont="1" applyFill="1" applyBorder="1" applyAlignment="1">
      <alignment horizontal="center" vertical="center" wrapText="1"/>
    </xf>
    <xf numFmtId="168" fontId="9" fillId="55" borderId="30" xfId="9" applyNumberFormat="1" applyFont="1" applyFill="1" applyBorder="1" applyAlignment="1">
      <alignment horizontal="center" vertical="center" wrapText="1"/>
    </xf>
    <xf numFmtId="168" fontId="9" fillId="55" borderId="31" xfId="9" applyNumberFormat="1" applyFont="1" applyFill="1" applyBorder="1" applyAlignment="1">
      <alignment horizontal="center" vertical="center" wrapText="1"/>
    </xf>
    <xf numFmtId="0" fontId="9" fillId="55" borderId="32" xfId="0" applyFont="1" applyFill="1" applyBorder="1" applyAlignment="1">
      <alignment horizontal="center" vertical="top" wrapText="1"/>
    </xf>
    <xf numFmtId="0" fontId="9" fillId="55" borderId="34" xfId="0" applyFont="1" applyFill="1" applyBorder="1" applyAlignment="1">
      <alignment horizontal="center" vertical="top" wrapText="1"/>
    </xf>
    <xf numFmtId="1" fontId="95" fillId="55" borderId="20" xfId="351" applyNumberFormat="1" applyFont="1" applyFill="1" applyBorder="1" applyAlignment="1">
      <alignment horizontal="center" vertical="center" shrinkToFit="1"/>
    </xf>
    <xf numFmtId="1" fontId="95" fillId="55" borderId="32" xfId="351" applyNumberFormat="1" applyFont="1" applyFill="1" applyBorder="1" applyAlignment="1">
      <alignment horizontal="center" vertical="center" shrinkToFit="1"/>
    </xf>
    <xf numFmtId="1" fontId="95" fillId="55" borderId="33" xfId="351" applyNumberFormat="1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top" wrapText="1"/>
    </xf>
    <xf numFmtId="0" fontId="9" fillId="0" borderId="0" xfId="8" applyFont="1" applyAlignment="1">
      <alignment horizontal="right" vertical="center" wrapText="1"/>
    </xf>
    <xf numFmtId="0" fontId="9" fillId="0" borderId="0" xfId="8" applyFont="1" applyAlignment="1">
      <alignment horizontal="center" vertical="center" wrapText="1"/>
    </xf>
    <xf numFmtId="0" fontId="9" fillId="0" borderId="20" xfId="9" applyFont="1" applyBorder="1" applyAlignment="1">
      <alignment horizontal="center" vertical="center" wrapText="1"/>
    </xf>
    <xf numFmtId="168" fontId="9" fillId="0" borderId="20" xfId="9" applyNumberFormat="1" applyFont="1" applyBorder="1" applyAlignment="1">
      <alignment horizontal="center" vertical="center" wrapText="1"/>
    </xf>
    <xf numFmtId="168" fontId="9" fillId="0" borderId="29" xfId="9" applyNumberFormat="1" applyFont="1" applyBorder="1" applyAlignment="1">
      <alignment horizontal="center" vertical="center" wrapText="1"/>
    </xf>
    <xf numFmtId="168" fontId="9" fillId="0" borderId="30" xfId="9" applyNumberFormat="1" applyFont="1" applyBorder="1" applyAlignment="1">
      <alignment horizontal="center" vertical="center" wrapText="1"/>
    </xf>
    <xf numFmtId="168" fontId="9" fillId="0" borderId="31" xfId="9" applyNumberFormat="1" applyFont="1" applyBorder="1" applyAlignment="1">
      <alignment horizontal="center" vertical="center" wrapText="1"/>
    </xf>
    <xf numFmtId="0" fontId="9" fillId="55" borderId="20" xfId="9" applyFont="1" applyFill="1" applyBorder="1" applyAlignment="1">
      <alignment horizontal="left" vertical="top" wrapText="1"/>
    </xf>
    <xf numFmtId="0" fontId="9" fillId="55" borderId="0" xfId="9" applyFont="1" applyFill="1" applyAlignment="1">
      <alignment horizontal="center" vertical="top"/>
    </xf>
    <xf numFmtId="0" fontId="9" fillId="55" borderId="20" xfId="9" applyFont="1" applyFill="1" applyBorder="1" applyAlignment="1">
      <alignment horizontal="center" vertical="top" wrapText="1"/>
    </xf>
    <xf numFmtId="0" fontId="9" fillId="55" borderId="29" xfId="0" applyFont="1" applyFill="1" applyBorder="1" applyAlignment="1">
      <alignment horizontal="left" vertical="top" wrapText="1"/>
    </xf>
    <xf numFmtId="0" fontId="9" fillId="55" borderId="31" xfId="0" applyFont="1" applyFill="1" applyBorder="1" applyAlignment="1">
      <alignment horizontal="left" vertical="top" wrapText="1"/>
    </xf>
    <xf numFmtId="0" fontId="9" fillId="55" borderId="32" xfId="9" applyFont="1" applyFill="1" applyBorder="1" applyAlignment="1">
      <alignment horizontal="center" vertical="top" wrapText="1"/>
    </xf>
    <xf numFmtId="0" fontId="9" fillId="55" borderId="33" xfId="9" applyFont="1" applyFill="1" applyBorder="1" applyAlignment="1">
      <alignment horizontal="center" vertical="top" wrapText="1"/>
    </xf>
    <xf numFmtId="0" fontId="9" fillId="55" borderId="34" xfId="9" applyFont="1" applyFill="1" applyBorder="1" applyAlignment="1">
      <alignment horizontal="center" vertical="top" wrapText="1"/>
    </xf>
    <xf numFmtId="0" fontId="9" fillId="55" borderId="20" xfId="0" applyFont="1" applyFill="1" applyBorder="1" applyAlignment="1">
      <alignment horizontal="left" vertical="center" wrapText="1"/>
    </xf>
    <xf numFmtId="0" fontId="9" fillId="55" borderId="20" xfId="0" applyFont="1" applyFill="1" applyBorder="1" applyAlignment="1">
      <alignment horizontal="left" vertical="top" wrapText="1"/>
    </xf>
    <xf numFmtId="0" fontId="9" fillId="55" borderId="33" xfId="0" applyFont="1" applyFill="1" applyBorder="1" applyAlignment="1">
      <alignment horizontal="center" vertical="top" wrapText="1"/>
    </xf>
    <xf numFmtId="0" fontId="9" fillId="55" borderId="0" xfId="9" applyFont="1" applyFill="1" applyAlignment="1">
      <alignment horizontal="center" vertical="top" wrapText="1"/>
    </xf>
    <xf numFmtId="0" fontId="74" fillId="55" borderId="0" xfId="8" applyFont="1" applyFill="1" applyAlignment="1">
      <alignment horizontal="right" vertical="center" wrapText="1"/>
    </xf>
    <xf numFmtId="0" fontId="74" fillId="55" borderId="0" xfId="8" applyFont="1" applyFill="1" applyAlignment="1">
      <alignment horizontal="left" vertical="center" wrapText="1"/>
    </xf>
    <xf numFmtId="0" fontId="74" fillId="55" borderId="0" xfId="8" applyFont="1" applyFill="1" applyAlignment="1">
      <alignment horizontal="center" vertical="center" wrapText="1"/>
    </xf>
    <xf numFmtId="0" fontId="74" fillId="55" borderId="0" xfId="8" applyFont="1" applyFill="1" applyAlignment="1">
      <alignment horizontal="center" vertical="center" wrapText="1"/>
    </xf>
    <xf numFmtId="0" fontId="74" fillId="55" borderId="1" xfId="8" applyFont="1" applyFill="1" applyBorder="1" applyAlignment="1">
      <alignment horizontal="right" wrapText="1"/>
    </xf>
    <xf numFmtId="0" fontId="74" fillId="55" borderId="20" xfId="8" applyFont="1" applyFill="1" applyBorder="1" applyAlignment="1">
      <alignment horizontal="center" vertical="center" wrapText="1"/>
    </xf>
    <xf numFmtId="0" fontId="74" fillId="55" borderId="20" xfId="8" applyFont="1" applyFill="1" applyBorder="1" applyAlignment="1">
      <alignment horizontal="center" vertical="center" wrapText="1"/>
    </xf>
    <xf numFmtId="43" fontId="74" fillId="55" borderId="0" xfId="8" applyNumberFormat="1" applyFont="1" applyFill="1" applyAlignment="1">
      <alignment horizontal="left" vertical="center" wrapText="1"/>
    </xf>
    <xf numFmtId="49" fontId="74" fillId="55" borderId="20" xfId="8" applyNumberFormat="1" applyFont="1" applyFill="1" applyBorder="1" applyAlignment="1">
      <alignment horizontal="left" vertical="center" wrapText="1"/>
    </xf>
    <xf numFmtId="0" fontId="74" fillId="55" borderId="20" xfId="8" applyFont="1" applyFill="1" applyBorder="1" applyAlignment="1">
      <alignment horizontal="left" vertical="center" wrapText="1"/>
    </xf>
    <xf numFmtId="173" fontId="74" fillId="55" borderId="20" xfId="6" applyNumberFormat="1" applyFont="1" applyFill="1" applyBorder="1" applyAlignment="1">
      <alignment horizontal="center" vertical="center"/>
    </xf>
    <xf numFmtId="39" fontId="74" fillId="55" borderId="0" xfId="8" applyNumberFormat="1" applyFont="1" applyFill="1" applyAlignment="1">
      <alignment horizontal="left" vertical="center" wrapText="1"/>
    </xf>
    <xf numFmtId="0" fontId="74" fillId="55" borderId="20" xfId="8" applyFont="1" applyFill="1" applyBorder="1" applyAlignment="1">
      <alignment horizontal="left" vertical="center" wrapText="1" indent="2"/>
    </xf>
    <xf numFmtId="0" fontId="74" fillId="55" borderId="20" xfId="8" quotePrefix="1" applyFont="1" applyFill="1" applyBorder="1" applyAlignment="1">
      <alignment horizontal="left" vertical="center" wrapText="1"/>
    </xf>
    <xf numFmtId="0" fontId="74" fillId="55" borderId="20" xfId="8" applyFont="1" applyFill="1" applyBorder="1" applyAlignment="1">
      <alignment vertical="center" wrapText="1"/>
    </xf>
    <xf numFmtId="167" fontId="74" fillId="55" borderId="20" xfId="6" applyFont="1" applyFill="1" applyBorder="1" applyAlignment="1">
      <alignment horizontal="center" vertical="center"/>
    </xf>
    <xf numFmtId="164" fontId="74" fillId="55" borderId="0" xfId="0" applyNumberFormat="1" applyFont="1" applyFill="1" applyAlignment="1">
      <alignment horizontal="left" vertical="center" wrapText="1"/>
    </xf>
    <xf numFmtId="164" fontId="74" fillId="55" borderId="0" xfId="0" applyNumberFormat="1" applyFont="1" applyFill="1" applyAlignment="1">
      <alignment horizontal="left" vertical="top" wrapText="1"/>
    </xf>
    <xf numFmtId="43" fontId="74" fillId="55" borderId="20" xfId="0" applyNumberFormat="1" applyFont="1" applyFill="1" applyBorder="1" applyAlignment="1">
      <alignment horizontal="left" vertical="center" wrapText="1"/>
    </xf>
    <xf numFmtId="168" fontId="74" fillId="55" borderId="0" xfId="0" applyNumberFormat="1" applyFont="1" applyFill="1" applyAlignment="1">
      <alignment horizontal="left" vertical="top" wrapText="1"/>
    </xf>
    <xf numFmtId="173" fontId="74" fillId="55" borderId="20" xfId="6" applyNumberFormat="1" applyFont="1" applyFill="1" applyBorder="1" applyAlignment="1">
      <alignment horizontal="center" vertical="top"/>
    </xf>
    <xf numFmtId="167" fontId="74" fillId="55" borderId="20" xfId="997" applyFont="1" applyFill="1" applyBorder="1" applyAlignment="1">
      <alignment horizontal="left" vertical="center"/>
    </xf>
    <xf numFmtId="167" fontId="74" fillId="55" borderId="20" xfId="997" applyFont="1" applyFill="1" applyBorder="1" applyAlignment="1">
      <alignment horizontal="left" vertical="top" wrapText="1"/>
    </xf>
    <xf numFmtId="173" fontId="74" fillId="55" borderId="20" xfId="997" applyNumberFormat="1" applyFont="1" applyFill="1" applyBorder="1" applyAlignment="1">
      <alignment horizontal="center" vertical="top"/>
    </xf>
    <xf numFmtId="167" fontId="74" fillId="55" borderId="20" xfId="6" applyFont="1" applyFill="1" applyBorder="1" applyAlignment="1">
      <alignment horizontal="left" vertical="center"/>
    </xf>
    <xf numFmtId="167" fontId="74" fillId="55" borderId="20" xfId="6" applyFont="1" applyFill="1" applyBorder="1" applyAlignment="1">
      <alignment horizontal="left" vertical="top" wrapText="1"/>
    </xf>
    <xf numFmtId="43" fontId="74" fillId="55" borderId="20" xfId="0" quotePrefix="1" applyNumberFormat="1" applyFont="1" applyFill="1" applyBorder="1" applyAlignment="1">
      <alignment horizontal="left" vertical="center" wrapText="1"/>
    </xf>
    <xf numFmtId="0" fontId="102" fillId="55" borderId="20" xfId="0" applyFont="1" applyFill="1" applyBorder="1" applyAlignment="1">
      <alignment horizontal="left" vertical="top" wrapText="1"/>
    </xf>
    <xf numFmtId="1" fontId="74" fillId="55" borderId="20" xfId="0" applyNumberFormat="1" applyFont="1" applyFill="1" applyBorder="1" applyAlignment="1">
      <alignment horizontal="left" vertical="center" wrapText="1"/>
    </xf>
    <xf numFmtId="0" fontId="74" fillId="55" borderId="34" xfId="0" applyFont="1" applyFill="1" applyBorder="1" applyAlignment="1">
      <alignment horizontal="left" vertical="top" wrapText="1"/>
    </xf>
    <xf numFmtId="0" fontId="103" fillId="55" borderId="20" xfId="893" applyFont="1" applyFill="1" applyBorder="1">
      <alignment horizontal="left" vertical="top" wrapText="1"/>
    </xf>
    <xf numFmtId="0" fontId="104" fillId="55" borderId="20" xfId="0" applyFont="1" applyFill="1" applyBorder="1" applyAlignment="1">
      <alignment horizontal="left" vertical="top" wrapText="1"/>
    </xf>
    <xf numFmtId="175" fontId="9" fillId="55" borderId="20" xfId="302" applyNumberFormat="1" applyFont="1" applyFill="1" applyBorder="1" applyAlignment="1">
      <alignment horizontal="right" vertical="center" wrapText="1"/>
    </xf>
    <xf numFmtId="175" fontId="97" fillId="55" borderId="20" xfId="302" applyNumberFormat="1" applyFont="1" applyFill="1" applyBorder="1" applyAlignment="1">
      <alignment horizontal="right" vertical="center" wrapText="1"/>
    </xf>
    <xf numFmtId="175" fontId="98" fillId="55" borderId="20" xfId="302" applyNumberFormat="1" applyFont="1" applyFill="1" applyBorder="1" applyAlignment="1">
      <alignment horizontal="right" vertical="center" wrapText="1"/>
    </xf>
    <xf numFmtId="175" fontId="96" fillId="55" borderId="20" xfId="302" applyNumberFormat="1" applyFont="1" applyFill="1" applyBorder="1" applyAlignment="1">
      <alignment horizontal="right" vertical="center" wrapText="1"/>
    </xf>
  </cellXfs>
  <cellStyles count="1006">
    <cellStyle name="_artabyuje" xfId="140"/>
    <cellStyle name="_artabyuje_3.Havelvacner_N1_12 23.01.2018" xfId="141"/>
    <cellStyle name="20% - Accent1 2" xfId="18"/>
    <cellStyle name="20% - Accent1 2 2" xfId="80"/>
    <cellStyle name="20% - Accent1 2 2 2" xfId="142"/>
    <cellStyle name="20% - Accent1 2 2 2 2" xfId="143"/>
    <cellStyle name="20% - Accent1 2 2 2 2 2" xfId="435"/>
    <cellStyle name="20% - Accent1 2 2 2 2 3" xfId="667"/>
    <cellStyle name="20% - Accent1 2 2 2 3" xfId="144"/>
    <cellStyle name="20% - Accent1 2 2 2 3 2" xfId="436"/>
    <cellStyle name="20% - Accent1 2 2 2 3 3" xfId="668"/>
    <cellStyle name="20% - Accent1 2 2 2 4" xfId="434"/>
    <cellStyle name="20% - Accent1 2 2 2 5" xfId="666"/>
    <cellStyle name="20% - Accent1 2 2 3" xfId="145"/>
    <cellStyle name="20% - Accent1 2 2 3 2" xfId="437"/>
    <cellStyle name="20% - Accent1 2 2 3 3" xfId="669"/>
    <cellStyle name="20% - Accent1 2 2 4" xfId="146"/>
    <cellStyle name="20% - Accent1 2 2 4 2" xfId="438"/>
    <cellStyle name="20% - Accent1 2 2 4 3" xfId="670"/>
    <cellStyle name="20% - Accent1 2 3" xfId="147"/>
    <cellStyle name="20% - Accent1 2 3 2" xfId="148"/>
    <cellStyle name="20% - Accent1 2 3 2 2" xfId="440"/>
    <cellStyle name="20% - Accent1 2 3 2 3" xfId="672"/>
    <cellStyle name="20% - Accent1 2 3 3" xfId="149"/>
    <cellStyle name="20% - Accent1 2 3 3 2" xfId="441"/>
    <cellStyle name="20% - Accent1 2 3 3 3" xfId="673"/>
    <cellStyle name="20% - Accent1 2 3 4" xfId="439"/>
    <cellStyle name="20% - Accent1 2 3 5" xfId="671"/>
    <cellStyle name="20% - Accent1 2 4" xfId="150"/>
    <cellStyle name="20% - Accent1 2 4 2" xfId="151"/>
    <cellStyle name="20% - Accent1 2 4 2 2" xfId="443"/>
    <cellStyle name="20% - Accent1 2 4 2 3" xfId="675"/>
    <cellStyle name="20% - Accent1 2 4 3" xfId="152"/>
    <cellStyle name="20% - Accent1 2 4 3 2" xfId="444"/>
    <cellStyle name="20% - Accent1 2 4 3 3" xfId="676"/>
    <cellStyle name="20% - Accent1 2 4 4" xfId="442"/>
    <cellStyle name="20% - Accent1 2 4 5" xfId="674"/>
    <cellStyle name="20% - Accent1 2 5" xfId="153"/>
    <cellStyle name="20% - Accent1 2 5 2" xfId="445"/>
    <cellStyle name="20% - Accent1 2 5 3" xfId="677"/>
    <cellStyle name="20% - Accent1 2 6" xfId="154"/>
    <cellStyle name="20% - Accent1 2 6 2" xfId="446"/>
    <cellStyle name="20% - Accent1 2 6 3" xfId="678"/>
    <cellStyle name="20% - Accent1 3" xfId="381"/>
    <cellStyle name="20% - Accent1 3 2" xfId="645"/>
    <cellStyle name="20% - Accent1 3 3" xfId="878"/>
    <cellStyle name="20% - Accent1 4" xfId="895"/>
    <cellStyle name="20% - Accent2 2" xfId="19"/>
    <cellStyle name="20% - Accent2 2 2" xfId="81"/>
    <cellStyle name="20% - Accent2 2 2 2" xfId="155"/>
    <cellStyle name="20% - Accent2 2 2 2 2" xfId="156"/>
    <cellStyle name="20% - Accent2 2 2 2 2 2" xfId="448"/>
    <cellStyle name="20% - Accent2 2 2 2 2 3" xfId="680"/>
    <cellStyle name="20% - Accent2 2 2 2 3" xfId="157"/>
    <cellStyle name="20% - Accent2 2 2 2 3 2" xfId="449"/>
    <cellStyle name="20% - Accent2 2 2 2 3 3" xfId="681"/>
    <cellStyle name="20% - Accent2 2 2 2 4" xfId="447"/>
    <cellStyle name="20% - Accent2 2 2 2 5" xfId="679"/>
    <cellStyle name="20% - Accent2 2 2 3" xfId="158"/>
    <cellStyle name="20% - Accent2 2 2 3 2" xfId="450"/>
    <cellStyle name="20% - Accent2 2 2 3 3" xfId="682"/>
    <cellStyle name="20% - Accent2 2 2 4" xfId="159"/>
    <cellStyle name="20% - Accent2 2 2 4 2" xfId="451"/>
    <cellStyle name="20% - Accent2 2 2 4 3" xfId="683"/>
    <cellStyle name="20% - Accent2 2 3" xfId="160"/>
    <cellStyle name="20% - Accent2 2 3 2" xfId="161"/>
    <cellStyle name="20% - Accent2 2 3 2 2" xfId="453"/>
    <cellStyle name="20% - Accent2 2 3 2 3" xfId="685"/>
    <cellStyle name="20% - Accent2 2 3 3" xfId="162"/>
    <cellStyle name="20% - Accent2 2 3 3 2" xfId="454"/>
    <cellStyle name="20% - Accent2 2 3 3 3" xfId="686"/>
    <cellStyle name="20% - Accent2 2 3 4" xfId="452"/>
    <cellStyle name="20% - Accent2 2 3 5" xfId="684"/>
    <cellStyle name="20% - Accent2 2 4" xfId="163"/>
    <cellStyle name="20% - Accent2 2 4 2" xfId="164"/>
    <cellStyle name="20% - Accent2 2 4 2 2" xfId="456"/>
    <cellStyle name="20% - Accent2 2 4 2 3" xfId="688"/>
    <cellStyle name="20% - Accent2 2 4 3" xfId="165"/>
    <cellStyle name="20% - Accent2 2 4 3 2" xfId="457"/>
    <cellStyle name="20% - Accent2 2 4 3 3" xfId="689"/>
    <cellStyle name="20% - Accent2 2 4 4" xfId="455"/>
    <cellStyle name="20% - Accent2 2 4 5" xfId="687"/>
    <cellStyle name="20% - Accent2 2 5" xfId="166"/>
    <cellStyle name="20% - Accent2 2 5 2" xfId="458"/>
    <cellStyle name="20% - Accent2 2 5 3" xfId="690"/>
    <cellStyle name="20% - Accent2 2 6" xfId="167"/>
    <cellStyle name="20% - Accent2 2 6 2" xfId="459"/>
    <cellStyle name="20% - Accent2 2 6 3" xfId="691"/>
    <cellStyle name="20% - Accent2 3" xfId="382"/>
    <cellStyle name="20% - Accent2 3 2" xfId="646"/>
    <cellStyle name="20% - Accent2 3 3" xfId="879"/>
    <cellStyle name="20% - Accent2 4" xfId="896"/>
    <cellStyle name="20% - Accent3 2" xfId="20"/>
    <cellStyle name="20% - Accent3 2 2" xfId="82"/>
    <cellStyle name="20% - Accent3 2 2 2" xfId="168"/>
    <cellStyle name="20% - Accent3 2 2 2 2" xfId="169"/>
    <cellStyle name="20% - Accent3 2 2 2 2 2" xfId="461"/>
    <cellStyle name="20% - Accent3 2 2 2 2 3" xfId="693"/>
    <cellStyle name="20% - Accent3 2 2 2 3" xfId="170"/>
    <cellStyle name="20% - Accent3 2 2 2 3 2" xfId="462"/>
    <cellStyle name="20% - Accent3 2 2 2 3 3" xfId="694"/>
    <cellStyle name="20% - Accent3 2 2 2 4" xfId="460"/>
    <cellStyle name="20% - Accent3 2 2 2 5" xfId="692"/>
    <cellStyle name="20% - Accent3 2 2 3" xfId="171"/>
    <cellStyle name="20% - Accent3 2 2 3 2" xfId="463"/>
    <cellStyle name="20% - Accent3 2 2 3 3" xfId="695"/>
    <cellStyle name="20% - Accent3 2 2 4" xfId="172"/>
    <cellStyle name="20% - Accent3 2 2 4 2" xfId="464"/>
    <cellStyle name="20% - Accent3 2 2 4 3" xfId="696"/>
    <cellStyle name="20% - Accent3 2 3" xfId="173"/>
    <cellStyle name="20% - Accent3 2 3 2" xfId="174"/>
    <cellStyle name="20% - Accent3 2 3 2 2" xfId="466"/>
    <cellStyle name="20% - Accent3 2 3 2 3" xfId="698"/>
    <cellStyle name="20% - Accent3 2 3 3" xfId="175"/>
    <cellStyle name="20% - Accent3 2 3 3 2" xfId="467"/>
    <cellStyle name="20% - Accent3 2 3 3 3" xfId="699"/>
    <cellStyle name="20% - Accent3 2 3 4" xfId="465"/>
    <cellStyle name="20% - Accent3 2 3 5" xfId="697"/>
    <cellStyle name="20% - Accent3 2 4" xfId="176"/>
    <cellStyle name="20% - Accent3 2 4 2" xfId="177"/>
    <cellStyle name="20% - Accent3 2 4 2 2" xfId="469"/>
    <cellStyle name="20% - Accent3 2 4 2 3" xfId="701"/>
    <cellStyle name="20% - Accent3 2 4 3" xfId="178"/>
    <cellStyle name="20% - Accent3 2 4 3 2" xfId="470"/>
    <cellStyle name="20% - Accent3 2 4 3 3" xfId="702"/>
    <cellStyle name="20% - Accent3 2 4 4" xfId="468"/>
    <cellStyle name="20% - Accent3 2 4 5" xfId="700"/>
    <cellStyle name="20% - Accent3 2 5" xfId="179"/>
    <cellStyle name="20% - Accent3 2 5 2" xfId="471"/>
    <cellStyle name="20% - Accent3 2 5 3" xfId="703"/>
    <cellStyle name="20% - Accent3 2 6" xfId="180"/>
    <cellStyle name="20% - Accent3 2 6 2" xfId="472"/>
    <cellStyle name="20% - Accent3 2 6 3" xfId="704"/>
    <cellStyle name="20% - Accent3 3" xfId="383"/>
    <cellStyle name="20% - Accent3 3 2" xfId="647"/>
    <cellStyle name="20% - Accent3 3 3" xfId="880"/>
    <cellStyle name="20% - Accent3 4" xfId="897"/>
    <cellStyle name="20% - Accent4 2" xfId="21"/>
    <cellStyle name="20% - Accent4 2 2" xfId="83"/>
    <cellStyle name="20% - Accent4 2 2 2" xfId="181"/>
    <cellStyle name="20% - Accent4 2 2 2 2" xfId="182"/>
    <cellStyle name="20% - Accent4 2 2 2 2 2" xfId="474"/>
    <cellStyle name="20% - Accent4 2 2 2 2 3" xfId="706"/>
    <cellStyle name="20% - Accent4 2 2 2 3" xfId="183"/>
    <cellStyle name="20% - Accent4 2 2 2 3 2" xfId="475"/>
    <cellStyle name="20% - Accent4 2 2 2 3 3" xfId="707"/>
    <cellStyle name="20% - Accent4 2 2 2 4" xfId="473"/>
    <cellStyle name="20% - Accent4 2 2 2 5" xfId="705"/>
    <cellStyle name="20% - Accent4 2 2 3" xfId="184"/>
    <cellStyle name="20% - Accent4 2 2 3 2" xfId="476"/>
    <cellStyle name="20% - Accent4 2 2 3 3" xfId="708"/>
    <cellStyle name="20% - Accent4 2 2 4" xfId="185"/>
    <cellStyle name="20% - Accent4 2 2 4 2" xfId="477"/>
    <cellStyle name="20% - Accent4 2 2 4 3" xfId="709"/>
    <cellStyle name="20% - Accent4 2 3" xfId="186"/>
    <cellStyle name="20% - Accent4 2 3 2" xfId="187"/>
    <cellStyle name="20% - Accent4 2 3 2 2" xfId="479"/>
    <cellStyle name="20% - Accent4 2 3 2 3" xfId="711"/>
    <cellStyle name="20% - Accent4 2 3 3" xfId="188"/>
    <cellStyle name="20% - Accent4 2 3 3 2" xfId="480"/>
    <cellStyle name="20% - Accent4 2 3 3 3" xfId="712"/>
    <cellStyle name="20% - Accent4 2 3 4" xfId="478"/>
    <cellStyle name="20% - Accent4 2 3 5" xfId="710"/>
    <cellStyle name="20% - Accent4 2 4" xfId="189"/>
    <cellStyle name="20% - Accent4 2 4 2" xfId="190"/>
    <cellStyle name="20% - Accent4 2 4 2 2" xfId="482"/>
    <cellStyle name="20% - Accent4 2 4 2 3" xfId="714"/>
    <cellStyle name="20% - Accent4 2 4 3" xfId="191"/>
    <cellStyle name="20% - Accent4 2 4 3 2" xfId="483"/>
    <cellStyle name="20% - Accent4 2 4 3 3" xfId="715"/>
    <cellStyle name="20% - Accent4 2 4 4" xfId="481"/>
    <cellStyle name="20% - Accent4 2 4 5" xfId="713"/>
    <cellStyle name="20% - Accent4 2 5" xfId="192"/>
    <cellStyle name="20% - Accent4 2 5 2" xfId="484"/>
    <cellStyle name="20% - Accent4 2 5 3" xfId="716"/>
    <cellStyle name="20% - Accent4 2 6" xfId="193"/>
    <cellStyle name="20% - Accent4 2 6 2" xfId="485"/>
    <cellStyle name="20% - Accent4 2 6 3" xfId="717"/>
    <cellStyle name="20% - Accent4 3" xfId="384"/>
    <cellStyle name="20% - Accent4 3 2" xfId="648"/>
    <cellStyle name="20% - Accent4 3 3" xfId="881"/>
    <cellStyle name="20% - Accent4 4" xfId="898"/>
    <cellStyle name="20% - Accent5 2" xfId="22"/>
    <cellStyle name="20% - Accent5 2 2" xfId="84"/>
    <cellStyle name="20% - Accent5 2 2 2" xfId="194"/>
    <cellStyle name="20% - Accent5 2 2 2 2" xfId="195"/>
    <cellStyle name="20% - Accent5 2 2 2 2 2" xfId="487"/>
    <cellStyle name="20% - Accent5 2 2 2 2 3" xfId="719"/>
    <cellStyle name="20% - Accent5 2 2 2 3" xfId="196"/>
    <cellStyle name="20% - Accent5 2 2 2 3 2" xfId="488"/>
    <cellStyle name="20% - Accent5 2 2 2 3 3" xfId="720"/>
    <cellStyle name="20% - Accent5 2 2 2 4" xfId="486"/>
    <cellStyle name="20% - Accent5 2 2 2 5" xfId="718"/>
    <cellStyle name="20% - Accent5 2 2 3" xfId="197"/>
    <cellStyle name="20% - Accent5 2 2 3 2" xfId="489"/>
    <cellStyle name="20% - Accent5 2 2 3 3" xfId="721"/>
    <cellStyle name="20% - Accent5 2 2 4" xfId="198"/>
    <cellStyle name="20% - Accent5 2 2 4 2" xfId="490"/>
    <cellStyle name="20% - Accent5 2 2 4 3" xfId="722"/>
    <cellStyle name="20% - Accent5 2 3" xfId="199"/>
    <cellStyle name="20% - Accent5 2 3 2" xfId="200"/>
    <cellStyle name="20% - Accent5 2 3 2 2" xfId="492"/>
    <cellStyle name="20% - Accent5 2 3 2 3" xfId="724"/>
    <cellStyle name="20% - Accent5 2 3 3" xfId="201"/>
    <cellStyle name="20% - Accent5 2 3 3 2" xfId="493"/>
    <cellStyle name="20% - Accent5 2 3 3 3" xfId="725"/>
    <cellStyle name="20% - Accent5 2 3 4" xfId="491"/>
    <cellStyle name="20% - Accent5 2 3 5" xfId="723"/>
    <cellStyle name="20% - Accent5 2 4" xfId="202"/>
    <cellStyle name="20% - Accent5 2 4 2" xfId="203"/>
    <cellStyle name="20% - Accent5 2 4 2 2" xfId="495"/>
    <cellStyle name="20% - Accent5 2 4 2 3" xfId="727"/>
    <cellStyle name="20% - Accent5 2 4 3" xfId="204"/>
    <cellStyle name="20% - Accent5 2 4 3 2" xfId="496"/>
    <cellStyle name="20% - Accent5 2 4 3 3" xfId="728"/>
    <cellStyle name="20% - Accent5 2 4 4" xfId="494"/>
    <cellStyle name="20% - Accent5 2 4 5" xfId="726"/>
    <cellStyle name="20% - Accent5 2 5" xfId="205"/>
    <cellStyle name="20% - Accent5 2 5 2" xfId="497"/>
    <cellStyle name="20% - Accent5 2 5 3" xfId="729"/>
    <cellStyle name="20% - Accent5 2 6" xfId="206"/>
    <cellStyle name="20% - Accent5 2 6 2" xfId="498"/>
    <cellStyle name="20% - Accent5 2 6 3" xfId="730"/>
    <cellStyle name="20% - Accent5 3" xfId="385"/>
    <cellStyle name="20% - Accent5 3 2" xfId="649"/>
    <cellStyle name="20% - Accent5 3 3" xfId="882"/>
    <cellStyle name="20% - Accent5 4" xfId="899"/>
    <cellStyle name="20% - Accent6 2" xfId="23"/>
    <cellStyle name="20% - Accent6 2 2" xfId="85"/>
    <cellStyle name="20% - Accent6 2 2 2" xfId="207"/>
    <cellStyle name="20% - Accent6 2 2 2 2" xfId="208"/>
    <cellStyle name="20% - Accent6 2 2 2 2 2" xfId="500"/>
    <cellStyle name="20% - Accent6 2 2 2 2 3" xfId="732"/>
    <cellStyle name="20% - Accent6 2 2 2 3" xfId="209"/>
    <cellStyle name="20% - Accent6 2 2 2 3 2" xfId="501"/>
    <cellStyle name="20% - Accent6 2 2 2 3 3" xfId="733"/>
    <cellStyle name="20% - Accent6 2 2 2 4" xfId="499"/>
    <cellStyle name="20% - Accent6 2 2 2 5" xfId="731"/>
    <cellStyle name="20% - Accent6 2 2 3" xfId="210"/>
    <cellStyle name="20% - Accent6 2 2 3 2" xfId="502"/>
    <cellStyle name="20% - Accent6 2 2 3 3" xfId="734"/>
    <cellStyle name="20% - Accent6 2 2 4" xfId="211"/>
    <cellStyle name="20% - Accent6 2 2 4 2" xfId="503"/>
    <cellStyle name="20% - Accent6 2 2 4 3" xfId="735"/>
    <cellStyle name="20% - Accent6 2 3" xfId="212"/>
    <cellStyle name="20% - Accent6 2 3 2" xfId="213"/>
    <cellStyle name="20% - Accent6 2 3 2 2" xfId="505"/>
    <cellStyle name="20% - Accent6 2 3 2 3" xfId="737"/>
    <cellStyle name="20% - Accent6 2 3 3" xfId="214"/>
    <cellStyle name="20% - Accent6 2 3 3 2" xfId="506"/>
    <cellStyle name="20% - Accent6 2 3 3 3" xfId="738"/>
    <cellStyle name="20% - Accent6 2 3 4" xfId="504"/>
    <cellStyle name="20% - Accent6 2 3 5" xfId="736"/>
    <cellStyle name="20% - Accent6 2 4" xfId="215"/>
    <cellStyle name="20% - Accent6 2 4 2" xfId="216"/>
    <cellStyle name="20% - Accent6 2 4 2 2" xfId="508"/>
    <cellStyle name="20% - Accent6 2 4 2 3" xfId="740"/>
    <cellStyle name="20% - Accent6 2 4 3" xfId="217"/>
    <cellStyle name="20% - Accent6 2 4 3 2" xfId="509"/>
    <cellStyle name="20% - Accent6 2 4 3 3" xfId="741"/>
    <cellStyle name="20% - Accent6 2 4 4" xfId="507"/>
    <cellStyle name="20% - Accent6 2 4 5" xfId="739"/>
    <cellStyle name="20% - Accent6 2 5" xfId="218"/>
    <cellStyle name="20% - Accent6 2 5 2" xfId="510"/>
    <cellStyle name="20% - Accent6 2 5 3" xfId="742"/>
    <cellStyle name="20% - Accent6 2 6" xfId="219"/>
    <cellStyle name="20% - Accent6 2 6 2" xfId="511"/>
    <cellStyle name="20% - Accent6 2 6 3" xfId="743"/>
    <cellStyle name="20% - Accent6 3" xfId="386"/>
    <cellStyle name="20% - Accent6 3 2" xfId="650"/>
    <cellStyle name="20% - Accent6 3 3" xfId="883"/>
    <cellStyle name="20% - Accent6 4" xfId="900"/>
    <cellStyle name="20% - Акцент1 2" xfId="901"/>
    <cellStyle name="20% — акцент1 2" xfId="902"/>
    <cellStyle name="20% - Акцент2 2" xfId="903"/>
    <cellStyle name="20% — акцент2 2" xfId="904"/>
    <cellStyle name="20% - Акцент3 2" xfId="905"/>
    <cellStyle name="20% — акцент3 2" xfId="906"/>
    <cellStyle name="20% - Акцент4 2" xfId="907"/>
    <cellStyle name="20% — акцент4 2" xfId="908"/>
    <cellStyle name="20% - Акцент5 2" xfId="909"/>
    <cellStyle name="20% — акцент5 2" xfId="910"/>
    <cellStyle name="20% - Акцент6 2" xfId="911"/>
    <cellStyle name="20% — акцент6 2" xfId="912"/>
    <cellStyle name="40% - Accent1 2" xfId="24"/>
    <cellStyle name="40% - Accent1 2 2" xfId="86"/>
    <cellStyle name="40% - Accent1 2 2 2" xfId="220"/>
    <cellStyle name="40% - Accent1 2 2 2 2" xfId="221"/>
    <cellStyle name="40% - Accent1 2 2 2 2 2" xfId="513"/>
    <cellStyle name="40% - Accent1 2 2 2 2 3" xfId="745"/>
    <cellStyle name="40% - Accent1 2 2 2 3" xfId="222"/>
    <cellStyle name="40% - Accent1 2 2 2 3 2" xfId="514"/>
    <cellStyle name="40% - Accent1 2 2 2 3 3" xfId="746"/>
    <cellStyle name="40% - Accent1 2 2 2 4" xfId="512"/>
    <cellStyle name="40% - Accent1 2 2 2 5" xfId="744"/>
    <cellStyle name="40% - Accent1 2 2 3" xfId="223"/>
    <cellStyle name="40% - Accent1 2 2 3 2" xfId="515"/>
    <cellStyle name="40% - Accent1 2 2 3 3" xfId="747"/>
    <cellStyle name="40% - Accent1 2 2 4" xfId="224"/>
    <cellStyle name="40% - Accent1 2 2 4 2" xfId="516"/>
    <cellStyle name="40% - Accent1 2 2 4 3" xfId="748"/>
    <cellStyle name="40% - Accent1 2 3" xfId="225"/>
    <cellStyle name="40% - Accent1 2 3 2" xfId="226"/>
    <cellStyle name="40% - Accent1 2 3 2 2" xfId="518"/>
    <cellStyle name="40% - Accent1 2 3 2 3" xfId="750"/>
    <cellStyle name="40% - Accent1 2 3 3" xfId="227"/>
    <cellStyle name="40% - Accent1 2 3 3 2" xfId="519"/>
    <cellStyle name="40% - Accent1 2 3 3 3" xfId="751"/>
    <cellStyle name="40% - Accent1 2 3 4" xfId="517"/>
    <cellStyle name="40% - Accent1 2 3 5" xfId="749"/>
    <cellStyle name="40% - Accent1 2 4" xfId="228"/>
    <cellStyle name="40% - Accent1 2 4 2" xfId="229"/>
    <cellStyle name="40% - Accent1 2 4 2 2" xfId="521"/>
    <cellStyle name="40% - Accent1 2 4 2 3" xfId="753"/>
    <cellStyle name="40% - Accent1 2 4 3" xfId="230"/>
    <cellStyle name="40% - Accent1 2 4 3 2" xfId="522"/>
    <cellStyle name="40% - Accent1 2 4 3 3" xfId="754"/>
    <cellStyle name="40% - Accent1 2 4 4" xfId="520"/>
    <cellStyle name="40% - Accent1 2 4 5" xfId="752"/>
    <cellStyle name="40% - Accent1 2 5" xfId="231"/>
    <cellStyle name="40% - Accent1 2 5 2" xfId="523"/>
    <cellStyle name="40% - Accent1 2 5 3" xfId="755"/>
    <cellStyle name="40% - Accent1 2 6" xfId="232"/>
    <cellStyle name="40% - Accent1 2 6 2" xfId="524"/>
    <cellStyle name="40% - Accent1 2 6 3" xfId="756"/>
    <cellStyle name="40% - Accent1 3" xfId="387"/>
    <cellStyle name="40% - Accent1 3 2" xfId="651"/>
    <cellStyle name="40% - Accent1 3 3" xfId="884"/>
    <cellStyle name="40% - Accent1 4" xfId="913"/>
    <cellStyle name="40% - Accent2 2" xfId="25"/>
    <cellStyle name="40% - Accent2 2 2" xfId="87"/>
    <cellStyle name="40% - Accent2 2 2 2" xfId="233"/>
    <cellStyle name="40% - Accent2 2 2 2 2" xfId="234"/>
    <cellStyle name="40% - Accent2 2 2 2 2 2" xfId="526"/>
    <cellStyle name="40% - Accent2 2 2 2 2 3" xfId="758"/>
    <cellStyle name="40% - Accent2 2 2 2 3" xfId="235"/>
    <cellStyle name="40% - Accent2 2 2 2 3 2" xfId="527"/>
    <cellStyle name="40% - Accent2 2 2 2 3 3" xfId="759"/>
    <cellStyle name="40% - Accent2 2 2 2 4" xfId="525"/>
    <cellStyle name="40% - Accent2 2 2 2 5" xfId="757"/>
    <cellStyle name="40% - Accent2 2 2 3" xfId="236"/>
    <cellStyle name="40% - Accent2 2 2 3 2" xfId="528"/>
    <cellStyle name="40% - Accent2 2 2 3 3" xfId="760"/>
    <cellStyle name="40% - Accent2 2 2 4" xfId="237"/>
    <cellStyle name="40% - Accent2 2 2 4 2" xfId="529"/>
    <cellStyle name="40% - Accent2 2 2 4 3" xfId="761"/>
    <cellStyle name="40% - Accent2 2 3" xfId="238"/>
    <cellStyle name="40% - Accent2 2 3 2" xfId="239"/>
    <cellStyle name="40% - Accent2 2 3 2 2" xfId="531"/>
    <cellStyle name="40% - Accent2 2 3 2 3" xfId="763"/>
    <cellStyle name="40% - Accent2 2 3 3" xfId="240"/>
    <cellStyle name="40% - Accent2 2 3 3 2" xfId="532"/>
    <cellStyle name="40% - Accent2 2 3 3 3" xfId="764"/>
    <cellStyle name="40% - Accent2 2 3 4" xfId="530"/>
    <cellStyle name="40% - Accent2 2 3 5" xfId="762"/>
    <cellStyle name="40% - Accent2 2 4" xfId="241"/>
    <cellStyle name="40% - Accent2 2 4 2" xfId="242"/>
    <cellStyle name="40% - Accent2 2 4 2 2" xfId="534"/>
    <cellStyle name="40% - Accent2 2 4 2 3" xfId="766"/>
    <cellStyle name="40% - Accent2 2 4 3" xfId="243"/>
    <cellStyle name="40% - Accent2 2 4 3 2" xfId="535"/>
    <cellStyle name="40% - Accent2 2 4 3 3" xfId="767"/>
    <cellStyle name="40% - Accent2 2 4 4" xfId="533"/>
    <cellStyle name="40% - Accent2 2 4 5" xfId="765"/>
    <cellStyle name="40% - Accent2 2 5" xfId="244"/>
    <cellStyle name="40% - Accent2 2 5 2" xfId="536"/>
    <cellStyle name="40% - Accent2 2 5 3" xfId="768"/>
    <cellStyle name="40% - Accent2 2 6" xfId="245"/>
    <cellStyle name="40% - Accent2 2 6 2" xfId="537"/>
    <cellStyle name="40% - Accent2 2 6 3" xfId="769"/>
    <cellStyle name="40% - Accent2 3" xfId="388"/>
    <cellStyle name="40% - Accent2 3 2" xfId="652"/>
    <cellStyle name="40% - Accent2 3 3" xfId="885"/>
    <cellStyle name="40% - Accent2 4" xfId="914"/>
    <cellStyle name="40% - Accent3 2" xfId="26"/>
    <cellStyle name="40% - Accent3 2 2" xfId="88"/>
    <cellStyle name="40% - Accent3 2 2 2" xfId="246"/>
    <cellStyle name="40% - Accent3 2 2 2 2" xfId="247"/>
    <cellStyle name="40% - Accent3 2 2 2 2 2" xfId="539"/>
    <cellStyle name="40% - Accent3 2 2 2 2 3" xfId="771"/>
    <cellStyle name="40% - Accent3 2 2 2 3" xfId="248"/>
    <cellStyle name="40% - Accent3 2 2 2 3 2" xfId="540"/>
    <cellStyle name="40% - Accent3 2 2 2 3 3" xfId="772"/>
    <cellStyle name="40% - Accent3 2 2 2 4" xfId="538"/>
    <cellStyle name="40% - Accent3 2 2 2 5" xfId="770"/>
    <cellStyle name="40% - Accent3 2 2 3" xfId="249"/>
    <cellStyle name="40% - Accent3 2 2 3 2" xfId="541"/>
    <cellStyle name="40% - Accent3 2 2 3 3" xfId="773"/>
    <cellStyle name="40% - Accent3 2 2 4" xfId="250"/>
    <cellStyle name="40% - Accent3 2 2 4 2" xfId="542"/>
    <cellStyle name="40% - Accent3 2 2 4 3" xfId="774"/>
    <cellStyle name="40% - Accent3 2 3" xfId="251"/>
    <cellStyle name="40% - Accent3 2 3 2" xfId="252"/>
    <cellStyle name="40% - Accent3 2 3 2 2" xfId="544"/>
    <cellStyle name="40% - Accent3 2 3 2 3" xfId="776"/>
    <cellStyle name="40% - Accent3 2 3 3" xfId="253"/>
    <cellStyle name="40% - Accent3 2 3 3 2" xfId="545"/>
    <cellStyle name="40% - Accent3 2 3 3 3" xfId="777"/>
    <cellStyle name="40% - Accent3 2 3 4" xfId="543"/>
    <cellStyle name="40% - Accent3 2 3 5" xfId="775"/>
    <cellStyle name="40% - Accent3 2 4" xfId="254"/>
    <cellStyle name="40% - Accent3 2 4 2" xfId="255"/>
    <cellStyle name="40% - Accent3 2 4 2 2" xfId="547"/>
    <cellStyle name="40% - Accent3 2 4 2 3" xfId="779"/>
    <cellStyle name="40% - Accent3 2 4 3" xfId="256"/>
    <cellStyle name="40% - Accent3 2 4 3 2" xfId="548"/>
    <cellStyle name="40% - Accent3 2 4 3 3" xfId="780"/>
    <cellStyle name="40% - Accent3 2 4 4" xfId="546"/>
    <cellStyle name="40% - Accent3 2 4 5" xfId="778"/>
    <cellStyle name="40% - Accent3 2 5" xfId="257"/>
    <cellStyle name="40% - Accent3 2 5 2" xfId="549"/>
    <cellStyle name="40% - Accent3 2 5 3" xfId="781"/>
    <cellStyle name="40% - Accent3 2 6" xfId="258"/>
    <cellStyle name="40% - Accent3 2 6 2" xfId="550"/>
    <cellStyle name="40% - Accent3 2 6 3" xfId="782"/>
    <cellStyle name="40% - Accent3 3" xfId="389"/>
    <cellStyle name="40% - Accent3 3 2" xfId="653"/>
    <cellStyle name="40% - Accent3 3 3" xfId="886"/>
    <cellStyle name="40% - Accent3 4" xfId="915"/>
    <cellStyle name="40% - Accent4 2" xfId="27"/>
    <cellStyle name="40% - Accent4 2 2" xfId="89"/>
    <cellStyle name="40% - Accent4 2 2 2" xfId="259"/>
    <cellStyle name="40% - Accent4 2 2 2 2" xfId="260"/>
    <cellStyle name="40% - Accent4 2 2 2 2 2" xfId="552"/>
    <cellStyle name="40% - Accent4 2 2 2 2 3" xfId="784"/>
    <cellStyle name="40% - Accent4 2 2 2 3" xfId="261"/>
    <cellStyle name="40% - Accent4 2 2 2 3 2" xfId="553"/>
    <cellStyle name="40% - Accent4 2 2 2 3 3" xfId="785"/>
    <cellStyle name="40% - Accent4 2 2 2 4" xfId="551"/>
    <cellStyle name="40% - Accent4 2 2 2 5" xfId="783"/>
    <cellStyle name="40% - Accent4 2 2 3" xfId="262"/>
    <cellStyle name="40% - Accent4 2 2 3 2" xfId="554"/>
    <cellStyle name="40% - Accent4 2 2 3 3" xfId="786"/>
    <cellStyle name="40% - Accent4 2 2 4" xfId="263"/>
    <cellStyle name="40% - Accent4 2 2 4 2" xfId="555"/>
    <cellStyle name="40% - Accent4 2 2 4 3" xfId="787"/>
    <cellStyle name="40% - Accent4 2 3" xfId="264"/>
    <cellStyle name="40% - Accent4 2 3 2" xfId="265"/>
    <cellStyle name="40% - Accent4 2 3 2 2" xfId="557"/>
    <cellStyle name="40% - Accent4 2 3 2 3" xfId="789"/>
    <cellStyle name="40% - Accent4 2 3 3" xfId="266"/>
    <cellStyle name="40% - Accent4 2 3 3 2" xfId="558"/>
    <cellStyle name="40% - Accent4 2 3 3 3" xfId="790"/>
    <cellStyle name="40% - Accent4 2 3 4" xfId="556"/>
    <cellStyle name="40% - Accent4 2 3 5" xfId="788"/>
    <cellStyle name="40% - Accent4 2 4" xfId="267"/>
    <cellStyle name="40% - Accent4 2 4 2" xfId="268"/>
    <cellStyle name="40% - Accent4 2 4 2 2" xfId="560"/>
    <cellStyle name="40% - Accent4 2 4 2 3" xfId="792"/>
    <cellStyle name="40% - Accent4 2 4 3" xfId="269"/>
    <cellStyle name="40% - Accent4 2 4 3 2" xfId="561"/>
    <cellStyle name="40% - Accent4 2 4 3 3" xfId="793"/>
    <cellStyle name="40% - Accent4 2 4 4" xfId="559"/>
    <cellStyle name="40% - Accent4 2 4 5" xfId="791"/>
    <cellStyle name="40% - Accent4 2 5" xfId="270"/>
    <cellStyle name="40% - Accent4 2 5 2" xfId="562"/>
    <cellStyle name="40% - Accent4 2 5 3" xfId="794"/>
    <cellStyle name="40% - Accent4 2 6" xfId="271"/>
    <cellStyle name="40% - Accent4 2 6 2" xfId="563"/>
    <cellStyle name="40% - Accent4 2 6 3" xfId="795"/>
    <cellStyle name="40% - Accent4 3" xfId="390"/>
    <cellStyle name="40% - Accent4 3 2" xfId="654"/>
    <cellStyle name="40% - Accent4 3 3" xfId="887"/>
    <cellStyle name="40% - Accent4 4" xfId="916"/>
    <cellStyle name="40% - Accent5 2" xfId="28"/>
    <cellStyle name="40% - Accent5 2 2" xfId="90"/>
    <cellStyle name="40% - Accent5 2 2 2" xfId="272"/>
    <cellStyle name="40% - Accent5 2 2 2 2" xfId="273"/>
    <cellStyle name="40% - Accent5 2 2 2 2 2" xfId="565"/>
    <cellStyle name="40% - Accent5 2 2 2 2 3" xfId="797"/>
    <cellStyle name="40% - Accent5 2 2 2 3" xfId="274"/>
    <cellStyle name="40% - Accent5 2 2 2 3 2" xfId="566"/>
    <cellStyle name="40% - Accent5 2 2 2 3 3" xfId="798"/>
    <cellStyle name="40% - Accent5 2 2 2 4" xfId="564"/>
    <cellStyle name="40% - Accent5 2 2 2 5" xfId="796"/>
    <cellStyle name="40% - Accent5 2 2 3" xfId="275"/>
    <cellStyle name="40% - Accent5 2 2 3 2" xfId="567"/>
    <cellStyle name="40% - Accent5 2 2 3 3" xfId="799"/>
    <cellStyle name="40% - Accent5 2 2 4" xfId="276"/>
    <cellStyle name="40% - Accent5 2 2 4 2" xfId="568"/>
    <cellStyle name="40% - Accent5 2 2 4 3" xfId="800"/>
    <cellStyle name="40% - Accent5 2 3" xfId="277"/>
    <cellStyle name="40% - Accent5 2 3 2" xfId="278"/>
    <cellStyle name="40% - Accent5 2 3 2 2" xfId="570"/>
    <cellStyle name="40% - Accent5 2 3 2 3" xfId="802"/>
    <cellStyle name="40% - Accent5 2 3 3" xfId="279"/>
    <cellStyle name="40% - Accent5 2 3 3 2" xfId="571"/>
    <cellStyle name="40% - Accent5 2 3 3 3" xfId="803"/>
    <cellStyle name="40% - Accent5 2 3 4" xfId="569"/>
    <cellStyle name="40% - Accent5 2 3 5" xfId="801"/>
    <cellStyle name="40% - Accent5 2 4" xfId="280"/>
    <cellStyle name="40% - Accent5 2 4 2" xfId="281"/>
    <cellStyle name="40% - Accent5 2 4 2 2" xfId="573"/>
    <cellStyle name="40% - Accent5 2 4 2 3" xfId="805"/>
    <cellStyle name="40% - Accent5 2 4 3" xfId="282"/>
    <cellStyle name="40% - Accent5 2 4 3 2" xfId="574"/>
    <cellStyle name="40% - Accent5 2 4 3 3" xfId="806"/>
    <cellStyle name="40% - Accent5 2 4 4" xfId="572"/>
    <cellStyle name="40% - Accent5 2 4 5" xfId="804"/>
    <cellStyle name="40% - Accent5 2 5" xfId="283"/>
    <cellStyle name="40% - Accent5 2 5 2" xfId="575"/>
    <cellStyle name="40% - Accent5 2 5 3" xfId="807"/>
    <cellStyle name="40% - Accent5 2 6" xfId="284"/>
    <cellStyle name="40% - Accent5 2 6 2" xfId="576"/>
    <cellStyle name="40% - Accent5 2 6 3" xfId="808"/>
    <cellStyle name="40% - Accent5 3" xfId="391"/>
    <cellStyle name="40% - Accent5 3 2" xfId="655"/>
    <cellStyle name="40% - Accent5 3 3" xfId="888"/>
    <cellStyle name="40% - Accent5 4" xfId="917"/>
    <cellStyle name="40% - Accent6 2" xfId="29"/>
    <cellStyle name="40% - Accent6 2 2" xfId="91"/>
    <cellStyle name="40% - Accent6 2 2 2" xfId="285"/>
    <cellStyle name="40% - Accent6 2 2 2 2" xfId="286"/>
    <cellStyle name="40% - Accent6 2 2 2 2 2" xfId="578"/>
    <cellStyle name="40% - Accent6 2 2 2 2 3" xfId="810"/>
    <cellStyle name="40% - Accent6 2 2 2 3" xfId="287"/>
    <cellStyle name="40% - Accent6 2 2 2 3 2" xfId="579"/>
    <cellStyle name="40% - Accent6 2 2 2 3 3" xfId="811"/>
    <cellStyle name="40% - Accent6 2 2 2 4" xfId="577"/>
    <cellStyle name="40% - Accent6 2 2 2 5" xfId="809"/>
    <cellStyle name="40% - Accent6 2 2 3" xfId="288"/>
    <cellStyle name="40% - Accent6 2 2 3 2" xfId="580"/>
    <cellStyle name="40% - Accent6 2 2 3 3" xfId="812"/>
    <cellStyle name="40% - Accent6 2 2 4" xfId="289"/>
    <cellStyle name="40% - Accent6 2 2 4 2" xfId="581"/>
    <cellStyle name="40% - Accent6 2 2 4 3" xfId="813"/>
    <cellStyle name="40% - Accent6 2 3" xfId="290"/>
    <cellStyle name="40% - Accent6 2 3 2" xfId="291"/>
    <cellStyle name="40% - Accent6 2 3 2 2" xfId="583"/>
    <cellStyle name="40% - Accent6 2 3 2 3" xfId="815"/>
    <cellStyle name="40% - Accent6 2 3 3" xfId="292"/>
    <cellStyle name="40% - Accent6 2 3 3 2" xfId="584"/>
    <cellStyle name="40% - Accent6 2 3 3 3" xfId="816"/>
    <cellStyle name="40% - Accent6 2 3 4" xfId="582"/>
    <cellStyle name="40% - Accent6 2 3 5" xfId="814"/>
    <cellStyle name="40% - Accent6 2 4" xfId="293"/>
    <cellStyle name="40% - Accent6 2 4 2" xfId="294"/>
    <cellStyle name="40% - Accent6 2 4 2 2" xfId="586"/>
    <cellStyle name="40% - Accent6 2 4 2 3" xfId="818"/>
    <cellStyle name="40% - Accent6 2 4 3" xfId="295"/>
    <cellStyle name="40% - Accent6 2 4 3 2" xfId="587"/>
    <cellStyle name="40% - Accent6 2 4 3 3" xfId="819"/>
    <cellStyle name="40% - Accent6 2 4 4" xfId="585"/>
    <cellStyle name="40% - Accent6 2 4 5" xfId="817"/>
    <cellStyle name="40% - Accent6 2 5" xfId="296"/>
    <cellStyle name="40% - Accent6 2 5 2" xfId="588"/>
    <cellStyle name="40% - Accent6 2 5 3" xfId="820"/>
    <cellStyle name="40% - Accent6 2 6" xfId="297"/>
    <cellStyle name="40% - Accent6 2 6 2" xfId="589"/>
    <cellStyle name="40% - Accent6 2 6 3" xfId="821"/>
    <cellStyle name="40% - Accent6 3" xfId="392"/>
    <cellStyle name="40% - Accent6 3 2" xfId="656"/>
    <cellStyle name="40% - Accent6 3 3" xfId="889"/>
    <cellStyle name="40% - Accent6 4" xfId="918"/>
    <cellStyle name="40% - Акцент1 2" xfId="919"/>
    <cellStyle name="40% — акцент1 2" xfId="920"/>
    <cellStyle name="40% - Акцент2 2" xfId="921"/>
    <cellStyle name="40% — акцент2 2" xfId="922"/>
    <cellStyle name="40% - Акцент3 2" xfId="923"/>
    <cellStyle name="40% — акцент3 2" xfId="924"/>
    <cellStyle name="40% - Акцент4 2" xfId="925"/>
    <cellStyle name="40% — акцент4 2" xfId="926"/>
    <cellStyle name="40% - Акцент5 2" xfId="927"/>
    <cellStyle name="40% — акцент5 2" xfId="928"/>
    <cellStyle name="40% - Акцент6 2" xfId="929"/>
    <cellStyle name="40% — акцент6 2" xfId="930"/>
    <cellStyle name="60% - Accent1 2" xfId="30"/>
    <cellStyle name="60% - Accent1 2 2" xfId="92"/>
    <cellStyle name="60% - Accent1 3" xfId="393"/>
    <cellStyle name="60% - Accent2 2" xfId="31"/>
    <cellStyle name="60% - Accent2 2 2" xfId="93"/>
    <cellStyle name="60% - Accent2 3" xfId="394"/>
    <cellStyle name="60% - Accent3 2" xfId="32"/>
    <cellStyle name="60% - Accent3 2 2" xfId="94"/>
    <cellStyle name="60% - Accent3 3" xfId="395"/>
    <cellStyle name="60% - Accent4 2" xfId="33"/>
    <cellStyle name="60% - Accent4 2 2" xfId="95"/>
    <cellStyle name="60% - Accent4 3" xfId="396"/>
    <cellStyle name="60% - Accent5 2" xfId="34"/>
    <cellStyle name="60% - Accent5 2 2" xfId="96"/>
    <cellStyle name="60% - Accent5 3" xfId="397"/>
    <cellStyle name="60% - Accent6 2" xfId="35"/>
    <cellStyle name="60% - Accent6 2 2" xfId="97"/>
    <cellStyle name="60% - Accent6 3" xfId="398"/>
    <cellStyle name="60% - Акцент1 2" xfId="931"/>
    <cellStyle name="60% — акцент1 2" xfId="932"/>
    <cellStyle name="60% - Акцент2 2" xfId="933"/>
    <cellStyle name="60% — акцент2 2" xfId="934"/>
    <cellStyle name="60% - Акцент3 2" xfId="935"/>
    <cellStyle name="60% — акцент3 2" xfId="936"/>
    <cellStyle name="60% - Акцент4 2" xfId="937"/>
    <cellStyle name="60% — акцент4 2" xfId="938"/>
    <cellStyle name="60% - Акцент5 2" xfId="939"/>
    <cellStyle name="60% — акцент5 2" xfId="940"/>
    <cellStyle name="60% - Акцент6 2" xfId="941"/>
    <cellStyle name="60% — акцент6 2" xfId="942"/>
    <cellStyle name="Accent1 2" xfId="36"/>
    <cellStyle name="Accent1 2 2" xfId="98"/>
    <cellStyle name="Accent1 3" xfId="399"/>
    <cellStyle name="Accent2 2" xfId="37"/>
    <cellStyle name="Accent2 2 2" xfId="99"/>
    <cellStyle name="Accent2 3" xfId="400"/>
    <cellStyle name="Accent3 2" xfId="38"/>
    <cellStyle name="Accent3 2 2" xfId="100"/>
    <cellStyle name="Accent3 3" xfId="401"/>
    <cellStyle name="Accent4 2" xfId="39"/>
    <cellStyle name="Accent4 2 2" xfId="101"/>
    <cellStyle name="Accent4 3" xfId="402"/>
    <cellStyle name="Accent5 2" xfId="40"/>
    <cellStyle name="Accent5 2 2" xfId="102"/>
    <cellStyle name="Accent5 3" xfId="403"/>
    <cellStyle name="Accent6 2" xfId="41"/>
    <cellStyle name="Accent6 2 2" xfId="103"/>
    <cellStyle name="Accent6 3" xfId="404"/>
    <cellStyle name="Bad 2" xfId="42"/>
    <cellStyle name="Bad 2 2" xfId="104"/>
    <cellStyle name="Bad 3" xfId="405"/>
    <cellStyle name="Calculation 2" xfId="43"/>
    <cellStyle name="Calculation 2 2" xfId="105"/>
    <cellStyle name="Calculation 2 2 2" xfId="426"/>
    <cellStyle name="Calculation 2 2 3" xfId="822"/>
    <cellStyle name="Calculation 3" xfId="406"/>
    <cellStyle name="Check Cell 2" xfId="44"/>
    <cellStyle name="Check Cell 2 2" xfId="106"/>
    <cellStyle name="Check Cell 3" xfId="407"/>
    <cellStyle name="Comma" xfId="7" builtinId="3"/>
    <cellStyle name="Comma 10" xfId="421"/>
    <cellStyle name="Comma 11" xfId="1001"/>
    <cellStyle name="Comma 12" xfId="1004"/>
    <cellStyle name="Comma 15" xfId="999"/>
    <cellStyle name="Comma 2" xfId="10"/>
    <cellStyle name="Comma 2 2" xfId="72"/>
    <cellStyle name="Comma 2 2 2" xfId="107"/>
    <cellStyle name="Comma 2 2 2 2" xfId="298"/>
    <cellStyle name="Comma 2 2 2 3" xfId="1000"/>
    <cellStyle name="Comma 2 2 2 3 2" xfId="1005"/>
    <cellStyle name="Comma 2 3" xfId="75"/>
    <cellStyle name="Comma 2 3 2" xfId="299"/>
    <cellStyle name="Comma 2 4" xfId="68"/>
    <cellStyle name="Comma 2 5" xfId="17"/>
    <cellStyle name="Comma 3" xfId="12"/>
    <cellStyle name="Comma 3 2" xfId="108"/>
    <cellStyle name="Comma 3 2 2" xfId="300"/>
    <cellStyle name="Comma 3 2 2 2" xfId="301"/>
    <cellStyle name="Comma 3 2 3" xfId="427"/>
    <cellStyle name="Comma 3 2 4" xfId="663"/>
    <cellStyle name="Comma 3 3" xfId="71"/>
    <cellStyle name="Comma 4" xfId="74"/>
    <cellStyle name="Comma 4 2" xfId="302"/>
    <cellStyle name="Comma 4 2 2" xfId="303"/>
    <cellStyle name="Comma 4 3" xfId="304"/>
    <cellStyle name="Comma 4 3 2" xfId="305"/>
    <cellStyle name="Comma 5" xfId="66"/>
    <cellStyle name="Comma 5 2" xfId="306"/>
    <cellStyle name="Comma 5 2 2" xfId="307"/>
    <cellStyle name="Comma 5 3" xfId="425"/>
    <cellStyle name="Comma 5 4" xfId="660"/>
    <cellStyle name="Comma 6" xfId="15"/>
    <cellStyle name="Comma 6 10" xfId="658"/>
    <cellStyle name="Comma 6 2" xfId="308"/>
    <cellStyle name="Comma 6 3" xfId="309"/>
    <cellStyle name="Comma 6 3 2" xfId="310"/>
    <cellStyle name="Comma 6 3 2 2" xfId="311"/>
    <cellStyle name="Comma 6 3 2 2 2" xfId="592"/>
    <cellStyle name="Comma 6 3 2 2 3" xfId="825"/>
    <cellStyle name="Comma 6 3 2 3" xfId="312"/>
    <cellStyle name="Comma 6 3 2 3 2" xfId="593"/>
    <cellStyle name="Comma 6 3 2 3 3" xfId="826"/>
    <cellStyle name="Comma 6 3 2 4" xfId="591"/>
    <cellStyle name="Comma 6 3 2 5" xfId="824"/>
    <cellStyle name="Comma 6 3 3" xfId="313"/>
    <cellStyle name="Comma 6 3 3 2" xfId="594"/>
    <cellStyle name="Comma 6 3 3 3" xfId="827"/>
    <cellStyle name="Comma 6 3 4" xfId="314"/>
    <cellStyle name="Comma 6 3 4 2" xfId="595"/>
    <cellStyle name="Comma 6 3 4 3" xfId="828"/>
    <cellStyle name="Comma 6 3 5" xfId="590"/>
    <cellStyle name="Comma 6 3 6" xfId="823"/>
    <cellStyle name="Comma 6 4" xfId="315"/>
    <cellStyle name="Comma 6 4 2" xfId="316"/>
    <cellStyle name="Comma 6 4 2 2" xfId="317"/>
    <cellStyle name="Comma 6 4 2 2 2" xfId="598"/>
    <cellStyle name="Comma 6 4 2 2 3" xfId="831"/>
    <cellStyle name="Comma 6 4 2 3" xfId="318"/>
    <cellStyle name="Comma 6 4 2 3 2" xfId="599"/>
    <cellStyle name="Comma 6 4 2 3 3" xfId="832"/>
    <cellStyle name="Comma 6 4 2 4" xfId="597"/>
    <cellStyle name="Comma 6 4 2 5" xfId="830"/>
    <cellStyle name="Comma 6 4 3" xfId="319"/>
    <cellStyle name="Comma 6 4 3 2" xfId="600"/>
    <cellStyle name="Comma 6 4 3 3" xfId="833"/>
    <cellStyle name="Comma 6 4 4" xfId="320"/>
    <cellStyle name="Comma 6 4 4 2" xfId="601"/>
    <cellStyle name="Comma 6 4 4 3" xfId="834"/>
    <cellStyle name="Comma 6 4 5" xfId="596"/>
    <cellStyle name="Comma 6 4 6" xfId="829"/>
    <cellStyle name="Comma 6 5" xfId="321"/>
    <cellStyle name="Comma 6 5 2" xfId="322"/>
    <cellStyle name="Comma 6 5 2 2" xfId="603"/>
    <cellStyle name="Comma 6 5 2 3" xfId="836"/>
    <cellStyle name="Comma 6 5 3" xfId="323"/>
    <cellStyle name="Comma 6 5 3 2" xfId="604"/>
    <cellStyle name="Comma 6 5 3 3" xfId="837"/>
    <cellStyle name="Comma 6 5 4" xfId="602"/>
    <cellStyle name="Comma 6 5 5" xfId="835"/>
    <cellStyle name="Comma 6 6" xfId="324"/>
    <cellStyle name="Comma 6 6 2" xfId="325"/>
    <cellStyle name="Comma 6 6 2 2" xfId="606"/>
    <cellStyle name="Comma 6 6 2 3" xfId="839"/>
    <cellStyle name="Comma 6 6 3" xfId="326"/>
    <cellStyle name="Comma 6 6 3 2" xfId="607"/>
    <cellStyle name="Comma 6 6 3 3" xfId="840"/>
    <cellStyle name="Comma 6 6 4" xfId="605"/>
    <cellStyle name="Comma 6 6 5" xfId="838"/>
    <cellStyle name="Comma 6 7" xfId="327"/>
    <cellStyle name="Comma 6 7 2" xfId="608"/>
    <cellStyle name="Comma 6 7 3" xfId="841"/>
    <cellStyle name="Comma 6 8" xfId="328"/>
    <cellStyle name="Comma 6 8 2" xfId="609"/>
    <cellStyle name="Comma 6 8 3" xfId="842"/>
    <cellStyle name="Comma 6 9" xfId="423"/>
    <cellStyle name="Comma 7" xfId="329"/>
    <cellStyle name="Comma 8" xfId="330"/>
    <cellStyle name="Comma 8 2" xfId="331"/>
    <cellStyle name="Comma 9" xfId="332"/>
    <cellStyle name="Comma 9 2" xfId="333"/>
    <cellStyle name="Explanatory Text 2" xfId="45"/>
    <cellStyle name="Explanatory Text 2 2" xfId="109"/>
    <cellStyle name="Explanatory Text 3" xfId="408"/>
    <cellStyle name="Good 2" xfId="46"/>
    <cellStyle name="Good 2 2" xfId="110"/>
    <cellStyle name="Good 3" xfId="409"/>
    <cellStyle name="Heading 1 2" xfId="47"/>
    <cellStyle name="Heading 1 2 2" xfId="111"/>
    <cellStyle name="Heading 1 3" xfId="410"/>
    <cellStyle name="Heading 2 2" xfId="48"/>
    <cellStyle name="Heading 2 2 2" xfId="112"/>
    <cellStyle name="Heading 2 3" xfId="411"/>
    <cellStyle name="Heading 3 2" xfId="49"/>
    <cellStyle name="Heading 3 2 2" xfId="113"/>
    <cellStyle name="Heading 3 3" xfId="412"/>
    <cellStyle name="Heading 4 2" xfId="50"/>
    <cellStyle name="Heading 4 2 2" xfId="114"/>
    <cellStyle name="Heading 4 3" xfId="413"/>
    <cellStyle name="Input 2" xfId="51"/>
    <cellStyle name="Input 2 2" xfId="115"/>
    <cellStyle name="Input 2 2 2" xfId="428"/>
    <cellStyle name="Input 2 2 3" xfId="661"/>
    <cellStyle name="Input 3" xfId="414"/>
    <cellStyle name="Linked Cell 2" xfId="52"/>
    <cellStyle name="Linked Cell 2 2" xfId="116"/>
    <cellStyle name="Linked Cell 3" xfId="415"/>
    <cellStyle name="Neutral 2" xfId="53"/>
    <cellStyle name="Neutral 2 2" xfId="78"/>
    <cellStyle name="Neutral 2 3" xfId="334"/>
    <cellStyle name="Neutral 3" xfId="117"/>
    <cellStyle name="Neutral 4" xfId="335"/>
    <cellStyle name="Neutral 4 2" xfId="416"/>
    <cellStyle name="Normal" xfId="0" builtinId="0"/>
    <cellStyle name="Normal 10" xfId="4"/>
    <cellStyle name="Normal 10 2" xfId="336"/>
    <cellStyle name="Normal 10 2 2" xfId="337"/>
    <cellStyle name="Normal 10 2 2 2" xfId="338"/>
    <cellStyle name="Normal 10 2 2 2 2" xfId="612"/>
    <cellStyle name="Normal 10 2 2 2 3" xfId="845"/>
    <cellStyle name="Normal 10 2 2 3" xfId="339"/>
    <cellStyle name="Normal 10 2 2 3 2" xfId="613"/>
    <cellStyle name="Normal 10 2 2 3 3" xfId="846"/>
    <cellStyle name="Normal 10 2 2 4" xfId="611"/>
    <cellStyle name="Normal 10 2 2 5" xfId="844"/>
    <cellStyle name="Normal 10 2 3" xfId="340"/>
    <cellStyle name="Normal 10 2 3 2" xfId="614"/>
    <cellStyle name="Normal 10 2 3 3" xfId="847"/>
    <cellStyle name="Normal 10 2 4" xfId="341"/>
    <cellStyle name="Normal 10 2 4 2" xfId="615"/>
    <cellStyle name="Normal 10 2 4 3" xfId="848"/>
    <cellStyle name="Normal 10 2 5" xfId="610"/>
    <cellStyle name="Normal 10 2 6" xfId="843"/>
    <cellStyle name="Normal 10 3" xfId="342"/>
    <cellStyle name="Normal 10 3 2" xfId="343"/>
    <cellStyle name="Normal 10 3 2 2" xfId="617"/>
    <cellStyle name="Normal 10 3 2 3" xfId="850"/>
    <cellStyle name="Normal 10 3 3" xfId="344"/>
    <cellStyle name="Normal 10 3 3 2" xfId="618"/>
    <cellStyle name="Normal 10 3 3 3" xfId="851"/>
    <cellStyle name="Normal 10 3 4" xfId="616"/>
    <cellStyle name="Normal 10 3 5" xfId="849"/>
    <cellStyle name="Normal 10 4" xfId="345"/>
    <cellStyle name="Normal 10 4 2" xfId="346"/>
    <cellStyle name="Normal 10 4 2 2" xfId="620"/>
    <cellStyle name="Normal 10 4 2 3" xfId="853"/>
    <cellStyle name="Normal 10 4 3" xfId="347"/>
    <cellStyle name="Normal 10 4 3 2" xfId="621"/>
    <cellStyle name="Normal 10 4 3 3" xfId="854"/>
    <cellStyle name="Normal 10 4 4" xfId="619"/>
    <cellStyle name="Normal 10 4 5" xfId="852"/>
    <cellStyle name="Normal 10 5" xfId="348"/>
    <cellStyle name="Normal 10 5 2" xfId="622"/>
    <cellStyle name="Normal 10 5 3" xfId="855"/>
    <cellStyle name="Normal 10 6" xfId="349"/>
    <cellStyle name="Normal 10 6 2" xfId="623"/>
    <cellStyle name="Normal 10 6 3" xfId="856"/>
    <cellStyle name="Normal 11" xfId="350"/>
    <cellStyle name="Normal 11 2" xfId="351"/>
    <cellStyle name="Normal 11 3" xfId="943"/>
    <cellStyle name="Normal 12" xfId="352"/>
    <cellStyle name="Normal 12 2" xfId="353"/>
    <cellStyle name="Normal 12 3" xfId="893"/>
    <cellStyle name="Normal 2" xfId="1"/>
    <cellStyle name="Normal 2 2" xfId="54"/>
    <cellStyle name="Normal 2 2 2" xfId="135"/>
    <cellStyle name="Normal 2 2 3" xfId="118"/>
    <cellStyle name="Normal 2 3" xfId="119"/>
    <cellStyle name="Normal 2 4" xfId="67"/>
    <cellStyle name="Normal 2 5" xfId="16"/>
    <cellStyle name="Normal 2_3.Havelvacner_N1_12 23.01.2018" xfId="354"/>
    <cellStyle name="Normal 3" xfId="3"/>
    <cellStyle name="Normal 3 2" xfId="55"/>
    <cellStyle name="Normal 3 2 2" xfId="120"/>
    <cellStyle name="Normal 3 2 3" xfId="76"/>
    <cellStyle name="Normal 3 3" xfId="70"/>
    <cellStyle name="Normal 3_HavelvacN2axjusakN3" xfId="79"/>
    <cellStyle name="Normal 4" xfId="5"/>
    <cellStyle name="Normal 4 2" xfId="77"/>
    <cellStyle name="Normal 4 2 2" xfId="355"/>
    <cellStyle name="Normal 4 3" xfId="73"/>
    <cellStyle name="Normal 5" xfId="9"/>
    <cellStyle name="Normal 5 2" xfId="56"/>
    <cellStyle name="Normal 5 2 2" xfId="121"/>
    <cellStyle name="Normal 5 2 2 2" xfId="429"/>
    <cellStyle name="Normal 5 2 2 3" xfId="664"/>
    <cellStyle name="Normal 5 2 3" xfId="944"/>
    <cellStyle name="Normal 5 2 4" xfId="945"/>
    <cellStyle name="Normal 5 3" xfId="356"/>
    <cellStyle name="Normal 5 3 2" xfId="357"/>
    <cellStyle name="Normal 5 3 2 2" xfId="358"/>
    <cellStyle name="Normal 5 3 2 2 2" xfId="626"/>
    <cellStyle name="Normal 5 3 2 2 3" xfId="859"/>
    <cellStyle name="Normal 5 3 2 3" xfId="359"/>
    <cellStyle name="Normal 5 3 2 3 2" xfId="627"/>
    <cellStyle name="Normal 5 3 2 3 3" xfId="860"/>
    <cellStyle name="Normal 5 3 2 4" xfId="625"/>
    <cellStyle name="Normal 5 3 2 5" xfId="858"/>
    <cellStyle name="Normal 5 3 3" xfId="360"/>
    <cellStyle name="Normal 5 3 3 2" xfId="628"/>
    <cellStyle name="Normal 5 3 3 3" xfId="861"/>
    <cellStyle name="Normal 5 3 4" xfId="361"/>
    <cellStyle name="Normal 5 3 4 2" xfId="629"/>
    <cellStyle name="Normal 5 3 4 3" xfId="862"/>
    <cellStyle name="Normal 5 3 5" xfId="624"/>
    <cellStyle name="Normal 5 3 6" xfId="857"/>
    <cellStyle name="Normal 5 4" xfId="362"/>
    <cellStyle name="Normal 5 4 2" xfId="363"/>
    <cellStyle name="Normal 5 4 2 2" xfId="364"/>
    <cellStyle name="Normal 5 4 2 2 2" xfId="632"/>
    <cellStyle name="Normal 5 4 2 2 3" xfId="865"/>
    <cellStyle name="Normal 5 4 2 3" xfId="365"/>
    <cellStyle name="Normal 5 4 2 3 2" xfId="633"/>
    <cellStyle name="Normal 5 4 2 3 3" xfId="866"/>
    <cellStyle name="Normal 5 4 2 4" xfId="631"/>
    <cellStyle name="Normal 5 4 2 5" xfId="864"/>
    <cellStyle name="Normal 5 4 3" xfId="366"/>
    <cellStyle name="Normal 5 4 3 2" xfId="634"/>
    <cellStyle name="Normal 5 4 3 3" xfId="867"/>
    <cellStyle name="Normal 5 4 4" xfId="367"/>
    <cellStyle name="Normal 5 4 4 2" xfId="635"/>
    <cellStyle name="Normal 5 4 4 3" xfId="868"/>
    <cellStyle name="Normal 5 4 5" xfId="630"/>
    <cellStyle name="Normal 5 4 6" xfId="863"/>
    <cellStyle name="Normal 5 5" xfId="368"/>
    <cellStyle name="Normal 5 5 2" xfId="369"/>
    <cellStyle name="Normal 5 5 2 2" xfId="637"/>
    <cellStyle name="Normal 5 5 2 3" xfId="870"/>
    <cellStyle name="Normal 5 5 3" xfId="370"/>
    <cellStyle name="Normal 5 5 3 2" xfId="638"/>
    <cellStyle name="Normal 5 5 3 3" xfId="871"/>
    <cellStyle name="Normal 5 5 4" xfId="636"/>
    <cellStyle name="Normal 5 5 5" xfId="869"/>
    <cellStyle name="Normal 5 6" xfId="371"/>
    <cellStyle name="Normal 5 6 2" xfId="372"/>
    <cellStyle name="Normal 5 6 2 2" xfId="640"/>
    <cellStyle name="Normal 5 6 2 3" xfId="873"/>
    <cellStyle name="Normal 5 6 3" xfId="373"/>
    <cellStyle name="Normal 5 6 3 2" xfId="641"/>
    <cellStyle name="Normal 5 6 3 3" xfId="874"/>
    <cellStyle name="Normal 5 6 4" xfId="639"/>
    <cellStyle name="Normal 5 6 5" xfId="872"/>
    <cellStyle name="Normal 5 7" xfId="374"/>
    <cellStyle name="Normal 5 7 2" xfId="642"/>
    <cellStyle name="Normal 5 7 3" xfId="875"/>
    <cellStyle name="Normal 5 8" xfId="375"/>
    <cellStyle name="Normal 5 8 2" xfId="643"/>
    <cellStyle name="Normal 5 8 3" xfId="876"/>
    <cellStyle name="Normal 5 9" xfId="376"/>
    <cellStyle name="Normal 5 9 2" xfId="644"/>
    <cellStyle name="Normal 5 9 3" xfId="877"/>
    <cellStyle name="Normal 6" xfId="122"/>
    <cellStyle name="Normal 6 2" xfId="946"/>
    <cellStyle name="Normal 7" xfId="123"/>
    <cellStyle name="Normal 8" xfId="8"/>
    <cellStyle name="Normal 8 2" xfId="134"/>
    <cellStyle name="Normal 8 3" xfId="947"/>
    <cellStyle name="Normal 8 4" xfId="948"/>
    <cellStyle name="Normal 9" xfId="13"/>
    <cellStyle name="Normal 9 2" xfId="422"/>
    <cellStyle name="Normal 9 3" xfId="657"/>
    <cellStyle name="Normal_Varabashxum-ynderk" xfId="1003"/>
    <cellStyle name="Note 2" xfId="57"/>
    <cellStyle name="Note 2 2" xfId="124"/>
    <cellStyle name="Note 2 2 2" xfId="430"/>
    <cellStyle name="Note 2 2 3" xfId="891"/>
    <cellStyle name="Note 3" xfId="58"/>
    <cellStyle name="Note 3 2" xfId="424"/>
    <cellStyle name="Note 3 3" xfId="659"/>
    <cellStyle name="Note 4" xfId="949"/>
    <cellStyle name="Output 2" xfId="59"/>
    <cellStyle name="Output 2 2" xfId="125"/>
    <cellStyle name="Output 2 2 2" xfId="431"/>
    <cellStyle name="Output 2 2 3" xfId="662"/>
    <cellStyle name="Output 3" xfId="417"/>
    <cellStyle name="Percent" xfId="1002" builtinId="5"/>
    <cellStyle name="Percent 2" xfId="2"/>
    <cellStyle name="Percent 2 2" xfId="69"/>
    <cellStyle name="Percent 2 2 2" xfId="377"/>
    <cellStyle name="Percent 2 3" xfId="60"/>
    <cellStyle name="Percent 3" xfId="11"/>
    <cellStyle name="Percent 3 2" xfId="378"/>
    <cellStyle name="RowLevel_1_N6+artabyuje" xfId="379"/>
    <cellStyle name="SN_241" xfId="6"/>
    <cellStyle name="SN_b" xfId="892"/>
    <cellStyle name="SN_it" xfId="997"/>
    <cellStyle name="Style 1" xfId="126"/>
    <cellStyle name="Style 1 2" xfId="127"/>
    <cellStyle name="Style 1 2 2" xfId="950"/>
    <cellStyle name="Style 1_verchnakan_ax21-25_2018" xfId="128"/>
    <cellStyle name="Title 2" xfId="61"/>
    <cellStyle name="Title 2 2" xfId="129"/>
    <cellStyle name="Title 3" xfId="418"/>
    <cellStyle name="Total 2" xfId="62"/>
    <cellStyle name="Total 2 2" xfId="130"/>
    <cellStyle name="Total 2 2 2" xfId="432"/>
    <cellStyle name="Total 2 2 3" xfId="890"/>
    <cellStyle name="Total 3" xfId="419"/>
    <cellStyle name="Warning Text 2" xfId="63"/>
    <cellStyle name="Warning Text 2 2" xfId="131"/>
    <cellStyle name="Warning Text 3" xfId="420"/>
    <cellStyle name="Акцент1 2" xfId="951"/>
    <cellStyle name="Акцент1 3" xfId="952"/>
    <cellStyle name="Акцент2 2" xfId="953"/>
    <cellStyle name="Акцент2 3" xfId="954"/>
    <cellStyle name="Акцент3 2" xfId="955"/>
    <cellStyle name="Акцент3 3" xfId="956"/>
    <cellStyle name="Акцент4 2" xfId="957"/>
    <cellStyle name="Акцент4 3" xfId="958"/>
    <cellStyle name="Акцент5 2" xfId="959"/>
    <cellStyle name="Акцент5 3" xfId="960"/>
    <cellStyle name="Акцент6 2" xfId="961"/>
    <cellStyle name="Акцент6 3" xfId="962"/>
    <cellStyle name="Ввод  2" xfId="963"/>
    <cellStyle name="Ввод  3" xfId="964"/>
    <cellStyle name="Вывод 2" xfId="965"/>
    <cellStyle name="Вывод 3" xfId="966"/>
    <cellStyle name="Вычисление 2" xfId="967"/>
    <cellStyle name="Вычисление 3" xfId="968"/>
    <cellStyle name="Заголовок 1 2" xfId="969"/>
    <cellStyle name="Заголовок 1 3" xfId="970"/>
    <cellStyle name="Заголовок 2 2" xfId="971"/>
    <cellStyle name="Заголовок 2 3" xfId="972"/>
    <cellStyle name="Заголовок 3 2" xfId="973"/>
    <cellStyle name="Заголовок 3 3" xfId="974"/>
    <cellStyle name="Заголовок 4 2" xfId="975"/>
    <cellStyle name="Заголовок 4 3" xfId="976"/>
    <cellStyle name="Итог 2" xfId="977"/>
    <cellStyle name="Итог 3" xfId="978"/>
    <cellStyle name="Контрольная ячейка 2" xfId="979"/>
    <cellStyle name="Контрольная ячейка 3" xfId="980"/>
    <cellStyle name="Название 2" xfId="380"/>
    <cellStyle name="Нейтральный 2" xfId="981"/>
    <cellStyle name="Нейтральный 3" xfId="982"/>
    <cellStyle name="Обычный 2" xfId="14"/>
    <cellStyle name="Обычный 2 2" xfId="133"/>
    <cellStyle name="Обычный 2 3" xfId="132"/>
    <cellStyle name="Обычный 3" xfId="136"/>
    <cellStyle name="Обычный 3 2" xfId="433"/>
    <cellStyle name="Обычный 3 3" xfId="665"/>
    <cellStyle name="Обычный 4" xfId="137"/>
    <cellStyle name="Обычный 5" xfId="138"/>
    <cellStyle name="Обычный 6" xfId="139"/>
    <cellStyle name="Обычный 7" xfId="983"/>
    <cellStyle name="Обычный 9 2" xfId="998"/>
    <cellStyle name="Плохой 2" xfId="984"/>
    <cellStyle name="Плохой 3" xfId="985"/>
    <cellStyle name="Пояснение 2" xfId="986"/>
    <cellStyle name="Пояснение 3" xfId="987"/>
    <cellStyle name="Примечание 2" xfId="988"/>
    <cellStyle name="Связанная ячейка 2" xfId="989"/>
    <cellStyle name="Связанная ячейка 3" xfId="990"/>
    <cellStyle name="Стиль 1" xfId="64"/>
    <cellStyle name="Текст предупреждения 2" xfId="991"/>
    <cellStyle name="Текст предупреждения 3" xfId="992"/>
    <cellStyle name="Финансовый 2" xfId="65"/>
    <cellStyle name="Финансовый 2 2" xfId="993"/>
    <cellStyle name="Финансовый 3" xfId="894"/>
    <cellStyle name="Финансовый 4" xfId="994"/>
    <cellStyle name="Хороший 2" xfId="995"/>
    <cellStyle name="Хороший 3" xfId="9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ak%20Albertyan/Downloads/23.11.22%20&#1377;&#1396;&#1378;&#1400;&#1394;&#1403;&#1377;&#1391;&#1377;&#1398;%20&#1388;&#1408;&#1377;&#1396;&#1399;&#1377;&#1391;&#1406;&#1377;&#13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tak%20Albertyan/Downloads/Havelvacner_&#1344;&#1359;&#1334;&#13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3-1"/>
      <sheetName val="8."/>
      <sheetName val="9."/>
      <sheetName val="10."/>
      <sheetName val="11."/>
      <sheetName val="1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E11">
            <v>-4554955</v>
          </cell>
        </row>
        <row r="15">
          <cell r="E15">
            <v>19379.5</v>
          </cell>
          <cell r="F15">
            <v>355362.9</v>
          </cell>
          <cell r="G15">
            <v>-335983.4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.1"/>
      <sheetName val="5.2"/>
    </sheetNames>
    <sheetDataSet>
      <sheetData sheetId="0" refreshError="1"/>
      <sheetData sheetId="1" refreshError="1"/>
      <sheetData sheetId="2" refreshError="1"/>
      <sheetData sheetId="3" refreshError="1">
        <row r="16">
          <cell r="D16" t="str">
            <v xml:space="preserve"> Ոռոգման համակարգի առողջացում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9"/>
  <sheetViews>
    <sheetView tabSelected="1" zoomScaleNormal="100" workbookViewId="0">
      <selection activeCell="E3" sqref="E3"/>
    </sheetView>
  </sheetViews>
  <sheetFormatPr defaultColWidth="9.140625" defaultRowHeight="17.25"/>
  <cols>
    <col min="1" max="1" width="9.140625" style="13"/>
    <col min="2" max="2" width="10.140625" style="13" bestFit="1" customWidth="1"/>
    <col min="3" max="3" width="15.42578125" style="13" bestFit="1" customWidth="1"/>
    <col min="4" max="4" width="87.28515625" style="13" customWidth="1"/>
    <col min="5" max="5" width="36.28515625" style="13" customWidth="1"/>
    <col min="6" max="6" width="9.140625" style="13"/>
    <col min="7" max="7" width="11.42578125" style="13" customWidth="1"/>
    <col min="8" max="8" width="15.85546875" style="13" bestFit="1" customWidth="1"/>
    <col min="9" max="16384" width="9.140625" style="13"/>
  </cols>
  <sheetData>
    <row r="1" spans="2:8">
      <c r="E1" s="14" t="s">
        <v>225</v>
      </c>
    </row>
    <row r="2" spans="2:8">
      <c r="E2" s="14" t="s">
        <v>26</v>
      </c>
    </row>
    <row r="3" spans="2:8">
      <c r="E3" s="14" t="s">
        <v>0</v>
      </c>
    </row>
    <row r="5" spans="2:8" ht="78.75" customHeight="1">
      <c r="B5" s="158" t="s">
        <v>74</v>
      </c>
      <c r="C5" s="158"/>
      <c r="D5" s="158"/>
      <c r="E5" s="158"/>
    </row>
    <row r="6" spans="2:8">
      <c r="E6" s="15" t="s">
        <v>25</v>
      </c>
    </row>
    <row r="7" spans="2:8" s="16" customFormat="1" ht="75" customHeight="1">
      <c r="B7" s="161" t="s">
        <v>1</v>
      </c>
      <c r="C7" s="162"/>
      <c r="D7" s="159" t="s">
        <v>39</v>
      </c>
      <c r="E7" s="85" t="s">
        <v>20</v>
      </c>
    </row>
    <row r="8" spans="2:8" s="16" customFormat="1">
      <c r="B8" s="17" t="s">
        <v>17</v>
      </c>
      <c r="C8" s="17" t="s">
        <v>40</v>
      </c>
      <c r="D8" s="160"/>
      <c r="E8" s="18" t="s">
        <v>2</v>
      </c>
      <c r="H8" s="78"/>
    </row>
    <row r="9" spans="2:8" s="16" customFormat="1" ht="17.25" customHeight="1">
      <c r="B9" s="19" t="s">
        <v>41</v>
      </c>
      <c r="C9" s="19"/>
      <c r="D9" s="12" t="s">
        <v>42</v>
      </c>
      <c r="E9" s="20">
        <f>+E11+E106</f>
        <v>0</v>
      </c>
      <c r="F9" s="78"/>
      <c r="G9" s="78"/>
      <c r="H9" s="78"/>
    </row>
    <row r="10" spans="2:8" s="16" customFormat="1">
      <c r="B10" s="19"/>
      <c r="C10" s="19"/>
      <c r="D10" s="12" t="s">
        <v>93</v>
      </c>
      <c r="E10" s="11"/>
    </row>
    <row r="11" spans="2:8" s="16" customFormat="1">
      <c r="B11" s="19"/>
      <c r="D11" s="21" t="s">
        <v>43</v>
      </c>
      <c r="E11" s="20">
        <f>E12+E31+E74+E93</f>
        <v>-272306</v>
      </c>
    </row>
    <row r="12" spans="2:8" s="23" customFormat="1">
      <c r="B12" s="22" t="s">
        <v>151</v>
      </c>
      <c r="C12" s="104"/>
      <c r="D12" s="104" t="s">
        <v>55</v>
      </c>
      <c r="E12" s="20">
        <f>E19+E25</f>
        <v>-479800</v>
      </c>
    </row>
    <row r="13" spans="2:8" s="23" customFormat="1">
      <c r="B13" s="22"/>
      <c r="C13" s="22"/>
      <c r="D13" s="104" t="s">
        <v>152</v>
      </c>
      <c r="E13" s="20"/>
    </row>
    <row r="14" spans="2:8" s="23" customFormat="1">
      <c r="B14" s="22"/>
      <c r="C14" s="22"/>
      <c r="D14" s="104" t="s">
        <v>56</v>
      </c>
      <c r="E14" s="107"/>
    </row>
    <row r="15" spans="2:8" s="23" customFormat="1">
      <c r="B15" s="22"/>
      <c r="C15" s="22"/>
      <c r="D15" s="104" t="s">
        <v>153</v>
      </c>
      <c r="E15" s="108"/>
    </row>
    <row r="16" spans="2:8" s="23" customFormat="1">
      <c r="B16" s="22"/>
      <c r="C16" s="22"/>
      <c r="D16" s="104" t="s">
        <v>57</v>
      </c>
      <c r="E16" s="107"/>
    </row>
    <row r="17" spans="2:11" s="23" customFormat="1" ht="34.5">
      <c r="B17" s="22"/>
      <c r="C17" s="22"/>
      <c r="D17" s="104" t="s">
        <v>154</v>
      </c>
      <c r="E17" s="107"/>
    </row>
    <row r="18" spans="2:11" s="23" customFormat="1">
      <c r="B18" s="22"/>
      <c r="C18" s="104"/>
      <c r="D18" s="102" t="s">
        <v>75</v>
      </c>
      <c r="E18" s="17"/>
    </row>
    <row r="19" spans="2:11" s="23" customFormat="1">
      <c r="B19" s="22"/>
      <c r="C19" s="26">
        <v>11007</v>
      </c>
      <c r="D19" s="109" t="s">
        <v>58</v>
      </c>
      <c r="E19" s="20">
        <f>'3.'!E17</f>
        <v>-20895</v>
      </c>
    </row>
    <row r="20" spans="2:11" s="23" customFormat="1" ht="51.75">
      <c r="B20" s="22"/>
      <c r="C20" s="26"/>
      <c r="D20" s="2" t="s">
        <v>155</v>
      </c>
      <c r="E20" s="110"/>
    </row>
    <row r="21" spans="2:11" s="23" customFormat="1">
      <c r="B21" s="22"/>
      <c r="C21" s="26"/>
      <c r="D21" s="109" t="s">
        <v>60</v>
      </c>
      <c r="E21" s="110"/>
    </row>
    <row r="22" spans="2:11" s="23" customFormat="1" ht="51.75">
      <c r="B22" s="22"/>
      <c r="C22" s="26"/>
      <c r="D22" s="2" t="s">
        <v>156</v>
      </c>
      <c r="E22" s="110"/>
    </row>
    <row r="23" spans="2:11" s="23" customFormat="1">
      <c r="B23" s="22"/>
      <c r="C23" s="26"/>
      <c r="D23" s="109" t="s">
        <v>61</v>
      </c>
      <c r="E23" s="110"/>
    </row>
    <row r="24" spans="2:11" s="23" customFormat="1">
      <c r="B24" s="22"/>
      <c r="C24" s="26"/>
      <c r="D24" s="2" t="s">
        <v>62</v>
      </c>
      <c r="E24" s="110"/>
    </row>
    <row r="25" spans="2:11" s="111" customFormat="1">
      <c r="B25" s="112"/>
      <c r="C25" s="96">
        <v>31005</v>
      </c>
      <c r="D25" s="113" t="s">
        <v>157</v>
      </c>
      <c r="E25" s="20">
        <f>'3.'!E25</f>
        <v>-458905</v>
      </c>
      <c r="F25" s="23"/>
      <c r="G25" s="114"/>
      <c r="H25" s="114"/>
      <c r="I25" s="114"/>
      <c r="J25" s="114"/>
      <c r="K25" s="114"/>
    </row>
    <row r="26" spans="2:11" s="115" customFormat="1" ht="51.75">
      <c r="B26" s="116"/>
      <c r="C26" s="104"/>
      <c r="D26" s="92" t="s">
        <v>158</v>
      </c>
      <c r="E26" s="117"/>
      <c r="F26" s="23"/>
    </row>
    <row r="27" spans="2:11" s="111" customFormat="1">
      <c r="B27" s="118"/>
      <c r="C27" s="104"/>
      <c r="D27" s="113" t="s">
        <v>60</v>
      </c>
      <c r="E27" s="117"/>
      <c r="F27" s="23"/>
    </row>
    <row r="28" spans="2:11" s="111" customFormat="1" ht="34.5">
      <c r="B28" s="118"/>
      <c r="C28" s="104"/>
      <c r="D28" s="12" t="s">
        <v>159</v>
      </c>
      <c r="E28" s="117"/>
      <c r="F28" s="23"/>
    </row>
    <row r="29" spans="2:11" s="111" customFormat="1">
      <c r="B29" s="118"/>
      <c r="C29" s="104"/>
      <c r="D29" s="113" t="s">
        <v>160</v>
      </c>
      <c r="E29" s="117"/>
      <c r="F29" s="23"/>
    </row>
    <row r="30" spans="2:11" s="111" customFormat="1" ht="34.5">
      <c r="B30" s="118"/>
      <c r="C30" s="104"/>
      <c r="D30" s="12" t="s">
        <v>161</v>
      </c>
      <c r="E30" s="117"/>
      <c r="F30" s="23"/>
    </row>
    <row r="31" spans="2:11" s="16" customFormat="1">
      <c r="B31" s="22">
        <v>1049</v>
      </c>
      <c r="C31" s="21"/>
      <c r="D31" s="53" t="s">
        <v>55</v>
      </c>
      <c r="E31" s="20">
        <f>E38+E44+E50+E68+E56+E62</f>
        <v>-357306</v>
      </c>
    </row>
    <row r="32" spans="2:11" s="16" customFormat="1">
      <c r="B32" s="25"/>
      <c r="C32" s="19"/>
      <c r="D32" s="53" t="s">
        <v>96</v>
      </c>
      <c r="E32" s="20"/>
    </row>
    <row r="33" spans="2:5" s="16" customFormat="1">
      <c r="B33" s="25"/>
      <c r="C33" s="19"/>
      <c r="D33" s="53" t="s">
        <v>56</v>
      </c>
      <c r="E33" s="24"/>
    </row>
    <row r="34" spans="2:5" s="16" customFormat="1">
      <c r="B34" s="25"/>
      <c r="C34" s="19"/>
      <c r="D34" s="53" t="s">
        <v>98</v>
      </c>
      <c r="E34" s="24"/>
    </row>
    <row r="35" spans="2:5" s="16" customFormat="1">
      <c r="B35" s="25"/>
      <c r="C35" s="19"/>
      <c r="D35" s="53" t="s">
        <v>57</v>
      </c>
      <c r="E35" s="24"/>
    </row>
    <row r="36" spans="2:5" s="16" customFormat="1" ht="51.75">
      <c r="B36" s="25"/>
      <c r="C36" s="19"/>
      <c r="D36" s="53" t="s">
        <v>99</v>
      </c>
      <c r="E36" s="28"/>
    </row>
    <row r="37" spans="2:5" s="16" customFormat="1">
      <c r="B37" s="157" t="s">
        <v>75</v>
      </c>
      <c r="C37" s="157"/>
      <c r="D37" s="157"/>
      <c r="E37" s="157"/>
    </row>
    <row r="38" spans="2:5" s="16" customFormat="1">
      <c r="B38" s="48"/>
      <c r="C38" s="26">
        <v>11007</v>
      </c>
      <c r="D38" s="53" t="s">
        <v>58</v>
      </c>
      <c r="E38" s="20">
        <f>'3.'!E36</f>
        <v>-64000</v>
      </c>
    </row>
    <row r="39" spans="2:5" s="16" customFormat="1" ht="58.5" customHeight="1">
      <c r="B39" s="48"/>
      <c r="C39" s="26"/>
      <c r="D39" s="53" t="s">
        <v>131</v>
      </c>
      <c r="E39" s="27"/>
    </row>
    <row r="40" spans="2:5" s="16" customFormat="1">
      <c r="B40" s="48"/>
      <c r="C40" s="26"/>
      <c r="D40" s="53" t="s">
        <v>60</v>
      </c>
      <c r="E40" s="27"/>
    </row>
    <row r="41" spans="2:5" s="16" customFormat="1">
      <c r="B41" s="48"/>
      <c r="C41" s="26"/>
      <c r="D41" s="53" t="s">
        <v>107</v>
      </c>
      <c r="E41" s="27"/>
    </row>
    <row r="42" spans="2:5" s="16" customFormat="1">
      <c r="B42" s="48"/>
      <c r="C42" s="26"/>
      <c r="D42" s="53" t="s">
        <v>61</v>
      </c>
      <c r="E42" s="27"/>
    </row>
    <row r="43" spans="2:5" s="16" customFormat="1">
      <c r="B43" s="48"/>
      <c r="C43" s="26"/>
      <c r="D43" s="53" t="s">
        <v>62</v>
      </c>
      <c r="E43" s="27"/>
    </row>
    <row r="44" spans="2:5" s="23" customFormat="1">
      <c r="B44" s="22"/>
      <c r="C44" s="26">
        <v>11011</v>
      </c>
      <c r="D44" s="53" t="s">
        <v>58</v>
      </c>
      <c r="E44" s="20">
        <f>'3.'!E47</f>
        <v>-30000</v>
      </c>
    </row>
    <row r="45" spans="2:5" s="23" customFormat="1" ht="34.5">
      <c r="B45" s="22"/>
      <c r="C45" s="26"/>
      <c r="D45" s="53" t="s">
        <v>134</v>
      </c>
      <c r="E45" s="27"/>
    </row>
    <row r="46" spans="2:5" s="23" customFormat="1">
      <c r="B46" s="22"/>
      <c r="C46" s="26"/>
      <c r="D46" s="53" t="s">
        <v>60</v>
      </c>
      <c r="E46" s="27"/>
    </row>
    <row r="47" spans="2:5" s="23" customFormat="1">
      <c r="B47" s="22"/>
      <c r="C47" s="26"/>
      <c r="D47" s="53" t="s">
        <v>107</v>
      </c>
      <c r="E47" s="27"/>
    </row>
    <row r="48" spans="2:5" s="23" customFormat="1">
      <c r="B48" s="22"/>
      <c r="C48" s="26"/>
      <c r="D48" s="53" t="s">
        <v>61</v>
      </c>
      <c r="E48" s="27"/>
    </row>
    <row r="49" spans="2:5" s="23" customFormat="1">
      <c r="B49" s="22"/>
      <c r="C49" s="26"/>
      <c r="D49" s="53" t="s">
        <v>62</v>
      </c>
      <c r="E49" s="27"/>
    </row>
    <row r="50" spans="2:5" s="23" customFormat="1">
      <c r="B50" s="22"/>
      <c r="C50" s="26">
        <v>11015</v>
      </c>
      <c r="D50" s="53" t="s">
        <v>58</v>
      </c>
      <c r="E50" s="20">
        <f>'3.'!E55</f>
        <v>-76000</v>
      </c>
    </row>
    <row r="51" spans="2:5" s="23" customFormat="1" ht="51.75">
      <c r="B51" s="22"/>
      <c r="C51" s="26"/>
      <c r="D51" s="22" t="s">
        <v>136</v>
      </c>
      <c r="E51" s="20"/>
    </row>
    <row r="52" spans="2:5" s="23" customFormat="1">
      <c r="B52" s="22"/>
      <c r="C52" s="26"/>
      <c r="D52" s="53" t="s">
        <v>60</v>
      </c>
      <c r="E52" s="27"/>
    </row>
    <row r="53" spans="2:5" s="23" customFormat="1">
      <c r="B53" s="22"/>
      <c r="C53" s="26"/>
      <c r="D53" s="53" t="s">
        <v>107</v>
      </c>
      <c r="E53" s="27"/>
    </row>
    <row r="54" spans="2:5" s="23" customFormat="1">
      <c r="B54" s="22"/>
      <c r="C54" s="26"/>
      <c r="D54" s="53" t="s">
        <v>61</v>
      </c>
      <c r="E54" s="27"/>
    </row>
    <row r="55" spans="2:5" s="23" customFormat="1">
      <c r="B55" s="22"/>
      <c r="C55" s="26"/>
      <c r="D55" s="53" t="s">
        <v>62</v>
      </c>
      <c r="E55" s="27"/>
    </row>
    <row r="56" spans="2:5" s="16" customFormat="1">
      <c r="B56" s="22"/>
      <c r="C56" s="12">
        <v>21004</v>
      </c>
      <c r="D56" s="2" t="s">
        <v>58</v>
      </c>
      <c r="E56" s="20">
        <f>'3.'!E63</f>
        <v>-10000</v>
      </c>
    </row>
    <row r="57" spans="2:5" s="16" customFormat="1" ht="51.75">
      <c r="B57" s="25"/>
      <c r="C57" s="19"/>
      <c r="D57" s="2" t="s">
        <v>106</v>
      </c>
      <c r="E57" s="29"/>
    </row>
    <row r="58" spans="2:5" s="16" customFormat="1">
      <c r="B58" s="25"/>
      <c r="C58" s="19"/>
      <c r="D58" s="2" t="s">
        <v>60</v>
      </c>
      <c r="E58" s="11"/>
    </row>
    <row r="59" spans="2:5" s="16" customFormat="1">
      <c r="B59" s="25"/>
      <c r="C59" s="19"/>
      <c r="D59" s="2" t="s">
        <v>80</v>
      </c>
      <c r="E59" s="11"/>
    </row>
    <row r="60" spans="2:5" s="16" customFormat="1">
      <c r="B60" s="25"/>
      <c r="C60" s="19"/>
      <c r="D60" s="2" t="s">
        <v>61</v>
      </c>
      <c r="E60" s="11"/>
    </row>
    <row r="61" spans="2:5" s="16" customFormat="1" ht="34.5">
      <c r="B61" s="25"/>
      <c r="C61" s="19"/>
      <c r="D61" s="2" t="s">
        <v>79</v>
      </c>
      <c r="E61" s="11"/>
    </row>
    <row r="62" spans="2:5" s="16" customFormat="1">
      <c r="B62" s="25"/>
      <c r="C62" s="12">
        <v>21011</v>
      </c>
      <c r="D62" s="2" t="s">
        <v>58</v>
      </c>
      <c r="E62" s="20">
        <f>'3.'!E72</f>
        <v>-148306</v>
      </c>
    </row>
    <row r="63" spans="2:5" s="16" customFormat="1" ht="34.5">
      <c r="B63" s="25"/>
      <c r="C63" s="19"/>
      <c r="D63" s="2" t="s">
        <v>140</v>
      </c>
      <c r="E63" s="29"/>
    </row>
    <row r="64" spans="2:5" s="16" customFormat="1">
      <c r="B64" s="25"/>
      <c r="C64" s="19"/>
      <c r="D64" s="2" t="s">
        <v>60</v>
      </c>
      <c r="E64" s="11"/>
    </row>
    <row r="65" spans="2:7" s="16" customFormat="1" ht="34.5">
      <c r="B65" s="25"/>
      <c r="C65" s="19"/>
      <c r="D65" s="2" t="s">
        <v>142</v>
      </c>
      <c r="E65" s="11"/>
    </row>
    <row r="66" spans="2:7" s="16" customFormat="1">
      <c r="B66" s="25"/>
      <c r="C66" s="19"/>
      <c r="D66" s="2" t="s">
        <v>61</v>
      </c>
      <c r="E66" s="11"/>
    </row>
    <row r="67" spans="2:7" s="16" customFormat="1" ht="34.5">
      <c r="B67" s="25"/>
      <c r="C67" s="19"/>
      <c r="D67" s="2" t="s">
        <v>79</v>
      </c>
      <c r="E67" s="11"/>
    </row>
    <row r="68" spans="2:7" s="16" customFormat="1">
      <c r="B68" s="22"/>
      <c r="C68" s="12">
        <v>21014</v>
      </c>
      <c r="D68" s="53" t="s">
        <v>58</v>
      </c>
      <c r="E68" s="20">
        <f>'4.'!E18</f>
        <v>-29000</v>
      </c>
    </row>
    <row r="69" spans="2:7" s="16" customFormat="1" ht="51.75">
      <c r="B69" s="25"/>
      <c r="C69" s="19"/>
      <c r="D69" s="53" t="s">
        <v>100</v>
      </c>
      <c r="E69" s="29"/>
    </row>
    <row r="70" spans="2:7" s="16" customFormat="1">
      <c r="B70" s="25"/>
      <c r="C70" s="19"/>
      <c r="D70" s="53" t="s">
        <v>60</v>
      </c>
      <c r="E70" s="11"/>
    </row>
    <row r="71" spans="2:7" s="16" customFormat="1">
      <c r="B71" s="25"/>
      <c r="C71" s="19"/>
      <c r="D71" s="53" t="s">
        <v>80</v>
      </c>
      <c r="E71" s="11"/>
    </row>
    <row r="72" spans="2:7" s="16" customFormat="1">
      <c r="B72" s="25"/>
      <c r="C72" s="19"/>
      <c r="D72" s="53" t="s">
        <v>61</v>
      </c>
      <c r="E72" s="11"/>
    </row>
    <row r="73" spans="2:7" s="16" customFormat="1" ht="34.5">
      <c r="B73" s="25"/>
      <c r="C73" s="19"/>
      <c r="D73" s="53" t="s">
        <v>79</v>
      </c>
      <c r="E73" s="11"/>
    </row>
    <row r="74" spans="2:7" s="23" customFormat="1">
      <c r="B74" s="22" t="s">
        <v>162</v>
      </c>
      <c r="C74" s="104"/>
      <c r="D74" s="104" t="s">
        <v>55</v>
      </c>
      <c r="E74" s="20">
        <f>+E81+E87</f>
        <v>279800</v>
      </c>
      <c r="F74" s="119"/>
      <c r="G74" s="120"/>
    </row>
    <row r="75" spans="2:7" s="23" customFormat="1">
      <c r="B75" s="22"/>
      <c r="C75" s="22"/>
      <c r="D75" s="104" t="s">
        <v>163</v>
      </c>
      <c r="E75" s="20"/>
    </row>
    <row r="76" spans="2:7" s="23" customFormat="1">
      <c r="B76" s="22"/>
      <c r="C76" s="22"/>
      <c r="D76" s="104" t="s">
        <v>56</v>
      </c>
      <c r="E76" s="107"/>
    </row>
    <row r="77" spans="2:7" s="23" customFormat="1" ht="34.5">
      <c r="B77" s="22"/>
      <c r="C77" s="22"/>
      <c r="D77" s="104" t="s">
        <v>164</v>
      </c>
      <c r="E77" s="107"/>
    </row>
    <row r="78" spans="2:7" s="23" customFormat="1">
      <c r="B78" s="22"/>
      <c r="C78" s="22"/>
      <c r="D78" s="104" t="s">
        <v>57</v>
      </c>
      <c r="E78" s="107"/>
    </row>
    <row r="79" spans="2:7" s="23" customFormat="1" ht="34.5">
      <c r="B79" s="22"/>
      <c r="C79" s="22"/>
      <c r="D79" s="104" t="s">
        <v>165</v>
      </c>
      <c r="E79" s="107"/>
    </row>
    <row r="80" spans="2:7" s="23" customFormat="1">
      <c r="B80" s="22"/>
      <c r="C80" s="104"/>
      <c r="D80" s="102" t="s">
        <v>75</v>
      </c>
      <c r="E80" s="17"/>
    </row>
    <row r="81" spans="2:11" s="111" customFormat="1">
      <c r="B81" s="112"/>
      <c r="C81" s="96">
        <v>31002</v>
      </c>
      <c r="D81" s="113" t="s">
        <v>157</v>
      </c>
      <c r="E81" s="20">
        <f>'3.'!E84</f>
        <v>275800</v>
      </c>
      <c r="F81" s="23"/>
      <c r="G81" s="114"/>
      <c r="H81" s="114"/>
      <c r="I81" s="114"/>
      <c r="J81" s="114"/>
      <c r="K81" s="114"/>
    </row>
    <row r="82" spans="2:11" s="115" customFormat="1" ht="69">
      <c r="B82" s="121"/>
      <c r="C82" s="104"/>
      <c r="D82" s="92" t="s">
        <v>166</v>
      </c>
      <c r="E82" s="122"/>
      <c r="F82" s="23"/>
    </row>
    <row r="83" spans="2:11" s="111" customFormat="1">
      <c r="B83" s="118"/>
      <c r="C83" s="104"/>
      <c r="D83" s="113" t="s">
        <v>60</v>
      </c>
      <c r="E83" s="117"/>
      <c r="F83" s="23"/>
    </row>
    <row r="84" spans="2:11" s="111" customFormat="1" ht="67.5" customHeight="1">
      <c r="B84" s="118"/>
      <c r="C84" s="104"/>
      <c r="D84" s="92" t="s">
        <v>167</v>
      </c>
      <c r="E84" s="117"/>
      <c r="F84" s="23"/>
    </row>
    <row r="85" spans="2:11" s="111" customFormat="1">
      <c r="B85" s="118"/>
      <c r="C85" s="104"/>
      <c r="D85" s="113" t="s">
        <v>160</v>
      </c>
      <c r="E85" s="117"/>
      <c r="F85" s="23"/>
    </row>
    <row r="86" spans="2:11" s="111" customFormat="1" ht="38.25" customHeight="1">
      <c r="B86" s="118"/>
      <c r="C86" s="104"/>
      <c r="D86" s="12" t="s">
        <v>168</v>
      </c>
      <c r="E86" s="117"/>
      <c r="F86" s="23"/>
    </row>
    <row r="87" spans="2:11" s="23" customFormat="1">
      <c r="B87" s="112"/>
      <c r="C87" s="96">
        <v>31005</v>
      </c>
      <c r="D87" s="113" t="s">
        <v>157</v>
      </c>
      <c r="E87" s="20">
        <f>'3.'!E95</f>
        <v>4000</v>
      </c>
      <c r="G87" s="114"/>
      <c r="H87" s="114"/>
      <c r="I87" s="114"/>
      <c r="J87" s="114"/>
      <c r="K87" s="114"/>
    </row>
    <row r="88" spans="2:11" s="23" customFormat="1" ht="51.75">
      <c r="B88" s="121"/>
      <c r="C88" s="104"/>
      <c r="D88" s="92" t="s">
        <v>169</v>
      </c>
      <c r="E88" s="122"/>
      <c r="G88" s="115"/>
      <c r="H88" s="115"/>
      <c r="I88" s="115"/>
      <c r="J88" s="115"/>
      <c r="K88" s="115"/>
    </row>
    <row r="89" spans="2:11" s="23" customFormat="1">
      <c r="B89" s="118"/>
      <c r="C89" s="104"/>
      <c r="D89" s="113" t="s">
        <v>60</v>
      </c>
      <c r="E89" s="117"/>
      <c r="G89" s="111"/>
      <c r="H89" s="111"/>
      <c r="I89" s="111"/>
      <c r="J89" s="111"/>
      <c r="K89" s="111"/>
    </row>
    <row r="90" spans="2:11" s="23" customFormat="1" ht="34.5">
      <c r="B90" s="118"/>
      <c r="C90" s="104"/>
      <c r="D90" s="92" t="s">
        <v>170</v>
      </c>
      <c r="E90" s="117"/>
      <c r="G90" s="111"/>
      <c r="H90" s="111"/>
      <c r="I90" s="111"/>
      <c r="J90" s="111"/>
      <c r="K90" s="111"/>
    </row>
    <row r="91" spans="2:11" s="23" customFormat="1">
      <c r="B91" s="118"/>
      <c r="C91" s="104"/>
      <c r="D91" s="12" t="s">
        <v>160</v>
      </c>
      <c r="E91" s="117"/>
      <c r="G91" s="111"/>
      <c r="H91" s="111"/>
      <c r="I91" s="111"/>
      <c r="J91" s="111"/>
      <c r="K91" s="111"/>
    </row>
    <row r="92" spans="2:11" s="23" customFormat="1" ht="38.25" customHeight="1">
      <c r="B92" s="118"/>
      <c r="C92" s="104"/>
      <c r="D92" s="12" t="s">
        <v>168</v>
      </c>
      <c r="E92" s="117"/>
      <c r="G92" s="111"/>
      <c r="H92" s="111"/>
      <c r="I92" s="111"/>
      <c r="J92" s="111"/>
      <c r="K92" s="111"/>
    </row>
    <row r="93" spans="2:11">
      <c r="B93" s="22">
        <v>1189</v>
      </c>
      <c r="C93" s="22"/>
      <c r="D93" s="22" t="s">
        <v>55</v>
      </c>
      <c r="E93" s="20">
        <f>E100</f>
        <v>285000</v>
      </c>
      <c r="F93" s="23"/>
    </row>
    <row r="94" spans="2:11">
      <c r="B94" s="22"/>
      <c r="C94" s="22"/>
      <c r="D94" s="22" t="s">
        <v>171</v>
      </c>
      <c r="E94" s="103"/>
      <c r="F94" s="23"/>
    </row>
    <row r="95" spans="2:11">
      <c r="B95" s="22"/>
      <c r="C95" s="22"/>
      <c r="D95" s="22" t="s">
        <v>56</v>
      </c>
      <c r="E95" s="103"/>
      <c r="F95" s="23"/>
    </row>
    <row r="96" spans="2:11" ht="34.5">
      <c r="B96" s="22"/>
      <c r="C96" s="22"/>
      <c r="D96" s="11" t="s">
        <v>172</v>
      </c>
      <c r="E96" s="103"/>
      <c r="F96" s="23"/>
    </row>
    <row r="97" spans="2:6">
      <c r="B97" s="22"/>
      <c r="C97" s="22"/>
      <c r="D97" s="22" t="s">
        <v>57</v>
      </c>
      <c r="E97" s="103"/>
      <c r="F97" s="23"/>
    </row>
    <row r="98" spans="2:6">
      <c r="B98" s="22"/>
      <c r="C98" s="22"/>
      <c r="D98" s="22" t="s">
        <v>173</v>
      </c>
      <c r="E98" s="103"/>
      <c r="F98" s="23"/>
    </row>
    <row r="99" spans="2:6" ht="17.25" customHeight="1">
      <c r="B99" s="22"/>
      <c r="C99" s="22"/>
      <c r="D99" s="102" t="s">
        <v>174</v>
      </c>
      <c r="E99" s="103"/>
      <c r="F99" s="23"/>
    </row>
    <row r="100" spans="2:6">
      <c r="B100" s="22"/>
      <c r="C100" s="22">
        <v>12001</v>
      </c>
      <c r="D100" s="22" t="s">
        <v>157</v>
      </c>
      <c r="E100" s="20">
        <f>'3.'!E106</f>
        <v>285000</v>
      </c>
      <c r="F100" s="23"/>
    </row>
    <row r="101" spans="2:6" ht="51.75">
      <c r="B101" s="22"/>
      <c r="C101" s="22"/>
      <c r="D101" s="11" t="s">
        <v>175</v>
      </c>
      <c r="E101" s="122"/>
      <c r="F101" s="23"/>
    </row>
    <row r="102" spans="2:6">
      <c r="B102" s="22"/>
      <c r="C102" s="22"/>
      <c r="D102" s="22" t="s">
        <v>60</v>
      </c>
      <c r="E102" s="123"/>
      <c r="F102" s="23"/>
    </row>
    <row r="103" spans="2:6" ht="69">
      <c r="B103" s="22"/>
      <c r="C103" s="22"/>
      <c r="D103" s="11" t="s">
        <v>176</v>
      </c>
      <c r="E103" s="123"/>
      <c r="F103" s="23"/>
    </row>
    <row r="104" spans="2:6">
      <c r="B104" s="22"/>
      <c r="C104" s="22"/>
      <c r="D104" s="22" t="s">
        <v>160</v>
      </c>
      <c r="E104" s="123"/>
      <c r="F104" s="23"/>
    </row>
    <row r="105" spans="2:6">
      <c r="B105" s="22"/>
      <c r="C105" s="22"/>
      <c r="D105" s="22" t="s">
        <v>177</v>
      </c>
      <c r="E105" s="123"/>
      <c r="F105" s="23"/>
    </row>
    <row r="106" spans="2:6">
      <c r="B106" s="22"/>
      <c r="C106" s="22"/>
      <c r="D106" s="53" t="s">
        <v>126</v>
      </c>
      <c r="E106" s="20">
        <f>E107</f>
        <v>272306</v>
      </c>
    </row>
    <row r="107" spans="2:6">
      <c r="B107" s="22" t="s">
        <v>124</v>
      </c>
      <c r="C107" s="22"/>
      <c r="D107" s="68" t="s">
        <v>55</v>
      </c>
      <c r="E107" s="20">
        <f>E114</f>
        <v>272306</v>
      </c>
    </row>
    <row r="108" spans="2:6">
      <c r="B108" s="22"/>
      <c r="C108" s="22"/>
      <c r="D108" s="22" t="s">
        <v>123</v>
      </c>
      <c r="E108" s="20"/>
    </row>
    <row r="109" spans="2:6">
      <c r="B109" s="22"/>
      <c r="C109" s="22"/>
      <c r="D109" s="68" t="s">
        <v>56</v>
      </c>
      <c r="E109" s="20"/>
    </row>
    <row r="110" spans="2:6" ht="34.5">
      <c r="B110" s="22"/>
      <c r="C110" s="22"/>
      <c r="D110" s="22" t="s">
        <v>130</v>
      </c>
      <c r="E110" s="20"/>
    </row>
    <row r="111" spans="2:6">
      <c r="B111" s="22"/>
      <c r="C111" s="22"/>
      <c r="D111" s="68" t="s">
        <v>57</v>
      </c>
      <c r="E111" s="20"/>
    </row>
    <row r="112" spans="2:6" ht="34.5">
      <c r="B112" s="22"/>
      <c r="C112" s="22"/>
      <c r="D112" s="22" t="s">
        <v>128</v>
      </c>
      <c r="E112" s="22"/>
    </row>
    <row r="113" spans="2:5">
      <c r="B113" s="157" t="s">
        <v>75</v>
      </c>
      <c r="C113" s="157"/>
      <c r="D113" s="157"/>
      <c r="E113" s="157"/>
    </row>
    <row r="114" spans="2:5">
      <c r="B114" s="22"/>
      <c r="C114" s="22" t="s">
        <v>125</v>
      </c>
      <c r="D114" s="68" t="s">
        <v>58</v>
      </c>
      <c r="E114" s="20">
        <f>-'3.'!G11-'4.'!G11</f>
        <v>272306</v>
      </c>
    </row>
    <row r="115" spans="2:5">
      <c r="B115" s="22"/>
      <c r="C115" s="22"/>
      <c r="D115" s="22" t="s">
        <v>123</v>
      </c>
      <c r="E115" s="22"/>
    </row>
    <row r="116" spans="2:5">
      <c r="B116" s="22"/>
      <c r="C116" s="22"/>
      <c r="D116" s="68" t="s">
        <v>60</v>
      </c>
      <c r="E116" s="22"/>
    </row>
    <row r="117" spans="2:5" ht="51.75">
      <c r="B117" s="22"/>
      <c r="C117" s="22"/>
      <c r="D117" s="22" t="s">
        <v>129</v>
      </c>
      <c r="E117" s="22"/>
    </row>
    <row r="118" spans="2:5">
      <c r="B118" s="22"/>
      <c r="C118" s="22"/>
      <c r="D118" s="68" t="s">
        <v>61</v>
      </c>
      <c r="E118" s="22"/>
    </row>
    <row r="119" spans="2:5">
      <c r="B119" s="22"/>
      <c r="C119" s="22"/>
      <c r="D119" s="22" t="s">
        <v>62</v>
      </c>
      <c r="E119" s="22"/>
    </row>
  </sheetData>
  <mergeCells count="5">
    <mergeCell ref="B113:E113"/>
    <mergeCell ref="B5:E5"/>
    <mergeCell ref="B37:E37"/>
    <mergeCell ref="D7:D8"/>
    <mergeCell ref="B7:C7"/>
  </mergeCells>
  <pageMargins left="0.25" right="0.25" top="0.196850393700787" bottom="0.196850393700787" header="0.31496062992126" footer="0.3149606299212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Normal="100" workbookViewId="0">
      <selection activeCell="H12" sqref="H12"/>
    </sheetView>
  </sheetViews>
  <sheetFormatPr defaultRowHeight="17.25"/>
  <cols>
    <col min="1" max="1" width="8.85546875" style="1"/>
    <col min="2" max="3" width="8.5703125" style="8" customWidth="1"/>
    <col min="4" max="4" width="6.5703125" style="8" customWidth="1"/>
    <col min="5" max="5" width="11.85546875" style="8" bestFit="1" customWidth="1"/>
    <col min="6" max="6" width="15.42578125" style="8" customWidth="1"/>
    <col min="7" max="7" width="76.140625" style="1" customWidth="1"/>
    <col min="8" max="8" width="19.42578125" style="1" customWidth="1"/>
    <col min="9" max="9" width="20.85546875" style="1" customWidth="1"/>
    <col min="10" max="10" width="18.140625" style="1" bestFit="1" customWidth="1"/>
    <col min="11" max="12" width="16.42578125" style="1" bestFit="1" customWidth="1"/>
    <col min="13" max="255" width="8.85546875" style="1"/>
    <col min="256" max="256" width="7.5703125" style="1" bestFit="1" customWidth="1"/>
    <col min="257" max="257" width="7" style="1" bestFit="1" customWidth="1"/>
    <col min="258" max="258" width="5.5703125" style="1" bestFit="1" customWidth="1"/>
    <col min="259" max="259" width="8.5703125" style="1" bestFit="1" customWidth="1"/>
    <col min="260" max="260" width="8.42578125" style="1" bestFit="1" customWidth="1"/>
    <col min="261" max="261" width="76.140625" style="1" customWidth="1"/>
    <col min="262" max="264" width="16.5703125" style="1" customWidth="1"/>
    <col min="265" max="265" width="18.5703125" style="1" customWidth="1"/>
    <col min="266" max="511" width="8.85546875" style="1"/>
    <col min="512" max="512" width="7.5703125" style="1" bestFit="1" customWidth="1"/>
    <col min="513" max="513" width="7" style="1" bestFit="1" customWidth="1"/>
    <col min="514" max="514" width="5.5703125" style="1" bestFit="1" customWidth="1"/>
    <col min="515" max="515" width="8.5703125" style="1" bestFit="1" customWidth="1"/>
    <col min="516" max="516" width="8.42578125" style="1" bestFit="1" customWidth="1"/>
    <col min="517" max="517" width="76.140625" style="1" customWidth="1"/>
    <col min="518" max="520" width="16.5703125" style="1" customWidth="1"/>
    <col min="521" max="521" width="18.5703125" style="1" customWidth="1"/>
    <col min="522" max="767" width="8.85546875" style="1"/>
    <col min="768" max="768" width="7.5703125" style="1" bestFit="1" customWidth="1"/>
    <col min="769" max="769" width="7" style="1" bestFit="1" customWidth="1"/>
    <col min="770" max="770" width="5.5703125" style="1" bestFit="1" customWidth="1"/>
    <col min="771" max="771" width="8.5703125" style="1" bestFit="1" customWidth="1"/>
    <col min="772" max="772" width="8.42578125" style="1" bestFit="1" customWidth="1"/>
    <col min="773" max="773" width="76.140625" style="1" customWidth="1"/>
    <col min="774" max="776" width="16.5703125" style="1" customWidth="1"/>
    <col min="777" max="777" width="18.5703125" style="1" customWidth="1"/>
    <col min="778" max="1023" width="8.85546875" style="1"/>
    <col min="1024" max="1024" width="7.5703125" style="1" bestFit="1" customWidth="1"/>
    <col min="1025" max="1025" width="7" style="1" bestFit="1" customWidth="1"/>
    <col min="1026" max="1026" width="5.5703125" style="1" bestFit="1" customWidth="1"/>
    <col min="1027" max="1027" width="8.5703125" style="1" bestFit="1" customWidth="1"/>
    <col min="1028" max="1028" width="8.42578125" style="1" bestFit="1" customWidth="1"/>
    <col min="1029" max="1029" width="76.140625" style="1" customWidth="1"/>
    <col min="1030" max="1032" width="16.5703125" style="1" customWidth="1"/>
    <col min="1033" max="1033" width="18.5703125" style="1" customWidth="1"/>
    <col min="1034" max="1279" width="8.85546875" style="1"/>
    <col min="1280" max="1280" width="7.5703125" style="1" bestFit="1" customWidth="1"/>
    <col min="1281" max="1281" width="7" style="1" bestFit="1" customWidth="1"/>
    <col min="1282" max="1282" width="5.5703125" style="1" bestFit="1" customWidth="1"/>
    <col min="1283" max="1283" width="8.5703125" style="1" bestFit="1" customWidth="1"/>
    <col min="1284" max="1284" width="8.42578125" style="1" bestFit="1" customWidth="1"/>
    <col min="1285" max="1285" width="76.140625" style="1" customWidth="1"/>
    <col min="1286" max="1288" width="16.5703125" style="1" customWidth="1"/>
    <col min="1289" max="1289" width="18.5703125" style="1" customWidth="1"/>
    <col min="1290" max="1535" width="8.85546875" style="1"/>
    <col min="1536" max="1536" width="7.5703125" style="1" bestFit="1" customWidth="1"/>
    <col min="1537" max="1537" width="7" style="1" bestFit="1" customWidth="1"/>
    <col min="1538" max="1538" width="5.5703125" style="1" bestFit="1" customWidth="1"/>
    <col min="1539" max="1539" width="8.5703125" style="1" bestFit="1" customWidth="1"/>
    <col min="1540" max="1540" width="8.42578125" style="1" bestFit="1" customWidth="1"/>
    <col min="1541" max="1541" width="76.140625" style="1" customWidth="1"/>
    <col min="1542" max="1544" width="16.5703125" style="1" customWidth="1"/>
    <col min="1545" max="1545" width="18.5703125" style="1" customWidth="1"/>
    <col min="1546" max="1791" width="8.85546875" style="1"/>
    <col min="1792" max="1792" width="7.5703125" style="1" bestFit="1" customWidth="1"/>
    <col min="1793" max="1793" width="7" style="1" bestFit="1" customWidth="1"/>
    <col min="1794" max="1794" width="5.5703125" style="1" bestFit="1" customWidth="1"/>
    <col min="1795" max="1795" width="8.5703125" style="1" bestFit="1" customWidth="1"/>
    <col min="1796" max="1796" width="8.42578125" style="1" bestFit="1" customWidth="1"/>
    <col min="1797" max="1797" width="76.140625" style="1" customWidth="1"/>
    <col min="1798" max="1800" width="16.5703125" style="1" customWidth="1"/>
    <col min="1801" max="1801" width="18.5703125" style="1" customWidth="1"/>
    <col min="1802" max="2047" width="8.85546875" style="1"/>
    <col min="2048" max="2048" width="7.5703125" style="1" bestFit="1" customWidth="1"/>
    <col min="2049" max="2049" width="7" style="1" bestFit="1" customWidth="1"/>
    <col min="2050" max="2050" width="5.5703125" style="1" bestFit="1" customWidth="1"/>
    <col min="2051" max="2051" width="8.5703125" style="1" bestFit="1" customWidth="1"/>
    <col min="2052" max="2052" width="8.42578125" style="1" bestFit="1" customWidth="1"/>
    <col min="2053" max="2053" width="76.140625" style="1" customWidth="1"/>
    <col min="2054" max="2056" width="16.5703125" style="1" customWidth="1"/>
    <col min="2057" max="2057" width="18.5703125" style="1" customWidth="1"/>
    <col min="2058" max="2303" width="8.85546875" style="1"/>
    <col min="2304" max="2304" width="7.5703125" style="1" bestFit="1" customWidth="1"/>
    <col min="2305" max="2305" width="7" style="1" bestFit="1" customWidth="1"/>
    <col min="2306" max="2306" width="5.5703125" style="1" bestFit="1" customWidth="1"/>
    <col min="2307" max="2307" width="8.5703125" style="1" bestFit="1" customWidth="1"/>
    <col min="2308" max="2308" width="8.42578125" style="1" bestFit="1" customWidth="1"/>
    <col min="2309" max="2309" width="76.140625" style="1" customWidth="1"/>
    <col min="2310" max="2312" width="16.5703125" style="1" customWidth="1"/>
    <col min="2313" max="2313" width="18.5703125" style="1" customWidth="1"/>
    <col min="2314" max="2559" width="8.85546875" style="1"/>
    <col min="2560" max="2560" width="7.5703125" style="1" bestFit="1" customWidth="1"/>
    <col min="2561" max="2561" width="7" style="1" bestFit="1" customWidth="1"/>
    <col min="2562" max="2562" width="5.5703125" style="1" bestFit="1" customWidth="1"/>
    <col min="2563" max="2563" width="8.5703125" style="1" bestFit="1" customWidth="1"/>
    <col min="2564" max="2564" width="8.42578125" style="1" bestFit="1" customWidth="1"/>
    <col min="2565" max="2565" width="76.140625" style="1" customWidth="1"/>
    <col min="2566" max="2568" width="16.5703125" style="1" customWidth="1"/>
    <col min="2569" max="2569" width="18.5703125" style="1" customWidth="1"/>
    <col min="2570" max="2815" width="8.85546875" style="1"/>
    <col min="2816" max="2816" width="7.5703125" style="1" bestFit="1" customWidth="1"/>
    <col min="2817" max="2817" width="7" style="1" bestFit="1" customWidth="1"/>
    <col min="2818" max="2818" width="5.5703125" style="1" bestFit="1" customWidth="1"/>
    <col min="2819" max="2819" width="8.5703125" style="1" bestFit="1" customWidth="1"/>
    <col min="2820" max="2820" width="8.42578125" style="1" bestFit="1" customWidth="1"/>
    <col min="2821" max="2821" width="76.140625" style="1" customWidth="1"/>
    <col min="2822" max="2824" width="16.5703125" style="1" customWidth="1"/>
    <col min="2825" max="2825" width="18.5703125" style="1" customWidth="1"/>
    <col min="2826" max="3071" width="8.85546875" style="1"/>
    <col min="3072" max="3072" width="7.5703125" style="1" bestFit="1" customWidth="1"/>
    <col min="3073" max="3073" width="7" style="1" bestFit="1" customWidth="1"/>
    <col min="3074" max="3074" width="5.5703125" style="1" bestFit="1" customWidth="1"/>
    <col min="3075" max="3075" width="8.5703125" style="1" bestFit="1" customWidth="1"/>
    <col min="3076" max="3076" width="8.42578125" style="1" bestFit="1" customWidth="1"/>
    <col min="3077" max="3077" width="76.140625" style="1" customWidth="1"/>
    <col min="3078" max="3080" width="16.5703125" style="1" customWidth="1"/>
    <col min="3081" max="3081" width="18.5703125" style="1" customWidth="1"/>
    <col min="3082" max="3327" width="8.85546875" style="1"/>
    <col min="3328" max="3328" width="7.5703125" style="1" bestFit="1" customWidth="1"/>
    <col min="3329" max="3329" width="7" style="1" bestFit="1" customWidth="1"/>
    <col min="3330" max="3330" width="5.5703125" style="1" bestFit="1" customWidth="1"/>
    <col min="3331" max="3331" width="8.5703125" style="1" bestFit="1" customWidth="1"/>
    <col min="3332" max="3332" width="8.42578125" style="1" bestFit="1" customWidth="1"/>
    <col min="3333" max="3333" width="76.140625" style="1" customWidth="1"/>
    <col min="3334" max="3336" width="16.5703125" style="1" customWidth="1"/>
    <col min="3337" max="3337" width="18.5703125" style="1" customWidth="1"/>
    <col min="3338" max="3583" width="8.85546875" style="1"/>
    <col min="3584" max="3584" width="7.5703125" style="1" bestFit="1" customWidth="1"/>
    <col min="3585" max="3585" width="7" style="1" bestFit="1" customWidth="1"/>
    <col min="3586" max="3586" width="5.5703125" style="1" bestFit="1" customWidth="1"/>
    <col min="3587" max="3587" width="8.5703125" style="1" bestFit="1" customWidth="1"/>
    <col min="3588" max="3588" width="8.42578125" style="1" bestFit="1" customWidth="1"/>
    <col min="3589" max="3589" width="76.140625" style="1" customWidth="1"/>
    <col min="3590" max="3592" width="16.5703125" style="1" customWidth="1"/>
    <col min="3593" max="3593" width="18.5703125" style="1" customWidth="1"/>
    <col min="3594" max="3839" width="8.85546875" style="1"/>
    <col min="3840" max="3840" width="7.5703125" style="1" bestFit="1" customWidth="1"/>
    <col min="3841" max="3841" width="7" style="1" bestFit="1" customWidth="1"/>
    <col min="3842" max="3842" width="5.5703125" style="1" bestFit="1" customWidth="1"/>
    <col min="3843" max="3843" width="8.5703125" style="1" bestFit="1" customWidth="1"/>
    <col min="3844" max="3844" width="8.42578125" style="1" bestFit="1" customWidth="1"/>
    <col min="3845" max="3845" width="76.140625" style="1" customWidth="1"/>
    <col min="3846" max="3848" width="16.5703125" style="1" customWidth="1"/>
    <col min="3849" max="3849" width="18.5703125" style="1" customWidth="1"/>
    <col min="3850" max="4095" width="8.85546875" style="1"/>
    <col min="4096" max="4096" width="7.5703125" style="1" bestFit="1" customWidth="1"/>
    <col min="4097" max="4097" width="7" style="1" bestFit="1" customWidth="1"/>
    <col min="4098" max="4098" width="5.5703125" style="1" bestFit="1" customWidth="1"/>
    <col min="4099" max="4099" width="8.5703125" style="1" bestFit="1" customWidth="1"/>
    <col min="4100" max="4100" width="8.42578125" style="1" bestFit="1" customWidth="1"/>
    <col min="4101" max="4101" width="76.140625" style="1" customWidth="1"/>
    <col min="4102" max="4104" width="16.5703125" style="1" customWidth="1"/>
    <col min="4105" max="4105" width="18.5703125" style="1" customWidth="1"/>
    <col min="4106" max="4351" width="8.85546875" style="1"/>
    <col min="4352" max="4352" width="7.5703125" style="1" bestFit="1" customWidth="1"/>
    <col min="4353" max="4353" width="7" style="1" bestFit="1" customWidth="1"/>
    <col min="4354" max="4354" width="5.5703125" style="1" bestFit="1" customWidth="1"/>
    <col min="4355" max="4355" width="8.5703125" style="1" bestFit="1" customWidth="1"/>
    <col min="4356" max="4356" width="8.42578125" style="1" bestFit="1" customWidth="1"/>
    <col min="4357" max="4357" width="76.140625" style="1" customWidth="1"/>
    <col min="4358" max="4360" width="16.5703125" style="1" customWidth="1"/>
    <col min="4361" max="4361" width="18.5703125" style="1" customWidth="1"/>
    <col min="4362" max="4607" width="8.85546875" style="1"/>
    <col min="4608" max="4608" width="7.5703125" style="1" bestFit="1" customWidth="1"/>
    <col min="4609" max="4609" width="7" style="1" bestFit="1" customWidth="1"/>
    <col min="4610" max="4610" width="5.5703125" style="1" bestFit="1" customWidth="1"/>
    <col min="4611" max="4611" width="8.5703125" style="1" bestFit="1" customWidth="1"/>
    <col min="4612" max="4612" width="8.42578125" style="1" bestFit="1" customWidth="1"/>
    <col min="4613" max="4613" width="76.140625" style="1" customWidth="1"/>
    <col min="4614" max="4616" width="16.5703125" style="1" customWidth="1"/>
    <col min="4617" max="4617" width="18.5703125" style="1" customWidth="1"/>
    <col min="4618" max="4863" width="8.85546875" style="1"/>
    <col min="4864" max="4864" width="7.5703125" style="1" bestFit="1" customWidth="1"/>
    <col min="4865" max="4865" width="7" style="1" bestFit="1" customWidth="1"/>
    <col min="4866" max="4866" width="5.5703125" style="1" bestFit="1" customWidth="1"/>
    <col min="4867" max="4867" width="8.5703125" style="1" bestFit="1" customWidth="1"/>
    <col min="4868" max="4868" width="8.42578125" style="1" bestFit="1" customWidth="1"/>
    <col min="4869" max="4869" width="76.140625" style="1" customWidth="1"/>
    <col min="4870" max="4872" width="16.5703125" style="1" customWidth="1"/>
    <col min="4873" max="4873" width="18.5703125" style="1" customWidth="1"/>
    <col min="4874" max="5119" width="8.85546875" style="1"/>
    <col min="5120" max="5120" width="7.5703125" style="1" bestFit="1" customWidth="1"/>
    <col min="5121" max="5121" width="7" style="1" bestFit="1" customWidth="1"/>
    <col min="5122" max="5122" width="5.5703125" style="1" bestFit="1" customWidth="1"/>
    <col min="5123" max="5123" width="8.5703125" style="1" bestFit="1" customWidth="1"/>
    <col min="5124" max="5124" width="8.42578125" style="1" bestFit="1" customWidth="1"/>
    <col min="5125" max="5125" width="76.140625" style="1" customWidth="1"/>
    <col min="5126" max="5128" width="16.5703125" style="1" customWidth="1"/>
    <col min="5129" max="5129" width="18.5703125" style="1" customWidth="1"/>
    <col min="5130" max="5375" width="8.85546875" style="1"/>
    <col min="5376" max="5376" width="7.5703125" style="1" bestFit="1" customWidth="1"/>
    <col min="5377" max="5377" width="7" style="1" bestFit="1" customWidth="1"/>
    <col min="5378" max="5378" width="5.5703125" style="1" bestFit="1" customWidth="1"/>
    <col min="5379" max="5379" width="8.5703125" style="1" bestFit="1" customWidth="1"/>
    <col min="5380" max="5380" width="8.42578125" style="1" bestFit="1" customWidth="1"/>
    <col min="5381" max="5381" width="76.140625" style="1" customWidth="1"/>
    <col min="5382" max="5384" width="16.5703125" style="1" customWidth="1"/>
    <col min="5385" max="5385" width="18.5703125" style="1" customWidth="1"/>
    <col min="5386" max="5631" width="8.85546875" style="1"/>
    <col min="5632" max="5632" width="7.5703125" style="1" bestFit="1" customWidth="1"/>
    <col min="5633" max="5633" width="7" style="1" bestFit="1" customWidth="1"/>
    <col min="5634" max="5634" width="5.5703125" style="1" bestFit="1" customWidth="1"/>
    <col min="5635" max="5635" width="8.5703125" style="1" bestFit="1" customWidth="1"/>
    <col min="5636" max="5636" width="8.42578125" style="1" bestFit="1" customWidth="1"/>
    <col min="5637" max="5637" width="76.140625" style="1" customWidth="1"/>
    <col min="5638" max="5640" width="16.5703125" style="1" customWidth="1"/>
    <col min="5641" max="5641" width="18.5703125" style="1" customWidth="1"/>
    <col min="5642" max="5887" width="8.85546875" style="1"/>
    <col min="5888" max="5888" width="7.5703125" style="1" bestFit="1" customWidth="1"/>
    <col min="5889" max="5889" width="7" style="1" bestFit="1" customWidth="1"/>
    <col min="5890" max="5890" width="5.5703125" style="1" bestFit="1" customWidth="1"/>
    <col min="5891" max="5891" width="8.5703125" style="1" bestFit="1" customWidth="1"/>
    <col min="5892" max="5892" width="8.42578125" style="1" bestFit="1" customWidth="1"/>
    <col min="5893" max="5893" width="76.140625" style="1" customWidth="1"/>
    <col min="5894" max="5896" width="16.5703125" style="1" customWidth="1"/>
    <col min="5897" max="5897" width="18.5703125" style="1" customWidth="1"/>
    <col min="5898" max="6143" width="8.85546875" style="1"/>
    <col min="6144" max="6144" width="7.5703125" style="1" bestFit="1" customWidth="1"/>
    <col min="6145" max="6145" width="7" style="1" bestFit="1" customWidth="1"/>
    <col min="6146" max="6146" width="5.5703125" style="1" bestFit="1" customWidth="1"/>
    <col min="6147" max="6147" width="8.5703125" style="1" bestFit="1" customWidth="1"/>
    <col min="6148" max="6148" width="8.42578125" style="1" bestFit="1" customWidth="1"/>
    <col min="6149" max="6149" width="76.140625" style="1" customWidth="1"/>
    <col min="6150" max="6152" width="16.5703125" style="1" customWidth="1"/>
    <col min="6153" max="6153" width="18.5703125" style="1" customWidth="1"/>
    <col min="6154" max="6399" width="8.85546875" style="1"/>
    <col min="6400" max="6400" width="7.5703125" style="1" bestFit="1" customWidth="1"/>
    <col min="6401" max="6401" width="7" style="1" bestFit="1" customWidth="1"/>
    <col min="6402" max="6402" width="5.5703125" style="1" bestFit="1" customWidth="1"/>
    <col min="6403" max="6403" width="8.5703125" style="1" bestFit="1" customWidth="1"/>
    <col min="6404" max="6404" width="8.42578125" style="1" bestFit="1" customWidth="1"/>
    <col min="6405" max="6405" width="76.140625" style="1" customWidth="1"/>
    <col min="6406" max="6408" width="16.5703125" style="1" customWidth="1"/>
    <col min="6409" max="6409" width="18.5703125" style="1" customWidth="1"/>
    <col min="6410" max="6655" width="8.85546875" style="1"/>
    <col min="6656" max="6656" width="7.5703125" style="1" bestFit="1" customWidth="1"/>
    <col min="6657" max="6657" width="7" style="1" bestFit="1" customWidth="1"/>
    <col min="6658" max="6658" width="5.5703125" style="1" bestFit="1" customWidth="1"/>
    <col min="6659" max="6659" width="8.5703125" style="1" bestFit="1" customWidth="1"/>
    <col min="6660" max="6660" width="8.42578125" style="1" bestFit="1" customWidth="1"/>
    <col min="6661" max="6661" width="76.140625" style="1" customWidth="1"/>
    <col min="6662" max="6664" width="16.5703125" style="1" customWidth="1"/>
    <col min="6665" max="6665" width="18.5703125" style="1" customWidth="1"/>
    <col min="6666" max="6911" width="8.85546875" style="1"/>
    <col min="6912" max="6912" width="7.5703125" style="1" bestFit="1" customWidth="1"/>
    <col min="6913" max="6913" width="7" style="1" bestFit="1" customWidth="1"/>
    <col min="6914" max="6914" width="5.5703125" style="1" bestFit="1" customWidth="1"/>
    <col min="6915" max="6915" width="8.5703125" style="1" bestFit="1" customWidth="1"/>
    <col min="6916" max="6916" width="8.42578125" style="1" bestFit="1" customWidth="1"/>
    <col min="6917" max="6917" width="76.140625" style="1" customWidth="1"/>
    <col min="6918" max="6920" width="16.5703125" style="1" customWidth="1"/>
    <col min="6921" max="6921" width="18.5703125" style="1" customWidth="1"/>
    <col min="6922" max="7167" width="8.85546875" style="1"/>
    <col min="7168" max="7168" width="7.5703125" style="1" bestFit="1" customWidth="1"/>
    <col min="7169" max="7169" width="7" style="1" bestFit="1" customWidth="1"/>
    <col min="7170" max="7170" width="5.5703125" style="1" bestFit="1" customWidth="1"/>
    <col min="7171" max="7171" width="8.5703125" style="1" bestFit="1" customWidth="1"/>
    <col min="7172" max="7172" width="8.42578125" style="1" bestFit="1" customWidth="1"/>
    <col min="7173" max="7173" width="76.140625" style="1" customWidth="1"/>
    <col min="7174" max="7176" width="16.5703125" style="1" customWidth="1"/>
    <col min="7177" max="7177" width="18.5703125" style="1" customWidth="1"/>
    <col min="7178" max="7423" width="8.85546875" style="1"/>
    <col min="7424" max="7424" width="7.5703125" style="1" bestFit="1" customWidth="1"/>
    <col min="7425" max="7425" width="7" style="1" bestFit="1" customWidth="1"/>
    <col min="7426" max="7426" width="5.5703125" style="1" bestFit="1" customWidth="1"/>
    <col min="7427" max="7427" width="8.5703125" style="1" bestFit="1" customWidth="1"/>
    <col min="7428" max="7428" width="8.42578125" style="1" bestFit="1" customWidth="1"/>
    <col min="7429" max="7429" width="76.140625" style="1" customWidth="1"/>
    <col min="7430" max="7432" width="16.5703125" style="1" customWidth="1"/>
    <col min="7433" max="7433" width="18.5703125" style="1" customWidth="1"/>
    <col min="7434" max="7679" width="8.85546875" style="1"/>
    <col min="7680" max="7680" width="7.5703125" style="1" bestFit="1" customWidth="1"/>
    <col min="7681" max="7681" width="7" style="1" bestFit="1" customWidth="1"/>
    <col min="7682" max="7682" width="5.5703125" style="1" bestFit="1" customWidth="1"/>
    <col min="7683" max="7683" width="8.5703125" style="1" bestFit="1" customWidth="1"/>
    <col min="7684" max="7684" width="8.42578125" style="1" bestFit="1" customWidth="1"/>
    <col min="7685" max="7685" width="76.140625" style="1" customWidth="1"/>
    <col min="7686" max="7688" width="16.5703125" style="1" customWidth="1"/>
    <col min="7689" max="7689" width="18.5703125" style="1" customWidth="1"/>
    <col min="7690" max="7935" width="8.85546875" style="1"/>
    <col min="7936" max="7936" width="7.5703125" style="1" bestFit="1" customWidth="1"/>
    <col min="7937" max="7937" width="7" style="1" bestFit="1" customWidth="1"/>
    <col min="7938" max="7938" width="5.5703125" style="1" bestFit="1" customWidth="1"/>
    <col min="7939" max="7939" width="8.5703125" style="1" bestFit="1" customWidth="1"/>
    <col min="7940" max="7940" width="8.42578125" style="1" bestFit="1" customWidth="1"/>
    <col min="7941" max="7941" width="76.140625" style="1" customWidth="1"/>
    <col min="7942" max="7944" width="16.5703125" style="1" customWidth="1"/>
    <col min="7945" max="7945" width="18.5703125" style="1" customWidth="1"/>
    <col min="7946" max="8191" width="8.85546875" style="1"/>
    <col min="8192" max="8192" width="7.5703125" style="1" bestFit="1" customWidth="1"/>
    <col min="8193" max="8193" width="7" style="1" bestFit="1" customWidth="1"/>
    <col min="8194" max="8194" width="5.5703125" style="1" bestFit="1" customWidth="1"/>
    <col min="8195" max="8195" width="8.5703125" style="1" bestFit="1" customWidth="1"/>
    <col min="8196" max="8196" width="8.42578125" style="1" bestFit="1" customWidth="1"/>
    <col min="8197" max="8197" width="76.140625" style="1" customWidth="1"/>
    <col min="8198" max="8200" width="16.5703125" style="1" customWidth="1"/>
    <col min="8201" max="8201" width="18.5703125" style="1" customWidth="1"/>
    <col min="8202" max="8447" width="8.85546875" style="1"/>
    <col min="8448" max="8448" width="7.5703125" style="1" bestFit="1" customWidth="1"/>
    <col min="8449" max="8449" width="7" style="1" bestFit="1" customWidth="1"/>
    <col min="8450" max="8450" width="5.5703125" style="1" bestFit="1" customWidth="1"/>
    <col min="8451" max="8451" width="8.5703125" style="1" bestFit="1" customWidth="1"/>
    <col min="8452" max="8452" width="8.42578125" style="1" bestFit="1" customWidth="1"/>
    <col min="8453" max="8453" width="76.140625" style="1" customWidth="1"/>
    <col min="8454" max="8456" width="16.5703125" style="1" customWidth="1"/>
    <col min="8457" max="8457" width="18.5703125" style="1" customWidth="1"/>
    <col min="8458" max="8703" width="8.85546875" style="1"/>
    <col min="8704" max="8704" width="7.5703125" style="1" bestFit="1" customWidth="1"/>
    <col min="8705" max="8705" width="7" style="1" bestFit="1" customWidth="1"/>
    <col min="8706" max="8706" width="5.5703125" style="1" bestFit="1" customWidth="1"/>
    <col min="8707" max="8707" width="8.5703125" style="1" bestFit="1" customWidth="1"/>
    <col min="8708" max="8708" width="8.42578125" style="1" bestFit="1" customWidth="1"/>
    <col min="8709" max="8709" width="76.140625" style="1" customWidth="1"/>
    <col min="8710" max="8712" width="16.5703125" style="1" customWidth="1"/>
    <col min="8713" max="8713" width="18.5703125" style="1" customWidth="1"/>
    <col min="8714" max="8959" width="8.85546875" style="1"/>
    <col min="8960" max="8960" width="7.5703125" style="1" bestFit="1" customWidth="1"/>
    <col min="8961" max="8961" width="7" style="1" bestFit="1" customWidth="1"/>
    <col min="8962" max="8962" width="5.5703125" style="1" bestFit="1" customWidth="1"/>
    <col min="8963" max="8963" width="8.5703125" style="1" bestFit="1" customWidth="1"/>
    <col min="8964" max="8964" width="8.42578125" style="1" bestFit="1" customWidth="1"/>
    <col min="8965" max="8965" width="76.140625" style="1" customWidth="1"/>
    <col min="8966" max="8968" width="16.5703125" style="1" customWidth="1"/>
    <col min="8969" max="8969" width="18.5703125" style="1" customWidth="1"/>
    <col min="8970" max="9215" width="8.85546875" style="1"/>
    <col min="9216" max="9216" width="7.5703125" style="1" bestFit="1" customWidth="1"/>
    <col min="9217" max="9217" width="7" style="1" bestFit="1" customWidth="1"/>
    <col min="9218" max="9218" width="5.5703125" style="1" bestFit="1" customWidth="1"/>
    <col min="9219" max="9219" width="8.5703125" style="1" bestFit="1" customWidth="1"/>
    <col min="9220" max="9220" width="8.42578125" style="1" bestFit="1" customWidth="1"/>
    <col min="9221" max="9221" width="76.140625" style="1" customWidth="1"/>
    <col min="9222" max="9224" width="16.5703125" style="1" customWidth="1"/>
    <col min="9225" max="9225" width="18.5703125" style="1" customWidth="1"/>
    <col min="9226" max="9471" width="8.85546875" style="1"/>
    <col min="9472" max="9472" width="7.5703125" style="1" bestFit="1" customWidth="1"/>
    <col min="9473" max="9473" width="7" style="1" bestFit="1" customWidth="1"/>
    <col min="9474" max="9474" width="5.5703125" style="1" bestFit="1" customWidth="1"/>
    <col min="9475" max="9475" width="8.5703125" style="1" bestFit="1" customWidth="1"/>
    <col min="9476" max="9476" width="8.42578125" style="1" bestFit="1" customWidth="1"/>
    <col min="9477" max="9477" width="76.140625" style="1" customWidth="1"/>
    <col min="9478" max="9480" width="16.5703125" style="1" customWidth="1"/>
    <col min="9481" max="9481" width="18.5703125" style="1" customWidth="1"/>
    <col min="9482" max="9727" width="8.85546875" style="1"/>
    <col min="9728" max="9728" width="7.5703125" style="1" bestFit="1" customWidth="1"/>
    <col min="9729" max="9729" width="7" style="1" bestFit="1" customWidth="1"/>
    <col min="9730" max="9730" width="5.5703125" style="1" bestFit="1" customWidth="1"/>
    <col min="9731" max="9731" width="8.5703125" style="1" bestFit="1" customWidth="1"/>
    <col min="9732" max="9732" width="8.42578125" style="1" bestFit="1" customWidth="1"/>
    <col min="9733" max="9733" width="76.140625" style="1" customWidth="1"/>
    <col min="9734" max="9736" width="16.5703125" style="1" customWidth="1"/>
    <col min="9737" max="9737" width="18.5703125" style="1" customWidth="1"/>
    <col min="9738" max="9983" width="8.85546875" style="1"/>
    <col min="9984" max="9984" width="7.5703125" style="1" bestFit="1" customWidth="1"/>
    <col min="9985" max="9985" width="7" style="1" bestFit="1" customWidth="1"/>
    <col min="9986" max="9986" width="5.5703125" style="1" bestFit="1" customWidth="1"/>
    <col min="9987" max="9987" width="8.5703125" style="1" bestFit="1" customWidth="1"/>
    <col min="9988" max="9988" width="8.42578125" style="1" bestFit="1" customWidth="1"/>
    <col min="9989" max="9989" width="76.140625" style="1" customWidth="1"/>
    <col min="9990" max="9992" width="16.5703125" style="1" customWidth="1"/>
    <col min="9993" max="9993" width="18.5703125" style="1" customWidth="1"/>
    <col min="9994" max="10239" width="8.85546875" style="1"/>
    <col min="10240" max="10240" width="7.5703125" style="1" bestFit="1" customWidth="1"/>
    <col min="10241" max="10241" width="7" style="1" bestFit="1" customWidth="1"/>
    <col min="10242" max="10242" width="5.5703125" style="1" bestFit="1" customWidth="1"/>
    <col min="10243" max="10243" width="8.5703125" style="1" bestFit="1" customWidth="1"/>
    <col min="10244" max="10244" width="8.42578125" style="1" bestFit="1" customWidth="1"/>
    <col min="10245" max="10245" width="76.140625" style="1" customWidth="1"/>
    <col min="10246" max="10248" width="16.5703125" style="1" customWidth="1"/>
    <col min="10249" max="10249" width="18.5703125" style="1" customWidth="1"/>
    <col min="10250" max="10495" width="8.85546875" style="1"/>
    <col min="10496" max="10496" width="7.5703125" style="1" bestFit="1" customWidth="1"/>
    <col min="10497" max="10497" width="7" style="1" bestFit="1" customWidth="1"/>
    <col min="10498" max="10498" width="5.5703125" style="1" bestFit="1" customWidth="1"/>
    <col min="10499" max="10499" width="8.5703125" style="1" bestFit="1" customWidth="1"/>
    <col min="10500" max="10500" width="8.42578125" style="1" bestFit="1" customWidth="1"/>
    <col min="10501" max="10501" width="76.140625" style="1" customWidth="1"/>
    <col min="10502" max="10504" width="16.5703125" style="1" customWidth="1"/>
    <col min="10505" max="10505" width="18.5703125" style="1" customWidth="1"/>
    <col min="10506" max="10751" width="8.85546875" style="1"/>
    <col min="10752" max="10752" width="7.5703125" style="1" bestFit="1" customWidth="1"/>
    <col min="10753" max="10753" width="7" style="1" bestFit="1" customWidth="1"/>
    <col min="10754" max="10754" width="5.5703125" style="1" bestFit="1" customWidth="1"/>
    <col min="10755" max="10755" width="8.5703125" style="1" bestFit="1" customWidth="1"/>
    <col min="10756" max="10756" width="8.42578125" style="1" bestFit="1" customWidth="1"/>
    <col min="10757" max="10757" width="76.140625" style="1" customWidth="1"/>
    <col min="10758" max="10760" width="16.5703125" style="1" customWidth="1"/>
    <col min="10761" max="10761" width="18.5703125" style="1" customWidth="1"/>
    <col min="10762" max="11007" width="8.85546875" style="1"/>
    <col min="11008" max="11008" width="7.5703125" style="1" bestFit="1" customWidth="1"/>
    <col min="11009" max="11009" width="7" style="1" bestFit="1" customWidth="1"/>
    <col min="11010" max="11010" width="5.5703125" style="1" bestFit="1" customWidth="1"/>
    <col min="11011" max="11011" width="8.5703125" style="1" bestFit="1" customWidth="1"/>
    <col min="11012" max="11012" width="8.42578125" style="1" bestFit="1" customWidth="1"/>
    <col min="11013" max="11013" width="76.140625" style="1" customWidth="1"/>
    <col min="11014" max="11016" width="16.5703125" style="1" customWidth="1"/>
    <col min="11017" max="11017" width="18.5703125" style="1" customWidth="1"/>
    <col min="11018" max="11263" width="8.85546875" style="1"/>
    <col min="11264" max="11264" width="7.5703125" style="1" bestFit="1" customWidth="1"/>
    <col min="11265" max="11265" width="7" style="1" bestFit="1" customWidth="1"/>
    <col min="11266" max="11266" width="5.5703125" style="1" bestFit="1" customWidth="1"/>
    <col min="11267" max="11267" width="8.5703125" style="1" bestFit="1" customWidth="1"/>
    <col min="11268" max="11268" width="8.42578125" style="1" bestFit="1" customWidth="1"/>
    <col min="11269" max="11269" width="76.140625" style="1" customWidth="1"/>
    <col min="11270" max="11272" width="16.5703125" style="1" customWidth="1"/>
    <col min="11273" max="11273" width="18.5703125" style="1" customWidth="1"/>
    <col min="11274" max="11519" width="8.85546875" style="1"/>
    <col min="11520" max="11520" width="7.5703125" style="1" bestFit="1" customWidth="1"/>
    <col min="11521" max="11521" width="7" style="1" bestFit="1" customWidth="1"/>
    <col min="11522" max="11522" width="5.5703125" style="1" bestFit="1" customWidth="1"/>
    <col min="11523" max="11523" width="8.5703125" style="1" bestFit="1" customWidth="1"/>
    <col min="11524" max="11524" width="8.42578125" style="1" bestFit="1" customWidth="1"/>
    <col min="11525" max="11525" width="76.140625" style="1" customWidth="1"/>
    <col min="11526" max="11528" width="16.5703125" style="1" customWidth="1"/>
    <col min="11529" max="11529" width="18.5703125" style="1" customWidth="1"/>
    <col min="11530" max="11775" width="8.85546875" style="1"/>
    <col min="11776" max="11776" width="7.5703125" style="1" bestFit="1" customWidth="1"/>
    <col min="11777" max="11777" width="7" style="1" bestFit="1" customWidth="1"/>
    <col min="11778" max="11778" width="5.5703125" style="1" bestFit="1" customWidth="1"/>
    <col min="11779" max="11779" width="8.5703125" style="1" bestFit="1" customWidth="1"/>
    <col min="11780" max="11780" width="8.42578125" style="1" bestFit="1" customWidth="1"/>
    <col min="11781" max="11781" width="76.140625" style="1" customWidth="1"/>
    <col min="11782" max="11784" width="16.5703125" style="1" customWidth="1"/>
    <col min="11785" max="11785" width="18.5703125" style="1" customWidth="1"/>
    <col min="11786" max="12031" width="8.85546875" style="1"/>
    <col min="12032" max="12032" width="7.5703125" style="1" bestFit="1" customWidth="1"/>
    <col min="12033" max="12033" width="7" style="1" bestFit="1" customWidth="1"/>
    <col min="12034" max="12034" width="5.5703125" style="1" bestFit="1" customWidth="1"/>
    <col min="12035" max="12035" width="8.5703125" style="1" bestFit="1" customWidth="1"/>
    <col min="12036" max="12036" width="8.42578125" style="1" bestFit="1" customWidth="1"/>
    <col min="12037" max="12037" width="76.140625" style="1" customWidth="1"/>
    <col min="12038" max="12040" width="16.5703125" style="1" customWidth="1"/>
    <col min="12041" max="12041" width="18.5703125" style="1" customWidth="1"/>
    <col min="12042" max="12287" width="8.85546875" style="1"/>
    <col min="12288" max="12288" width="7.5703125" style="1" bestFit="1" customWidth="1"/>
    <col min="12289" max="12289" width="7" style="1" bestFit="1" customWidth="1"/>
    <col min="12290" max="12290" width="5.5703125" style="1" bestFit="1" customWidth="1"/>
    <col min="12291" max="12291" width="8.5703125" style="1" bestFit="1" customWidth="1"/>
    <col min="12292" max="12292" width="8.42578125" style="1" bestFit="1" customWidth="1"/>
    <col min="12293" max="12293" width="76.140625" style="1" customWidth="1"/>
    <col min="12294" max="12296" width="16.5703125" style="1" customWidth="1"/>
    <col min="12297" max="12297" width="18.5703125" style="1" customWidth="1"/>
    <col min="12298" max="12543" width="8.85546875" style="1"/>
    <col min="12544" max="12544" width="7.5703125" style="1" bestFit="1" customWidth="1"/>
    <col min="12545" max="12545" width="7" style="1" bestFit="1" customWidth="1"/>
    <col min="12546" max="12546" width="5.5703125" style="1" bestFit="1" customWidth="1"/>
    <col min="12547" max="12547" width="8.5703125" style="1" bestFit="1" customWidth="1"/>
    <col min="12548" max="12548" width="8.42578125" style="1" bestFit="1" customWidth="1"/>
    <col min="12549" max="12549" width="76.140625" style="1" customWidth="1"/>
    <col min="12550" max="12552" width="16.5703125" style="1" customWidth="1"/>
    <col min="12553" max="12553" width="18.5703125" style="1" customWidth="1"/>
    <col min="12554" max="12799" width="8.85546875" style="1"/>
    <col min="12800" max="12800" width="7.5703125" style="1" bestFit="1" customWidth="1"/>
    <col min="12801" max="12801" width="7" style="1" bestFit="1" customWidth="1"/>
    <col min="12802" max="12802" width="5.5703125" style="1" bestFit="1" customWidth="1"/>
    <col min="12803" max="12803" width="8.5703125" style="1" bestFit="1" customWidth="1"/>
    <col min="12804" max="12804" width="8.42578125" style="1" bestFit="1" customWidth="1"/>
    <col min="12805" max="12805" width="76.140625" style="1" customWidth="1"/>
    <col min="12806" max="12808" width="16.5703125" style="1" customWidth="1"/>
    <col min="12809" max="12809" width="18.5703125" style="1" customWidth="1"/>
    <col min="12810" max="13055" width="8.85546875" style="1"/>
    <col min="13056" max="13056" width="7.5703125" style="1" bestFit="1" customWidth="1"/>
    <col min="13057" max="13057" width="7" style="1" bestFit="1" customWidth="1"/>
    <col min="13058" max="13058" width="5.5703125" style="1" bestFit="1" customWidth="1"/>
    <col min="13059" max="13059" width="8.5703125" style="1" bestFit="1" customWidth="1"/>
    <col min="13060" max="13060" width="8.42578125" style="1" bestFit="1" customWidth="1"/>
    <col min="13061" max="13061" width="76.140625" style="1" customWidth="1"/>
    <col min="13062" max="13064" width="16.5703125" style="1" customWidth="1"/>
    <col min="13065" max="13065" width="18.5703125" style="1" customWidth="1"/>
    <col min="13066" max="13311" width="8.85546875" style="1"/>
    <col min="13312" max="13312" width="7.5703125" style="1" bestFit="1" customWidth="1"/>
    <col min="13313" max="13313" width="7" style="1" bestFit="1" customWidth="1"/>
    <col min="13314" max="13314" width="5.5703125" style="1" bestFit="1" customWidth="1"/>
    <col min="13315" max="13315" width="8.5703125" style="1" bestFit="1" customWidth="1"/>
    <col min="13316" max="13316" width="8.42578125" style="1" bestFit="1" customWidth="1"/>
    <col min="13317" max="13317" width="76.140625" style="1" customWidth="1"/>
    <col min="13318" max="13320" width="16.5703125" style="1" customWidth="1"/>
    <col min="13321" max="13321" width="18.5703125" style="1" customWidth="1"/>
    <col min="13322" max="13567" width="8.85546875" style="1"/>
    <col min="13568" max="13568" width="7.5703125" style="1" bestFit="1" customWidth="1"/>
    <col min="13569" max="13569" width="7" style="1" bestFit="1" customWidth="1"/>
    <col min="13570" max="13570" width="5.5703125" style="1" bestFit="1" customWidth="1"/>
    <col min="13571" max="13571" width="8.5703125" style="1" bestFit="1" customWidth="1"/>
    <col min="13572" max="13572" width="8.42578125" style="1" bestFit="1" customWidth="1"/>
    <col min="13573" max="13573" width="76.140625" style="1" customWidth="1"/>
    <col min="13574" max="13576" width="16.5703125" style="1" customWidth="1"/>
    <col min="13577" max="13577" width="18.5703125" style="1" customWidth="1"/>
    <col min="13578" max="13823" width="8.85546875" style="1"/>
    <col min="13824" max="13824" width="7.5703125" style="1" bestFit="1" customWidth="1"/>
    <col min="13825" max="13825" width="7" style="1" bestFit="1" customWidth="1"/>
    <col min="13826" max="13826" width="5.5703125" style="1" bestFit="1" customWidth="1"/>
    <col min="13827" max="13827" width="8.5703125" style="1" bestFit="1" customWidth="1"/>
    <col min="13828" max="13828" width="8.42578125" style="1" bestFit="1" customWidth="1"/>
    <col min="13829" max="13829" width="76.140625" style="1" customWidth="1"/>
    <col min="13830" max="13832" width="16.5703125" style="1" customWidth="1"/>
    <col min="13833" max="13833" width="18.5703125" style="1" customWidth="1"/>
    <col min="13834" max="14079" width="8.85546875" style="1"/>
    <col min="14080" max="14080" width="7.5703125" style="1" bestFit="1" customWidth="1"/>
    <col min="14081" max="14081" width="7" style="1" bestFit="1" customWidth="1"/>
    <col min="14082" max="14082" width="5.5703125" style="1" bestFit="1" customWidth="1"/>
    <col min="14083" max="14083" width="8.5703125" style="1" bestFit="1" customWidth="1"/>
    <col min="14084" max="14084" width="8.42578125" style="1" bestFit="1" customWidth="1"/>
    <col min="14085" max="14085" width="76.140625" style="1" customWidth="1"/>
    <col min="14086" max="14088" width="16.5703125" style="1" customWidth="1"/>
    <col min="14089" max="14089" width="18.5703125" style="1" customWidth="1"/>
    <col min="14090" max="14335" width="8.85546875" style="1"/>
    <col min="14336" max="14336" width="7.5703125" style="1" bestFit="1" customWidth="1"/>
    <col min="14337" max="14337" width="7" style="1" bestFit="1" customWidth="1"/>
    <col min="14338" max="14338" width="5.5703125" style="1" bestFit="1" customWidth="1"/>
    <col min="14339" max="14339" width="8.5703125" style="1" bestFit="1" customWidth="1"/>
    <col min="14340" max="14340" width="8.42578125" style="1" bestFit="1" customWidth="1"/>
    <col min="14341" max="14341" width="76.140625" style="1" customWidth="1"/>
    <col min="14342" max="14344" width="16.5703125" style="1" customWidth="1"/>
    <col min="14345" max="14345" width="18.5703125" style="1" customWidth="1"/>
    <col min="14346" max="14591" width="8.85546875" style="1"/>
    <col min="14592" max="14592" width="7.5703125" style="1" bestFit="1" customWidth="1"/>
    <col min="14593" max="14593" width="7" style="1" bestFit="1" customWidth="1"/>
    <col min="14594" max="14594" width="5.5703125" style="1" bestFit="1" customWidth="1"/>
    <col min="14595" max="14595" width="8.5703125" style="1" bestFit="1" customWidth="1"/>
    <col min="14596" max="14596" width="8.42578125" style="1" bestFit="1" customWidth="1"/>
    <col min="14597" max="14597" width="76.140625" style="1" customWidth="1"/>
    <col min="14598" max="14600" width="16.5703125" style="1" customWidth="1"/>
    <col min="14601" max="14601" width="18.5703125" style="1" customWidth="1"/>
    <col min="14602" max="14847" width="8.85546875" style="1"/>
    <col min="14848" max="14848" width="7.5703125" style="1" bestFit="1" customWidth="1"/>
    <col min="14849" max="14849" width="7" style="1" bestFit="1" customWidth="1"/>
    <col min="14850" max="14850" width="5.5703125" style="1" bestFit="1" customWidth="1"/>
    <col min="14851" max="14851" width="8.5703125" style="1" bestFit="1" customWidth="1"/>
    <col min="14852" max="14852" width="8.42578125" style="1" bestFit="1" customWidth="1"/>
    <col min="14853" max="14853" width="76.140625" style="1" customWidth="1"/>
    <col min="14854" max="14856" width="16.5703125" style="1" customWidth="1"/>
    <col min="14857" max="14857" width="18.5703125" style="1" customWidth="1"/>
    <col min="14858" max="15103" width="8.85546875" style="1"/>
    <col min="15104" max="15104" width="7.5703125" style="1" bestFit="1" customWidth="1"/>
    <col min="15105" max="15105" width="7" style="1" bestFit="1" customWidth="1"/>
    <col min="15106" max="15106" width="5.5703125" style="1" bestFit="1" customWidth="1"/>
    <col min="15107" max="15107" width="8.5703125" style="1" bestFit="1" customWidth="1"/>
    <col min="15108" max="15108" width="8.42578125" style="1" bestFit="1" customWidth="1"/>
    <col min="15109" max="15109" width="76.140625" style="1" customWidth="1"/>
    <col min="15110" max="15112" width="16.5703125" style="1" customWidth="1"/>
    <col min="15113" max="15113" width="18.5703125" style="1" customWidth="1"/>
    <col min="15114" max="15359" width="8.85546875" style="1"/>
    <col min="15360" max="15360" width="7.5703125" style="1" bestFit="1" customWidth="1"/>
    <col min="15361" max="15361" width="7" style="1" bestFit="1" customWidth="1"/>
    <col min="15362" max="15362" width="5.5703125" style="1" bestFit="1" customWidth="1"/>
    <col min="15363" max="15363" width="8.5703125" style="1" bestFit="1" customWidth="1"/>
    <col min="15364" max="15364" width="8.42578125" style="1" bestFit="1" customWidth="1"/>
    <col min="15365" max="15365" width="76.140625" style="1" customWidth="1"/>
    <col min="15366" max="15368" width="16.5703125" style="1" customWidth="1"/>
    <col min="15369" max="15369" width="18.5703125" style="1" customWidth="1"/>
    <col min="15370" max="15615" width="8.85546875" style="1"/>
    <col min="15616" max="15616" width="7.5703125" style="1" bestFit="1" customWidth="1"/>
    <col min="15617" max="15617" width="7" style="1" bestFit="1" customWidth="1"/>
    <col min="15618" max="15618" width="5.5703125" style="1" bestFit="1" customWidth="1"/>
    <col min="15619" max="15619" width="8.5703125" style="1" bestFit="1" customWidth="1"/>
    <col min="15620" max="15620" width="8.42578125" style="1" bestFit="1" customWidth="1"/>
    <col min="15621" max="15621" width="76.140625" style="1" customWidth="1"/>
    <col min="15622" max="15624" width="16.5703125" style="1" customWidth="1"/>
    <col min="15625" max="15625" width="18.5703125" style="1" customWidth="1"/>
    <col min="15626" max="15871" width="8.85546875" style="1"/>
    <col min="15872" max="15872" width="7.5703125" style="1" bestFit="1" customWidth="1"/>
    <col min="15873" max="15873" width="7" style="1" bestFit="1" customWidth="1"/>
    <col min="15874" max="15874" width="5.5703125" style="1" bestFit="1" customWidth="1"/>
    <col min="15875" max="15875" width="8.5703125" style="1" bestFit="1" customWidth="1"/>
    <col min="15876" max="15876" width="8.42578125" style="1" bestFit="1" customWidth="1"/>
    <col min="15877" max="15877" width="76.140625" style="1" customWidth="1"/>
    <col min="15878" max="15880" width="16.5703125" style="1" customWidth="1"/>
    <col min="15881" max="15881" width="18.5703125" style="1" customWidth="1"/>
    <col min="15882" max="16127" width="8.85546875" style="1"/>
    <col min="16128" max="16128" width="7.5703125" style="1" bestFit="1" customWidth="1"/>
    <col min="16129" max="16129" width="7" style="1" bestFit="1" customWidth="1"/>
    <col min="16130" max="16130" width="5.5703125" style="1" bestFit="1" customWidth="1"/>
    <col min="16131" max="16131" width="8.5703125" style="1" bestFit="1" customWidth="1"/>
    <col min="16132" max="16132" width="8.42578125" style="1" bestFit="1" customWidth="1"/>
    <col min="16133" max="16133" width="76.140625" style="1" customWidth="1"/>
    <col min="16134" max="16136" width="16.5703125" style="1" customWidth="1"/>
    <col min="16137" max="16137" width="18.5703125" style="1" customWidth="1"/>
    <col min="16138" max="16384" width="8.85546875" style="1"/>
  </cols>
  <sheetData>
    <row r="1" spans="2:10" ht="14.25" customHeight="1">
      <c r="B1" s="164" t="s">
        <v>22</v>
      </c>
      <c r="C1" s="164"/>
      <c r="D1" s="164"/>
      <c r="E1" s="164"/>
      <c r="F1" s="164"/>
      <c r="G1" s="164"/>
      <c r="H1" s="164"/>
      <c r="I1" s="164"/>
    </row>
    <row r="2" spans="2:10" ht="15" customHeight="1">
      <c r="B2" s="164" t="s">
        <v>26</v>
      </c>
      <c r="C2" s="164"/>
      <c r="D2" s="164"/>
      <c r="E2" s="164"/>
      <c r="F2" s="164"/>
      <c r="G2" s="164"/>
      <c r="H2" s="164"/>
      <c r="I2" s="164"/>
    </row>
    <row r="3" spans="2:10">
      <c r="B3" s="164" t="s">
        <v>0</v>
      </c>
      <c r="C3" s="164"/>
      <c r="D3" s="164"/>
      <c r="E3" s="164"/>
      <c r="F3" s="164"/>
      <c r="G3" s="164"/>
      <c r="H3" s="164"/>
      <c r="I3" s="164"/>
    </row>
    <row r="4" spans="2:10">
      <c r="B4" s="164"/>
      <c r="C4" s="164"/>
      <c r="D4" s="164"/>
      <c r="E4" s="164"/>
      <c r="F4" s="164"/>
      <c r="G4" s="164"/>
      <c r="H4" s="164"/>
      <c r="I4" s="164"/>
    </row>
    <row r="5" spans="2:10" ht="46.5" customHeight="1">
      <c r="B5" s="165" t="s">
        <v>27</v>
      </c>
      <c r="C5" s="165"/>
      <c r="D5" s="165"/>
      <c r="E5" s="165"/>
      <c r="F5" s="165"/>
      <c r="G5" s="165"/>
      <c r="H5" s="165"/>
      <c r="I5" s="165"/>
    </row>
    <row r="6" spans="2:10">
      <c r="G6" s="8"/>
      <c r="H6" s="8"/>
      <c r="I6" s="8"/>
    </row>
    <row r="7" spans="2:10">
      <c r="H7" s="166" t="s">
        <v>25</v>
      </c>
      <c r="I7" s="166"/>
    </row>
    <row r="8" spans="2:10" ht="68.25" customHeight="1">
      <c r="B8" s="163" t="s">
        <v>5</v>
      </c>
      <c r="C8" s="163"/>
      <c r="D8" s="163"/>
      <c r="E8" s="163" t="s">
        <v>1</v>
      </c>
      <c r="F8" s="163"/>
      <c r="G8" s="163" t="s">
        <v>16</v>
      </c>
      <c r="H8" s="163" t="s">
        <v>20</v>
      </c>
      <c r="I8" s="163"/>
    </row>
    <row r="9" spans="2:10">
      <c r="B9" s="7" t="s">
        <v>29</v>
      </c>
      <c r="C9" s="7" t="s">
        <v>30</v>
      </c>
      <c r="D9" s="7" t="s">
        <v>31</v>
      </c>
      <c r="E9" s="7" t="s">
        <v>17</v>
      </c>
      <c r="F9" s="7" t="s">
        <v>18</v>
      </c>
      <c r="G9" s="163"/>
      <c r="H9" s="7" t="s">
        <v>24</v>
      </c>
      <c r="I9" s="7" t="s">
        <v>2</v>
      </c>
    </row>
    <row r="10" spans="2:10">
      <c r="B10" s="7"/>
      <c r="C10" s="7"/>
      <c r="D10" s="7"/>
      <c r="E10" s="7"/>
      <c r="F10" s="7"/>
      <c r="G10" s="2" t="s">
        <v>4</v>
      </c>
      <c r="H10" s="10">
        <f>+H12+H13</f>
        <v>14976.426700000004</v>
      </c>
      <c r="I10" s="10">
        <f>+I12+I13</f>
        <v>-363431.87</v>
      </c>
    </row>
    <row r="11" spans="2:10" ht="18" customHeight="1">
      <c r="B11" s="7"/>
      <c r="C11" s="7"/>
      <c r="D11" s="7"/>
      <c r="E11" s="7"/>
      <c r="F11" s="7"/>
      <c r="G11" s="3" t="s">
        <v>3</v>
      </c>
      <c r="H11" s="9"/>
      <c r="I11" s="9"/>
    </row>
    <row r="12" spans="2:10" ht="69">
      <c r="B12" s="5" t="s">
        <v>64</v>
      </c>
      <c r="C12" s="5" t="s">
        <v>65</v>
      </c>
      <c r="D12" s="5" t="s">
        <v>66</v>
      </c>
      <c r="E12" s="7">
        <v>1167</v>
      </c>
      <c r="F12" s="7">
        <v>11006</v>
      </c>
      <c r="G12" s="2" t="s">
        <v>59</v>
      </c>
      <c r="H12" s="10">
        <v>14976.426700000004</v>
      </c>
      <c r="I12" s="10">
        <v>-25089.770000000004</v>
      </c>
      <c r="J12" s="6"/>
    </row>
    <row r="13" spans="2:10" ht="69">
      <c r="B13" s="5" t="s">
        <v>64</v>
      </c>
      <c r="C13" s="5" t="s">
        <v>65</v>
      </c>
      <c r="D13" s="5" t="s">
        <v>66</v>
      </c>
      <c r="E13" s="7">
        <v>1167</v>
      </c>
      <c r="F13" s="7">
        <v>32006</v>
      </c>
      <c r="G13" s="2" t="s">
        <v>63</v>
      </c>
      <c r="H13" s="10">
        <v>0</v>
      </c>
      <c r="I13" s="10">
        <v>-338342.1</v>
      </c>
    </row>
  </sheetData>
  <mergeCells count="10">
    <mergeCell ref="B8:D8"/>
    <mergeCell ref="E8:F8"/>
    <mergeCell ref="G8:G9"/>
    <mergeCell ref="H8:I8"/>
    <mergeCell ref="B1:I1"/>
    <mergeCell ref="B2:I2"/>
    <mergeCell ref="B3:I3"/>
    <mergeCell ref="B4:I4"/>
    <mergeCell ref="B5:I5"/>
    <mergeCell ref="H7:I7"/>
  </mergeCells>
  <pageMargins left="0.19685039370078741" right="0.19685039370078741" top="0.15748031496062992" bottom="0.15748031496062992" header="0.15748031496062992" footer="0.15748031496062992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zoomScaleNormal="100" workbookViewId="0">
      <selection activeCell="B5" sqref="B5:H5"/>
    </sheetView>
  </sheetViews>
  <sheetFormatPr defaultColWidth="5.5703125" defaultRowHeight="17.25"/>
  <cols>
    <col min="1" max="1" width="9.140625" style="200" customWidth="1"/>
    <col min="2" max="3" width="8.5703125" style="202" customWidth="1"/>
    <col min="4" max="4" width="6.5703125" style="202" customWidth="1"/>
    <col min="5" max="5" width="11.85546875" style="202" bestFit="1" customWidth="1"/>
    <col min="6" max="6" width="15.42578125" style="202" customWidth="1"/>
    <col min="7" max="7" width="75" style="200" customWidth="1"/>
    <col min="8" max="8" width="35" style="200" customWidth="1"/>
    <col min="9" max="9" width="18.28515625" style="200" customWidth="1"/>
    <col min="10" max="251" width="9.140625" style="200" customWidth="1"/>
    <col min="252" max="252" width="7.5703125" style="200" bestFit="1" customWidth="1"/>
    <col min="253" max="253" width="7" style="200" bestFit="1" customWidth="1"/>
    <col min="254" max="254" width="5.5703125" style="200"/>
    <col min="255" max="255" width="9.140625" style="200" customWidth="1"/>
    <col min="256" max="257" width="8.5703125" style="200" customWidth="1"/>
    <col min="258" max="258" width="6.5703125" style="200" customWidth="1"/>
    <col min="259" max="259" width="11.85546875" style="200" bestFit="1" customWidth="1"/>
    <col min="260" max="260" width="15.42578125" style="200" customWidth="1"/>
    <col min="261" max="261" width="76.140625" style="200" customWidth="1"/>
    <col min="262" max="262" width="19.42578125" style="200" customWidth="1"/>
    <col min="263" max="263" width="20.85546875" style="200" customWidth="1"/>
    <col min="264" max="264" width="16.42578125" style="200" bestFit="1" customWidth="1"/>
    <col min="265" max="507" width="9.140625" style="200" customWidth="1"/>
    <col min="508" max="508" width="7.5703125" style="200" bestFit="1" customWidth="1"/>
    <col min="509" max="509" width="7" style="200" bestFit="1" customWidth="1"/>
    <col min="510" max="510" width="5.5703125" style="200"/>
    <col min="511" max="511" width="9.140625" style="200" customWidth="1"/>
    <col min="512" max="513" width="8.5703125" style="200" customWidth="1"/>
    <col min="514" max="514" width="6.5703125" style="200" customWidth="1"/>
    <col min="515" max="515" width="11.85546875" style="200" bestFit="1" customWidth="1"/>
    <col min="516" max="516" width="15.42578125" style="200" customWidth="1"/>
    <col min="517" max="517" width="76.140625" style="200" customWidth="1"/>
    <col min="518" max="518" width="19.42578125" style="200" customWidth="1"/>
    <col min="519" max="519" width="20.85546875" style="200" customWidth="1"/>
    <col min="520" max="520" width="16.42578125" style="200" bestFit="1" customWidth="1"/>
    <col min="521" max="763" width="9.140625" style="200" customWidth="1"/>
    <col min="764" max="764" width="7.5703125" style="200" bestFit="1" customWidth="1"/>
    <col min="765" max="765" width="7" style="200" bestFit="1" customWidth="1"/>
    <col min="766" max="766" width="5.5703125" style="200"/>
    <col min="767" max="767" width="9.140625" style="200" customWidth="1"/>
    <col min="768" max="769" width="8.5703125" style="200" customWidth="1"/>
    <col min="770" max="770" width="6.5703125" style="200" customWidth="1"/>
    <col min="771" max="771" width="11.85546875" style="200" bestFit="1" customWidth="1"/>
    <col min="772" max="772" width="15.42578125" style="200" customWidth="1"/>
    <col min="773" max="773" width="76.140625" style="200" customWidth="1"/>
    <col min="774" max="774" width="19.42578125" style="200" customWidth="1"/>
    <col min="775" max="775" width="20.85546875" style="200" customWidth="1"/>
    <col min="776" max="776" width="16.42578125" style="200" bestFit="1" customWidth="1"/>
    <col min="777" max="1019" width="9.140625" style="200" customWidth="1"/>
    <col min="1020" max="1020" width="7.5703125" style="200" bestFit="1" customWidth="1"/>
    <col min="1021" max="1021" width="7" style="200" bestFit="1" customWidth="1"/>
    <col min="1022" max="1022" width="5.5703125" style="200"/>
    <col min="1023" max="1023" width="9.140625" style="200" customWidth="1"/>
    <col min="1024" max="1025" width="8.5703125" style="200" customWidth="1"/>
    <col min="1026" max="1026" width="6.5703125" style="200" customWidth="1"/>
    <col min="1027" max="1027" width="11.85546875" style="200" bestFit="1" customWidth="1"/>
    <col min="1028" max="1028" width="15.42578125" style="200" customWidth="1"/>
    <col min="1029" max="1029" width="76.140625" style="200" customWidth="1"/>
    <col min="1030" max="1030" width="19.42578125" style="200" customWidth="1"/>
    <col min="1031" max="1031" width="20.85546875" style="200" customWidth="1"/>
    <col min="1032" max="1032" width="16.42578125" style="200" bestFit="1" customWidth="1"/>
    <col min="1033" max="1275" width="9.140625" style="200" customWidth="1"/>
    <col min="1276" max="1276" width="7.5703125" style="200" bestFit="1" customWidth="1"/>
    <col min="1277" max="1277" width="7" style="200" bestFit="1" customWidth="1"/>
    <col min="1278" max="1278" width="5.5703125" style="200"/>
    <col min="1279" max="1279" width="9.140625" style="200" customWidth="1"/>
    <col min="1280" max="1281" width="8.5703125" style="200" customWidth="1"/>
    <col min="1282" max="1282" width="6.5703125" style="200" customWidth="1"/>
    <col min="1283" max="1283" width="11.85546875" style="200" bestFit="1" customWidth="1"/>
    <col min="1284" max="1284" width="15.42578125" style="200" customWidth="1"/>
    <col min="1285" max="1285" width="76.140625" style="200" customWidth="1"/>
    <col min="1286" max="1286" width="19.42578125" style="200" customWidth="1"/>
    <col min="1287" max="1287" width="20.85546875" style="200" customWidth="1"/>
    <col min="1288" max="1288" width="16.42578125" style="200" bestFit="1" customWidth="1"/>
    <col min="1289" max="1531" width="9.140625" style="200" customWidth="1"/>
    <col min="1532" max="1532" width="7.5703125" style="200" bestFit="1" customWidth="1"/>
    <col min="1533" max="1533" width="7" style="200" bestFit="1" customWidth="1"/>
    <col min="1534" max="1534" width="5.5703125" style="200"/>
    <col min="1535" max="1535" width="9.140625" style="200" customWidth="1"/>
    <col min="1536" max="1537" width="8.5703125" style="200" customWidth="1"/>
    <col min="1538" max="1538" width="6.5703125" style="200" customWidth="1"/>
    <col min="1539" max="1539" width="11.85546875" style="200" bestFit="1" customWidth="1"/>
    <col min="1540" max="1540" width="15.42578125" style="200" customWidth="1"/>
    <col min="1541" max="1541" width="76.140625" style="200" customWidth="1"/>
    <col min="1542" max="1542" width="19.42578125" style="200" customWidth="1"/>
    <col min="1543" max="1543" width="20.85546875" style="200" customWidth="1"/>
    <col min="1544" max="1544" width="16.42578125" style="200" bestFit="1" customWidth="1"/>
    <col min="1545" max="1787" width="9.140625" style="200" customWidth="1"/>
    <col min="1788" max="1788" width="7.5703125" style="200" bestFit="1" customWidth="1"/>
    <col min="1789" max="1789" width="7" style="200" bestFit="1" customWidth="1"/>
    <col min="1790" max="1790" width="5.5703125" style="200"/>
    <col min="1791" max="1791" width="9.140625" style="200" customWidth="1"/>
    <col min="1792" max="1793" width="8.5703125" style="200" customWidth="1"/>
    <col min="1794" max="1794" width="6.5703125" style="200" customWidth="1"/>
    <col min="1795" max="1795" width="11.85546875" style="200" bestFit="1" customWidth="1"/>
    <col min="1796" max="1796" width="15.42578125" style="200" customWidth="1"/>
    <col min="1797" max="1797" width="76.140625" style="200" customWidth="1"/>
    <col min="1798" max="1798" width="19.42578125" style="200" customWidth="1"/>
    <col min="1799" max="1799" width="20.85546875" style="200" customWidth="1"/>
    <col min="1800" max="1800" width="16.42578125" style="200" bestFit="1" customWidth="1"/>
    <col min="1801" max="2043" width="9.140625" style="200" customWidth="1"/>
    <col min="2044" max="2044" width="7.5703125" style="200" bestFit="1" customWidth="1"/>
    <col min="2045" max="2045" width="7" style="200" bestFit="1" customWidth="1"/>
    <col min="2046" max="2046" width="5.5703125" style="200"/>
    <col min="2047" max="2047" width="9.140625" style="200" customWidth="1"/>
    <col min="2048" max="2049" width="8.5703125" style="200" customWidth="1"/>
    <col min="2050" max="2050" width="6.5703125" style="200" customWidth="1"/>
    <col min="2051" max="2051" width="11.85546875" style="200" bestFit="1" customWidth="1"/>
    <col min="2052" max="2052" width="15.42578125" style="200" customWidth="1"/>
    <col min="2053" max="2053" width="76.140625" style="200" customWidth="1"/>
    <col min="2054" max="2054" width="19.42578125" style="200" customWidth="1"/>
    <col min="2055" max="2055" width="20.85546875" style="200" customWidth="1"/>
    <col min="2056" max="2056" width="16.42578125" style="200" bestFit="1" customWidth="1"/>
    <col min="2057" max="2299" width="9.140625" style="200" customWidth="1"/>
    <col min="2300" max="2300" width="7.5703125" style="200" bestFit="1" customWidth="1"/>
    <col min="2301" max="2301" width="7" style="200" bestFit="1" customWidth="1"/>
    <col min="2302" max="2302" width="5.5703125" style="200"/>
    <col min="2303" max="2303" width="9.140625" style="200" customWidth="1"/>
    <col min="2304" max="2305" width="8.5703125" style="200" customWidth="1"/>
    <col min="2306" max="2306" width="6.5703125" style="200" customWidth="1"/>
    <col min="2307" max="2307" width="11.85546875" style="200" bestFit="1" customWidth="1"/>
    <col min="2308" max="2308" width="15.42578125" style="200" customWidth="1"/>
    <col min="2309" max="2309" width="76.140625" style="200" customWidth="1"/>
    <col min="2310" max="2310" width="19.42578125" style="200" customWidth="1"/>
    <col min="2311" max="2311" width="20.85546875" style="200" customWidth="1"/>
    <col min="2312" max="2312" width="16.42578125" style="200" bestFit="1" customWidth="1"/>
    <col min="2313" max="2555" width="9.140625" style="200" customWidth="1"/>
    <col min="2556" max="2556" width="7.5703125" style="200" bestFit="1" customWidth="1"/>
    <col min="2557" max="2557" width="7" style="200" bestFit="1" customWidth="1"/>
    <col min="2558" max="2558" width="5.5703125" style="200"/>
    <col min="2559" max="2559" width="9.140625" style="200" customWidth="1"/>
    <col min="2560" max="2561" width="8.5703125" style="200" customWidth="1"/>
    <col min="2562" max="2562" width="6.5703125" style="200" customWidth="1"/>
    <col min="2563" max="2563" width="11.85546875" style="200" bestFit="1" customWidth="1"/>
    <col min="2564" max="2564" width="15.42578125" style="200" customWidth="1"/>
    <col min="2565" max="2565" width="76.140625" style="200" customWidth="1"/>
    <col min="2566" max="2566" width="19.42578125" style="200" customWidth="1"/>
    <col min="2567" max="2567" width="20.85546875" style="200" customWidth="1"/>
    <col min="2568" max="2568" width="16.42578125" style="200" bestFit="1" customWidth="1"/>
    <col min="2569" max="2811" width="9.140625" style="200" customWidth="1"/>
    <col min="2812" max="2812" width="7.5703125" style="200" bestFit="1" customWidth="1"/>
    <col min="2813" max="2813" width="7" style="200" bestFit="1" customWidth="1"/>
    <col min="2814" max="2814" width="5.5703125" style="200"/>
    <col min="2815" max="2815" width="9.140625" style="200" customWidth="1"/>
    <col min="2816" max="2817" width="8.5703125" style="200" customWidth="1"/>
    <col min="2818" max="2818" width="6.5703125" style="200" customWidth="1"/>
    <col min="2819" max="2819" width="11.85546875" style="200" bestFit="1" customWidth="1"/>
    <col min="2820" max="2820" width="15.42578125" style="200" customWidth="1"/>
    <col min="2821" max="2821" width="76.140625" style="200" customWidth="1"/>
    <col min="2822" max="2822" width="19.42578125" style="200" customWidth="1"/>
    <col min="2823" max="2823" width="20.85546875" style="200" customWidth="1"/>
    <col min="2824" max="2824" width="16.42578125" style="200" bestFit="1" customWidth="1"/>
    <col min="2825" max="3067" width="9.140625" style="200" customWidth="1"/>
    <col min="3068" max="3068" width="7.5703125" style="200" bestFit="1" customWidth="1"/>
    <col min="3069" max="3069" width="7" style="200" bestFit="1" customWidth="1"/>
    <col min="3070" max="3070" width="5.5703125" style="200"/>
    <col min="3071" max="3071" width="9.140625" style="200" customWidth="1"/>
    <col min="3072" max="3073" width="8.5703125" style="200" customWidth="1"/>
    <col min="3074" max="3074" width="6.5703125" style="200" customWidth="1"/>
    <col min="3075" max="3075" width="11.85546875" style="200" bestFit="1" customWidth="1"/>
    <col min="3076" max="3076" width="15.42578125" style="200" customWidth="1"/>
    <col min="3077" max="3077" width="76.140625" style="200" customWidth="1"/>
    <col min="3078" max="3078" width="19.42578125" style="200" customWidth="1"/>
    <col min="3079" max="3079" width="20.85546875" style="200" customWidth="1"/>
    <col min="3080" max="3080" width="16.42578125" style="200" bestFit="1" customWidth="1"/>
    <col min="3081" max="3323" width="9.140625" style="200" customWidth="1"/>
    <col min="3324" max="3324" width="7.5703125" style="200" bestFit="1" customWidth="1"/>
    <col min="3325" max="3325" width="7" style="200" bestFit="1" customWidth="1"/>
    <col min="3326" max="3326" width="5.5703125" style="200"/>
    <col min="3327" max="3327" width="9.140625" style="200" customWidth="1"/>
    <col min="3328" max="3329" width="8.5703125" style="200" customWidth="1"/>
    <col min="3330" max="3330" width="6.5703125" style="200" customWidth="1"/>
    <col min="3331" max="3331" width="11.85546875" style="200" bestFit="1" customWidth="1"/>
    <col min="3332" max="3332" width="15.42578125" style="200" customWidth="1"/>
    <col min="3333" max="3333" width="76.140625" style="200" customWidth="1"/>
    <col min="3334" max="3334" width="19.42578125" style="200" customWidth="1"/>
    <col min="3335" max="3335" width="20.85546875" style="200" customWidth="1"/>
    <col min="3336" max="3336" width="16.42578125" style="200" bestFit="1" customWidth="1"/>
    <col min="3337" max="3579" width="9.140625" style="200" customWidth="1"/>
    <col min="3580" max="3580" width="7.5703125" style="200" bestFit="1" customWidth="1"/>
    <col min="3581" max="3581" width="7" style="200" bestFit="1" customWidth="1"/>
    <col min="3582" max="3582" width="5.5703125" style="200"/>
    <col min="3583" max="3583" width="9.140625" style="200" customWidth="1"/>
    <col min="3584" max="3585" width="8.5703125" style="200" customWidth="1"/>
    <col min="3586" max="3586" width="6.5703125" style="200" customWidth="1"/>
    <col min="3587" max="3587" width="11.85546875" style="200" bestFit="1" customWidth="1"/>
    <col min="3588" max="3588" width="15.42578125" style="200" customWidth="1"/>
    <col min="3589" max="3589" width="76.140625" style="200" customWidth="1"/>
    <col min="3590" max="3590" width="19.42578125" style="200" customWidth="1"/>
    <col min="3591" max="3591" width="20.85546875" style="200" customWidth="1"/>
    <col min="3592" max="3592" width="16.42578125" style="200" bestFit="1" customWidth="1"/>
    <col min="3593" max="3835" width="9.140625" style="200" customWidth="1"/>
    <col min="3836" max="3836" width="7.5703125" style="200" bestFit="1" customWidth="1"/>
    <col min="3837" max="3837" width="7" style="200" bestFit="1" customWidth="1"/>
    <col min="3838" max="3838" width="5.5703125" style="200"/>
    <col min="3839" max="3839" width="9.140625" style="200" customWidth="1"/>
    <col min="3840" max="3841" width="8.5703125" style="200" customWidth="1"/>
    <col min="3842" max="3842" width="6.5703125" style="200" customWidth="1"/>
    <col min="3843" max="3843" width="11.85546875" style="200" bestFit="1" customWidth="1"/>
    <col min="3844" max="3844" width="15.42578125" style="200" customWidth="1"/>
    <col min="3845" max="3845" width="76.140625" style="200" customWidth="1"/>
    <col min="3846" max="3846" width="19.42578125" style="200" customWidth="1"/>
    <col min="3847" max="3847" width="20.85546875" style="200" customWidth="1"/>
    <col min="3848" max="3848" width="16.42578125" style="200" bestFit="1" customWidth="1"/>
    <col min="3849" max="4091" width="9.140625" style="200" customWidth="1"/>
    <col min="4092" max="4092" width="7.5703125" style="200" bestFit="1" customWidth="1"/>
    <col min="4093" max="4093" width="7" style="200" bestFit="1" customWidth="1"/>
    <col min="4094" max="4094" width="5.5703125" style="200"/>
    <col min="4095" max="4095" width="9.140625" style="200" customWidth="1"/>
    <col min="4096" max="4097" width="8.5703125" style="200" customWidth="1"/>
    <col min="4098" max="4098" width="6.5703125" style="200" customWidth="1"/>
    <col min="4099" max="4099" width="11.85546875" style="200" bestFit="1" customWidth="1"/>
    <col min="4100" max="4100" width="15.42578125" style="200" customWidth="1"/>
    <col min="4101" max="4101" width="76.140625" style="200" customWidth="1"/>
    <col min="4102" max="4102" width="19.42578125" style="200" customWidth="1"/>
    <col min="4103" max="4103" width="20.85546875" style="200" customWidth="1"/>
    <col min="4104" max="4104" width="16.42578125" style="200" bestFit="1" customWidth="1"/>
    <col min="4105" max="4347" width="9.140625" style="200" customWidth="1"/>
    <col min="4348" max="4348" width="7.5703125" style="200" bestFit="1" customWidth="1"/>
    <col min="4349" max="4349" width="7" style="200" bestFit="1" customWidth="1"/>
    <col min="4350" max="4350" width="5.5703125" style="200"/>
    <col min="4351" max="4351" width="9.140625" style="200" customWidth="1"/>
    <col min="4352" max="4353" width="8.5703125" style="200" customWidth="1"/>
    <col min="4354" max="4354" width="6.5703125" style="200" customWidth="1"/>
    <col min="4355" max="4355" width="11.85546875" style="200" bestFit="1" customWidth="1"/>
    <col min="4356" max="4356" width="15.42578125" style="200" customWidth="1"/>
    <col min="4357" max="4357" width="76.140625" style="200" customWidth="1"/>
    <col min="4358" max="4358" width="19.42578125" style="200" customWidth="1"/>
    <col min="4359" max="4359" width="20.85546875" style="200" customWidth="1"/>
    <col min="4360" max="4360" width="16.42578125" style="200" bestFit="1" customWidth="1"/>
    <col min="4361" max="4603" width="9.140625" style="200" customWidth="1"/>
    <col min="4604" max="4604" width="7.5703125" style="200" bestFit="1" customWidth="1"/>
    <col min="4605" max="4605" width="7" style="200" bestFit="1" customWidth="1"/>
    <col min="4606" max="4606" width="5.5703125" style="200"/>
    <col min="4607" max="4607" width="9.140625" style="200" customWidth="1"/>
    <col min="4608" max="4609" width="8.5703125" style="200" customWidth="1"/>
    <col min="4610" max="4610" width="6.5703125" style="200" customWidth="1"/>
    <col min="4611" max="4611" width="11.85546875" style="200" bestFit="1" customWidth="1"/>
    <col min="4612" max="4612" width="15.42578125" style="200" customWidth="1"/>
    <col min="4613" max="4613" width="76.140625" style="200" customWidth="1"/>
    <col min="4614" max="4614" width="19.42578125" style="200" customWidth="1"/>
    <col min="4615" max="4615" width="20.85546875" style="200" customWidth="1"/>
    <col min="4616" max="4616" width="16.42578125" style="200" bestFit="1" customWidth="1"/>
    <col min="4617" max="4859" width="9.140625" style="200" customWidth="1"/>
    <col min="4860" max="4860" width="7.5703125" style="200" bestFit="1" customWidth="1"/>
    <col min="4861" max="4861" width="7" style="200" bestFit="1" customWidth="1"/>
    <col min="4862" max="4862" width="5.5703125" style="200"/>
    <col min="4863" max="4863" width="9.140625" style="200" customWidth="1"/>
    <col min="4864" max="4865" width="8.5703125" style="200" customWidth="1"/>
    <col min="4866" max="4866" width="6.5703125" style="200" customWidth="1"/>
    <col min="4867" max="4867" width="11.85546875" style="200" bestFit="1" customWidth="1"/>
    <col min="4868" max="4868" width="15.42578125" style="200" customWidth="1"/>
    <col min="4869" max="4869" width="76.140625" style="200" customWidth="1"/>
    <col min="4870" max="4870" width="19.42578125" style="200" customWidth="1"/>
    <col min="4871" max="4871" width="20.85546875" style="200" customWidth="1"/>
    <col min="4872" max="4872" width="16.42578125" style="200" bestFit="1" customWidth="1"/>
    <col min="4873" max="5115" width="9.140625" style="200" customWidth="1"/>
    <col min="5116" max="5116" width="7.5703125" style="200" bestFit="1" customWidth="1"/>
    <col min="5117" max="5117" width="7" style="200" bestFit="1" customWidth="1"/>
    <col min="5118" max="5118" width="5.5703125" style="200"/>
    <col min="5119" max="5119" width="9.140625" style="200" customWidth="1"/>
    <col min="5120" max="5121" width="8.5703125" style="200" customWidth="1"/>
    <col min="5122" max="5122" width="6.5703125" style="200" customWidth="1"/>
    <col min="5123" max="5123" width="11.85546875" style="200" bestFit="1" customWidth="1"/>
    <col min="5124" max="5124" width="15.42578125" style="200" customWidth="1"/>
    <col min="5125" max="5125" width="76.140625" style="200" customWidth="1"/>
    <col min="5126" max="5126" width="19.42578125" style="200" customWidth="1"/>
    <col min="5127" max="5127" width="20.85546875" style="200" customWidth="1"/>
    <col min="5128" max="5128" width="16.42578125" style="200" bestFit="1" customWidth="1"/>
    <col min="5129" max="5371" width="9.140625" style="200" customWidth="1"/>
    <col min="5372" max="5372" width="7.5703125" style="200" bestFit="1" customWidth="1"/>
    <col min="5373" max="5373" width="7" style="200" bestFit="1" customWidth="1"/>
    <col min="5374" max="5374" width="5.5703125" style="200"/>
    <col min="5375" max="5375" width="9.140625" style="200" customWidth="1"/>
    <col min="5376" max="5377" width="8.5703125" style="200" customWidth="1"/>
    <col min="5378" max="5378" width="6.5703125" style="200" customWidth="1"/>
    <col min="5379" max="5379" width="11.85546875" style="200" bestFit="1" customWidth="1"/>
    <col min="5380" max="5380" width="15.42578125" style="200" customWidth="1"/>
    <col min="5381" max="5381" width="76.140625" style="200" customWidth="1"/>
    <col min="5382" max="5382" width="19.42578125" style="200" customWidth="1"/>
    <col min="5383" max="5383" width="20.85546875" style="200" customWidth="1"/>
    <col min="5384" max="5384" width="16.42578125" style="200" bestFit="1" customWidth="1"/>
    <col min="5385" max="5627" width="9.140625" style="200" customWidth="1"/>
    <col min="5628" max="5628" width="7.5703125" style="200" bestFit="1" customWidth="1"/>
    <col min="5629" max="5629" width="7" style="200" bestFit="1" customWidth="1"/>
    <col min="5630" max="5630" width="5.5703125" style="200"/>
    <col min="5631" max="5631" width="9.140625" style="200" customWidth="1"/>
    <col min="5632" max="5633" width="8.5703125" style="200" customWidth="1"/>
    <col min="5634" max="5634" width="6.5703125" style="200" customWidth="1"/>
    <col min="5635" max="5635" width="11.85546875" style="200" bestFit="1" customWidth="1"/>
    <col min="5636" max="5636" width="15.42578125" style="200" customWidth="1"/>
    <col min="5637" max="5637" width="76.140625" style="200" customWidth="1"/>
    <col min="5638" max="5638" width="19.42578125" style="200" customWidth="1"/>
    <col min="5639" max="5639" width="20.85546875" style="200" customWidth="1"/>
    <col min="5640" max="5640" width="16.42578125" style="200" bestFit="1" customWidth="1"/>
    <col min="5641" max="5883" width="9.140625" style="200" customWidth="1"/>
    <col min="5884" max="5884" width="7.5703125" style="200" bestFit="1" customWidth="1"/>
    <col min="5885" max="5885" width="7" style="200" bestFit="1" customWidth="1"/>
    <col min="5886" max="5886" width="5.5703125" style="200"/>
    <col min="5887" max="5887" width="9.140625" style="200" customWidth="1"/>
    <col min="5888" max="5889" width="8.5703125" style="200" customWidth="1"/>
    <col min="5890" max="5890" width="6.5703125" style="200" customWidth="1"/>
    <col min="5891" max="5891" width="11.85546875" style="200" bestFit="1" customWidth="1"/>
    <col min="5892" max="5892" width="15.42578125" style="200" customWidth="1"/>
    <col min="5893" max="5893" width="76.140625" style="200" customWidth="1"/>
    <col min="5894" max="5894" width="19.42578125" style="200" customWidth="1"/>
    <col min="5895" max="5895" width="20.85546875" style="200" customWidth="1"/>
    <col min="5896" max="5896" width="16.42578125" style="200" bestFit="1" customWidth="1"/>
    <col min="5897" max="6139" width="9.140625" style="200" customWidth="1"/>
    <col min="6140" max="6140" width="7.5703125" style="200" bestFit="1" customWidth="1"/>
    <col min="6141" max="6141" width="7" style="200" bestFit="1" customWidth="1"/>
    <col min="6142" max="6142" width="5.5703125" style="200"/>
    <col min="6143" max="6143" width="9.140625" style="200" customWidth="1"/>
    <col min="6144" max="6145" width="8.5703125" style="200" customWidth="1"/>
    <col min="6146" max="6146" width="6.5703125" style="200" customWidth="1"/>
    <col min="6147" max="6147" width="11.85546875" style="200" bestFit="1" customWidth="1"/>
    <col min="6148" max="6148" width="15.42578125" style="200" customWidth="1"/>
    <col min="6149" max="6149" width="76.140625" style="200" customWidth="1"/>
    <col min="6150" max="6150" width="19.42578125" style="200" customWidth="1"/>
    <col min="6151" max="6151" width="20.85546875" style="200" customWidth="1"/>
    <col min="6152" max="6152" width="16.42578125" style="200" bestFit="1" customWidth="1"/>
    <col min="6153" max="6395" width="9.140625" style="200" customWidth="1"/>
    <col min="6396" max="6396" width="7.5703125" style="200" bestFit="1" customWidth="1"/>
    <col min="6397" max="6397" width="7" style="200" bestFit="1" customWidth="1"/>
    <col min="6398" max="6398" width="5.5703125" style="200"/>
    <col min="6399" max="6399" width="9.140625" style="200" customWidth="1"/>
    <col min="6400" max="6401" width="8.5703125" style="200" customWidth="1"/>
    <col min="6402" max="6402" width="6.5703125" style="200" customWidth="1"/>
    <col min="6403" max="6403" width="11.85546875" style="200" bestFit="1" customWidth="1"/>
    <col min="6404" max="6404" width="15.42578125" style="200" customWidth="1"/>
    <col min="6405" max="6405" width="76.140625" style="200" customWidth="1"/>
    <col min="6406" max="6406" width="19.42578125" style="200" customWidth="1"/>
    <col min="6407" max="6407" width="20.85546875" style="200" customWidth="1"/>
    <col min="6408" max="6408" width="16.42578125" style="200" bestFit="1" customWidth="1"/>
    <col min="6409" max="6651" width="9.140625" style="200" customWidth="1"/>
    <col min="6652" max="6652" width="7.5703125" style="200" bestFit="1" customWidth="1"/>
    <col min="6653" max="6653" width="7" style="200" bestFit="1" customWidth="1"/>
    <col min="6654" max="6654" width="5.5703125" style="200"/>
    <col min="6655" max="6655" width="9.140625" style="200" customWidth="1"/>
    <col min="6656" max="6657" width="8.5703125" style="200" customWidth="1"/>
    <col min="6658" max="6658" width="6.5703125" style="200" customWidth="1"/>
    <col min="6659" max="6659" width="11.85546875" style="200" bestFit="1" customWidth="1"/>
    <col min="6660" max="6660" width="15.42578125" style="200" customWidth="1"/>
    <col min="6661" max="6661" width="76.140625" style="200" customWidth="1"/>
    <col min="6662" max="6662" width="19.42578125" style="200" customWidth="1"/>
    <col min="6663" max="6663" width="20.85546875" style="200" customWidth="1"/>
    <col min="6664" max="6664" width="16.42578125" style="200" bestFit="1" customWidth="1"/>
    <col min="6665" max="6907" width="9.140625" style="200" customWidth="1"/>
    <col min="6908" max="6908" width="7.5703125" style="200" bestFit="1" customWidth="1"/>
    <col min="6909" max="6909" width="7" style="200" bestFit="1" customWidth="1"/>
    <col min="6910" max="6910" width="5.5703125" style="200"/>
    <col min="6911" max="6911" width="9.140625" style="200" customWidth="1"/>
    <col min="6912" max="6913" width="8.5703125" style="200" customWidth="1"/>
    <col min="6914" max="6914" width="6.5703125" style="200" customWidth="1"/>
    <col min="6915" max="6915" width="11.85546875" style="200" bestFit="1" customWidth="1"/>
    <col min="6916" max="6916" width="15.42578125" style="200" customWidth="1"/>
    <col min="6917" max="6917" width="76.140625" style="200" customWidth="1"/>
    <col min="6918" max="6918" width="19.42578125" style="200" customWidth="1"/>
    <col min="6919" max="6919" width="20.85546875" style="200" customWidth="1"/>
    <col min="6920" max="6920" width="16.42578125" style="200" bestFit="1" customWidth="1"/>
    <col min="6921" max="7163" width="9.140625" style="200" customWidth="1"/>
    <col min="7164" max="7164" width="7.5703125" style="200" bestFit="1" customWidth="1"/>
    <col min="7165" max="7165" width="7" style="200" bestFit="1" customWidth="1"/>
    <col min="7166" max="7166" width="5.5703125" style="200"/>
    <col min="7167" max="7167" width="9.140625" style="200" customWidth="1"/>
    <col min="7168" max="7169" width="8.5703125" style="200" customWidth="1"/>
    <col min="7170" max="7170" width="6.5703125" style="200" customWidth="1"/>
    <col min="7171" max="7171" width="11.85546875" style="200" bestFit="1" customWidth="1"/>
    <col min="7172" max="7172" width="15.42578125" style="200" customWidth="1"/>
    <col min="7173" max="7173" width="76.140625" style="200" customWidth="1"/>
    <col min="7174" max="7174" width="19.42578125" style="200" customWidth="1"/>
    <col min="7175" max="7175" width="20.85546875" style="200" customWidth="1"/>
    <col min="7176" max="7176" width="16.42578125" style="200" bestFit="1" customWidth="1"/>
    <col min="7177" max="7419" width="9.140625" style="200" customWidth="1"/>
    <col min="7420" max="7420" width="7.5703125" style="200" bestFit="1" customWidth="1"/>
    <col min="7421" max="7421" width="7" style="200" bestFit="1" customWidth="1"/>
    <col min="7422" max="7422" width="5.5703125" style="200"/>
    <col min="7423" max="7423" width="9.140625" style="200" customWidth="1"/>
    <col min="7424" max="7425" width="8.5703125" style="200" customWidth="1"/>
    <col min="7426" max="7426" width="6.5703125" style="200" customWidth="1"/>
    <col min="7427" max="7427" width="11.85546875" style="200" bestFit="1" customWidth="1"/>
    <col min="7428" max="7428" width="15.42578125" style="200" customWidth="1"/>
    <col min="7429" max="7429" width="76.140625" style="200" customWidth="1"/>
    <col min="7430" max="7430" width="19.42578125" style="200" customWidth="1"/>
    <col min="7431" max="7431" width="20.85546875" style="200" customWidth="1"/>
    <col min="7432" max="7432" width="16.42578125" style="200" bestFit="1" customWidth="1"/>
    <col min="7433" max="7675" width="9.140625" style="200" customWidth="1"/>
    <col min="7676" max="7676" width="7.5703125" style="200" bestFit="1" customWidth="1"/>
    <col min="7677" max="7677" width="7" style="200" bestFit="1" customWidth="1"/>
    <col min="7678" max="7678" width="5.5703125" style="200"/>
    <col min="7679" max="7679" width="9.140625" style="200" customWidth="1"/>
    <col min="7680" max="7681" width="8.5703125" style="200" customWidth="1"/>
    <col min="7682" max="7682" width="6.5703125" style="200" customWidth="1"/>
    <col min="7683" max="7683" width="11.85546875" style="200" bestFit="1" customWidth="1"/>
    <col min="7684" max="7684" width="15.42578125" style="200" customWidth="1"/>
    <col min="7685" max="7685" width="76.140625" style="200" customWidth="1"/>
    <col min="7686" max="7686" width="19.42578125" style="200" customWidth="1"/>
    <col min="7687" max="7687" width="20.85546875" style="200" customWidth="1"/>
    <col min="7688" max="7688" width="16.42578125" style="200" bestFit="1" customWidth="1"/>
    <col min="7689" max="7931" width="9.140625" style="200" customWidth="1"/>
    <col min="7932" max="7932" width="7.5703125" style="200" bestFit="1" customWidth="1"/>
    <col min="7933" max="7933" width="7" style="200" bestFit="1" customWidth="1"/>
    <col min="7934" max="7934" width="5.5703125" style="200"/>
    <col min="7935" max="7935" width="9.140625" style="200" customWidth="1"/>
    <col min="7936" max="7937" width="8.5703125" style="200" customWidth="1"/>
    <col min="7938" max="7938" width="6.5703125" style="200" customWidth="1"/>
    <col min="7939" max="7939" width="11.85546875" style="200" bestFit="1" customWidth="1"/>
    <col min="7940" max="7940" width="15.42578125" style="200" customWidth="1"/>
    <col min="7941" max="7941" width="76.140625" style="200" customWidth="1"/>
    <col min="7942" max="7942" width="19.42578125" style="200" customWidth="1"/>
    <col min="7943" max="7943" width="20.85546875" style="200" customWidth="1"/>
    <col min="7944" max="7944" width="16.42578125" style="200" bestFit="1" customWidth="1"/>
    <col min="7945" max="8187" width="9.140625" style="200" customWidth="1"/>
    <col min="8188" max="8188" width="7.5703125" style="200" bestFit="1" customWidth="1"/>
    <col min="8189" max="8189" width="7" style="200" bestFit="1" customWidth="1"/>
    <col min="8190" max="8190" width="5.5703125" style="200"/>
    <col min="8191" max="8191" width="9.140625" style="200" customWidth="1"/>
    <col min="8192" max="8193" width="8.5703125" style="200" customWidth="1"/>
    <col min="8194" max="8194" width="6.5703125" style="200" customWidth="1"/>
    <col min="8195" max="8195" width="11.85546875" style="200" bestFit="1" customWidth="1"/>
    <col min="8196" max="8196" width="15.42578125" style="200" customWidth="1"/>
    <col min="8197" max="8197" width="76.140625" style="200" customWidth="1"/>
    <col min="8198" max="8198" width="19.42578125" style="200" customWidth="1"/>
    <col min="8199" max="8199" width="20.85546875" style="200" customWidth="1"/>
    <col min="8200" max="8200" width="16.42578125" style="200" bestFit="1" customWidth="1"/>
    <col min="8201" max="8443" width="9.140625" style="200" customWidth="1"/>
    <col min="8444" max="8444" width="7.5703125" style="200" bestFit="1" customWidth="1"/>
    <col min="8445" max="8445" width="7" style="200" bestFit="1" customWidth="1"/>
    <col min="8446" max="8446" width="5.5703125" style="200"/>
    <col min="8447" max="8447" width="9.140625" style="200" customWidth="1"/>
    <col min="8448" max="8449" width="8.5703125" style="200" customWidth="1"/>
    <col min="8450" max="8450" width="6.5703125" style="200" customWidth="1"/>
    <col min="8451" max="8451" width="11.85546875" style="200" bestFit="1" customWidth="1"/>
    <col min="8452" max="8452" width="15.42578125" style="200" customWidth="1"/>
    <col min="8453" max="8453" width="76.140625" style="200" customWidth="1"/>
    <col min="8454" max="8454" width="19.42578125" style="200" customWidth="1"/>
    <col min="8455" max="8455" width="20.85546875" style="200" customWidth="1"/>
    <col min="8456" max="8456" width="16.42578125" style="200" bestFit="1" customWidth="1"/>
    <col min="8457" max="8699" width="9.140625" style="200" customWidth="1"/>
    <col min="8700" max="8700" width="7.5703125" style="200" bestFit="1" customWidth="1"/>
    <col min="8701" max="8701" width="7" style="200" bestFit="1" customWidth="1"/>
    <col min="8702" max="8702" width="5.5703125" style="200"/>
    <col min="8703" max="8703" width="9.140625" style="200" customWidth="1"/>
    <col min="8704" max="8705" width="8.5703125" style="200" customWidth="1"/>
    <col min="8706" max="8706" width="6.5703125" style="200" customWidth="1"/>
    <col min="8707" max="8707" width="11.85546875" style="200" bestFit="1" customWidth="1"/>
    <col min="8708" max="8708" width="15.42578125" style="200" customWidth="1"/>
    <col min="8709" max="8709" width="76.140625" style="200" customWidth="1"/>
    <col min="8710" max="8710" width="19.42578125" style="200" customWidth="1"/>
    <col min="8711" max="8711" width="20.85546875" style="200" customWidth="1"/>
    <col min="8712" max="8712" width="16.42578125" style="200" bestFit="1" customWidth="1"/>
    <col min="8713" max="8955" width="9.140625" style="200" customWidth="1"/>
    <col min="8956" max="8956" width="7.5703125" style="200" bestFit="1" customWidth="1"/>
    <col min="8957" max="8957" width="7" style="200" bestFit="1" customWidth="1"/>
    <col min="8958" max="8958" width="5.5703125" style="200"/>
    <col min="8959" max="8959" width="9.140625" style="200" customWidth="1"/>
    <col min="8960" max="8961" width="8.5703125" style="200" customWidth="1"/>
    <col min="8962" max="8962" width="6.5703125" style="200" customWidth="1"/>
    <col min="8963" max="8963" width="11.85546875" style="200" bestFit="1" customWidth="1"/>
    <col min="8964" max="8964" width="15.42578125" style="200" customWidth="1"/>
    <col min="8965" max="8965" width="76.140625" style="200" customWidth="1"/>
    <col min="8966" max="8966" width="19.42578125" style="200" customWidth="1"/>
    <col min="8967" max="8967" width="20.85546875" style="200" customWidth="1"/>
    <col min="8968" max="8968" width="16.42578125" style="200" bestFit="1" customWidth="1"/>
    <col min="8969" max="9211" width="9.140625" style="200" customWidth="1"/>
    <col min="9212" max="9212" width="7.5703125" style="200" bestFit="1" customWidth="1"/>
    <col min="9213" max="9213" width="7" style="200" bestFit="1" customWidth="1"/>
    <col min="9214" max="9214" width="5.5703125" style="200"/>
    <col min="9215" max="9215" width="9.140625" style="200" customWidth="1"/>
    <col min="9216" max="9217" width="8.5703125" style="200" customWidth="1"/>
    <col min="9218" max="9218" width="6.5703125" style="200" customWidth="1"/>
    <col min="9219" max="9219" width="11.85546875" style="200" bestFit="1" customWidth="1"/>
    <col min="9220" max="9220" width="15.42578125" style="200" customWidth="1"/>
    <col min="9221" max="9221" width="76.140625" style="200" customWidth="1"/>
    <col min="9222" max="9222" width="19.42578125" style="200" customWidth="1"/>
    <col min="9223" max="9223" width="20.85546875" style="200" customWidth="1"/>
    <col min="9224" max="9224" width="16.42578125" style="200" bestFit="1" customWidth="1"/>
    <col min="9225" max="9467" width="9.140625" style="200" customWidth="1"/>
    <col min="9468" max="9468" width="7.5703125" style="200" bestFit="1" customWidth="1"/>
    <col min="9469" max="9469" width="7" style="200" bestFit="1" customWidth="1"/>
    <col min="9470" max="9470" width="5.5703125" style="200"/>
    <col min="9471" max="9471" width="9.140625" style="200" customWidth="1"/>
    <col min="9472" max="9473" width="8.5703125" style="200" customWidth="1"/>
    <col min="9474" max="9474" width="6.5703125" style="200" customWidth="1"/>
    <col min="9475" max="9475" width="11.85546875" style="200" bestFit="1" customWidth="1"/>
    <col min="9476" max="9476" width="15.42578125" style="200" customWidth="1"/>
    <col min="9477" max="9477" width="76.140625" style="200" customWidth="1"/>
    <col min="9478" max="9478" width="19.42578125" style="200" customWidth="1"/>
    <col min="9479" max="9479" width="20.85546875" style="200" customWidth="1"/>
    <col min="9480" max="9480" width="16.42578125" style="200" bestFit="1" customWidth="1"/>
    <col min="9481" max="9723" width="9.140625" style="200" customWidth="1"/>
    <col min="9724" max="9724" width="7.5703125" style="200" bestFit="1" customWidth="1"/>
    <col min="9725" max="9725" width="7" style="200" bestFit="1" customWidth="1"/>
    <col min="9726" max="9726" width="5.5703125" style="200"/>
    <col min="9727" max="9727" width="9.140625" style="200" customWidth="1"/>
    <col min="9728" max="9729" width="8.5703125" style="200" customWidth="1"/>
    <col min="9730" max="9730" width="6.5703125" style="200" customWidth="1"/>
    <col min="9731" max="9731" width="11.85546875" style="200" bestFit="1" customWidth="1"/>
    <col min="9732" max="9732" width="15.42578125" style="200" customWidth="1"/>
    <col min="9733" max="9733" width="76.140625" style="200" customWidth="1"/>
    <col min="9734" max="9734" width="19.42578125" style="200" customWidth="1"/>
    <col min="9735" max="9735" width="20.85546875" style="200" customWidth="1"/>
    <col min="9736" max="9736" width="16.42578125" style="200" bestFit="1" customWidth="1"/>
    <col min="9737" max="9979" width="9.140625" style="200" customWidth="1"/>
    <col min="9980" max="9980" width="7.5703125" style="200" bestFit="1" customWidth="1"/>
    <col min="9981" max="9981" width="7" style="200" bestFit="1" customWidth="1"/>
    <col min="9982" max="9982" width="5.5703125" style="200"/>
    <col min="9983" max="9983" width="9.140625" style="200" customWidth="1"/>
    <col min="9984" max="9985" width="8.5703125" style="200" customWidth="1"/>
    <col min="9986" max="9986" width="6.5703125" style="200" customWidth="1"/>
    <col min="9987" max="9987" width="11.85546875" style="200" bestFit="1" customWidth="1"/>
    <col min="9988" max="9988" width="15.42578125" style="200" customWidth="1"/>
    <col min="9989" max="9989" width="76.140625" style="200" customWidth="1"/>
    <col min="9990" max="9990" width="19.42578125" style="200" customWidth="1"/>
    <col min="9991" max="9991" width="20.85546875" style="200" customWidth="1"/>
    <col min="9992" max="9992" width="16.42578125" style="200" bestFit="1" customWidth="1"/>
    <col min="9993" max="10235" width="9.140625" style="200" customWidth="1"/>
    <col min="10236" max="10236" width="7.5703125" style="200" bestFit="1" customWidth="1"/>
    <col min="10237" max="10237" width="7" style="200" bestFit="1" customWidth="1"/>
    <col min="10238" max="10238" width="5.5703125" style="200"/>
    <col min="10239" max="10239" width="9.140625" style="200" customWidth="1"/>
    <col min="10240" max="10241" width="8.5703125" style="200" customWidth="1"/>
    <col min="10242" max="10242" width="6.5703125" style="200" customWidth="1"/>
    <col min="10243" max="10243" width="11.85546875" style="200" bestFit="1" customWidth="1"/>
    <col min="10244" max="10244" width="15.42578125" style="200" customWidth="1"/>
    <col min="10245" max="10245" width="76.140625" style="200" customWidth="1"/>
    <col min="10246" max="10246" width="19.42578125" style="200" customWidth="1"/>
    <col min="10247" max="10247" width="20.85546875" style="200" customWidth="1"/>
    <col min="10248" max="10248" width="16.42578125" style="200" bestFit="1" customWidth="1"/>
    <col min="10249" max="10491" width="9.140625" style="200" customWidth="1"/>
    <col min="10492" max="10492" width="7.5703125" style="200" bestFit="1" customWidth="1"/>
    <col min="10493" max="10493" width="7" style="200" bestFit="1" customWidth="1"/>
    <col min="10494" max="10494" width="5.5703125" style="200"/>
    <col min="10495" max="10495" width="9.140625" style="200" customWidth="1"/>
    <col min="10496" max="10497" width="8.5703125" style="200" customWidth="1"/>
    <col min="10498" max="10498" width="6.5703125" style="200" customWidth="1"/>
    <col min="10499" max="10499" width="11.85546875" style="200" bestFit="1" customWidth="1"/>
    <col min="10500" max="10500" width="15.42578125" style="200" customWidth="1"/>
    <col min="10501" max="10501" width="76.140625" style="200" customWidth="1"/>
    <col min="10502" max="10502" width="19.42578125" style="200" customWidth="1"/>
    <col min="10503" max="10503" width="20.85546875" style="200" customWidth="1"/>
    <col min="10504" max="10504" width="16.42578125" style="200" bestFit="1" customWidth="1"/>
    <col min="10505" max="10747" width="9.140625" style="200" customWidth="1"/>
    <col min="10748" max="10748" width="7.5703125" style="200" bestFit="1" customWidth="1"/>
    <col min="10749" max="10749" width="7" style="200" bestFit="1" customWidth="1"/>
    <col min="10750" max="10750" width="5.5703125" style="200"/>
    <col min="10751" max="10751" width="9.140625" style="200" customWidth="1"/>
    <col min="10752" max="10753" width="8.5703125" style="200" customWidth="1"/>
    <col min="10754" max="10754" width="6.5703125" style="200" customWidth="1"/>
    <col min="10755" max="10755" width="11.85546875" style="200" bestFit="1" customWidth="1"/>
    <col min="10756" max="10756" width="15.42578125" style="200" customWidth="1"/>
    <col min="10757" max="10757" width="76.140625" style="200" customWidth="1"/>
    <col min="10758" max="10758" width="19.42578125" style="200" customWidth="1"/>
    <col min="10759" max="10759" width="20.85546875" style="200" customWidth="1"/>
    <col min="10760" max="10760" width="16.42578125" style="200" bestFit="1" customWidth="1"/>
    <col min="10761" max="11003" width="9.140625" style="200" customWidth="1"/>
    <col min="11004" max="11004" width="7.5703125" style="200" bestFit="1" customWidth="1"/>
    <col min="11005" max="11005" width="7" style="200" bestFit="1" customWidth="1"/>
    <col min="11006" max="11006" width="5.5703125" style="200"/>
    <col min="11007" max="11007" width="9.140625" style="200" customWidth="1"/>
    <col min="11008" max="11009" width="8.5703125" style="200" customWidth="1"/>
    <col min="11010" max="11010" width="6.5703125" style="200" customWidth="1"/>
    <col min="11011" max="11011" width="11.85546875" style="200" bestFit="1" customWidth="1"/>
    <col min="11012" max="11012" width="15.42578125" style="200" customWidth="1"/>
    <col min="11013" max="11013" width="76.140625" style="200" customWidth="1"/>
    <col min="11014" max="11014" width="19.42578125" style="200" customWidth="1"/>
    <col min="11015" max="11015" width="20.85546875" style="200" customWidth="1"/>
    <col min="11016" max="11016" width="16.42578125" style="200" bestFit="1" customWidth="1"/>
    <col min="11017" max="11259" width="9.140625" style="200" customWidth="1"/>
    <col min="11260" max="11260" width="7.5703125" style="200" bestFit="1" customWidth="1"/>
    <col min="11261" max="11261" width="7" style="200" bestFit="1" customWidth="1"/>
    <col min="11262" max="11262" width="5.5703125" style="200"/>
    <col min="11263" max="11263" width="9.140625" style="200" customWidth="1"/>
    <col min="11264" max="11265" width="8.5703125" style="200" customWidth="1"/>
    <col min="11266" max="11266" width="6.5703125" style="200" customWidth="1"/>
    <col min="11267" max="11267" width="11.85546875" style="200" bestFit="1" customWidth="1"/>
    <col min="11268" max="11268" width="15.42578125" style="200" customWidth="1"/>
    <col min="11269" max="11269" width="76.140625" style="200" customWidth="1"/>
    <col min="11270" max="11270" width="19.42578125" style="200" customWidth="1"/>
    <col min="11271" max="11271" width="20.85546875" style="200" customWidth="1"/>
    <col min="11272" max="11272" width="16.42578125" style="200" bestFit="1" customWidth="1"/>
    <col min="11273" max="11515" width="9.140625" style="200" customWidth="1"/>
    <col min="11516" max="11516" width="7.5703125" style="200" bestFit="1" customWidth="1"/>
    <col min="11517" max="11517" width="7" style="200" bestFit="1" customWidth="1"/>
    <col min="11518" max="11518" width="5.5703125" style="200"/>
    <col min="11519" max="11519" width="9.140625" style="200" customWidth="1"/>
    <col min="11520" max="11521" width="8.5703125" style="200" customWidth="1"/>
    <col min="11522" max="11522" width="6.5703125" style="200" customWidth="1"/>
    <col min="11523" max="11523" width="11.85546875" style="200" bestFit="1" customWidth="1"/>
    <col min="11524" max="11524" width="15.42578125" style="200" customWidth="1"/>
    <col min="11525" max="11525" width="76.140625" style="200" customWidth="1"/>
    <col min="11526" max="11526" width="19.42578125" style="200" customWidth="1"/>
    <col min="11527" max="11527" width="20.85546875" style="200" customWidth="1"/>
    <col min="11528" max="11528" width="16.42578125" style="200" bestFit="1" customWidth="1"/>
    <col min="11529" max="11771" width="9.140625" style="200" customWidth="1"/>
    <col min="11772" max="11772" width="7.5703125" style="200" bestFit="1" customWidth="1"/>
    <col min="11773" max="11773" width="7" style="200" bestFit="1" customWidth="1"/>
    <col min="11774" max="11774" width="5.5703125" style="200"/>
    <col min="11775" max="11775" width="9.140625" style="200" customWidth="1"/>
    <col min="11776" max="11777" width="8.5703125" style="200" customWidth="1"/>
    <col min="11778" max="11778" width="6.5703125" style="200" customWidth="1"/>
    <col min="11779" max="11779" width="11.85546875" style="200" bestFit="1" customWidth="1"/>
    <col min="11780" max="11780" width="15.42578125" style="200" customWidth="1"/>
    <col min="11781" max="11781" width="76.140625" style="200" customWidth="1"/>
    <col min="11782" max="11782" width="19.42578125" style="200" customWidth="1"/>
    <col min="11783" max="11783" width="20.85546875" style="200" customWidth="1"/>
    <col min="11784" max="11784" width="16.42578125" style="200" bestFit="1" customWidth="1"/>
    <col min="11785" max="12027" width="9.140625" style="200" customWidth="1"/>
    <col min="12028" max="12028" width="7.5703125" style="200" bestFit="1" customWidth="1"/>
    <col min="12029" max="12029" width="7" style="200" bestFit="1" customWidth="1"/>
    <col min="12030" max="12030" width="5.5703125" style="200"/>
    <col min="12031" max="12031" width="9.140625" style="200" customWidth="1"/>
    <col min="12032" max="12033" width="8.5703125" style="200" customWidth="1"/>
    <col min="12034" max="12034" width="6.5703125" style="200" customWidth="1"/>
    <col min="12035" max="12035" width="11.85546875" style="200" bestFit="1" customWidth="1"/>
    <col min="12036" max="12036" width="15.42578125" style="200" customWidth="1"/>
    <col min="12037" max="12037" width="76.140625" style="200" customWidth="1"/>
    <col min="12038" max="12038" width="19.42578125" style="200" customWidth="1"/>
    <col min="12039" max="12039" width="20.85546875" style="200" customWidth="1"/>
    <col min="12040" max="12040" width="16.42578125" style="200" bestFit="1" customWidth="1"/>
    <col min="12041" max="12283" width="9.140625" style="200" customWidth="1"/>
    <col min="12284" max="12284" width="7.5703125" style="200" bestFit="1" customWidth="1"/>
    <col min="12285" max="12285" width="7" style="200" bestFit="1" customWidth="1"/>
    <col min="12286" max="12286" width="5.5703125" style="200"/>
    <col min="12287" max="12287" width="9.140625" style="200" customWidth="1"/>
    <col min="12288" max="12289" width="8.5703125" style="200" customWidth="1"/>
    <col min="12290" max="12290" width="6.5703125" style="200" customWidth="1"/>
    <col min="12291" max="12291" width="11.85546875" style="200" bestFit="1" customWidth="1"/>
    <col min="12292" max="12292" width="15.42578125" style="200" customWidth="1"/>
    <col min="12293" max="12293" width="76.140625" style="200" customWidth="1"/>
    <col min="12294" max="12294" width="19.42578125" style="200" customWidth="1"/>
    <col min="12295" max="12295" width="20.85546875" style="200" customWidth="1"/>
    <col min="12296" max="12296" width="16.42578125" style="200" bestFit="1" customWidth="1"/>
    <col min="12297" max="12539" width="9.140625" style="200" customWidth="1"/>
    <col min="12540" max="12540" width="7.5703125" style="200" bestFit="1" customWidth="1"/>
    <col min="12541" max="12541" width="7" style="200" bestFit="1" customWidth="1"/>
    <col min="12542" max="12542" width="5.5703125" style="200"/>
    <col min="12543" max="12543" width="9.140625" style="200" customWidth="1"/>
    <col min="12544" max="12545" width="8.5703125" style="200" customWidth="1"/>
    <col min="12546" max="12546" width="6.5703125" style="200" customWidth="1"/>
    <col min="12547" max="12547" width="11.85546875" style="200" bestFit="1" customWidth="1"/>
    <col min="12548" max="12548" width="15.42578125" style="200" customWidth="1"/>
    <col min="12549" max="12549" width="76.140625" style="200" customWidth="1"/>
    <col min="12550" max="12550" width="19.42578125" style="200" customWidth="1"/>
    <col min="12551" max="12551" width="20.85546875" style="200" customWidth="1"/>
    <col min="12552" max="12552" width="16.42578125" style="200" bestFit="1" customWidth="1"/>
    <col min="12553" max="12795" width="9.140625" style="200" customWidth="1"/>
    <col min="12796" max="12796" width="7.5703125" style="200" bestFit="1" customWidth="1"/>
    <col min="12797" max="12797" width="7" style="200" bestFit="1" customWidth="1"/>
    <col min="12798" max="12798" width="5.5703125" style="200"/>
    <col min="12799" max="12799" width="9.140625" style="200" customWidth="1"/>
    <col min="12800" max="12801" width="8.5703125" style="200" customWidth="1"/>
    <col min="12802" max="12802" width="6.5703125" style="200" customWidth="1"/>
    <col min="12803" max="12803" width="11.85546875" style="200" bestFit="1" customWidth="1"/>
    <col min="12804" max="12804" width="15.42578125" style="200" customWidth="1"/>
    <col min="12805" max="12805" width="76.140625" style="200" customWidth="1"/>
    <col min="12806" max="12806" width="19.42578125" style="200" customWidth="1"/>
    <col min="12807" max="12807" width="20.85546875" style="200" customWidth="1"/>
    <col min="12808" max="12808" width="16.42578125" style="200" bestFit="1" customWidth="1"/>
    <col min="12809" max="13051" width="9.140625" style="200" customWidth="1"/>
    <col min="13052" max="13052" width="7.5703125" style="200" bestFit="1" customWidth="1"/>
    <col min="13053" max="13053" width="7" style="200" bestFit="1" customWidth="1"/>
    <col min="13054" max="13054" width="5.5703125" style="200"/>
    <col min="13055" max="13055" width="9.140625" style="200" customWidth="1"/>
    <col min="13056" max="13057" width="8.5703125" style="200" customWidth="1"/>
    <col min="13058" max="13058" width="6.5703125" style="200" customWidth="1"/>
    <col min="13059" max="13059" width="11.85546875" style="200" bestFit="1" customWidth="1"/>
    <col min="13060" max="13060" width="15.42578125" style="200" customWidth="1"/>
    <col min="13061" max="13061" width="76.140625" style="200" customWidth="1"/>
    <col min="13062" max="13062" width="19.42578125" style="200" customWidth="1"/>
    <col min="13063" max="13063" width="20.85546875" style="200" customWidth="1"/>
    <col min="13064" max="13064" width="16.42578125" style="200" bestFit="1" customWidth="1"/>
    <col min="13065" max="13307" width="9.140625" style="200" customWidth="1"/>
    <col min="13308" max="13308" width="7.5703125" style="200" bestFit="1" customWidth="1"/>
    <col min="13309" max="13309" width="7" style="200" bestFit="1" customWidth="1"/>
    <col min="13310" max="13310" width="5.5703125" style="200"/>
    <col min="13311" max="13311" width="9.140625" style="200" customWidth="1"/>
    <col min="13312" max="13313" width="8.5703125" style="200" customWidth="1"/>
    <col min="13314" max="13314" width="6.5703125" style="200" customWidth="1"/>
    <col min="13315" max="13315" width="11.85546875" style="200" bestFit="1" customWidth="1"/>
    <col min="13316" max="13316" width="15.42578125" style="200" customWidth="1"/>
    <col min="13317" max="13317" width="76.140625" style="200" customWidth="1"/>
    <col min="13318" max="13318" width="19.42578125" style="200" customWidth="1"/>
    <col min="13319" max="13319" width="20.85546875" style="200" customWidth="1"/>
    <col min="13320" max="13320" width="16.42578125" style="200" bestFit="1" customWidth="1"/>
    <col min="13321" max="13563" width="9.140625" style="200" customWidth="1"/>
    <col min="13564" max="13564" width="7.5703125" style="200" bestFit="1" customWidth="1"/>
    <col min="13565" max="13565" width="7" style="200" bestFit="1" customWidth="1"/>
    <col min="13566" max="13566" width="5.5703125" style="200"/>
    <col min="13567" max="13567" width="9.140625" style="200" customWidth="1"/>
    <col min="13568" max="13569" width="8.5703125" style="200" customWidth="1"/>
    <col min="13570" max="13570" width="6.5703125" style="200" customWidth="1"/>
    <col min="13571" max="13571" width="11.85546875" style="200" bestFit="1" customWidth="1"/>
    <col min="13572" max="13572" width="15.42578125" style="200" customWidth="1"/>
    <col min="13573" max="13573" width="76.140625" style="200" customWidth="1"/>
    <col min="13574" max="13574" width="19.42578125" style="200" customWidth="1"/>
    <col min="13575" max="13575" width="20.85546875" style="200" customWidth="1"/>
    <col min="13576" max="13576" width="16.42578125" style="200" bestFit="1" customWidth="1"/>
    <col min="13577" max="13819" width="9.140625" style="200" customWidth="1"/>
    <col min="13820" max="13820" width="7.5703125" style="200" bestFit="1" customWidth="1"/>
    <col min="13821" max="13821" width="7" style="200" bestFit="1" customWidth="1"/>
    <col min="13822" max="13822" width="5.5703125" style="200"/>
    <col min="13823" max="13823" width="9.140625" style="200" customWidth="1"/>
    <col min="13824" max="13825" width="8.5703125" style="200" customWidth="1"/>
    <col min="13826" max="13826" width="6.5703125" style="200" customWidth="1"/>
    <col min="13827" max="13827" width="11.85546875" style="200" bestFit="1" customWidth="1"/>
    <col min="13828" max="13828" width="15.42578125" style="200" customWidth="1"/>
    <col min="13829" max="13829" width="76.140625" style="200" customWidth="1"/>
    <col min="13830" max="13830" width="19.42578125" style="200" customWidth="1"/>
    <col min="13831" max="13831" width="20.85546875" style="200" customWidth="1"/>
    <col min="13832" max="13832" width="16.42578125" style="200" bestFit="1" customWidth="1"/>
    <col min="13833" max="14075" width="9.140625" style="200" customWidth="1"/>
    <col min="14076" max="14076" width="7.5703125" style="200" bestFit="1" customWidth="1"/>
    <col min="14077" max="14077" width="7" style="200" bestFit="1" customWidth="1"/>
    <col min="14078" max="14078" width="5.5703125" style="200"/>
    <col min="14079" max="14079" width="9.140625" style="200" customWidth="1"/>
    <col min="14080" max="14081" width="8.5703125" style="200" customWidth="1"/>
    <col min="14082" max="14082" width="6.5703125" style="200" customWidth="1"/>
    <col min="14083" max="14083" width="11.85546875" style="200" bestFit="1" customWidth="1"/>
    <col min="14084" max="14084" width="15.42578125" style="200" customWidth="1"/>
    <col min="14085" max="14085" width="76.140625" style="200" customWidth="1"/>
    <col min="14086" max="14086" width="19.42578125" style="200" customWidth="1"/>
    <col min="14087" max="14087" width="20.85546875" style="200" customWidth="1"/>
    <col min="14088" max="14088" width="16.42578125" style="200" bestFit="1" customWidth="1"/>
    <col min="14089" max="14331" width="9.140625" style="200" customWidth="1"/>
    <col min="14332" max="14332" width="7.5703125" style="200" bestFit="1" customWidth="1"/>
    <col min="14333" max="14333" width="7" style="200" bestFit="1" customWidth="1"/>
    <col min="14334" max="14334" width="5.5703125" style="200"/>
    <col min="14335" max="14335" width="9.140625" style="200" customWidth="1"/>
    <col min="14336" max="14337" width="8.5703125" style="200" customWidth="1"/>
    <col min="14338" max="14338" width="6.5703125" style="200" customWidth="1"/>
    <col min="14339" max="14339" width="11.85546875" style="200" bestFit="1" customWidth="1"/>
    <col min="14340" max="14340" width="15.42578125" style="200" customWidth="1"/>
    <col min="14341" max="14341" width="76.140625" style="200" customWidth="1"/>
    <col min="14342" max="14342" width="19.42578125" style="200" customWidth="1"/>
    <col min="14343" max="14343" width="20.85546875" style="200" customWidth="1"/>
    <col min="14344" max="14344" width="16.42578125" style="200" bestFit="1" customWidth="1"/>
    <col min="14345" max="14587" width="9.140625" style="200" customWidth="1"/>
    <col min="14588" max="14588" width="7.5703125" style="200" bestFit="1" customWidth="1"/>
    <col min="14589" max="14589" width="7" style="200" bestFit="1" customWidth="1"/>
    <col min="14590" max="14590" width="5.5703125" style="200"/>
    <col min="14591" max="14591" width="9.140625" style="200" customWidth="1"/>
    <col min="14592" max="14593" width="8.5703125" style="200" customWidth="1"/>
    <col min="14594" max="14594" width="6.5703125" style="200" customWidth="1"/>
    <col min="14595" max="14595" width="11.85546875" style="200" bestFit="1" customWidth="1"/>
    <col min="14596" max="14596" width="15.42578125" style="200" customWidth="1"/>
    <col min="14597" max="14597" width="76.140625" style="200" customWidth="1"/>
    <col min="14598" max="14598" width="19.42578125" style="200" customWidth="1"/>
    <col min="14599" max="14599" width="20.85546875" style="200" customWidth="1"/>
    <col min="14600" max="14600" width="16.42578125" style="200" bestFit="1" customWidth="1"/>
    <col min="14601" max="14843" width="9.140625" style="200" customWidth="1"/>
    <col min="14844" max="14844" width="7.5703125" style="200" bestFit="1" customWidth="1"/>
    <col min="14845" max="14845" width="7" style="200" bestFit="1" customWidth="1"/>
    <col min="14846" max="14846" width="5.5703125" style="200"/>
    <col min="14847" max="14847" width="9.140625" style="200" customWidth="1"/>
    <col min="14848" max="14849" width="8.5703125" style="200" customWidth="1"/>
    <col min="14850" max="14850" width="6.5703125" style="200" customWidth="1"/>
    <col min="14851" max="14851" width="11.85546875" style="200" bestFit="1" customWidth="1"/>
    <col min="14852" max="14852" width="15.42578125" style="200" customWidth="1"/>
    <col min="14853" max="14853" width="76.140625" style="200" customWidth="1"/>
    <col min="14854" max="14854" width="19.42578125" style="200" customWidth="1"/>
    <col min="14855" max="14855" width="20.85546875" style="200" customWidth="1"/>
    <col min="14856" max="14856" width="16.42578125" style="200" bestFit="1" customWidth="1"/>
    <col min="14857" max="15099" width="9.140625" style="200" customWidth="1"/>
    <col min="15100" max="15100" width="7.5703125" style="200" bestFit="1" customWidth="1"/>
    <col min="15101" max="15101" width="7" style="200" bestFit="1" customWidth="1"/>
    <col min="15102" max="15102" width="5.5703125" style="200"/>
    <col min="15103" max="15103" width="9.140625" style="200" customWidth="1"/>
    <col min="15104" max="15105" width="8.5703125" style="200" customWidth="1"/>
    <col min="15106" max="15106" width="6.5703125" style="200" customWidth="1"/>
    <col min="15107" max="15107" width="11.85546875" style="200" bestFit="1" customWidth="1"/>
    <col min="15108" max="15108" width="15.42578125" style="200" customWidth="1"/>
    <col min="15109" max="15109" width="76.140625" style="200" customWidth="1"/>
    <col min="15110" max="15110" width="19.42578125" style="200" customWidth="1"/>
    <col min="15111" max="15111" width="20.85546875" style="200" customWidth="1"/>
    <col min="15112" max="15112" width="16.42578125" style="200" bestFit="1" customWidth="1"/>
    <col min="15113" max="15355" width="9.140625" style="200" customWidth="1"/>
    <col min="15356" max="15356" width="7.5703125" style="200" bestFit="1" customWidth="1"/>
    <col min="15357" max="15357" width="7" style="200" bestFit="1" customWidth="1"/>
    <col min="15358" max="15358" width="5.5703125" style="200"/>
    <col min="15359" max="15359" width="9.140625" style="200" customWidth="1"/>
    <col min="15360" max="15361" width="8.5703125" style="200" customWidth="1"/>
    <col min="15362" max="15362" width="6.5703125" style="200" customWidth="1"/>
    <col min="15363" max="15363" width="11.85546875" style="200" bestFit="1" customWidth="1"/>
    <col min="15364" max="15364" width="15.42578125" style="200" customWidth="1"/>
    <col min="15365" max="15365" width="76.140625" style="200" customWidth="1"/>
    <col min="15366" max="15366" width="19.42578125" style="200" customWidth="1"/>
    <col min="15367" max="15367" width="20.85546875" style="200" customWidth="1"/>
    <col min="15368" max="15368" width="16.42578125" style="200" bestFit="1" customWidth="1"/>
    <col min="15369" max="15611" width="9.140625" style="200" customWidth="1"/>
    <col min="15612" max="15612" width="7.5703125" style="200" bestFit="1" customWidth="1"/>
    <col min="15613" max="15613" width="7" style="200" bestFit="1" customWidth="1"/>
    <col min="15614" max="15614" width="5.5703125" style="200"/>
    <col min="15615" max="15615" width="9.140625" style="200" customWidth="1"/>
    <col min="15616" max="15617" width="8.5703125" style="200" customWidth="1"/>
    <col min="15618" max="15618" width="6.5703125" style="200" customWidth="1"/>
    <col min="15619" max="15619" width="11.85546875" style="200" bestFit="1" customWidth="1"/>
    <col min="15620" max="15620" width="15.42578125" style="200" customWidth="1"/>
    <col min="15621" max="15621" width="76.140625" style="200" customWidth="1"/>
    <col min="15622" max="15622" width="19.42578125" style="200" customWidth="1"/>
    <col min="15623" max="15623" width="20.85546875" style="200" customWidth="1"/>
    <col min="15624" max="15624" width="16.42578125" style="200" bestFit="1" customWidth="1"/>
    <col min="15625" max="15867" width="9.140625" style="200" customWidth="1"/>
    <col min="15868" max="15868" width="7.5703125" style="200" bestFit="1" customWidth="1"/>
    <col min="15869" max="15869" width="7" style="200" bestFit="1" customWidth="1"/>
    <col min="15870" max="15870" width="5.5703125" style="200"/>
    <col min="15871" max="15871" width="9.140625" style="200" customWidth="1"/>
    <col min="15872" max="15873" width="8.5703125" style="200" customWidth="1"/>
    <col min="15874" max="15874" width="6.5703125" style="200" customWidth="1"/>
    <col min="15875" max="15875" width="11.85546875" style="200" bestFit="1" customWidth="1"/>
    <col min="15876" max="15876" width="15.42578125" style="200" customWidth="1"/>
    <col min="15877" max="15877" width="76.140625" style="200" customWidth="1"/>
    <col min="15878" max="15878" width="19.42578125" style="200" customWidth="1"/>
    <col min="15879" max="15879" width="20.85546875" style="200" customWidth="1"/>
    <col min="15880" max="15880" width="16.42578125" style="200" bestFit="1" customWidth="1"/>
    <col min="15881" max="16123" width="9.140625" style="200" customWidth="1"/>
    <col min="16124" max="16124" width="7.5703125" style="200" bestFit="1" customWidth="1"/>
    <col min="16125" max="16125" width="7" style="200" bestFit="1" customWidth="1"/>
    <col min="16126" max="16126" width="5.5703125" style="200"/>
    <col min="16127" max="16127" width="9.140625" style="200" customWidth="1"/>
    <col min="16128" max="16129" width="8.5703125" style="200" customWidth="1"/>
    <col min="16130" max="16130" width="6.5703125" style="200" customWidth="1"/>
    <col min="16131" max="16131" width="11.85546875" style="200" bestFit="1" customWidth="1"/>
    <col min="16132" max="16132" width="15.42578125" style="200" customWidth="1"/>
    <col min="16133" max="16133" width="76.140625" style="200" customWidth="1"/>
    <col min="16134" max="16134" width="19.42578125" style="200" customWidth="1"/>
    <col min="16135" max="16135" width="20.85546875" style="200" customWidth="1"/>
    <col min="16136" max="16136" width="16.42578125" style="200" bestFit="1" customWidth="1"/>
    <col min="16137" max="16379" width="9.140625" style="200" customWidth="1"/>
    <col min="16380" max="16380" width="7.5703125" style="200" bestFit="1" customWidth="1"/>
    <col min="16381" max="16381" width="7" style="200" bestFit="1" customWidth="1"/>
    <col min="16382" max="16384" width="5.5703125" style="200"/>
  </cols>
  <sheetData>
    <row r="1" spans="2:9" ht="14.25" customHeight="1">
      <c r="B1" s="199" t="s">
        <v>226</v>
      </c>
      <c r="C1" s="199"/>
      <c r="D1" s="199"/>
      <c r="E1" s="199"/>
      <c r="F1" s="199"/>
      <c r="G1" s="199"/>
      <c r="H1" s="199"/>
    </row>
    <row r="2" spans="2:9" ht="15" customHeight="1">
      <c r="B2" s="199" t="s">
        <v>26</v>
      </c>
      <c r="C2" s="199"/>
      <c r="D2" s="199"/>
      <c r="E2" s="199"/>
      <c r="F2" s="199"/>
      <c r="G2" s="199"/>
      <c r="H2" s="199"/>
    </row>
    <row r="3" spans="2:9">
      <c r="B3" s="199" t="s">
        <v>0</v>
      </c>
      <c r="C3" s="199"/>
      <c r="D3" s="199"/>
      <c r="E3" s="199"/>
      <c r="F3" s="199"/>
      <c r="G3" s="199"/>
      <c r="H3" s="199"/>
    </row>
    <row r="4" spans="2:9">
      <c r="B4" s="199"/>
      <c r="C4" s="199"/>
      <c r="D4" s="199"/>
      <c r="E4" s="199"/>
      <c r="F4" s="199"/>
      <c r="G4" s="199"/>
      <c r="H4" s="199"/>
    </row>
    <row r="5" spans="2:9" ht="46.5" customHeight="1">
      <c r="B5" s="201" t="s">
        <v>27</v>
      </c>
      <c r="C5" s="201"/>
      <c r="D5" s="201"/>
      <c r="E5" s="201"/>
      <c r="F5" s="201"/>
      <c r="G5" s="201"/>
      <c r="H5" s="201"/>
    </row>
    <row r="6" spans="2:9">
      <c r="G6" s="202"/>
      <c r="H6" s="202"/>
    </row>
    <row r="7" spans="2:9">
      <c r="H7" s="203"/>
    </row>
    <row r="8" spans="2:9" ht="87.75" customHeight="1">
      <c r="B8" s="204" t="s">
        <v>5</v>
      </c>
      <c r="C8" s="204"/>
      <c r="D8" s="204"/>
      <c r="E8" s="204" t="s">
        <v>1</v>
      </c>
      <c r="F8" s="204"/>
      <c r="G8" s="204" t="s">
        <v>16</v>
      </c>
      <c r="H8" s="205" t="s">
        <v>20</v>
      </c>
    </row>
    <row r="9" spans="2:9">
      <c r="B9" s="205" t="s">
        <v>29</v>
      </c>
      <c r="C9" s="205" t="s">
        <v>30</v>
      </c>
      <c r="D9" s="205" t="s">
        <v>31</v>
      </c>
      <c r="E9" s="205" t="s">
        <v>17</v>
      </c>
      <c r="F9" s="205" t="s">
        <v>18</v>
      </c>
      <c r="G9" s="204"/>
      <c r="H9" s="205" t="s">
        <v>2</v>
      </c>
      <c r="I9" s="206"/>
    </row>
    <row r="10" spans="2:9">
      <c r="B10" s="207"/>
      <c r="C10" s="207"/>
      <c r="D10" s="207"/>
      <c r="E10" s="208"/>
      <c r="F10" s="208"/>
      <c r="G10" s="208" t="s">
        <v>4</v>
      </c>
      <c r="H10" s="209">
        <f>+H12+H152</f>
        <v>0</v>
      </c>
      <c r="I10" s="210"/>
    </row>
    <row r="11" spans="2:9" ht="18" customHeight="1">
      <c r="B11" s="207"/>
      <c r="C11" s="207"/>
      <c r="D11" s="207"/>
      <c r="E11" s="208"/>
      <c r="F11" s="208"/>
      <c r="G11" s="211" t="s">
        <v>3</v>
      </c>
      <c r="H11" s="209"/>
    </row>
    <row r="12" spans="2:9" ht="42.75" customHeight="1">
      <c r="B12" s="208"/>
      <c r="C12" s="208"/>
      <c r="D12" s="208"/>
      <c r="E12" s="208"/>
      <c r="F12" s="208"/>
      <c r="G12" s="208" t="s">
        <v>19</v>
      </c>
      <c r="H12" s="209">
        <f>+H13+H103+H133</f>
        <v>-272306</v>
      </c>
    </row>
    <row r="13" spans="2:9" ht="18" customHeight="1">
      <c r="B13" s="207" t="s">
        <v>178</v>
      </c>
      <c r="C13" s="207"/>
      <c r="D13" s="207"/>
      <c r="E13" s="208"/>
      <c r="F13" s="208"/>
      <c r="G13" s="211" t="s">
        <v>179</v>
      </c>
      <c r="H13" s="209">
        <f>+H15+H40</f>
        <v>-837106</v>
      </c>
    </row>
    <row r="14" spans="2:9" ht="18" customHeight="1">
      <c r="B14" s="207"/>
      <c r="C14" s="207"/>
      <c r="D14" s="207"/>
      <c r="E14" s="208"/>
      <c r="F14" s="208"/>
      <c r="G14" s="211" t="s">
        <v>3</v>
      </c>
      <c r="H14" s="209"/>
    </row>
    <row r="15" spans="2:9" s="124" customFormat="1" ht="34.5">
      <c r="B15" s="208"/>
      <c r="C15" s="208" t="s">
        <v>180</v>
      </c>
      <c r="D15" s="208"/>
      <c r="E15" s="208"/>
      <c r="F15" s="208"/>
      <c r="G15" s="208" t="s">
        <v>181</v>
      </c>
      <c r="H15" s="209">
        <f>+H17</f>
        <v>-479800</v>
      </c>
    </row>
    <row r="16" spans="2:9" s="124" customFormat="1">
      <c r="B16" s="208"/>
      <c r="C16" s="208"/>
      <c r="D16" s="208"/>
      <c r="E16" s="208"/>
      <c r="F16" s="208"/>
      <c r="G16" s="211" t="s">
        <v>3</v>
      </c>
      <c r="H16" s="209"/>
    </row>
    <row r="17" spans="2:9" s="124" customFormat="1">
      <c r="B17" s="208"/>
      <c r="C17" s="208"/>
      <c r="D17" s="212" t="s">
        <v>178</v>
      </c>
      <c r="E17" s="208"/>
      <c r="F17" s="208"/>
      <c r="G17" s="208" t="s">
        <v>182</v>
      </c>
      <c r="H17" s="209">
        <f>+H21</f>
        <v>-479800</v>
      </c>
    </row>
    <row r="18" spans="2:9" s="124" customFormat="1">
      <c r="B18" s="208"/>
      <c r="C18" s="208"/>
      <c r="D18" s="208"/>
      <c r="E18" s="208"/>
      <c r="F18" s="208"/>
      <c r="G18" s="211" t="s">
        <v>3</v>
      </c>
      <c r="H18" s="209"/>
    </row>
    <row r="19" spans="2:9" ht="42.75" customHeight="1">
      <c r="B19" s="213"/>
      <c r="C19" s="213"/>
      <c r="D19" s="213"/>
      <c r="E19" s="213"/>
      <c r="F19" s="213"/>
      <c r="G19" s="208" t="s">
        <v>19</v>
      </c>
      <c r="H19" s="209">
        <f>+H21</f>
        <v>-479800</v>
      </c>
    </row>
    <row r="20" spans="2:9">
      <c r="B20" s="208"/>
      <c r="C20" s="208"/>
      <c r="D20" s="208"/>
      <c r="E20" s="208"/>
      <c r="F20" s="208"/>
      <c r="G20" s="211" t="s">
        <v>3</v>
      </c>
      <c r="H20" s="209"/>
    </row>
    <row r="21" spans="2:9">
      <c r="B21" s="208"/>
      <c r="C21" s="208"/>
      <c r="D21" s="208"/>
      <c r="E21" s="208">
        <v>1004</v>
      </c>
      <c r="F21" s="208"/>
      <c r="G21" s="208" t="s">
        <v>152</v>
      </c>
      <c r="H21" s="209">
        <f>H23+H31</f>
        <v>-479800</v>
      </c>
    </row>
    <row r="22" spans="2:9">
      <c r="B22" s="208"/>
      <c r="C22" s="208"/>
      <c r="D22" s="208"/>
      <c r="E22" s="208"/>
      <c r="F22" s="208"/>
      <c r="G22" s="211" t="s">
        <v>3</v>
      </c>
      <c r="H22" s="209"/>
    </row>
    <row r="23" spans="2:9" s="124" customFormat="1" ht="63.75" customHeight="1">
      <c r="B23" s="11"/>
      <c r="C23" s="11"/>
      <c r="D23" s="11"/>
      <c r="E23" s="11"/>
      <c r="F23" s="11">
        <v>11007</v>
      </c>
      <c r="G23" s="11" t="s">
        <v>155</v>
      </c>
      <c r="H23" s="214">
        <f>+H25</f>
        <v>-20895</v>
      </c>
      <c r="I23" s="215"/>
    </row>
    <row r="24" spans="2:9" s="124" customFormat="1">
      <c r="B24" s="11"/>
      <c r="C24" s="11"/>
      <c r="D24" s="11"/>
      <c r="E24" s="11"/>
      <c r="F24" s="11"/>
      <c r="G24" s="22" t="s">
        <v>51</v>
      </c>
      <c r="H24" s="214"/>
      <c r="I24" s="216"/>
    </row>
    <row r="25" spans="2:9" s="124" customFormat="1" ht="34.5">
      <c r="B25" s="11"/>
      <c r="C25" s="11"/>
      <c r="D25" s="11"/>
      <c r="E25" s="11"/>
      <c r="F25" s="11"/>
      <c r="G25" s="22" t="s">
        <v>183</v>
      </c>
      <c r="H25" s="214">
        <f>+H27</f>
        <v>-20895</v>
      </c>
      <c r="I25" s="216"/>
    </row>
    <row r="26" spans="2:9" s="124" customFormat="1" ht="34.5">
      <c r="B26" s="11"/>
      <c r="C26" s="11"/>
      <c r="D26" s="11"/>
      <c r="E26" s="11"/>
      <c r="F26" s="11"/>
      <c r="G26" s="22" t="s">
        <v>52</v>
      </c>
      <c r="H26" s="214"/>
      <c r="I26" s="216"/>
    </row>
    <row r="27" spans="2:9" s="124" customFormat="1">
      <c r="B27" s="11"/>
      <c r="C27" s="11"/>
      <c r="D27" s="11"/>
      <c r="E27" s="11"/>
      <c r="F27" s="11"/>
      <c r="G27" s="22" t="s">
        <v>4</v>
      </c>
      <c r="H27" s="214">
        <f t="shared" ref="H27:H29" si="0">+H28</f>
        <v>-20895</v>
      </c>
    </row>
    <row r="28" spans="2:9" s="124" customFormat="1">
      <c r="B28" s="11"/>
      <c r="C28" s="11"/>
      <c r="D28" s="11"/>
      <c r="E28" s="11"/>
      <c r="F28" s="11"/>
      <c r="G28" s="22" t="s">
        <v>53</v>
      </c>
      <c r="H28" s="214">
        <f t="shared" si="0"/>
        <v>-20895</v>
      </c>
    </row>
    <row r="29" spans="2:9" s="124" customFormat="1">
      <c r="B29" s="11"/>
      <c r="C29" s="11"/>
      <c r="D29" s="11"/>
      <c r="E29" s="11"/>
      <c r="F29" s="11"/>
      <c r="G29" s="22" t="s">
        <v>184</v>
      </c>
      <c r="H29" s="214">
        <f t="shared" si="0"/>
        <v>-20895</v>
      </c>
    </row>
    <row r="30" spans="2:9" s="124" customFormat="1">
      <c r="B30" s="11"/>
      <c r="C30" s="11"/>
      <c r="D30" s="11"/>
      <c r="E30" s="11"/>
      <c r="F30" s="11"/>
      <c r="G30" s="22" t="s">
        <v>68</v>
      </c>
      <c r="H30" s="214">
        <f>'3.'!E24</f>
        <v>-20895</v>
      </c>
    </row>
    <row r="31" spans="2:9" s="124" customFormat="1" ht="72.75" customHeight="1">
      <c r="B31" s="22"/>
      <c r="C31" s="22"/>
      <c r="D31" s="22"/>
      <c r="E31" s="22"/>
      <c r="F31" s="227">
        <v>31005</v>
      </c>
      <c r="G31" s="217" t="s">
        <v>158</v>
      </c>
      <c r="H31" s="214">
        <f>H33</f>
        <v>-458905</v>
      </c>
    </row>
    <row r="32" spans="2:9" s="124" customFormat="1">
      <c r="B32" s="22"/>
      <c r="C32" s="22"/>
      <c r="D32" s="22"/>
      <c r="E32" s="22"/>
      <c r="F32" s="22"/>
      <c r="G32" s="22" t="s">
        <v>51</v>
      </c>
      <c r="H32" s="214"/>
    </row>
    <row r="33" spans="2:9" s="124" customFormat="1" ht="38.25" customHeight="1">
      <c r="B33" s="22"/>
      <c r="C33" s="22"/>
      <c r="D33" s="22"/>
      <c r="E33" s="22"/>
      <c r="F33" s="22"/>
      <c r="G33" s="22" t="s">
        <v>185</v>
      </c>
      <c r="H33" s="214">
        <f>+H36</f>
        <v>-458905</v>
      </c>
      <c r="I33" s="218"/>
    </row>
    <row r="34" spans="2:9" s="124" customFormat="1" ht="35.25" customHeight="1">
      <c r="B34" s="22"/>
      <c r="C34" s="22"/>
      <c r="D34" s="22"/>
      <c r="E34" s="22"/>
      <c r="F34" s="22"/>
      <c r="G34" s="11" t="s">
        <v>52</v>
      </c>
      <c r="H34" s="214"/>
    </row>
    <row r="35" spans="2:9" s="124" customFormat="1" ht="21" customHeight="1">
      <c r="B35" s="22"/>
      <c r="C35" s="22"/>
      <c r="D35" s="22"/>
      <c r="E35" s="22"/>
      <c r="F35" s="22"/>
      <c r="G35" s="11" t="s">
        <v>186</v>
      </c>
      <c r="H35" s="214">
        <f>+H36</f>
        <v>-458905</v>
      </c>
    </row>
    <row r="36" spans="2:9" s="124" customFormat="1">
      <c r="B36" s="22"/>
      <c r="C36" s="22"/>
      <c r="D36" s="22"/>
      <c r="E36" s="22"/>
      <c r="F36" s="22"/>
      <c r="G36" s="11" t="s">
        <v>23</v>
      </c>
      <c r="H36" s="214">
        <f>+H37</f>
        <v>-458905</v>
      </c>
    </row>
    <row r="37" spans="2:9" s="124" customFormat="1">
      <c r="B37" s="22"/>
      <c r="C37" s="22"/>
      <c r="D37" s="22"/>
      <c r="E37" s="22"/>
      <c r="F37" s="22"/>
      <c r="G37" s="11" t="s">
        <v>70</v>
      </c>
      <c r="H37" s="214">
        <f>+H38</f>
        <v>-458905</v>
      </c>
    </row>
    <row r="38" spans="2:9" s="124" customFormat="1">
      <c r="B38" s="22"/>
      <c r="C38" s="22"/>
      <c r="D38" s="22"/>
      <c r="E38" s="22"/>
      <c r="F38" s="22"/>
      <c r="G38" s="22" t="s">
        <v>71</v>
      </c>
      <c r="H38" s="214">
        <f>+H39</f>
        <v>-458905</v>
      </c>
      <c r="I38" s="218"/>
    </row>
    <row r="39" spans="2:9" s="124" customFormat="1">
      <c r="B39" s="22"/>
      <c r="C39" s="22"/>
      <c r="D39" s="22"/>
      <c r="E39" s="22"/>
      <c r="F39" s="22"/>
      <c r="G39" s="22" t="s">
        <v>83</v>
      </c>
      <c r="H39" s="214">
        <f>'3.'!E33</f>
        <v>-458905</v>
      </c>
      <c r="I39" s="218"/>
    </row>
    <row r="40" spans="2:9">
      <c r="B40" s="208"/>
      <c r="C40" s="208" t="s">
        <v>76</v>
      </c>
      <c r="D40" s="208"/>
      <c r="E40" s="208"/>
      <c r="F40" s="208"/>
      <c r="G40" s="208" t="s">
        <v>81</v>
      </c>
      <c r="H40" s="209">
        <f>+H42</f>
        <v>-357306</v>
      </c>
    </row>
    <row r="41" spans="2:9">
      <c r="B41" s="208"/>
      <c r="C41" s="208"/>
      <c r="D41" s="208"/>
      <c r="E41" s="208"/>
      <c r="F41" s="208"/>
      <c r="G41" s="211" t="s">
        <v>3</v>
      </c>
      <c r="H41" s="209"/>
    </row>
    <row r="42" spans="2:9">
      <c r="B42" s="208"/>
      <c r="C42" s="208"/>
      <c r="D42" s="212" t="s">
        <v>77</v>
      </c>
      <c r="E42" s="208"/>
      <c r="F42" s="208"/>
      <c r="G42" s="208" t="s">
        <v>82</v>
      </c>
      <c r="H42" s="209">
        <f>+H44</f>
        <v>-357306</v>
      </c>
    </row>
    <row r="43" spans="2:9">
      <c r="B43" s="208"/>
      <c r="C43" s="208"/>
      <c r="D43" s="208"/>
      <c r="E43" s="208"/>
      <c r="F43" s="208"/>
      <c r="G43" s="211" t="s">
        <v>3</v>
      </c>
      <c r="H43" s="209"/>
    </row>
    <row r="44" spans="2:9" ht="42.75" customHeight="1">
      <c r="B44" s="213"/>
      <c r="C44" s="213"/>
      <c r="D44" s="213"/>
      <c r="E44" s="213"/>
      <c r="F44" s="213"/>
      <c r="G44" s="208" t="s">
        <v>19</v>
      </c>
      <c r="H44" s="209">
        <f>H46</f>
        <v>-357306</v>
      </c>
    </row>
    <row r="45" spans="2:9">
      <c r="B45" s="208"/>
      <c r="C45" s="208"/>
      <c r="D45" s="208"/>
      <c r="E45" s="208"/>
      <c r="F45" s="208"/>
      <c r="G45" s="211" t="s">
        <v>3</v>
      </c>
      <c r="H45" s="209"/>
    </row>
    <row r="46" spans="2:9">
      <c r="B46" s="208"/>
      <c r="C46" s="208"/>
      <c r="D46" s="208"/>
      <c r="E46" s="208">
        <v>1049</v>
      </c>
      <c r="F46" s="208"/>
      <c r="G46" s="208" t="s">
        <v>96</v>
      </c>
      <c r="H46" s="209">
        <f>H48+H59+H67+H94+H75+H84</f>
        <v>-357306</v>
      </c>
    </row>
    <row r="47" spans="2:9">
      <c r="B47" s="208"/>
      <c r="C47" s="208"/>
      <c r="D47" s="208"/>
      <c r="E47" s="208"/>
      <c r="F47" s="208"/>
      <c r="G47" s="211" t="s">
        <v>3</v>
      </c>
      <c r="H47" s="209"/>
    </row>
    <row r="48" spans="2:9" ht="69">
      <c r="B48" s="208"/>
      <c r="C48" s="208"/>
      <c r="D48" s="208"/>
      <c r="E48" s="208"/>
      <c r="F48" s="17">
        <v>11007</v>
      </c>
      <c r="G48" s="22" t="s">
        <v>131</v>
      </c>
      <c r="H48" s="219">
        <f>H50</f>
        <v>-64000</v>
      </c>
    </row>
    <row r="49" spans="2:8">
      <c r="B49" s="208"/>
      <c r="C49" s="208"/>
      <c r="D49" s="208"/>
      <c r="E49" s="208"/>
      <c r="F49" s="11"/>
      <c r="G49" s="22" t="s">
        <v>51</v>
      </c>
      <c r="H49" s="97"/>
    </row>
    <row r="50" spans="2:8" ht="34.5">
      <c r="B50" s="208"/>
      <c r="C50" s="208"/>
      <c r="D50" s="208"/>
      <c r="E50" s="208"/>
      <c r="F50" s="220"/>
      <c r="G50" s="221" t="s">
        <v>69</v>
      </c>
      <c r="H50" s="222">
        <f>H52</f>
        <v>-64000</v>
      </c>
    </row>
    <row r="51" spans="2:8" ht="34.5">
      <c r="B51" s="208"/>
      <c r="C51" s="208"/>
      <c r="D51" s="208"/>
      <c r="E51" s="208"/>
      <c r="F51" s="11"/>
      <c r="G51" s="22" t="s">
        <v>52</v>
      </c>
      <c r="H51" s="97"/>
    </row>
    <row r="52" spans="2:8">
      <c r="B52" s="208"/>
      <c r="C52" s="208"/>
      <c r="D52" s="208"/>
      <c r="E52" s="208"/>
      <c r="F52" s="223"/>
      <c r="G52" s="224" t="s">
        <v>4</v>
      </c>
      <c r="H52" s="219">
        <f>H53</f>
        <v>-64000</v>
      </c>
    </row>
    <row r="53" spans="2:8">
      <c r="B53" s="208"/>
      <c r="C53" s="208"/>
      <c r="D53" s="208"/>
      <c r="E53" s="208"/>
      <c r="F53" s="223"/>
      <c r="G53" s="22" t="s">
        <v>53</v>
      </c>
      <c r="H53" s="219">
        <f>H54+H57</f>
        <v>-64000</v>
      </c>
    </row>
    <row r="54" spans="2:8">
      <c r="B54" s="208"/>
      <c r="C54" s="208"/>
      <c r="D54" s="208"/>
      <c r="E54" s="208"/>
      <c r="F54" s="223"/>
      <c r="G54" s="22" t="s">
        <v>148</v>
      </c>
      <c r="H54" s="219">
        <f>H55</f>
        <v>-10000</v>
      </c>
    </row>
    <row r="55" spans="2:8" ht="34.5">
      <c r="B55" s="208"/>
      <c r="C55" s="208"/>
      <c r="D55" s="208"/>
      <c r="E55" s="208"/>
      <c r="F55" s="223"/>
      <c r="G55" s="22" t="s">
        <v>149</v>
      </c>
      <c r="H55" s="219">
        <f>H56</f>
        <v>-10000</v>
      </c>
    </row>
    <row r="56" spans="2:8" s="124" customFormat="1">
      <c r="B56" s="11"/>
      <c r="C56" s="11"/>
      <c r="D56" s="11"/>
      <c r="E56" s="11"/>
      <c r="F56" s="11"/>
      <c r="G56" s="98" t="s">
        <v>150</v>
      </c>
      <c r="H56" s="219">
        <f>'3.'!E44</f>
        <v>-10000</v>
      </c>
    </row>
    <row r="57" spans="2:8">
      <c r="B57" s="208"/>
      <c r="C57" s="208"/>
      <c r="D57" s="208"/>
      <c r="E57" s="208"/>
      <c r="F57" s="223"/>
      <c r="G57" s="22" t="s">
        <v>67</v>
      </c>
      <c r="H57" s="219">
        <f>H58</f>
        <v>-54000</v>
      </c>
    </row>
    <row r="58" spans="2:8">
      <c r="B58" s="208"/>
      <c r="C58" s="208"/>
      <c r="D58" s="208"/>
      <c r="E58" s="208"/>
      <c r="F58" s="223"/>
      <c r="G58" s="22" t="s">
        <v>68</v>
      </c>
      <c r="H58" s="219">
        <f>'3.'!E46</f>
        <v>-54000</v>
      </c>
    </row>
    <row r="59" spans="2:8" ht="51.75">
      <c r="B59" s="11"/>
      <c r="C59" s="11"/>
      <c r="D59" s="11"/>
      <c r="E59" s="11"/>
      <c r="F59" s="17">
        <v>11011</v>
      </c>
      <c r="G59" s="22" t="s">
        <v>134</v>
      </c>
      <c r="H59" s="219">
        <f>H61</f>
        <v>-30000</v>
      </c>
    </row>
    <row r="60" spans="2:8">
      <c r="B60" s="11"/>
      <c r="C60" s="11"/>
      <c r="D60" s="11"/>
      <c r="E60" s="11"/>
      <c r="F60" s="11"/>
      <c r="G60" s="22" t="s">
        <v>51</v>
      </c>
      <c r="H60" s="97"/>
    </row>
    <row r="61" spans="2:8" ht="34.5">
      <c r="B61" s="11"/>
      <c r="C61" s="11"/>
      <c r="D61" s="11"/>
      <c r="E61" s="11"/>
      <c r="F61" s="220"/>
      <c r="G61" s="221" t="s">
        <v>69</v>
      </c>
      <c r="H61" s="222">
        <f>H63</f>
        <v>-30000</v>
      </c>
    </row>
    <row r="62" spans="2:8" ht="34.5">
      <c r="B62" s="11"/>
      <c r="C62" s="11"/>
      <c r="D62" s="11"/>
      <c r="E62" s="11"/>
      <c r="F62" s="11"/>
      <c r="G62" s="22" t="s">
        <v>52</v>
      </c>
      <c r="H62" s="97"/>
    </row>
    <row r="63" spans="2:8">
      <c r="B63" s="11"/>
      <c r="C63" s="11"/>
      <c r="D63" s="11"/>
      <c r="E63" s="11"/>
      <c r="F63" s="223"/>
      <c r="G63" s="224" t="s">
        <v>4</v>
      </c>
      <c r="H63" s="219">
        <f>H64</f>
        <v>-30000</v>
      </c>
    </row>
    <row r="64" spans="2:8">
      <c r="B64" s="11"/>
      <c r="C64" s="11"/>
      <c r="D64" s="11"/>
      <c r="E64" s="11"/>
      <c r="F64" s="223"/>
      <c r="G64" s="22" t="s">
        <v>53</v>
      </c>
      <c r="H64" s="219">
        <f>H65</f>
        <v>-30000</v>
      </c>
    </row>
    <row r="65" spans="2:8">
      <c r="B65" s="11"/>
      <c r="C65" s="11"/>
      <c r="D65" s="11"/>
      <c r="E65" s="11"/>
      <c r="F65" s="223"/>
      <c r="G65" s="22" t="s">
        <v>67</v>
      </c>
      <c r="H65" s="219">
        <f>H66</f>
        <v>-30000</v>
      </c>
    </row>
    <row r="66" spans="2:8">
      <c r="B66" s="11"/>
      <c r="C66" s="11"/>
      <c r="D66" s="11"/>
      <c r="E66" s="11"/>
      <c r="F66" s="223"/>
      <c r="G66" s="22" t="s">
        <v>68</v>
      </c>
      <c r="H66" s="219">
        <f>'3.'!E54</f>
        <v>-30000</v>
      </c>
    </row>
    <row r="67" spans="2:8" ht="51.75">
      <c r="B67" s="11"/>
      <c r="C67" s="11"/>
      <c r="D67" s="11"/>
      <c r="E67" s="11"/>
      <c r="F67" s="17" t="s">
        <v>135</v>
      </c>
      <c r="G67" s="22" t="s">
        <v>136</v>
      </c>
      <c r="H67" s="219">
        <f>H69</f>
        <v>-76000</v>
      </c>
    </row>
    <row r="68" spans="2:8">
      <c r="B68" s="11"/>
      <c r="C68" s="11"/>
      <c r="D68" s="11"/>
      <c r="E68" s="11"/>
      <c r="F68" s="11"/>
      <c r="G68" s="22" t="s">
        <v>51</v>
      </c>
      <c r="H68" s="97"/>
    </row>
    <row r="69" spans="2:8" ht="34.5">
      <c r="B69" s="11"/>
      <c r="C69" s="11"/>
      <c r="D69" s="11"/>
      <c r="E69" s="11"/>
      <c r="F69" s="220"/>
      <c r="G69" s="221" t="s">
        <v>69</v>
      </c>
      <c r="H69" s="222">
        <f>H71</f>
        <v>-76000</v>
      </c>
    </row>
    <row r="70" spans="2:8" ht="34.5">
      <c r="B70" s="11"/>
      <c r="C70" s="11"/>
      <c r="D70" s="11"/>
      <c r="E70" s="11"/>
      <c r="F70" s="11"/>
      <c r="G70" s="22" t="s">
        <v>52</v>
      </c>
      <c r="H70" s="97"/>
    </row>
    <row r="71" spans="2:8">
      <c r="B71" s="11"/>
      <c r="C71" s="11"/>
      <c r="D71" s="11"/>
      <c r="E71" s="11"/>
      <c r="F71" s="223"/>
      <c r="G71" s="224" t="s">
        <v>4</v>
      </c>
      <c r="H71" s="219">
        <f>H72</f>
        <v>-76000</v>
      </c>
    </row>
    <row r="72" spans="2:8">
      <c r="B72" s="11"/>
      <c r="C72" s="11"/>
      <c r="D72" s="11"/>
      <c r="E72" s="11"/>
      <c r="F72" s="223"/>
      <c r="G72" s="22" t="s">
        <v>53</v>
      </c>
      <c r="H72" s="219">
        <f>H73</f>
        <v>-76000</v>
      </c>
    </row>
    <row r="73" spans="2:8">
      <c r="B73" s="11"/>
      <c r="C73" s="11"/>
      <c r="D73" s="11"/>
      <c r="E73" s="11"/>
      <c r="F73" s="223"/>
      <c r="G73" s="22" t="s">
        <v>67</v>
      </c>
      <c r="H73" s="219">
        <f>H74</f>
        <v>-76000</v>
      </c>
    </row>
    <row r="74" spans="2:8">
      <c r="B74" s="11"/>
      <c r="C74" s="11"/>
      <c r="D74" s="11"/>
      <c r="E74" s="11"/>
      <c r="F74" s="223"/>
      <c r="G74" s="22" t="s">
        <v>68</v>
      </c>
      <c r="H74" s="219">
        <f>'3.'!E62</f>
        <v>-76000</v>
      </c>
    </row>
    <row r="75" spans="2:8" s="124" customFormat="1" ht="51.75">
      <c r="B75" s="11"/>
      <c r="C75" s="11"/>
      <c r="D75" s="11"/>
      <c r="E75" s="11"/>
      <c r="F75" s="11">
        <v>21004</v>
      </c>
      <c r="G75" s="22" t="s">
        <v>106</v>
      </c>
      <c r="H75" s="219">
        <f>SUM(H77)</f>
        <v>-10000</v>
      </c>
    </row>
    <row r="76" spans="2:8" s="124" customFormat="1">
      <c r="B76" s="11"/>
      <c r="C76" s="11"/>
      <c r="D76" s="11"/>
      <c r="E76" s="11"/>
      <c r="F76" s="11"/>
      <c r="G76" s="22" t="s">
        <v>51</v>
      </c>
      <c r="H76" s="97"/>
    </row>
    <row r="77" spans="2:8" s="124" customFormat="1" ht="34.5">
      <c r="B77" s="11"/>
      <c r="C77" s="11"/>
      <c r="D77" s="11"/>
      <c r="E77" s="11"/>
      <c r="F77" s="11"/>
      <c r="G77" s="22" t="s">
        <v>69</v>
      </c>
      <c r="H77" s="222">
        <f>SUM(H79)</f>
        <v>-10000</v>
      </c>
    </row>
    <row r="78" spans="2:8" s="124" customFormat="1" ht="34.5">
      <c r="B78" s="11"/>
      <c r="C78" s="11"/>
      <c r="D78" s="11"/>
      <c r="E78" s="11"/>
      <c r="F78" s="11"/>
      <c r="G78" s="22" t="s">
        <v>52</v>
      </c>
      <c r="H78" s="97"/>
    </row>
    <row r="79" spans="2:8" s="124" customFormat="1">
      <c r="B79" s="11"/>
      <c r="C79" s="11"/>
      <c r="D79" s="11"/>
      <c r="E79" s="11"/>
      <c r="F79" s="11"/>
      <c r="G79" s="22" t="s">
        <v>4</v>
      </c>
      <c r="H79" s="219">
        <f>SUM(H80)</f>
        <v>-10000</v>
      </c>
    </row>
    <row r="80" spans="2:8" s="124" customFormat="1">
      <c r="B80" s="11"/>
      <c r="C80" s="11"/>
      <c r="D80" s="11"/>
      <c r="E80" s="11"/>
      <c r="F80" s="11"/>
      <c r="G80" s="22" t="s">
        <v>23</v>
      </c>
      <c r="H80" s="219">
        <f>SUM(H81)</f>
        <v>-10000</v>
      </c>
    </row>
    <row r="81" spans="2:8" s="124" customFormat="1">
      <c r="B81" s="11"/>
      <c r="C81" s="11"/>
      <c r="D81" s="11"/>
      <c r="E81" s="11"/>
      <c r="F81" s="11"/>
      <c r="G81" s="22" t="s">
        <v>70</v>
      </c>
      <c r="H81" s="219">
        <f>H82</f>
        <v>-10000</v>
      </c>
    </row>
    <row r="82" spans="2:8" s="124" customFormat="1">
      <c r="B82" s="11"/>
      <c r="C82" s="11"/>
      <c r="D82" s="11"/>
      <c r="E82" s="11"/>
      <c r="F82" s="11"/>
      <c r="G82" s="22" t="s">
        <v>71</v>
      </c>
      <c r="H82" s="219">
        <f>H83</f>
        <v>-10000</v>
      </c>
    </row>
    <row r="83" spans="2:8" s="124" customFormat="1">
      <c r="B83" s="11"/>
      <c r="C83" s="11"/>
      <c r="D83" s="11"/>
      <c r="E83" s="11"/>
      <c r="F83" s="11"/>
      <c r="G83" s="98" t="s">
        <v>72</v>
      </c>
      <c r="H83" s="219">
        <f>'3.'!E71</f>
        <v>-10000</v>
      </c>
    </row>
    <row r="84" spans="2:8" s="124" customFormat="1" ht="51.75">
      <c r="B84" s="11"/>
      <c r="C84" s="11"/>
      <c r="D84" s="11"/>
      <c r="E84" s="11"/>
      <c r="F84" s="11">
        <v>21011</v>
      </c>
      <c r="G84" s="22" t="s">
        <v>140</v>
      </c>
      <c r="H84" s="219">
        <f>SUM(H86)</f>
        <v>-148306</v>
      </c>
    </row>
    <row r="85" spans="2:8" s="124" customFormat="1">
      <c r="B85" s="11"/>
      <c r="C85" s="11"/>
      <c r="D85" s="11"/>
      <c r="E85" s="11"/>
      <c r="F85" s="11"/>
      <c r="G85" s="22" t="s">
        <v>51</v>
      </c>
      <c r="H85" s="97"/>
    </row>
    <row r="86" spans="2:8" s="124" customFormat="1" ht="34.5">
      <c r="B86" s="11"/>
      <c r="C86" s="11"/>
      <c r="D86" s="11"/>
      <c r="E86" s="11"/>
      <c r="F86" s="11"/>
      <c r="G86" s="22" t="s">
        <v>69</v>
      </c>
      <c r="H86" s="222">
        <f>SUM(H88)</f>
        <v>-148306</v>
      </c>
    </row>
    <row r="87" spans="2:8" s="124" customFormat="1" ht="34.5">
      <c r="B87" s="11"/>
      <c r="C87" s="11"/>
      <c r="D87" s="11"/>
      <c r="E87" s="11"/>
      <c r="F87" s="11"/>
      <c r="G87" s="22" t="s">
        <v>52</v>
      </c>
      <c r="H87" s="97"/>
    </row>
    <row r="88" spans="2:8" s="124" customFormat="1">
      <c r="B88" s="11"/>
      <c r="C88" s="11"/>
      <c r="D88" s="11"/>
      <c r="E88" s="11"/>
      <c r="F88" s="11"/>
      <c r="G88" s="22" t="s">
        <v>4</v>
      </c>
      <c r="H88" s="219">
        <f>SUM(H89)</f>
        <v>-148306</v>
      </c>
    </row>
    <row r="89" spans="2:8" s="124" customFormat="1">
      <c r="B89" s="11"/>
      <c r="C89" s="11"/>
      <c r="D89" s="11"/>
      <c r="E89" s="11"/>
      <c r="F89" s="11"/>
      <c r="G89" s="22" t="s">
        <v>23</v>
      </c>
      <c r="H89" s="219">
        <f>SUM(H90)</f>
        <v>-148306</v>
      </c>
    </row>
    <row r="90" spans="2:8" s="124" customFormat="1">
      <c r="B90" s="11"/>
      <c r="C90" s="11"/>
      <c r="D90" s="11"/>
      <c r="E90" s="11"/>
      <c r="F90" s="11"/>
      <c r="G90" s="22" t="s">
        <v>70</v>
      </c>
      <c r="H90" s="219">
        <f>H91</f>
        <v>-148306</v>
      </c>
    </row>
    <row r="91" spans="2:8" s="124" customFormat="1">
      <c r="B91" s="11"/>
      <c r="C91" s="11"/>
      <c r="D91" s="11"/>
      <c r="E91" s="11"/>
      <c r="F91" s="11"/>
      <c r="G91" s="22" t="s">
        <v>71</v>
      </c>
      <c r="H91" s="219">
        <f>+H92+H93</f>
        <v>-148306</v>
      </c>
    </row>
    <row r="92" spans="2:8" s="124" customFormat="1">
      <c r="B92" s="11"/>
      <c r="C92" s="11"/>
      <c r="D92" s="11"/>
      <c r="E92" s="11"/>
      <c r="F92" s="11"/>
      <c r="G92" s="98" t="s">
        <v>83</v>
      </c>
      <c r="H92" s="219">
        <f>'3.'!E80</f>
        <v>-34000</v>
      </c>
    </row>
    <row r="93" spans="2:8" s="124" customFormat="1">
      <c r="B93" s="11"/>
      <c r="C93" s="11"/>
      <c r="D93" s="11"/>
      <c r="E93" s="11"/>
      <c r="F93" s="11"/>
      <c r="G93" s="225" t="s">
        <v>72</v>
      </c>
      <c r="H93" s="219">
        <f>'3.'!E81</f>
        <v>-114306</v>
      </c>
    </row>
    <row r="94" spans="2:8" s="124" customFormat="1" ht="69">
      <c r="B94" s="11"/>
      <c r="C94" s="11"/>
      <c r="D94" s="11"/>
      <c r="E94" s="11"/>
      <c r="F94" s="11">
        <v>21014</v>
      </c>
      <c r="G94" s="22" t="s">
        <v>97</v>
      </c>
      <c r="H94" s="219">
        <f>SUM(H96)</f>
        <v>-29000</v>
      </c>
    </row>
    <row r="95" spans="2:8" s="124" customFormat="1">
      <c r="B95" s="11"/>
      <c r="C95" s="11"/>
      <c r="D95" s="11"/>
      <c r="E95" s="11"/>
      <c r="F95" s="11"/>
      <c r="G95" s="22" t="s">
        <v>51</v>
      </c>
      <c r="H95" s="97"/>
    </row>
    <row r="96" spans="2:8" s="124" customFormat="1" ht="34.5">
      <c r="B96" s="11"/>
      <c r="C96" s="11"/>
      <c r="D96" s="11"/>
      <c r="E96" s="11"/>
      <c r="F96" s="11"/>
      <c r="G96" s="22" t="s">
        <v>69</v>
      </c>
      <c r="H96" s="222">
        <f>SUM(H98)</f>
        <v>-29000</v>
      </c>
    </row>
    <row r="97" spans="1:8" s="124" customFormat="1" ht="34.5">
      <c r="B97" s="11"/>
      <c r="C97" s="11"/>
      <c r="D97" s="11"/>
      <c r="E97" s="11"/>
      <c r="F97" s="11"/>
      <c r="G97" s="22" t="s">
        <v>52</v>
      </c>
      <c r="H97" s="97"/>
    </row>
    <row r="98" spans="1:8" s="124" customFormat="1">
      <c r="B98" s="11"/>
      <c r="C98" s="11"/>
      <c r="D98" s="11"/>
      <c r="E98" s="11"/>
      <c r="F98" s="11"/>
      <c r="G98" s="22" t="s">
        <v>4</v>
      </c>
      <c r="H98" s="219">
        <f>SUM(H99)</f>
        <v>-29000</v>
      </c>
    </row>
    <row r="99" spans="1:8" s="124" customFormat="1">
      <c r="B99" s="11"/>
      <c r="C99" s="11"/>
      <c r="D99" s="11"/>
      <c r="E99" s="11"/>
      <c r="F99" s="11"/>
      <c r="G99" s="22" t="s">
        <v>23</v>
      </c>
      <c r="H99" s="219">
        <f>SUM(H100)</f>
        <v>-29000</v>
      </c>
    </row>
    <row r="100" spans="1:8" s="124" customFormat="1">
      <c r="B100" s="11"/>
      <c r="C100" s="11"/>
      <c r="D100" s="11"/>
      <c r="E100" s="11"/>
      <c r="F100" s="11"/>
      <c r="G100" s="22" t="s">
        <v>70</v>
      </c>
      <c r="H100" s="219">
        <f>H101</f>
        <v>-29000</v>
      </c>
    </row>
    <row r="101" spans="1:8" s="124" customFormat="1">
      <c r="B101" s="11"/>
      <c r="C101" s="11"/>
      <c r="D101" s="11"/>
      <c r="E101" s="11"/>
      <c r="F101" s="11"/>
      <c r="G101" s="22" t="s">
        <v>71</v>
      </c>
      <c r="H101" s="219">
        <f>H102</f>
        <v>-29000</v>
      </c>
    </row>
    <row r="102" spans="1:8" s="124" customFormat="1">
      <c r="B102" s="11"/>
      <c r="C102" s="11"/>
      <c r="D102" s="11"/>
      <c r="E102" s="11"/>
      <c r="F102" s="11"/>
      <c r="G102" s="98" t="s">
        <v>83</v>
      </c>
      <c r="H102" s="219">
        <f>'4.'!E26</f>
        <v>-29000</v>
      </c>
    </row>
    <row r="103" spans="1:8" ht="34.5">
      <c r="A103" s="124"/>
      <c r="B103" s="11" t="s">
        <v>187</v>
      </c>
      <c r="C103" s="11"/>
      <c r="D103" s="11"/>
      <c r="E103" s="11"/>
      <c r="F103" s="11"/>
      <c r="G103" s="22" t="s">
        <v>188</v>
      </c>
      <c r="H103" s="209">
        <f>+H105</f>
        <v>279800</v>
      </c>
    </row>
    <row r="104" spans="1:8">
      <c r="A104" s="124"/>
      <c r="B104" s="11"/>
      <c r="C104" s="11"/>
      <c r="D104" s="11"/>
      <c r="E104" s="11"/>
      <c r="F104" s="11"/>
      <c r="G104" s="22" t="s">
        <v>3</v>
      </c>
      <c r="H104" s="209"/>
    </row>
    <row r="105" spans="1:8">
      <c r="A105" s="124"/>
      <c r="B105" s="11"/>
      <c r="C105" s="11" t="s">
        <v>189</v>
      </c>
      <c r="D105" s="11"/>
      <c r="E105" s="11"/>
      <c r="F105" s="11"/>
      <c r="G105" s="22" t="s">
        <v>190</v>
      </c>
      <c r="H105" s="209">
        <f>+H107</f>
        <v>279800</v>
      </c>
    </row>
    <row r="106" spans="1:8">
      <c r="A106" s="124"/>
      <c r="B106" s="11"/>
      <c r="C106" s="11"/>
      <c r="D106" s="11"/>
      <c r="E106" s="11"/>
      <c r="F106" s="11"/>
      <c r="G106" s="22" t="s">
        <v>3</v>
      </c>
      <c r="H106" s="209"/>
    </row>
    <row r="107" spans="1:8">
      <c r="A107" s="124"/>
      <c r="B107" s="11"/>
      <c r="C107" s="11"/>
      <c r="D107" s="11" t="s">
        <v>77</v>
      </c>
      <c r="E107" s="11"/>
      <c r="F107" s="11"/>
      <c r="G107" s="22" t="s">
        <v>190</v>
      </c>
      <c r="H107" s="209">
        <f>+H111</f>
        <v>279800</v>
      </c>
    </row>
    <row r="108" spans="1:8">
      <c r="A108" s="124"/>
      <c r="B108" s="11"/>
      <c r="C108" s="11"/>
      <c r="D108" s="11"/>
      <c r="E108" s="11"/>
      <c r="F108" s="11"/>
      <c r="G108" s="22" t="s">
        <v>3</v>
      </c>
      <c r="H108" s="209"/>
    </row>
    <row r="109" spans="1:8" s="124" customFormat="1" ht="34.5">
      <c r="B109" s="11"/>
      <c r="C109" s="11"/>
      <c r="D109" s="11"/>
      <c r="E109" s="11"/>
      <c r="F109" s="11"/>
      <c r="G109" s="22" t="s">
        <v>19</v>
      </c>
      <c r="H109" s="209">
        <f>+H111</f>
        <v>279800</v>
      </c>
    </row>
    <row r="110" spans="1:8" s="124" customFormat="1">
      <c r="B110" s="11"/>
      <c r="C110" s="11"/>
      <c r="D110" s="11"/>
      <c r="E110" s="11"/>
      <c r="F110" s="11"/>
      <c r="G110" s="22" t="s">
        <v>3</v>
      </c>
      <c r="H110" s="209"/>
    </row>
    <row r="111" spans="1:8">
      <c r="A111" s="124"/>
      <c r="B111" s="11"/>
      <c r="C111" s="11"/>
      <c r="D111" s="11"/>
      <c r="E111" s="11" t="s">
        <v>162</v>
      </c>
      <c r="F111" s="11"/>
      <c r="G111" s="22" t="s">
        <v>163</v>
      </c>
      <c r="H111" s="209">
        <f>+H113+H124</f>
        <v>279800</v>
      </c>
    </row>
    <row r="112" spans="1:8">
      <c r="A112" s="124"/>
      <c r="B112" s="11"/>
      <c r="C112" s="11"/>
      <c r="D112" s="11"/>
      <c r="E112" s="11"/>
      <c r="F112" s="11"/>
      <c r="G112" s="22" t="s">
        <v>3</v>
      </c>
      <c r="H112" s="209"/>
    </row>
    <row r="113" spans="2:9" s="124" customFormat="1" ht="86.25">
      <c r="B113" s="22"/>
      <c r="C113" s="22"/>
      <c r="D113" s="22"/>
      <c r="E113" s="226"/>
      <c r="F113" s="227">
        <v>31002</v>
      </c>
      <c r="G113" s="227" t="s">
        <v>191</v>
      </c>
      <c r="H113" s="214">
        <f>H115</f>
        <v>275800</v>
      </c>
    </row>
    <row r="114" spans="2:9" s="124" customFormat="1">
      <c r="B114" s="22"/>
      <c r="C114" s="22"/>
      <c r="D114" s="22"/>
      <c r="E114" s="22"/>
      <c r="F114" s="22"/>
      <c r="G114" s="11" t="s">
        <v>51</v>
      </c>
      <c r="H114" s="214"/>
    </row>
    <row r="115" spans="2:9" s="124" customFormat="1" ht="45" customHeight="1">
      <c r="B115" s="22"/>
      <c r="C115" s="22"/>
      <c r="D115" s="22"/>
      <c r="E115" s="22"/>
      <c r="F115" s="22"/>
      <c r="G115" s="11" t="s">
        <v>185</v>
      </c>
      <c r="H115" s="214">
        <f>+H117</f>
        <v>275800</v>
      </c>
      <c r="I115" s="218"/>
    </row>
    <row r="116" spans="2:9" s="124" customFormat="1" ht="17.25" customHeight="1">
      <c r="B116" s="22"/>
      <c r="C116" s="22"/>
      <c r="D116" s="22"/>
      <c r="E116" s="22"/>
      <c r="F116" s="22"/>
      <c r="G116" s="11" t="s">
        <v>52</v>
      </c>
      <c r="H116" s="214"/>
    </row>
    <row r="117" spans="2:9" s="124" customFormat="1" ht="14.25" customHeight="1">
      <c r="B117" s="22"/>
      <c r="C117" s="22"/>
      <c r="D117" s="22"/>
      <c r="E117" s="22"/>
      <c r="F117" s="22"/>
      <c r="G117" s="11" t="s">
        <v>186</v>
      </c>
      <c r="H117" s="214">
        <f>+H118</f>
        <v>275800</v>
      </c>
    </row>
    <row r="118" spans="2:9" s="124" customFormat="1">
      <c r="B118" s="22"/>
      <c r="C118" s="22"/>
      <c r="D118" s="22"/>
      <c r="E118" s="22"/>
      <c r="F118" s="22"/>
      <c r="G118" s="11" t="s">
        <v>23</v>
      </c>
      <c r="H118" s="214">
        <f>+H119</f>
        <v>275800</v>
      </c>
    </row>
    <row r="119" spans="2:9" s="124" customFormat="1">
      <c r="B119" s="22"/>
      <c r="C119" s="22"/>
      <c r="D119" s="22"/>
      <c r="E119" s="22"/>
      <c r="F119" s="22"/>
      <c r="G119" s="11" t="s">
        <v>70</v>
      </c>
      <c r="H119" s="214">
        <f>+H120+H122</f>
        <v>275800</v>
      </c>
    </row>
    <row r="120" spans="2:9" s="124" customFormat="1">
      <c r="B120" s="22"/>
      <c r="C120" s="22"/>
      <c r="D120" s="22"/>
      <c r="E120" s="22"/>
      <c r="F120" s="22"/>
      <c r="G120" s="11" t="s">
        <v>71</v>
      </c>
      <c r="H120" s="214">
        <f>H121</f>
        <v>339300</v>
      </c>
    </row>
    <row r="121" spans="2:9" s="124" customFormat="1">
      <c r="B121" s="22"/>
      <c r="C121" s="22"/>
      <c r="D121" s="22"/>
      <c r="E121" s="22"/>
      <c r="F121" s="22"/>
      <c r="G121" s="11" t="s">
        <v>83</v>
      </c>
      <c r="H121" s="214">
        <f>'3.'!E92</f>
        <v>339300</v>
      </c>
      <c r="I121" s="218"/>
    </row>
    <row r="122" spans="2:9" s="124" customFormat="1" ht="18" customHeight="1">
      <c r="B122" s="22"/>
      <c r="C122" s="22"/>
      <c r="D122" s="22"/>
      <c r="E122" s="22"/>
      <c r="F122" s="22"/>
      <c r="G122" s="11" t="s">
        <v>192</v>
      </c>
      <c r="H122" s="214">
        <f>+H123</f>
        <v>-63500</v>
      </c>
      <c r="I122" s="218"/>
    </row>
    <row r="123" spans="2:9" s="124" customFormat="1">
      <c r="B123" s="22"/>
      <c r="C123" s="22"/>
      <c r="D123" s="22"/>
      <c r="E123" s="22"/>
      <c r="F123" s="22"/>
      <c r="G123" s="11" t="s">
        <v>193</v>
      </c>
      <c r="H123" s="214">
        <f>'3.'!E94</f>
        <v>-63500</v>
      </c>
      <c r="I123" s="218"/>
    </row>
    <row r="124" spans="2:9" s="124" customFormat="1" ht="69">
      <c r="B124" s="22"/>
      <c r="C124" s="22"/>
      <c r="D124" s="22"/>
      <c r="E124" s="226"/>
      <c r="F124" s="227" t="s">
        <v>194</v>
      </c>
      <c r="G124" s="227" t="s">
        <v>169</v>
      </c>
      <c r="H124" s="214">
        <f>H126</f>
        <v>4000</v>
      </c>
    </row>
    <row r="125" spans="2:9" s="124" customFormat="1">
      <c r="B125" s="22"/>
      <c r="C125" s="22"/>
      <c r="D125" s="22"/>
      <c r="E125" s="22"/>
      <c r="F125" s="22"/>
      <c r="G125" s="11" t="s">
        <v>51</v>
      </c>
      <c r="H125" s="214"/>
    </row>
    <row r="126" spans="2:9" s="124" customFormat="1" ht="34.5">
      <c r="B126" s="22"/>
      <c r="C126" s="22"/>
      <c r="D126" s="22"/>
      <c r="E126" s="22"/>
      <c r="F126" s="22"/>
      <c r="G126" s="11" t="s">
        <v>185</v>
      </c>
      <c r="H126" s="214">
        <f>+H128</f>
        <v>4000</v>
      </c>
      <c r="I126" s="218"/>
    </row>
    <row r="127" spans="2:9" s="124" customFormat="1" ht="17.25" customHeight="1">
      <c r="B127" s="22"/>
      <c r="C127" s="22"/>
      <c r="D127" s="22"/>
      <c r="E127" s="22"/>
      <c r="F127" s="22"/>
      <c r="G127" s="11" t="s">
        <v>52</v>
      </c>
      <c r="H127" s="214"/>
    </row>
    <row r="128" spans="2:9" s="124" customFormat="1" ht="14.25" customHeight="1">
      <c r="B128" s="22"/>
      <c r="C128" s="22"/>
      <c r="D128" s="22"/>
      <c r="E128" s="22"/>
      <c r="F128" s="22"/>
      <c r="G128" s="11" t="s">
        <v>186</v>
      </c>
      <c r="H128" s="214">
        <f>+H129</f>
        <v>4000</v>
      </c>
    </row>
    <row r="129" spans="2:9" s="124" customFormat="1">
      <c r="B129" s="22"/>
      <c r="C129" s="22"/>
      <c r="D129" s="22"/>
      <c r="E129" s="22"/>
      <c r="F129" s="22"/>
      <c r="G129" s="11" t="s">
        <v>23</v>
      </c>
      <c r="H129" s="214">
        <f>+H130</f>
        <v>4000</v>
      </c>
    </row>
    <row r="130" spans="2:9" s="124" customFormat="1">
      <c r="B130" s="22"/>
      <c r="C130" s="22"/>
      <c r="D130" s="22"/>
      <c r="E130" s="22"/>
      <c r="F130" s="22"/>
      <c r="G130" s="11" t="s">
        <v>70</v>
      </c>
      <c r="H130" s="214">
        <f>+H131</f>
        <v>4000</v>
      </c>
    </row>
    <row r="131" spans="2:9" s="124" customFormat="1">
      <c r="B131" s="22"/>
      <c r="C131" s="22"/>
      <c r="D131" s="22"/>
      <c r="E131" s="22"/>
      <c r="F131" s="22"/>
      <c r="G131" s="11" t="s">
        <v>71</v>
      </c>
      <c r="H131" s="214">
        <f>H132</f>
        <v>4000</v>
      </c>
    </row>
    <row r="132" spans="2:9" s="124" customFormat="1" ht="22.5" customHeight="1">
      <c r="B132" s="22"/>
      <c r="C132" s="22"/>
      <c r="D132" s="22"/>
      <c r="E132" s="22"/>
      <c r="F132" s="22"/>
      <c r="G132" s="11" t="s">
        <v>83</v>
      </c>
      <c r="H132" s="214">
        <f>'3.'!E103</f>
        <v>4000</v>
      </c>
      <c r="I132" s="218"/>
    </row>
    <row r="133" spans="2:9" s="124" customFormat="1">
      <c r="B133" s="11" t="s">
        <v>195</v>
      </c>
      <c r="C133" s="11"/>
      <c r="D133" s="11"/>
      <c r="E133" s="11"/>
      <c r="F133" s="11"/>
      <c r="G133" s="228" t="s">
        <v>196</v>
      </c>
      <c r="H133" s="214">
        <f>+H135</f>
        <v>285000</v>
      </c>
    </row>
    <row r="134" spans="2:9" s="124" customFormat="1">
      <c r="B134" s="11"/>
      <c r="C134" s="11"/>
      <c r="D134" s="11"/>
      <c r="E134" s="11"/>
      <c r="F134" s="11"/>
      <c r="G134" s="22" t="s">
        <v>3</v>
      </c>
      <c r="H134" s="214"/>
    </row>
    <row r="135" spans="2:9" s="124" customFormat="1">
      <c r="B135" s="11"/>
      <c r="C135" s="11" t="s">
        <v>187</v>
      </c>
      <c r="D135" s="11"/>
      <c r="E135" s="11"/>
      <c r="F135" s="11"/>
      <c r="G135" s="22" t="s">
        <v>197</v>
      </c>
      <c r="H135" s="214">
        <f>+H137</f>
        <v>285000</v>
      </c>
    </row>
    <row r="136" spans="2:9" s="124" customFormat="1" ht="21.75" customHeight="1">
      <c r="B136" s="11"/>
      <c r="C136" s="11"/>
      <c r="D136" s="11"/>
      <c r="E136" s="11"/>
      <c r="F136" s="11"/>
      <c r="G136" s="22" t="s">
        <v>3</v>
      </c>
      <c r="H136" s="214"/>
    </row>
    <row r="137" spans="2:9" s="124" customFormat="1">
      <c r="B137" s="11"/>
      <c r="C137" s="11"/>
      <c r="D137" s="11" t="s">
        <v>77</v>
      </c>
      <c r="E137" s="11"/>
      <c r="F137" s="11"/>
      <c r="G137" s="22" t="s">
        <v>197</v>
      </c>
      <c r="H137" s="214">
        <f>+H139</f>
        <v>285000</v>
      </c>
    </row>
    <row r="138" spans="2:9" s="124" customFormat="1">
      <c r="B138" s="11"/>
      <c r="C138" s="11"/>
      <c r="D138" s="11"/>
      <c r="E138" s="11"/>
      <c r="F138" s="11"/>
      <c r="G138" s="22" t="s">
        <v>3</v>
      </c>
      <c r="H138" s="214"/>
    </row>
    <row r="139" spans="2:9" ht="34.5">
      <c r="B139" s="11"/>
      <c r="C139" s="11"/>
      <c r="D139" s="11"/>
      <c r="E139" s="11" t="s">
        <v>198</v>
      </c>
      <c r="F139" s="11"/>
      <c r="G139" s="11" t="s">
        <v>199</v>
      </c>
      <c r="H139" s="214">
        <f>H143</f>
        <v>285000</v>
      </c>
      <c r="I139" s="124"/>
    </row>
    <row r="140" spans="2:9">
      <c r="B140" s="11"/>
      <c r="C140" s="11"/>
      <c r="D140" s="11"/>
      <c r="E140" s="11"/>
      <c r="F140" s="11"/>
      <c r="G140" s="22" t="s">
        <v>3</v>
      </c>
      <c r="H140" s="214"/>
      <c r="I140" s="124"/>
    </row>
    <row r="141" spans="2:9" ht="69">
      <c r="B141" s="11"/>
      <c r="C141" s="11"/>
      <c r="D141" s="11"/>
      <c r="E141" s="11"/>
      <c r="F141" s="11" t="s">
        <v>200</v>
      </c>
      <c r="G141" s="22" t="s">
        <v>201</v>
      </c>
      <c r="H141" s="214">
        <f>H143</f>
        <v>285000</v>
      </c>
      <c r="I141" s="124"/>
    </row>
    <row r="142" spans="2:9">
      <c r="B142" s="11"/>
      <c r="C142" s="11"/>
      <c r="D142" s="11"/>
      <c r="E142" s="11"/>
      <c r="F142" s="11"/>
      <c r="G142" s="22" t="s">
        <v>51</v>
      </c>
      <c r="H142" s="214"/>
      <c r="I142" s="124"/>
    </row>
    <row r="143" spans="2:9" ht="34.5">
      <c r="B143" s="11"/>
      <c r="C143" s="11"/>
      <c r="D143" s="11"/>
      <c r="E143" s="11"/>
      <c r="F143" s="11"/>
      <c r="G143" s="22" t="s">
        <v>69</v>
      </c>
      <c r="H143" s="214">
        <f>H145</f>
        <v>285000</v>
      </c>
      <c r="I143" s="124"/>
    </row>
    <row r="144" spans="2:9" ht="34.5">
      <c r="B144" s="11"/>
      <c r="C144" s="11"/>
      <c r="D144" s="11"/>
      <c r="E144" s="11"/>
      <c r="F144" s="11"/>
      <c r="G144" s="22" t="s">
        <v>52</v>
      </c>
      <c r="H144" s="214"/>
      <c r="I144" s="124"/>
    </row>
    <row r="145" spans="2:9">
      <c r="B145" s="11"/>
      <c r="C145" s="11"/>
      <c r="D145" s="11"/>
      <c r="E145" s="11"/>
      <c r="F145" s="11"/>
      <c r="G145" s="22" t="s">
        <v>4</v>
      </c>
      <c r="H145" s="214">
        <f>H146</f>
        <v>285000</v>
      </c>
    </row>
    <row r="146" spans="2:9">
      <c r="B146" s="11"/>
      <c r="C146" s="11"/>
      <c r="D146" s="11"/>
      <c r="E146" s="229"/>
      <c r="F146" s="229"/>
      <c r="G146" s="22" t="s">
        <v>23</v>
      </c>
      <c r="H146" s="214">
        <f>H147</f>
        <v>285000</v>
      </c>
    </row>
    <row r="147" spans="2:9">
      <c r="B147" s="11"/>
      <c r="C147" s="11"/>
      <c r="D147" s="11"/>
      <c r="E147" s="229"/>
      <c r="F147" s="229"/>
      <c r="G147" s="22" t="s">
        <v>70</v>
      </c>
      <c r="H147" s="214">
        <f>H148+H150</f>
        <v>285000</v>
      </c>
    </row>
    <row r="148" spans="2:9">
      <c r="B148" s="11"/>
      <c r="C148" s="11"/>
      <c r="D148" s="11"/>
      <c r="E148" s="229"/>
      <c r="F148" s="229"/>
      <c r="G148" s="11" t="s">
        <v>71</v>
      </c>
      <c r="H148" s="214">
        <f>H149</f>
        <v>270000</v>
      </c>
    </row>
    <row r="149" spans="2:9">
      <c r="B149" s="11"/>
      <c r="C149" s="11"/>
      <c r="D149" s="11"/>
      <c r="E149" s="11"/>
      <c r="F149" s="11"/>
      <c r="G149" s="22" t="s">
        <v>83</v>
      </c>
      <c r="H149" s="214">
        <f>'3.'!E114</f>
        <v>270000</v>
      </c>
      <c r="I149" s="124"/>
    </row>
    <row r="150" spans="2:9">
      <c r="B150" s="11"/>
      <c r="C150" s="11"/>
      <c r="D150" s="11"/>
      <c r="E150" s="11"/>
      <c r="F150" s="11"/>
      <c r="G150" s="22" t="s">
        <v>192</v>
      </c>
      <c r="H150" s="214">
        <f>H151</f>
        <v>15000</v>
      </c>
      <c r="I150" s="124"/>
    </row>
    <row r="151" spans="2:9">
      <c r="B151" s="11"/>
      <c r="C151" s="11"/>
      <c r="D151" s="11"/>
      <c r="E151" s="11"/>
      <c r="F151" s="11"/>
      <c r="G151" s="22" t="s">
        <v>202</v>
      </c>
      <c r="H151" s="214">
        <f>'3.'!E116</f>
        <v>15000</v>
      </c>
      <c r="I151" s="124"/>
    </row>
    <row r="152" spans="2:9" ht="34.5">
      <c r="B152" s="22" t="s">
        <v>120</v>
      </c>
      <c r="C152" s="22"/>
      <c r="D152" s="22"/>
      <c r="E152" s="22"/>
      <c r="F152" s="22"/>
      <c r="G152" s="22" t="s">
        <v>121</v>
      </c>
      <c r="H152" s="219">
        <f>H154</f>
        <v>272306</v>
      </c>
    </row>
    <row r="153" spans="2:9">
      <c r="B153" s="22"/>
      <c r="C153" s="22"/>
      <c r="D153" s="22"/>
      <c r="E153" s="22"/>
      <c r="F153" s="22"/>
      <c r="G153" s="22" t="s">
        <v>3</v>
      </c>
      <c r="H153" s="219"/>
    </row>
    <row r="154" spans="2:9">
      <c r="B154" s="22"/>
      <c r="C154" s="22" t="s">
        <v>77</v>
      </c>
      <c r="D154" s="22"/>
      <c r="E154" s="22"/>
      <c r="F154" s="22"/>
      <c r="G154" s="22" t="s">
        <v>122</v>
      </c>
      <c r="H154" s="219">
        <f>H156</f>
        <v>272306</v>
      </c>
    </row>
    <row r="155" spans="2:9">
      <c r="B155" s="22"/>
      <c r="C155" s="22"/>
      <c r="D155" s="22"/>
      <c r="E155" s="22"/>
      <c r="F155" s="22"/>
      <c r="G155" s="22" t="s">
        <v>3</v>
      </c>
      <c r="H155" s="219"/>
    </row>
    <row r="156" spans="2:9">
      <c r="B156" s="22"/>
      <c r="C156" s="22"/>
      <c r="D156" s="22" t="s">
        <v>77</v>
      </c>
      <c r="E156" s="22"/>
      <c r="F156" s="22"/>
      <c r="G156" s="22" t="s">
        <v>123</v>
      </c>
      <c r="H156" s="219">
        <f>H158</f>
        <v>272306</v>
      </c>
    </row>
    <row r="157" spans="2:9">
      <c r="B157" s="22"/>
      <c r="C157" s="22"/>
      <c r="D157" s="22"/>
      <c r="E157" s="22"/>
      <c r="F157" s="22"/>
      <c r="G157" s="22" t="s">
        <v>3</v>
      </c>
      <c r="H157" s="219"/>
    </row>
    <row r="158" spans="2:9">
      <c r="B158" s="205"/>
      <c r="C158" s="205"/>
      <c r="D158" s="205"/>
      <c r="E158" s="22" t="s">
        <v>124</v>
      </c>
      <c r="F158" s="22"/>
      <c r="G158" s="22" t="s">
        <v>123</v>
      </c>
      <c r="H158" s="219">
        <f>H160</f>
        <v>272306</v>
      </c>
    </row>
    <row r="159" spans="2:9">
      <c r="B159" s="205"/>
      <c r="C159" s="205"/>
      <c r="D159" s="205"/>
      <c r="E159" s="22"/>
      <c r="F159" s="22"/>
      <c r="G159" s="22" t="s">
        <v>3</v>
      </c>
      <c r="H159" s="219"/>
    </row>
    <row r="160" spans="2:9">
      <c r="B160" s="205"/>
      <c r="C160" s="205"/>
      <c r="D160" s="205"/>
      <c r="E160" s="22"/>
      <c r="F160" s="22" t="s">
        <v>125</v>
      </c>
      <c r="G160" s="22" t="s">
        <v>123</v>
      </c>
      <c r="H160" s="219">
        <f>H162</f>
        <v>272306</v>
      </c>
    </row>
    <row r="161" spans="2:8">
      <c r="B161" s="205"/>
      <c r="C161" s="205"/>
      <c r="D161" s="205"/>
      <c r="E161" s="22"/>
      <c r="F161" s="22"/>
      <c r="G161" s="22" t="s">
        <v>51</v>
      </c>
      <c r="H161" s="219"/>
    </row>
    <row r="162" spans="2:8">
      <c r="B162" s="205"/>
      <c r="C162" s="205"/>
      <c r="D162" s="205"/>
      <c r="E162" s="22"/>
      <c r="F162" s="22"/>
      <c r="G162" s="230" t="s">
        <v>126</v>
      </c>
      <c r="H162" s="219">
        <f>H164</f>
        <v>272306</v>
      </c>
    </row>
    <row r="163" spans="2:8" ht="34.5">
      <c r="B163" s="205"/>
      <c r="C163" s="205"/>
      <c r="D163" s="205"/>
      <c r="E163" s="22"/>
      <c r="F163" s="22"/>
      <c r="G163" s="22" t="s">
        <v>52</v>
      </c>
      <c r="H163" s="219"/>
    </row>
    <row r="164" spans="2:8">
      <c r="B164" s="205"/>
      <c r="C164" s="205"/>
      <c r="D164" s="205"/>
      <c r="E164" s="22"/>
      <c r="F164" s="22"/>
      <c r="G164" s="22" t="s">
        <v>4</v>
      </c>
      <c r="H164" s="219">
        <f>H165</f>
        <v>272306</v>
      </c>
    </row>
    <row r="165" spans="2:8">
      <c r="B165" s="205"/>
      <c r="C165" s="205"/>
      <c r="D165" s="205"/>
      <c r="E165" s="22"/>
      <c r="F165" s="22"/>
      <c r="G165" s="22" t="s">
        <v>53</v>
      </c>
      <c r="H165" s="219">
        <f>H166</f>
        <v>272306</v>
      </c>
    </row>
    <row r="166" spans="2:8">
      <c r="B166" s="205"/>
      <c r="C166" s="205"/>
      <c r="D166" s="205"/>
      <c r="E166" s="22"/>
      <c r="F166" s="22"/>
      <c r="G166" s="22" t="s">
        <v>67</v>
      </c>
      <c r="H166" s="219">
        <f>H167</f>
        <v>272306</v>
      </c>
    </row>
    <row r="167" spans="2:8">
      <c r="B167" s="205"/>
      <c r="C167" s="205"/>
      <c r="D167" s="205"/>
      <c r="E167" s="22"/>
      <c r="F167" s="22"/>
      <c r="G167" s="22" t="s">
        <v>127</v>
      </c>
      <c r="H167" s="219">
        <f>-'3.'!G11-'4.'!G11</f>
        <v>272306</v>
      </c>
    </row>
  </sheetData>
  <mergeCells count="8">
    <mergeCell ref="B8:D8"/>
    <mergeCell ref="E8:F8"/>
    <mergeCell ref="G8:G9"/>
    <mergeCell ref="B1:H1"/>
    <mergeCell ref="B2:H2"/>
    <mergeCell ref="B3:H3"/>
    <mergeCell ref="B4:H4"/>
    <mergeCell ref="B5:H5"/>
  </mergeCells>
  <pageMargins left="0.19685039370078741" right="0.19685039370078741" top="0.15748031496062992" bottom="0.15748031496062992" header="0.15748031496062992" footer="0.15748031496062992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116"/>
  <sheetViews>
    <sheetView zoomScaleNormal="100" workbookViewId="0">
      <selection activeCell="B5" sqref="B5:G5"/>
    </sheetView>
  </sheetViews>
  <sheetFormatPr defaultColWidth="9.140625" defaultRowHeight="17.25"/>
  <cols>
    <col min="1" max="1" width="9.140625" style="31"/>
    <col min="2" max="2" width="10.140625" style="30" customWidth="1"/>
    <col min="3" max="3" width="13.7109375" style="30" customWidth="1"/>
    <col min="4" max="4" width="65.140625" style="31" customWidth="1"/>
    <col min="5" max="5" width="20.85546875" style="31" customWidth="1"/>
    <col min="6" max="6" width="20" style="31" customWidth="1"/>
    <col min="7" max="7" width="18.85546875" style="31" customWidth="1"/>
    <col min="8" max="8" width="18.7109375" style="31" customWidth="1"/>
    <col min="9" max="9" width="18" style="31" customWidth="1"/>
    <col min="10" max="10" width="14.5703125" style="31" customWidth="1"/>
    <col min="11" max="11" width="16.7109375" style="31" customWidth="1"/>
    <col min="12" max="16384" width="9.140625" style="31"/>
  </cols>
  <sheetData>
    <row r="1" spans="2:10" ht="17.25" customHeight="1">
      <c r="G1" s="31" t="s">
        <v>22</v>
      </c>
      <c r="H1" s="32"/>
      <c r="I1" s="32"/>
      <c r="J1" s="32"/>
    </row>
    <row r="2" spans="2:10" ht="17.25" customHeight="1">
      <c r="G2" s="33" t="s">
        <v>26</v>
      </c>
      <c r="H2" s="32"/>
      <c r="I2" s="32"/>
      <c r="J2" s="32"/>
    </row>
    <row r="3" spans="2:10" ht="17.25" customHeight="1">
      <c r="G3" s="33" t="s">
        <v>0</v>
      </c>
      <c r="H3" s="32"/>
      <c r="I3" s="32"/>
      <c r="J3" s="32"/>
    </row>
    <row r="4" spans="2:10">
      <c r="B4" s="164"/>
      <c r="C4" s="164"/>
      <c r="D4" s="164"/>
    </row>
    <row r="5" spans="2:10" ht="66.75" customHeight="1">
      <c r="B5" s="165" t="s">
        <v>88</v>
      </c>
      <c r="C5" s="165"/>
      <c r="D5" s="165"/>
      <c r="E5" s="165"/>
      <c r="F5" s="165"/>
      <c r="G5" s="165"/>
    </row>
    <row r="6" spans="2:10" ht="17.25" customHeight="1">
      <c r="B6" s="34"/>
      <c r="C6" s="34"/>
      <c r="D6" s="30"/>
      <c r="E6" s="79"/>
      <c r="G6" s="35" t="s">
        <v>25</v>
      </c>
      <c r="H6" s="35"/>
    </row>
    <row r="7" spans="2:10" s="30" customFormat="1" ht="64.5" customHeight="1">
      <c r="B7" s="169" t="s">
        <v>1</v>
      </c>
      <c r="C7" s="169"/>
      <c r="D7" s="170" t="s">
        <v>45</v>
      </c>
      <c r="E7" s="171" t="s">
        <v>20</v>
      </c>
      <c r="F7" s="172"/>
      <c r="G7" s="173"/>
    </row>
    <row r="8" spans="2:10" s="30" customFormat="1">
      <c r="B8" s="169"/>
      <c r="C8" s="169"/>
      <c r="D8" s="170"/>
      <c r="E8" s="171" t="s">
        <v>50</v>
      </c>
      <c r="F8" s="172"/>
      <c r="G8" s="173"/>
    </row>
    <row r="9" spans="2:10" ht="17.25" customHeight="1">
      <c r="B9" s="169"/>
      <c r="C9" s="169"/>
      <c r="D9" s="170"/>
      <c r="E9" s="174" t="s">
        <v>46</v>
      </c>
      <c r="F9" s="167" t="s">
        <v>3</v>
      </c>
      <c r="G9" s="168"/>
    </row>
    <row r="10" spans="2:10" ht="34.5">
      <c r="B10" s="154" t="s">
        <v>47</v>
      </c>
      <c r="C10" s="154" t="s">
        <v>48</v>
      </c>
      <c r="D10" s="170"/>
      <c r="E10" s="175"/>
      <c r="F10" s="154" t="s">
        <v>89</v>
      </c>
      <c r="G10" s="154" t="s">
        <v>49</v>
      </c>
    </row>
    <row r="11" spans="2:10" ht="34.5">
      <c r="B11" s="92"/>
      <c r="C11" s="36"/>
      <c r="D11" s="93" t="s">
        <v>90</v>
      </c>
      <c r="E11" s="76">
        <f>F11+G11</f>
        <v>-243306</v>
      </c>
      <c r="F11" s="76">
        <f>F12+F13</f>
        <v>0</v>
      </c>
      <c r="G11" s="76">
        <f>G12+G13</f>
        <v>-243306</v>
      </c>
      <c r="H11" s="40"/>
      <c r="I11" s="69"/>
    </row>
    <row r="12" spans="2:10" s="23" customFormat="1" ht="30" customHeight="1">
      <c r="B12" s="92"/>
      <c r="C12" s="36"/>
      <c r="D12" s="94" t="s">
        <v>95</v>
      </c>
      <c r="E12" s="76">
        <f>F12+G12</f>
        <v>-190895</v>
      </c>
      <c r="F12" s="76">
        <f>F22+F41+F52+F60</f>
        <v>-128895</v>
      </c>
      <c r="G12" s="76">
        <f>G22+G41+G52+G60</f>
        <v>-62000</v>
      </c>
      <c r="H12" s="95"/>
      <c r="I12" s="95"/>
      <c r="J12" s="95"/>
    </row>
    <row r="13" spans="2:10" s="23" customFormat="1">
      <c r="B13" s="92"/>
      <c r="C13" s="36"/>
      <c r="D13" s="94" t="s">
        <v>91</v>
      </c>
      <c r="E13" s="76">
        <f>F13+G13</f>
        <v>-52411</v>
      </c>
      <c r="F13" s="76">
        <f>F30+F63+F77+F89+F100+F111</f>
        <v>128895</v>
      </c>
      <c r="G13" s="76">
        <f>G30+G63+G77+G89+G100+G111</f>
        <v>-181306</v>
      </c>
    </row>
    <row r="14" spans="2:10" s="23" customFormat="1" ht="51.75">
      <c r="B14" s="92"/>
      <c r="C14" s="36"/>
      <c r="D14" s="37" t="s">
        <v>92</v>
      </c>
      <c r="E14" s="76">
        <f>F14+G14</f>
        <v>-243306</v>
      </c>
      <c r="F14" s="76">
        <f>F15+F34+F82+F104</f>
        <v>0</v>
      </c>
      <c r="G14" s="76">
        <f>G15+G34+G82+G104</f>
        <v>-243306</v>
      </c>
      <c r="H14" s="95"/>
    </row>
    <row r="15" spans="2:10">
      <c r="B15" s="125" t="s">
        <v>203</v>
      </c>
      <c r="C15" s="36"/>
      <c r="D15" s="37" t="s">
        <v>204</v>
      </c>
      <c r="E15" s="76">
        <f>F15+G15</f>
        <v>-479800</v>
      </c>
      <c r="F15" s="76">
        <f>F17+F25</f>
        <v>-427000</v>
      </c>
      <c r="G15" s="76">
        <f>G17+G25</f>
        <v>-52800</v>
      </c>
      <c r="H15" s="126">
        <f>+'[1]9.'!E15-E15</f>
        <v>499179.5</v>
      </c>
      <c r="I15" s="126">
        <f>+'[1]9.'!F15-F15</f>
        <v>782362.9</v>
      </c>
      <c r="J15" s="126">
        <f>+'[1]9.'!G15-G15</f>
        <v>-283183.40000000002</v>
      </c>
    </row>
    <row r="16" spans="2:10">
      <c r="B16" s="99"/>
      <c r="C16" s="36"/>
      <c r="D16" s="37" t="s">
        <v>93</v>
      </c>
      <c r="E16" s="76"/>
      <c r="F16" s="76"/>
      <c r="G16" s="76"/>
      <c r="H16" s="127"/>
      <c r="I16" s="127"/>
      <c r="J16" s="127"/>
    </row>
    <row r="17" spans="2:8" s="128" customFormat="1" ht="69">
      <c r="B17" s="129"/>
      <c r="C17" s="130">
        <v>11007</v>
      </c>
      <c r="D17" s="92" t="s">
        <v>155</v>
      </c>
      <c r="E17" s="231">
        <f>+F17+G17</f>
        <v>-20895</v>
      </c>
      <c r="F17" s="231">
        <f>+F21</f>
        <v>-20895</v>
      </c>
      <c r="G17" s="231">
        <f>+G21</f>
        <v>0</v>
      </c>
      <c r="H17" s="131"/>
    </row>
    <row r="18" spans="2:8" s="128" customFormat="1" ht="15.75" customHeight="1">
      <c r="B18" s="176"/>
      <c r="C18" s="176"/>
      <c r="D18" s="92" t="s">
        <v>205</v>
      </c>
      <c r="E18" s="231"/>
      <c r="F18" s="231"/>
      <c r="G18" s="231"/>
    </row>
    <row r="19" spans="2:8" s="128" customFormat="1" ht="34.5">
      <c r="B19" s="176"/>
      <c r="C19" s="176"/>
      <c r="D19" s="132" t="s">
        <v>206</v>
      </c>
      <c r="E19" s="231">
        <f>F19+G19</f>
        <v>-20895</v>
      </c>
      <c r="F19" s="231">
        <f>F17</f>
        <v>-20895</v>
      </c>
      <c r="G19" s="231">
        <f>G17</f>
        <v>0</v>
      </c>
    </row>
    <row r="20" spans="2:8" s="128" customFormat="1" ht="34.5">
      <c r="B20" s="176"/>
      <c r="C20" s="176"/>
      <c r="D20" s="92" t="s">
        <v>207</v>
      </c>
      <c r="E20" s="231"/>
      <c r="F20" s="231"/>
      <c r="G20" s="231"/>
    </row>
    <row r="21" spans="2:8" s="128" customFormat="1">
      <c r="B21" s="176"/>
      <c r="C21" s="176"/>
      <c r="D21" s="92" t="s">
        <v>4</v>
      </c>
      <c r="E21" s="231">
        <f>F21+G21</f>
        <v>-20895</v>
      </c>
      <c r="F21" s="231">
        <f t="shared" ref="F21:G23" si="0">+F22</f>
        <v>-20895</v>
      </c>
      <c r="G21" s="231">
        <f t="shared" si="0"/>
        <v>0</v>
      </c>
    </row>
    <row r="22" spans="2:8" s="128" customFormat="1">
      <c r="B22" s="176"/>
      <c r="C22" s="176"/>
      <c r="D22" s="133" t="s">
        <v>53</v>
      </c>
      <c r="E22" s="231">
        <f t="shared" ref="E22:E24" si="1">+F22+G22</f>
        <v>-20895</v>
      </c>
      <c r="F22" s="231">
        <f t="shared" si="0"/>
        <v>-20895</v>
      </c>
      <c r="G22" s="231">
        <f t="shared" si="0"/>
        <v>0</v>
      </c>
    </row>
    <row r="23" spans="2:8" s="128" customFormat="1">
      <c r="B23" s="176"/>
      <c r="C23" s="176"/>
      <c r="D23" s="133" t="s">
        <v>67</v>
      </c>
      <c r="E23" s="231">
        <f t="shared" si="1"/>
        <v>-20895</v>
      </c>
      <c r="F23" s="231">
        <f t="shared" si="0"/>
        <v>-20895</v>
      </c>
      <c r="G23" s="231">
        <f t="shared" si="0"/>
        <v>0</v>
      </c>
    </row>
    <row r="24" spans="2:8" s="128" customFormat="1">
      <c r="B24" s="176"/>
      <c r="C24" s="176"/>
      <c r="D24" s="133" t="s">
        <v>68</v>
      </c>
      <c r="E24" s="231">
        <f t="shared" si="1"/>
        <v>-20895</v>
      </c>
      <c r="F24" s="231">
        <v>-20895</v>
      </c>
      <c r="G24" s="231">
        <v>0</v>
      </c>
    </row>
    <row r="25" spans="2:8" s="128" customFormat="1" ht="69">
      <c r="B25" s="129"/>
      <c r="C25" s="130">
        <v>31005</v>
      </c>
      <c r="D25" s="92" t="s">
        <v>158</v>
      </c>
      <c r="E25" s="231">
        <f>+F25+G25</f>
        <v>-458905</v>
      </c>
      <c r="F25" s="231">
        <f>+F30</f>
        <v>-406105</v>
      </c>
      <c r="G25" s="231">
        <f>+G30</f>
        <v>-52800</v>
      </c>
    </row>
    <row r="26" spans="2:8" s="128" customFormat="1" ht="15.75" customHeight="1">
      <c r="B26" s="177"/>
      <c r="C26" s="177"/>
      <c r="D26" s="92" t="s">
        <v>205</v>
      </c>
      <c r="E26" s="231"/>
      <c r="F26" s="231"/>
      <c r="G26" s="231"/>
    </row>
    <row r="27" spans="2:8" s="128" customFormat="1" ht="42" customHeight="1">
      <c r="B27" s="178"/>
      <c r="C27" s="178"/>
      <c r="D27" s="132" t="s">
        <v>206</v>
      </c>
      <c r="E27" s="231">
        <f>F27+G27</f>
        <v>-458905</v>
      </c>
      <c r="F27" s="231">
        <f>F25</f>
        <v>-406105</v>
      </c>
      <c r="G27" s="231">
        <f>G25</f>
        <v>-52800</v>
      </c>
    </row>
    <row r="28" spans="2:8" s="128" customFormat="1" ht="34.5">
      <c r="B28" s="178"/>
      <c r="C28" s="178"/>
      <c r="D28" s="92" t="s">
        <v>207</v>
      </c>
      <c r="E28" s="231"/>
      <c r="F28" s="231"/>
      <c r="G28" s="231"/>
    </row>
    <row r="29" spans="2:8" s="128" customFormat="1">
      <c r="B29" s="178"/>
      <c r="C29" s="178"/>
      <c r="D29" s="92" t="s">
        <v>4</v>
      </c>
      <c r="E29" s="231">
        <f>+F29+G29</f>
        <v>-458905</v>
      </c>
      <c r="F29" s="231">
        <f t="shared" ref="F29:G32" si="2">+F30</f>
        <v>-406105</v>
      </c>
      <c r="G29" s="231">
        <f t="shared" si="2"/>
        <v>-52800</v>
      </c>
    </row>
    <row r="30" spans="2:8" s="128" customFormat="1">
      <c r="B30" s="178"/>
      <c r="C30" s="178"/>
      <c r="D30" s="92" t="s">
        <v>23</v>
      </c>
      <c r="E30" s="231">
        <f>+F30+G30</f>
        <v>-458905</v>
      </c>
      <c r="F30" s="231">
        <f t="shared" si="2"/>
        <v>-406105</v>
      </c>
      <c r="G30" s="231">
        <f t="shared" si="2"/>
        <v>-52800</v>
      </c>
    </row>
    <row r="31" spans="2:8" s="128" customFormat="1">
      <c r="B31" s="178"/>
      <c r="C31" s="178"/>
      <c r="D31" s="92" t="s">
        <v>70</v>
      </c>
      <c r="E31" s="231">
        <f>+E32</f>
        <v>-458905</v>
      </c>
      <c r="F31" s="231">
        <f>+F32</f>
        <v>-406105</v>
      </c>
      <c r="G31" s="231">
        <f>+G32</f>
        <v>-52800</v>
      </c>
    </row>
    <row r="32" spans="2:8" s="128" customFormat="1">
      <c r="B32" s="178"/>
      <c r="C32" s="178"/>
      <c r="D32" s="92" t="s">
        <v>71</v>
      </c>
      <c r="E32" s="231">
        <f>+F32+G32</f>
        <v>-458905</v>
      </c>
      <c r="F32" s="231">
        <f t="shared" si="2"/>
        <v>-406105</v>
      </c>
      <c r="G32" s="231">
        <f t="shared" si="2"/>
        <v>-52800</v>
      </c>
    </row>
    <row r="33" spans="2:10" s="128" customFormat="1">
      <c r="B33" s="178"/>
      <c r="C33" s="178"/>
      <c r="D33" s="133" t="s">
        <v>84</v>
      </c>
      <c r="E33" s="231">
        <f>+F33+G33</f>
        <v>-458905</v>
      </c>
      <c r="F33" s="231">
        <v>-406105</v>
      </c>
      <c r="G33" s="231">
        <v>-52800</v>
      </c>
    </row>
    <row r="34" spans="2:10">
      <c r="B34" s="38" t="s">
        <v>103</v>
      </c>
      <c r="C34" s="36"/>
      <c r="D34" s="37" t="s">
        <v>102</v>
      </c>
      <c r="E34" s="76">
        <f>F34+G34</f>
        <v>-328306</v>
      </c>
      <c r="F34" s="76">
        <f>+F36+F47+F55+F63+F72</f>
        <v>-48000</v>
      </c>
      <c r="G34" s="76">
        <f>+G36+G47+G55+G63+G72</f>
        <v>-280306</v>
      </c>
      <c r="I34" s="87"/>
      <c r="J34" s="87"/>
    </row>
    <row r="35" spans="2:10">
      <c r="B35" s="92"/>
      <c r="C35" s="36"/>
      <c r="D35" s="37" t="s">
        <v>93</v>
      </c>
      <c r="E35" s="76"/>
      <c r="F35" s="76"/>
      <c r="G35" s="76"/>
      <c r="I35" s="69"/>
      <c r="J35" s="87"/>
    </row>
    <row r="36" spans="2:10" ht="89.25" customHeight="1">
      <c r="B36" s="92"/>
      <c r="C36" s="96">
        <v>11007</v>
      </c>
      <c r="D36" s="156" t="s">
        <v>131</v>
      </c>
      <c r="E36" s="90">
        <f>+E38</f>
        <v>-64000</v>
      </c>
      <c r="F36" s="90">
        <f>+F38</f>
        <v>-50000</v>
      </c>
      <c r="G36" s="90">
        <f>+G38</f>
        <v>-14000</v>
      </c>
      <c r="I36" s="87"/>
      <c r="J36" s="87"/>
    </row>
    <row r="37" spans="2:10">
      <c r="B37" s="92"/>
      <c r="C37" s="156"/>
      <c r="D37" s="156" t="s">
        <v>51</v>
      </c>
      <c r="E37" s="90"/>
      <c r="F37" s="90"/>
      <c r="G37" s="90"/>
      <c r="H37" s="89"/>
      <c r="I37" s="87"/>
      <c r="J37" s="87"/>
    </row>
    <row r="38" spans="2:10" ht="34.5">
      <c r="B38" s="92"/>
      <c r="C38" s="156"/>
      <c r="D38" s="156" t="s">
        <v>94</v>
      </c>
      <c r="E38" s="90">
        <f>+E40</f>
        <v>-64000</v>
      </c>
      <c r="F38" s="90">
        <f>+F40</f>
        <v>-50000</v>
      </c>
      <c r="G38" s="90">
        <f>+G40</f>
        <v>-14000</v>
      </c>
      <c r="I38" s="87"/>
      <c r="J38" s="87"/>
    </row>
    <row r="39" spans="2:10" ht="34.5">
      <c r="B39" s="92"/>
      <c r="C39" s="156"/>
      <c r="D39" s="156" t="s">
        <v>52</v>
      </c>
      <c r="E39" s="90"/>
      <c r="F39" s="90"/>
      <c r="G39" s="90"/>
      <c r="I39" s="87"/>
      <c r="J39" s="87"/>
    </row>
    <row r="40" spans="2:10">
      <c r="B40" s="92"/>
      <c r="C40" s="156"/>
      <c r="D40" s="156" t="s">
        <v>4</v>
      </c>
      <c r="E40" s="90">
        <f>+F40+G40</f>
        <v>-64000</v>
      </c>
      <c r="F40" s="90">
        <f t="shared" ref="F40:G40" si="3">+F41</f>
        <v>-50000</v>
      </c>
      <c r="G40" s="90">
        <f t="shared" si="3"/>
        <v>-14000</v>
      </c>
      <c r="I40" s="87"/>
      <c r="J40" s="87"/>
    </row>
    <row r="41" spans="2:10">
      <c r="B41" s="92"/>
      <c r="C41" s="156"/>
      <c r="D41" s="156" t="s">
        <v>53</v>
      </c>
      <c r="E41" s="90">
        <f>+F41+G41</f>
        <v>-64000</v>
      </c>
      <c r="F41" s="90">
        <f>+F45</f>
        <v>-50000</v>
      </c>
      <c r="G41" s="90">
        <f>+G42+G45</f>
        <v>-14000</v>
      </c>
      <c r="I41" s="87"/>
      <c r="J41" s="87"/>
    </row>
    <row r="42" spans="2:10">
      <c r="B42" s="92"/>
      <c r="C42" s="156"/>
      <c r="D42" s="22" t="s">
        <v>148</v>
      </c>
      <c r="E42" s="90">
        <f>+F42+G42</f>
        <v>-10000</v>
      </c>
      <c r="F42" s="90">
        <f>+F44</f>
        <v>0</v>
      </c>
      <c r="G42" s="90">
        <f>+G44</f>
        <v>-10000</v>
      </c>
      <c r="I42" s="87"/>
      <c r="J42" s="87"/>
    </row>
    <row r="43" spans="2:10" ht="34.5">
      <c r="B43" s="92"/>
      <c r="C43" s="156"/>
      <c r="D43" s="22" t="s">
        <v>149</v>
      </c>
      <c r="E43" s="90">
        <f>+F43+G43</f>
        <v>-10000</v>
      </c>
      <c r="F43" s="90">
        <f>F44</f>
        <v>0</v>
      </c>
      <c r="G43" s="90">
        <f>G44</f>
        <v>-10000</v>
      </c>
      <c r="I43" s="87"/>
      <c r="J43" s="87"/>
    </row>
    <row r="44" spans="2:10">
      <c r="B44" s="92"/>
      <c r="C44" s="156"/>
      <c r="D44" s="22" t="s">
        <v>150</v>
      </c>
      <c r="E44" s="90">
        <f>+F44+G44</f>
        <v>-10000</v>
      </c>
      <c r="F44" s="90">
        <v>0</v>
      </c>
      <c r="G44" s="90">
        <v>-10000</v>
      </c>
      <c r="I44" s="87"/>
      <c r="J44" s="87"/>
    </row>
    <row r="45" spans="2:10">
      <c r="B45" s="92"/>
      <c r="C45" s="156"/>
      <c r="D45" s="156" t="s">
        <v>67</v>
      </c>
      <c r="E45" s="90">
        <f>+E46</f>
        <v>-54000</v>
      </c>
      <c r="F45" s="90">
        <f>+F46</f>
        <v>-50000</v>
      </c>
      <c r="G45" s="90">
        <f>+G46</f>
        <v>-4000</v>
      </c>
      <c r="I45" s="87"/>
      <c r="J45" s="87"/>
    </row>
    <row r="46" spans="2:10">
      <c r="B46" s="92"/>
      <c r="C46" s="156"/>
      <c r="D46" s="156" t="s">
        <v>68</v>
      </c>
      <c r="E46" s="90">
        <f>+F46+G46</f>
        <v>-54000</v>
      </c>
      <c r="F46" s="90">
        <v>-50000</v>
      </c>
      <c r="G46" s="90">
        <v>-4000</v>
      </c>
      <c r="I46" s="87"/>
      <c r="J46" s="87"/>
    </row>
    <row r="47" spans="2:10" ht="51.75">
      <c r="B47" s="156"/>
      <c r="C47" s="17">
        <v>11011</v>
      </c>
      <c r="D47" s="22" t="s">
        <v>134</v>
      </c>
      <c r="E47" s="90">
        <f>+E49</f>
        <v>-30000</v>
      </c>
      <c r="F47" s="90">
        <f>+F49</f>
        <v>0</v>
      </c>
      <c r="G47" s="90">
        <f>+G49</f>
        <v>-30000</v>
      </c>
      <c r="J47" s="91"/>
    </row>
    <row r="48" spans="2:10">
      <c r="B48" s="156"/>
      <c r="C48" s="156"/>
      <c r="D48" s="156" t="s">
        <v>51</v>
      </c>
      <c r="E48" s="90"/>
      <c r="F48" s="90"/>
      <c r="G48" s="90"/>
    </row>
    <row r="49" spans="2:10" ht="34.5">
      <c r="B49" s="156"/>
      <c r="C49" s="156"/>
      <c r="D49" s="156" t="s">
        <v>94</v>
      </c>
      <c r="E49" s="90">
        <f>+E51</f>
        <v>-30000</v>
      </c>
      <c r="F49" s="90">
        <f>+F51</f>
        <v>0</v>
      </c>
      <c r="G49" s="90">
        <f>+G51</f>
        <v>-30000</v>
      </c>
    </row>
    <row r="50" spans="2:10" ht="34.5">
      <c r="B50" s="156"/>
      <c r="C50" s="156"/>
      <c r="D50" s="156" t="s">
        <v>52</v>
      </c>
      <c r="E50" s="90"/>
      <c r="F50" s="90"/>
      <c r="G50" s="90"/>
    </row>
    <row r="51" spans="2:10">
      <c r="B51" s="156"/>
      <c r="C51" s="156"/>
      <c r="D51" s="156" t="s">
        <v>4</v>
      </c>
      <c r="E51" s="90">
        <f>+F51+G51</f>
        <v>-30000</v>
      </c>
      <c r="F51" s="90">
        <f t="shared" ref="F51:G53" si="4">+F52</f>
        <v>0</v>
      </c>
      <c r="G51" s="90">
        <f t="shared" si="4"/>
        <v>-30000</v>
      </c>
    </row>
    <row r="52" spans="2:10">
      <c r="B52" s="156"/>
      <c r="C52" s="156"/>
      <c r="D52" s="156" t="s">
        <v>53</v>
      </c>
      <c r="E52" s="90">
        <f>+F52+G52</f>
        <v>-30000</v>
      </c>
      <c r="F52" s="90">
        <f t="shared" si="4"/>
        <v>0</v>
      </c>
      <c r="G52" s="90">
        <f t="shared" si="4"/>
        <v>-30000</v>
      </c>
    </row>
    <row r="53" spans="2:10">
      <c r="B53" s="156"/>
      <c r="C53" s="156"/>
      <c r="D53" s="156" t="s">
        <v>67</v>
      </c>
      <c r="E53" s="90">
        <f>+F53+G53</f>
        <v>-30000</v>
      </c>
      <c r="F53" s="90">
        <f t="shared" si="4"/>
        <v>0</v>
      </c>
      <c r="G53" s="90">
        <f t="shared" si="4"/>
        <v>-30000</v>
      </c>
    </row>
    <row r="54" spans="2:10">
      <c r="B54" s="156"/>
      <c r="C54" s="156"/>
      <c r="D54" s="156" t="s">
        <v>68</v>
      </c>
      <c r="E54" s="90">
        <f>+F54+G54</f>
        <v>-30000</v>
      </c>
      <c r="F54" s="90"/>
      <c r="G54" s="90">
        <v>-30000</v>
      </c>
    </row>
    <row r="55" spans="2:10" ht="51.75">
      <c r="B55" s="92"/>
      <c r="C55" s="17">
        <v>11015</v>
      </c>
      <c r="D55" s="22" t="s">
        <v>136</v>
      </c>
      <c r="E55" s="90">
        <f>+E57</f>
        <v>-76000</v>
      </c>
      <c r="F55" s="90">
        <f>+F57</f>
        <v>-58000</v>
      </c>
      <c r="G55" s="90">
        <f>+G57</f>
        <v>-18000</v>
      </c>
      <c r="I55" s="87"/>
      <c r="J55" s="87"/>
    </row>
    <row r="56" spans="2:10">
      <c r="B56" s="92"/>
      <c r="C56" s="156"/>
      <c r="D56" s="156" t="s">
        <v>51</v>
      </c>
      <c r="E56" s="90"/>
      <c r="F56" s="90"/>
      <c r="G56" s="90"/>
      <c r="I56" s="87"/>
      <c r="J56" s="87"/>
    </row>
    <row r="57" spans="2:10" ht="34.5">
      <c r="B57" s="92"/>
      <c r="C57" s="156"/>
      <c r="D57" s="156" t="s">
        <v>94</v>
      </c>
      <c r="E57" s="90">
        <f>+E59</f>
        <v>-76000</v>
      </c>
      <c r="F57" s="90">
        <f>+F59</f>
        <v>-58000</v>
      </c>
      <c r="G57" s="90">
        <f>+G59</f>
        <v>-18000</v>
      </c>
      <c r="I57" s="87"/>
      <c r="J57" s="87"/>
    </row>
    <row r="58" spans="2:10" ht="34.5">
      <c r="B58" s="92"/>
      <c r="C58" s="156"/>
      <c r="D58" s="156" t="s">
        <v>52</v>
      </c>
      <c r="E58" s="90"/>
      <c r="F58" s="90"/>
      <c r="G58" s="90"/>
      <c r="I58" s="87"/>
      <c r="J58" s="87"/>
    </row>
    <row r="59" spans="2:10">
      <c r="B59" s="92"/>
      <c r="C59" s="156"/>
      <c r="D59" s="156" t="s">
        <v>4</v>
      </c>
      <c r="E59" s="90">
        <f>+F59+G59</f>
        <v>-76000</v>
      </c>
      <c r="F59" s="90">
        <f t="shared" ref="F59:G61" si="5">+F60</f>
        <v>-58000</v>
      </c>
      <c r="G59" s="90">
        <f t="shared" si="5"/>
        <v>-18000</v>
      </c>
      <c r="I59" s="87"/>
      <c r="J59" s="87"/>
    </row>
    <row r="60" spans="2:10">
      <c r="B60" s="92"/>
      <c r="C60" s="156"/>
      <c r="D60" s="156" t="s">
        <v>53</v>
      </c>
      <c r="E60" s="90">
        <f>+F60+G60</f>
        <v>-76000</v>
      </c>
      <c r="F60" s="90">
        <f t="shared" si="5"/>
        <v>-58000</v>
      </c>
      <c r="G60" s="90">
        <f t="shared" si="5"/>
        <v>-18000</v>
      </c>
      <c r="I60" s="87"/>
      <c r="J60" s="87"/>
    </row>
    <row r="61" spans="2:10">
      <c r="B61" s="92"/>
      <c r="C61" s="156"/>
      <c r="D61" s="156" t="s">
        <v>67</v>
      </c>
      <c r="E61" s="90">
        <f>+F61+G61</f>
        <v>-76000</v>
      </c>
      <c r="F61" s="90">
        <f t="shared" si="5"/>
        <v>-58000</v>
      </c>
      <c r="G61" s="90">
        <f t="shared" si="5"/>
        <v>-18000</v>
      </c>
      <c r="I61" s="87"/>
      <c r="J61" s="87"/>
    </row>
    <row r="62" spans="2:10">
      <c r="B62" s="92"/>
      <c r="C62" s="156"/>
      <c r="D62" s="156" t="s">
        <v>68</v>
      </c>
      <c r="E62" s="90">
        <f>+F62+G62</f>
        <v>-76000</v>
      </c>
      <c r="F62" s="90">
        <f>-100000+14000+28000</f>
        <v>-58000</v>
      </c>
      <c r="G62" s="90">
        <v>-18000</v>
      </c>
      <c r="I62" s="87"/>
      <c r="J62" s="87"/>
    </row>
    <row r="63" spans="2:10" ht="69">
      <c r="B63" s="92"/>
      <c r="C63" s="38" t="s">
        <v>105</v>
      </c>
      <c r="D63" s="37" t="s">
        <v>106</v>
      </c>
      <c r="E63" s="77">
        <f>E65</f>
        <v>-10000</v>
      </c>
      <c r="F63" s="77">
        <f>F65</f>
        <v>60000</v>
      </c>
      <c r="G63" s="77">
        <f>G65</f>
        <v>-70000</v>
      </c>
    </row>
    <row r="64" spans="2:10">
      <c r="B64" s="92"/>
      <c r="C64" s="36"/>
      <c r="D64" s="37" t="s">
        <v>51</v>
      </c>
      <c r="E64" s="37"/>
      <c r="F64" s="37"/>
      <c r="G64" s="37"/>
    </row>
    <row r="65" spans="2:7" ht="34.5">
      <c r="B65" s="92"/>
      <c r="C65" s="36"/>
      <c r="D65" s="37" t="s">
        <v>94</v>
      </c>
      <c r="E65" s="77">
        <f>E67</f>
        <v>-10000</v>
      </c>
      <c r="F65" s="77">
        <f>F67</f>
        <v>60000</v>
      </c>
      <c r="G65" s="77">
        <f>G67</f>
        <v>-70000</v>
      </c>
    </row>
    <row r="66" spans="2:7" ht="34.5">
      <c r="B66" s="92"/>
      <c r="C66" s="36"/>
      <c r="D66" s="37" t="s">
        <v>52</v>
      </c>
      <c r="E66" s="37"/>
      <c r="F66" s="37"/>
      <c r="G66" s="37"/>
    </row>
    <row r="67" spans="2:7">
      <c r="B67" s="92"/>
      <c r="C67" s="36"/>
      <c r="D67" s="37" t="s">
        <v>4</v>
      </c>
      <c r="E67" s="76">
        <f t="shared" ref="E67:G68" si="6">E68</f>
        <v>-10000</v>
      </c>
      <c r="F67" s="76">
        <f t="shared" si="6"/>
        <v>60000</v>
      </c>
      <c r="G67" s="76">
        <f t="shared" si="6"/>
        <v>-70000</v>
      </c>
    </row>
    <row r="68" spans="2:7">
      <c r="B68" s="92"/>
      <c r="C68" s="36"/>
      <c r="D68" s="37" t="s">
        <v>23</v>
      </c>
      <c r="E68" s="76">
        <f t="shared" si="6"/>
        <v>-10000</v>
      </c>
      <c r="F68" s="76">
        <f t="shared" si="6"/>
        <v>60000</v>
      </c>
      <c r="G68" s="76">
        <f t="shared" si="6"/>
        <v>-70000</v>
      </c>
    </row>
    <row r="69" spans="2:7">
      <c r="B69" s="92"/>
      <c r="C69" s="36"/>
      <c r="D69" s="37" t="s">
        <v>70</v>
      </c>
      <c r="E69" s="76">
        <f>F69+G69</f>
        <v>-10000</v>
      </c>
      <c r="F69" s="76">
        <f>F70</f>
        <v>60000</v>
      </c>
      <c r="G69" s="76">
        <f>G70</f>
        <v>-70000</v>
      </c>
    </row>
    <row r="70" spans="2:7">
      <c r="B70" s="92"/>
      <c r="C70" s="36"/>
      <c r="D70" s="37" t="s">
        <v>71</v>
      </c>
      <c r="E70" s="76">
        <f>E71</f>
        <v>-10000</v>
      </c>
      <c r="F70" s="76">
        <f>F71</f>
        <v>60000</v>
      </c>
      <c r="G70" s="76">
        <f>G71</f>
        <v>-70000</v>
      </c>
    </row>
    <row r="71" spans="2:7">
      <c r="B71" s="92"/>
      <c r="C71" s="36"/>
      <c r="D71" s="39" t="s">
        <v>72</v>
      </c>
      <c r="E71" s="76">
        <f>F71+G71</f>
        <v>-10000</v>
      </c>
      <c r="F71" s="76">
        <v>60000</v>
      </c>
      <c r="G71" s="76">
        <v>-70000</v>
      </c>
    </row>
    <row r="72" spans="2:7" ht="51.75">
      <c r="B72" s="99"/>
      <c r="C72" s="38" t="s">
        <v>141</v>
      </c>
      <c r="D72" s="37" t="s">
        <v>140</v>
      </c>
      <c r="E72" s="77">
        <f>E74</f>
        <v>-148306</v>
      </c>
      <c r="F72" s="77">
        <f>+F74</f>
        <v>0</v>
      </c>
      <c r="G72" s="77">
        <f>G74</f>
        <v>-148306</v>
      </c>
    </row>
    <row r="73" spans="2:7">
      <c r="B73" s="99"/>
      <c r="C73" s="36"/>
      <c r="D73" s="37" t="s">
        <v>51</v>
      </c>
      <c r="E73" s="37"/>
      <c r="F73" s="37"/>
      <c r="G73" s="37"/>
    </row>
    <row r="74" spans="2:7" ht="34.5">
      <c r="B74" s="99"/>
      <c r="C74" s="36"/>
      <c r="D74" s="37" t="s">
        <v>94</v>
      </c>
      <c r="E74" s="77">
        <f>E76</f>
        <v>-148306</v>
      </c>
      <c r="F74" s="77">
        <f>F76</f>
        <v>0</v>
      </c>
      <c r="G74" s="77">
        <f>G76</f>
        <v>-148306</v>
      </c>
    </row>
    <row r="75" spans="2:7" ht="34.5">
      <c r="B75" s="99"/>
      <c r="C75" s="36"/>
      <c r="D75" s="37" t="s">
        <v>52</v>
      </c>
      <c r="E75" s="37"/>
      <c r="F75" s="37"/>
      <c r="G75" s="37"/>
    </row>
    <row r="76" spans="2:7">
      <c r="B76" s="99"/>
      <c r="C76" s="36"/>
      <c r="D76" s="37" t="s">
        <v>4</v>
      </c>
      <c r="E76" s="76">
        <f t="shared" ref="E76:G77" si="7">E77</f>
        <v>-148306</v>
      </c>
      <c r="F76" s="76">
        <f t="shared" si="7"/>
        <v>0</v>
      </c>
      <c r="G76" s="76">
        <f t="shared" si="7"/>
        <v>-148306</v>
      </c>
    </row>
    <row r="77" spans="2:7">
      <c r="B77" s="99"/>
      <c r="C77" s="36"/>
      <c r="D77" s="37" t="s">
        <v>23</v>
      </c>
      <c r="E77" s="76">
        <f t="shared" si="7"/>
        <v>-148306</v>
      </c>
      <c r="F77" s="76">
        <f t="shared" si="7"/>
        <v>0</v>
      </c>
      <c r="G77" s="76">
        <f t="shared" si="7"/>
        <v>-148306</v>
      </c>
    </row>
    <row r="78" spans="2:7">
      <c r="B78" s="99"/>
      <c r="C78" s="36"/>
      <c r="D78" s="37" t="s">
        <v>70</v>
      </c>
      <c r="E78" s="76">
        <f>F78+G78</f>
        <v>-148306</v>
      </c>
      <c r="F78" s="76">
        <f>F79</f>
        <v>0</v>
      </c>
      <c r="G78" s="76">
        <f>G79</f>
        <v>-148306</v>
      </c>
    </row>
    <row r="79" spans="2:7">
      <c r="B79" s="99"/>
      <c r="C79" s="36"/>
      <c r="D79" s="37" t="s">
        <v>71</v>
      </c>
      <c r="E79" s="76">
        <f>E81</f>
        <v>-114306</v>
      </c>
      <c r="F79" s="76">
        <f>+F80+F81</f>
        <v>0</v>
      </c>
      <c r="G79" s="76">
        <f>G81+G80</f>
        <v>-148306</v>
      </c>
    </row>
    <row r="80" spans="2:7">
      <c r="B80" s="99"/>
      <c r="C80" s="36"/>
      <c r="D80" s="39" t="s">
        <v>83</v>
      </c>
      <c r="E80" s="76">
        <f>F80+G80</f>
        <v>-34000</v>
      </c>
      <c r="F80" s="76">
        <v>0</v>
      </c>
      <c r="G80" s="76">
        <v>-34000</v>
      </c>
    </row>
    <row r="81" spans="2:7">
      <c r="B81" s="155"/>
      <c r="C81" s="155"/>
      <c r="D81" s="39" t="s">
        <v>72</v>
      </c>
      <c r="E81" s="76">
        <f>F81+G81</f>
        <v>-114306</v>
      </c>
      <c r="F81" s="76">
        <v>0</v>
      </c>
      <c r="G81" s="76">
        <v>-114306</v>
      </c>
    </row>
    <row r="82" spans="2:7" s="128" customFormat="1" ht="25.5" customHeight="1">
      <c r="B82" s="112">
        <v>1072</v>
      </c>
      <c r="C82" s="96"/>
      <c r="D82" s="37" t="s">
        <v>208</v>
      </c>
      <c r="E82" s="232">
        <f>+F82+G82</f>
        <v>279800</v>
      </c>
      <c r="F82" s="231">
        <f>+F84+F95</f>
        <v>227000</v>
      </c>
      <c r="G82" s="231">
        <f>+G84+G95</f>
        <v>52800</v>
      </c>
    </row>
    <row r="83" spans="2:7" s="128" customFormat="1" ht="19.5" customHeight="1">
      <c r="B83" s="134"/>
      <c r="C83" s="135"/>
      <c r="D83" s="92" t="s">
        <v>93</v>
      </c>
      <c r="E83" s="233"/>
      <c r="F83" s="234"/>
      <c r="G83" s="234"/>
    </row>
    <row r="84" spans="2:7" s="128" customFormat="1" ht="86.25">
      <c r="B84" s="129"/>
      <c r="C84" s="130">
        <v>31002</v>
      </c>
      <c r="D84" s="92" t="s">
        <v>191</v>
      </c>
      <c r="E84" s="231">
        <f>+F84+G84</f>
        <v>275800</v>
      </c>
      <c r="F84" s="231">
        <f>+F86</f>
        <v>227000</v>
      </c>
      <c r="G84" s="231">
        <f>+G86</f>
        <v>48800</v>
      </c>
    </row>
    <row r="85" spans="2:7" s="128" customFormat="1" ht="15.75" customHeight="1">
      <c r="B85" s="176"/>
      <c r="C85" s="176"/>
      <c r="D85" s="92" t="s">
        <v>205</v>
      </c>
      <c r="E85" s="231"/>
      <c r="F85" s="231"/>
      <c r="G85" s="231"/>
    </row>
    <row r="86" spans="2:7" s="128" customFormat="1" ht="34.5">
      <c r="B86" s="176"/>
      <c r="C86" s="176"/>
      <c r="D86" s="132" t="s">
        <v>206</v>
      </c>
      <c r="E86" s="231">
        <f>F86+G86</f>
        <v>275800</v>
      </c>
      <c r="F86" s="231">
        <f>+F88</f>
        <v>227000</v>
      </c>
      <c r="G86" s="231">
        <f>+G88</f>
        <v>48800</v>
      </c>
    </row>
    <row r="87" spans="2:7" s="128" customFormat="1" ht="34.5">
      <c r="B87" s="176"/>
      <c r="C87" s="176"/>
      <c r="D87" s="92" t="s">
        <v>207</v>
      </c>
      <c r="E87" s="231"/>
      <c r="F87" s="231"/>
      <c r="G87" s="231"/>
    </row>
    <row r="88" spans="2:7" s="128" customFormat="1">
      <c r="B88" s="176"/>
      <c r="C88" s="176"/>
      <c r="D88" s="92" t="s">
        <v>4</v>
      </c>
      <c r="E88" s="231">
        <f>+F88+G88</f>
        <v>275800</v>
      </c>
      <c r="F88" s="231">
        <f>+F89</f>
        <v>227000</v>
      </c>
      <c r="G88" s="231">
        <f>+G89</f>
        <v>48800</v>
      </c>
    </row>
    <row r="89" spans="2:7" s="128" customFormat="1">
      <c r="B89" s="176"/>
      <c r="C89" s="176"/>
      <c r="D89" s="92" t="s">
        <v>23</v>
      </c>
      <c r="E89" s="231">
        <f>+F89+G89</f>
        <v>275800</v>
      </c>
      <c r="F89" s="231">
        <f>+F90</f>
        <v>227000</v>
      </c>
      <c r="G89" s="231">
        <f>+G90</f>
        <v>48800</v>
      </c>
    </row>
    <row r="90" spans="2:7" s="128" customFormat="1">
      <c r="B90" s="176"/>
      <c r="C90" s="176"/>
      <c r="D90" s="92" t="s">
        <v>70</v>
      </c>
      <c r="E90" s="231">
        <f>+F90+G90</f>
        <v>275800</v>
      </c>
      <c r="F90" s="231">
        <f>+F91+F93</f>
        <v>227000</v>
      </c>
      <c r="G90" s="231">
        <f>+G91+G93</f>
        <v>48800</v>
      </c>
    </row>
    <row r="91" spans="2:7" s="128" customFormat="1">
      <c r="B91" s="176"/>
      <c r="C91" s="176"/>
      <c r="D91" s="92" t="s">
        <v>71</v>
      </c>
      <c r="E91" s="231">
        <f>F91+G91</f>
        <v>339300</v>
      </c>
      <c r="F91" s="231">
        <f>+F92</f>
        <v>280000</v>
      </c>
      <c r="G91" s="231">
        <f>+G92</f>
        <v>59300</v>
      </c>
    </row>
    <row r="92" spans="2:7" s="128" customFormat="1">
      <c r="B92" s="176"/>
      <c r="C92" s="176"/>
      <c r="D92" s="133" t="s">
        <v>84</v>
      </c>
      <c r="E92" s="231">
        <f>+F92+G92</f>
        <v>339300</v>
      </c>
      <c r="F92" s="231">
        <v>280000</v>
      </c>
      <c r="G92" s="231">
        <v>59300</v>
      </c>
    </row>
    <row r="93" spans="2:7" s="128" customFormat="1">
      <c r="B93" s="176"/>
      <c r="C93" s="176"/>
      <c r="D93" s="92" t="s">
        <v>192</v>
      </c>
      <c r="E93" s="231">
        <f>+F93+G93</f>
        <v>-63500</v>
      </c>
      <c r="F93" s="231">
        <f>+F94</f>
        <v>-53000</v>
      </c>
      <c r="G93" s="231">
        <f>+G94</f>
        <v>-10500</v>
      </c>
    </row>
    <row r="94" spans="2:7" s="128" customFormat="1" ht="19.5" customHeight="1">
      <c r="B94" s="176"/>
      <c r="C94" s="176"/>
      <c r="D94" s="133" t="s">
        <v>193</v>
      </c>
      <c r="E94" s="231">
        <f>+F94+G94</f>
        <v>-63500</v>
      </c>
      <c r="F94" s="231">
        <v>-53000</v>
      </c>
      <c r="G94" s="231">
        <v>-10500</v>
      </c>
    </row>
    <row r="95" spans="2:7" s="128" customFormat="1" ht="69">
      <c r="B95" s="129"/>
      <c r="C95" s="130">
        <v>31005</v>
      </c>
      <c r="D95" s="92" t="s">
        <v>169</v>
      </c>
      <c r="E95" s="231">
        <f>+F95+G95</f>
        <v>4000</v>
      </c>
      <c r="F95" s="231">
        <f>+F97</f>
        <v>0</v>
      </c>
      <c r="G95" s="231">
        <f>+G97</f>
        <v>4000</v>
      </c>
    </row>
    <row r="96" spans="2:7" s="128" customFormat="1" ht="15.75" customHeight="1">
      <c r="B96" s="176"/>
      <c r="C96" s="176"/>
      <c r="D96" s="92" t="s">
        <v>205</v>
      </c>
      <c r="E96" s="231"/>
      <c r="F96" s="231"/>
      <c r="G96" s="231"/>
    </row>
    <row r="97" spans="2:7" s="128" customFormat="1" ht="39.75" customHeight="1">
      <c r="B97" s="176"/>
      <c r="C97" s="176"/>
      <c r="D97" s="132" t="s">
        <v>206</v>
      </c>
      <c r="E97" s="231">
        <f>F97+G97</f>
        <v>4000</v>
      </c>
      <c r="F97" s="231">
        <f>+F99</f>
        <v>0</v>
      </c>
      <c r="G97" s="231">
        <f>+G99</f>
        <v>4000</v>
      </c>
    </row>
    <row r="98" spans="2:7" s="128" customFormat="1" ht="34.5">
      <c r="B98" s="176"/>
      <c r="C98" s="176"/>
      <c r="D98" s="92" t="s">
        <v>207</v>
      </c>
      <c r="E98" s="231"/>
      <c r="F98" s="231"/>
      <c r="G98" s="231"/>
    </row>
    <row r="99" spans="2:7" s="128" customFormat="1">
      <c r="B99" s="176"/>
      <c r="C99" s="176"/>
      <c r="D99" s="92" t="s">
        <v>4</v>
      </c>
      <c r="E99" s="231">
        <f>+F99+G99</f>
        <v>4000</v>
      </c>
      <c r="F99" s="231">
        <f t="shared" ref="F99:G102" si="8">+F100</f>
        <v>0</v>
      </c>
      <c r="G99" s="231">
        <f t="shared" si="8"/>
        <v>4000</v>
      </c>
    </row>
    <row r="100" spans="2:7" s="128" customFormat="1" ht="18.75" customHeight="1">
      <c r="B100" s="176"/>
      <c r="C100" s="176"/>
      <c r="D100" s="92" t="s">
        <v>23</v>
      </c>
      <c r="E100" s="231">
        <f>+F100+G100</f>
        <v>4000</v>
      </c>
      <c r="F100" s="231">
        <f t="shared" si="8"/>
        <v>0</v>
      </c>
      <c r="G100" s="231">
        <f t="shared" si="8"/>
        <v>4000</v>
      </c>
    </row>
    <row r="101" spans="2:7" s="128" customFormat="1" ht="18.75" customHeight="1">
      <c r="B101" s="176"/>
      <c r="C101" s="176"/>
      <c r="D101" s="92" t="s">
        <v>70</v>
      </c>
      <c r="E101" s="231">
        <f>+F101+G101</f>
        <v>4000</v>
      </c>
      <c r="F101" s="231">
        <f t="shared" si="8"/>
        <v>0</v>
      </c>
      <c r="G101" s="231">
        <f t="shared" si="8"/>
        <v>4000</v>
      </c>
    </row>
    <row r="102" spans="2:7" s="128" customFormat="1" ht="18.75" customHeight="1">
      <c r="B102" s="176"/>
      <c r="C102" s="176"/>
      <c r="D102" s="92" t="s">
        <v>71</v>
      </c>
      <c r="E102" s="231">
        <f>F102+G102</f>
        <v>4000</v>
      </c>
      <c r="F102" s="231">
        <f t="shared" si="8"/>
        <v>0</v>
      </c>
      <c r="G102" s="231">
        <f t="shared" si="8"/>
        <v>4000</v>
      </c>
    </row>
    <row r="103" spans="2:7" s="128" customFormat="1" ht="19.5" customHeight="1">
      <c r="B103" s="176"/>
      <c r="C103" s="176"/>
      <c r="D103" s="133" t="s">
        <v>84</v>
      </c>
      <c r="E103" s="231">
        <f>+F103+G103</f>
        <v>4000</v>
      </c>
      <c r="F103" s="231"/>
      <c r="G103" s="231">
        <v>4000</v>
      </c>
    </row>
    <row r="104" spans="2:7" s="128" customFormat="1" ht="34.5">
      <c r="B104" s="112">
        <v>1189</v>
      </c>
      <c r="C104" s="96"/>
      <c r="D104" s="37" t="s">
        <v>171</v>
      </c>
      <c r="E104" s="232">
        <f>F104+G104</f>
        <v>285000</v>
      </c>
      <c r="F104" s="231">
        <f>F106</f>
        <v>248000</v>
      </c>
      <c r="G104" s="231">
        <f>G106</f>
        <v>37000</v>
      </c>
    </row>
    <row r="105" spans="2:7" s="128" customFormat="1">
      <c r="B105" s="134"/>
      <c r="C105" s="135"/>
      <c r="D105" s="92" t="s">
        <v>93</v>
      </c>
      <c r="E105" s="233"/>
      <c r="F105" s="234"/>
      <c r="G105" s="234"/>
    </row>
    <row r="106" spans="2:7" s="128" customFormat="1" ht="69">
      <c r="B106" s="129"/>
      <c r="C106" s="130">
        <v>12001</v>
      </c>
      <c r="D106" s="92" t="s">
        <v>175</v>
      </c>
      <c r="E106" s="231">
        <f>+F106+G106</f>
        <v>285000</v>
      </c>
      <c r="F106" s="231">
        <f>+F108</f>
        <v>248000</v>
      </c>
      <c r="G106" s="231">
        <f>+G108</f>
        <v>37000</v>
      </c>
    </row>
    <row r="107" spans="2:7" s="128" customFormat="1" ht="15.75" customHeight="1">
      <c r="B107" s="176"/>
      <c r="C107" s="176"/>
      <c r="D107" s="92" t="s">
        <v>205</v>
      </c>
      <c r="E107" s="231"/>
      <c r="F107" s="231"/>
      <c r="G107" s="231"/>
    </row>
    <row r="108" spans="2:7" s="128" customFormat="1" ht="34.5">
      <c r="B108" s="176"/>
      <c r="C108" s="176"/>
      <c r="D108" s="132" t="s">
        <v>43</v>
      </c>
      <c r="E108" s="231">
        <f>F108+G108</f>
        <v>285000</v>
      </c>
      <c r="F108" s="231">
        <f>+F110</f>
        <v>248000</v>
      </c>
      <c r="G108" s="231">
        <f>+G110</f>
        <v>37000</v>
      </c>
    </row>
    <row r="109" spans="2:7" s="128" customFormat="1" ht="34.5">
      <c r="B109" s="176"/>
      <c r="C109" s="176"/>
      <c r="D109" s="92" t="s">
        <v>207</v>
      </c>
      <c r="E109" s="231"/>
      <c r="F109" s="231"/>
      <c r="G109" s="231"/>
    </row>
    <row r="110" spans="2:7" s="128" customFormat="1">
      <c r="B110" s="176"/>
      <c r="C110" s="176"/>
      <c r="D110" s="92" t="s">
        <v>4</v>
      </c>
      <c r="E110" s="231">
        <f>+F110+G110</f>
        <v>285000</v>
      </c>
      <c r="F110" s="231">
        <f>+F111</f>
        <v>248000</v>
      </c>
      <c r="G110" s="231">
        <f>+G111</f>
        <v>37000</v>
      </c>
    </row>
    <row r="111" spans="2:7" s="128" customFormat="1">
      <c r="B111" s="176"/>
      <c r="C111" s="176"/>
      <c r="D111" s="92" t="s">
        <v>23</v>
      </c>
      <c r="E111" s="231">
        <f>+F111+G111</f>
        <v>285000</v>
      </c>
      <c r="F111" s="231">
        <f>+F112</f>
        <v>248000</v>
      </c>
      <c r="G111" s="231">
        <f>+G112</f>
        <v>37000</v>
      </c>
    </row>
    <row r="112" spans="2:7" s="128" customFormat="1">
      <c r="B112" s="176"/>
      <c r="C112" s="176"/>
      <c r="D112" s="92" t="s">
        <v>70</v>
      </c>
      <c r="E112" s="231">
        <f>+F112+G112</f>
        <v>285000</v>
      </c>
      <c r="F112" s="231">
        <f>+F113+F115</f>
        <v>248000</v>
      </c>
      <c r="G112" s="231">
        <f>+G113+G115</f>
        <v>37000</v>
      </c>
    </row>
    <row r="113" spans="2:7" s="128" customFormat="1">
      <c r="B113" s="176"/>
      <c r="C113" s="176"/>
      <c r="D113" s="92" t="s">
        <v>71</v>
      </c>
      <c r="E113" s="231">
        <f>F113+G113</f>
        <v>270000</v>
      </c>
      <c r="F113" s="231">
        <f>+F114</f>
        <v>230000</v>
      </c>
      <c r="G113" s="231">
        <f>+G114</f>
        <v>40000</v>
      </c>
    </row>
    <row r="114" spans="2:7" s="128" customFormat="1">
      <c r="B114" s="176"/>
      <c r="C114" s="176"/>
      <c r="D114" s="133" t="s">
        <v>84</v>
      </c>
      <c r="E114" s="231">
        <f>+F114+G114</f>
        <v>270000</v>
      </c>
      <c r="F114" s="231">
        <f>182000+48000</f>
        <v>230000</v>
      </c>
      <c r="G114" s="231">
        <f>3000+37000</f>
        <v>40000</v>
      </c>
    </row>
    <row r="115" spans="2:7" s="128" customFormat="1">
      <c r="B115" s="176"/>
      <c r="C115" s="176"/>
      <c r="D115" s="92" t="s">
        <v>192</v>
      </c>
      <c r="E115" s="231">
        <f>+F115+G115</f>
        <v>15000</v>
      </c>
      <c r="F115" s="231">
        <f>+F116</f>
        <v>18000</v>
      </c>
      <c r="G115" s="231">
        <f>+G116</f>
        <v>-3000</v>
      </c>
    </row>
    <row r="116" spans="2:7" s="128" customFormat="1">
      <c r="B116" s="176"/>
      <c r="C116" s="176"/>
      <c r="D116" s="133" t="s">
        <v>193</v>
      </c>
      <c r="E116" s="231">
        <f>+F116+G116</f>
        <v>15000</v>
      </c>
      <c r="F116" s="231">
        <v>18000</v>
      </c>
      <c r="G116" s="231">
        <v>-3000</v>
      </c>
    </row>
  </sheetData>
  <mergeCells count="18">
    <mergeCell ref="B96:B103"/>
    <mergeCell ref="C96:C103"/>
    <mergeCell ref="B107:B116"/>
    <mergeCell ref="C107:C116"/>
    <mergeCell ref="B18:B24"/>
    <mergeCell ref="C18:C24"/>
    <mergeCell ref="B26:B33"/>
    <mergeCell ref="C26:C33"/>
    <mergeCell ref="B85:B94"/>
    <mergeCell ref="C85:C94"/>
    <mergeCell ref="F9:G9"/>
    <mergeCell ref="B4:D4"/>
    <mergeCell ref="B5:G5"/>
    <mergeCell ref="B7:C9"/>
    <mergeCell ref="D7:D10"/>
    <mergeCell ref="E8:G8"/>
    <mergeCell ref="E9:E10"/>
    <mergeCell ref="E7:G7"/>
  </mergeCells>
  <printOptions horizontalCentered="1"/>
  <pageMargins left="0.23622047244094499" right="0.15748031496063" top="0.196850393700787" bottom="0.27559055118110198" header="0.15748031496063" footer="0.196850393700787"/>
  <pageSetup paperSize="9" scale="85" firstPageNumber="2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26"/>
  <sheetViews>
    <sheetView zoomScaleNormal="100" zoomScaleSheetLayoutView="100" workbookViewId="0">
      <selection activeCell="G3" sqref="G3"/>
    </sheetView>
  </sheetViews>
  <sheetFormatPr defaultColWidth="9.140625" defaultRowHeight="17.25"/>
  <cols>
    <col min="1" max="1" width="9.140625" style="58"/>
    <col min="2" max="2" width="10.140625" style="57" customWidth="1"/>
    <col min="3" max="3" width="13.5703125" style="57" customWidth="1"/>
    <col min="4" max="4" width="72.28515625" style="58" customWidth="1"/>
    <col min="5" max="5" width="21.140625" style="58" customWidth="1"/>
    <col min="6" max="6" width="20.140625" style="58" customWidth="1"/>
    <col min="7" max="7" width="19.28515625" style="58" customWidth="1"/>
    <col min="8" max="8" width="19.5703125" style="58" customWidth="1"/>
    <col min="9" max="9" width="17.85546875" style="58" customWidth="1"/>
    <col min="10" max="11" width="15.5703125" style="58" customWidth="1"/>
    <col min="12" max="16384" width="9.140625" style="58"/>
  </cols>
  <sheetData>
    <row r="1" spans="2:11" ht="17.25" customHeight="1">
      <c r="G1" s="4" t="s">
        <v>117</v>
      </c>
      <c r="H1" s="59"/>
      <c r="I1" s="59"/>
    </row>
    <row r="2" spans="2:11" ht="17.25" customHeight="1">
      <c r="G2" s="4" t="s">
        <v>26</v>
      </c>
      <c r="H2" s="59"/>
      <c r="I2" s="59"/>
    </row>
    <row r="3" spans="2:11" ht="17.25" customHeight="1">
      <c r="E3" s="80"/>
      <c r="G3" s="4" t="s">
        <v>0</v>
      </c>
      <c r="H3" s="59"/>
      <c r="I3" s="59"/>
    </row>
    <row r="4" spans="2:11">
      <c r="B4" s="180"/>
      <c r="C4" s="180"/>
      <c r="D4" s="180"/>
    </row>
    <row r="5" spans="2:11" ht="66.75" customHeight="1">
      <c r="B5" s="181" t="s">
        <v>104</v>
      </c>
      <c r="C5" s="181"/>
      <c r="D5" s="181"/>
      <c r="E5" s="181"/>
      <c r="F5" s="181"/>
      <c r="G5" s="181"/>
    </row>
    <row r="6" spans="2:11" ht="17.25" customHeight="1">
      <c r="B6" s="60"/>
      <c r="C6" s="60"/>
      <c r="D6" s="57"/>
      <c r="G6" s="61" t="s">
        <v>25</v>
      </c>
    </row>
    <row r="7" spans="2:11" s="57" customFormat="1" ht="58.5" customHeight="1">
      <c r="B7" s="179" t="s">
        <v>1</v>
      </c>
      <c r="C7" s="179"/>
      <c r="D7" s="182" t="s">
        <v>45</v>
      </c>
      <c r="E7" s="184" t="s">
        <v>32</v>
      </c>
      <c r="F7" s="185"/>
      <c r="G7" s="186"/>
    </row>
    <row r="8" spans="2:11" s="57" customFormat="1">
      <c r="B8" s="179"/>
      <c r="C8" s="179"/>
      <c r="D8" s="182"/>
      <c r="E8" s="183" t="s">
        <v>50</v>
      </c>
      <c r="F8" s="183"/>
      <c r="G8" s="183"/>
    </row>
    <row r="9" spans="2:11" ht="17.25" customHeight="1">
      <c r="B9" s="179"/>
      <c r="C9" s="179"/>
      <c r="D9" s="182"/>
      <c r="E9" s="179" t="s">
        <v>46</v>
      </c>
      <c r="F9" s="179" t="s">
        <v>3</v>
      </c>
      <c r="G9" s="179"/>
    </row>
    <row r="10" spans="2:11" ht="34.5">
      <c r="B10" s="62" t="s">
        <v>47</v>
      </c>
      <c r="C10" s="62" t="s">
        <v>48</v>
      </c>
      <c r="D10" s="182"/>
      <c r="E10" s="179"/>
      <c r="F10" s="62" t="s">
        <v>54</v>
      </c>
      <c r="G10" s="62" t="s">
        <v>49</v>
      </c>
    </row>
    <row r="11" spans="2:11">
      <c r="B11" s="63"/>
      <c r="C11" s="63"/>
      <c r="D11" s="63" t="s">
        <v>42</v>
      </c>
      <c r="E11" s="70">
        <f>+F11+G11</f>
        <v>-29000</v>
      </c>
      <c r="F11" s="71">
        <f>+F15</f>
        <v>0</v>
      </c>
      <c r="G11" s="71">
        <f>+G15</f>
        <v>-29000</v>
      </c>
    </row>
    <row r="12" spans="2:11" s="65" customFormat="1">
      <c r="B12" s="64"/>
      <c r="C12" s="64"/>
      <c r="D12" s="64" t="s">
        <v>3</v>
      </c>
      <c r="E12" s="70"/>
      <c r="F12" s="72"/>
      <c r="G12" s="73"/>
      <c r="H12" s="82"/>
      <c r="I12" s="82"/>
      <c r="J12" s="82"/>
      <c r="K12" s="81"/>
    </row>
    <row r="13" spans="2:11" s="65" customFormat="1">
      <c r="B13" s="64"/>
      <c r="C13" s="64"/>
      <c r="D13" s="63" t="s">
        <v>53</v>
      </c>
      <c r="E13" s="73">
        <f>+F13+G13</f>
        <v>0</v>
      </c>
      <c r="F13" s="73">
        <v>0</v>
      </c>
      <c r="G13" s="73">
        <v>0</v>
      </c>
      <c r="H13" s="82"/>
      <c r="I13" s="82"/>
      <c r="J13" s="82"/>
      <c r="K13" s="82"/>
    </row>
    <row r="14" spans="2:11" s="65" customFormat="1">
      <c r="B14" s="64"/>
      <c r="C14" s="64"/>
      <c r="D14" s="63" t="s">
        <v>23</v>
      </c>
      <c r="E14" s="73">
        <f>+F14+G14</f>
        <v>-29000</v>
      </c>
      <c r="F14" s="73">
        <f>+F23</f>
        <v>0</v>
      </c>
      <c r="G14" s="73">
        <f>+G23</f>
        <v>-29000</v>
      </c>
    </row>
    <row r="15" spans="2:11" ht="34.5">
      <c r="B15" s="63"/>
      <c r="C15" s="63"/>
      <c r="D15" s="63" t="s">
        <v>19</v>
      </c>
      <c r="E15" s="70">
        <f>+F15+G15</f>
        <v>-29000</v>
      </c>
      <c r="F15" s="71">
        <f>+F16</f>
        <v>0</v>
      </c>
      <c r="G15" s="71">
        <f>+G16</f>
        <v>-29000</v>
      </c>
    </row>
    <row r="16" spans="2:11">
      <c r="B16" s="64">
        <v>1049</v>
      </c>
      <c r="C16" s="64"/>
      <c r="D16" s="64" t="s">
        <v>96</v>
      </c>
      <c r="E16" s="71">
        <f>+F16+G16</f>
        <v>-29000</v>
      </c>
      <c r="F16" s="71">
        <f>+F18</f>
        <v>0</v>
      </c>
      <c r="G16" s="71">
        <f>+G18</f>
        <v>-29000</v>
      </c>
    </row>
    <row r="17" spans="2:7">
      <c r="B17" s="64"/>
      <c r="C17" s="64"/>
      <c r="D17" s="64" t="s">
        <v>3</v>
      </c>
      <c r="E17" s="70"/>
      <c r="F17" s="70"/>
      <c r="G17" s="70"/>
    </row>
    <row r="18" spans="2:7" ht="69">
      <c r="B18" s="66"/>
      <c r="C18" s="66">
        <v>21014</v>
      </c>
      <c r="D18" s="67" t="s">
        <v>97</v>
      </c>
      <c r="E18" s="74">
        <f>+E20</f>
        <v>-29000</v>
      </c>
      <c r="F18" s="74">
        <f>+F20</f>
        <v>0</v>
      </c>
      <c r="G18" s="74">
        <f>+G20</f>
        <v>-29000</v>
      </c>
    </row>
    <row r="19" spans="2:7">
      <c r="B19" s="66"/>
      <c r="C19" s="66"/>
      <c r="D19" s="67" t="s">
        <v>51</v>
      </c>
      <c r="E19" s="74"/>
      <c r="F19" s="74"/>
      <c r="G19" s="74"/>
    </row>
    <row r="20" spans="2:7" ht="34.5">
      <c r="B20" s="66"/>
      <c r="C20" s="66"/>
      <c r="D20" s="67" t="s">
        <v>94</v>
      </c>
      <c r="E20" s="74">
        <f>+E22</f>
        <v>-29000</v>
      </c>
      <c r="F20" s="74">
        <f>+F22</f>
        <v>0</v>
      </c>
      <c r="G20" s="74">
        <f>+G22</f>
        <v>-29000</v>
      </c>
    </row>
    <row r="21" spans="2:7" ht="34.5">
      <c r="B21" s="66"/>
      <c r="C21" s="66"/>
      <c r="D21" s="67" t="s">
        <v>52</v>
      </c>
      <c r="E21" s="74"/>
      <c r="F21" s="74"/>
      <c r="G21" s="74"/>
    </row>
    <row r="22" spans="2:7">
      <c r="B22" s="66"/>
      <c r="C22" s="66"/>
      <c r="D22" s="67" t="s">
        <v>4</v>
      </c>
      <c r="E22" s="75">
        <f>+F22+G22</f>
        <v>-29000</v>
      </c>
      <c r="F22" s="75">
        <f t="shared" ref="F22:G25" si="0">+F23</f>
        <v>0</v>
      </c>
      <c r="G22" s="70">
        <f t="shared" si="0"/>
        <v>-29000</v>
      </c>
    </row>
    <row r="23" spans="2:7">
      <c r="B23" s="66"/>
      <c r="C23" s="66"/>
      <c r="D23" s="67" t="s">
        <v>23</v>
      </c>
      <c r="E23" s="75">
        <f>+F23+G23</f>
        <v>-29000</v>
      </c>
      <c r="F23" s="75">
        <f t="shared" si="0"/>
        <v>0</v>
      </c>
      <c r="G23" s="70">
        <f t="shared" si="0"/>
        <v>-29000</v>
      </c>
    </row>
    <row r="24" spans="2:7">
      <c r="B24" s="66"/>
      <c r="C24" s="66"/>
      <c r="D24" s="67" t="s">
        <v>70</v>
      </c>
      <c r="E24" s="75">
        <f>+F24+G24</f>
        <v>-29000</v>
      </c>
      <c r="F24" s="75">
        <f t="shared" si="0"/>
        <v>0</v>
      </c>
      <c r="G24" s="70">
        <f t="shared" si="0"/>
        <v>-29000</v>
      </c>
    </row>
    <row r="25" spans="2:7">
      <c r="B25" s="66"/>
      <c r="C25" s="66"/>
      <c r="D25" s="67" t="s">
        <v>71</v>
      </c>
      <c r="E25" s="75">
        <f>+F25+G25</f>
        <v>-29000</v>
      </c>
      <c r="F25" s="75">
        <f t="shared" si="0"/>
        <v>0</v>
      </c>
      <c r="G25" s="70">
        <f t="shared" si="0"/>
        <v>-29000</v>
      </c>
    </row>
    <row r="26" spans="2:7">
      <c r="B26" s="66"/>
      <c r="C26" s="66"/>
      <c r="D26" s="67" t="s">
        <v>84</v>
      </c>
      <c r="E26" s="75">
        <f>+F26+G26</f>
        <v>-29000</v>
      </c>
      <c r="F26" s="75">
        <v>0</v>
      </c>
      <c r="G26" s="70">
        <v>-29000</v>
      </c>
    </row>
  </sheetData>
  <mergeCells count="8">
    <mergeCell ref="F9:G9"/>
    <mergeCell ref="B4:D4"/>
    <mergeCell ref="B5:G5"/>
    <mergeCell ref="B7:C9"/>
    <mergeCell ref="D7:D10"/>
    <mergeCell ref="E8:G8"/>
    <mergeCell ref="E9:E10"/>
    <mergeCell ref="E7:G7"/>
  </mergeCells>
  <printOptions horizontalCentered="1"/>
  <pageMargins left="0.23622047244094499" right="0.15748031496063" top="0.196850393700787" bottom="0.27559055118110198" header="0.15748031496063" footer="0.196850393700787"/>
  <pageSetup paperSize="9" scale="80" firstPageNumber="236" orientation="landscape" r:id="rId1"/>
  <ignoredErrors>
    <ignoredError sqref="E11 E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3"/>
  <sheetViews>
    <sheetView zoomScaleNormal="100" zoomScaleSheetLayoutView="85" workbookViewId="0">
      <selection activeCell="B5" sqref="B5:D5"/>
    </sheetView>
  </sheetViews>
  <sheetFormatPr defaultColWidth="8.42578125" defaultRowHeight="17.25"/>
  <cols>
    <col min="1" max="1" width="8.42578125" style="41"/>
    <col min="2" max="2" width="28.5703125" style="41" customWidth="1"/>
    <col min="3" max="3" width="68.85546875" style="41" customWidth="1"/>
    <col min="4" max="4" width="36.140625" style="41" customWidth="1"/>
    <col min="5" max="8" width="8.42578125" style="41"/>
    <col min="9" max="9" width="12.42578125" style="41" bestFit="1" customWidth="1"/>
    <col min="10" max="251" width="8.42578125" style="41"/>
    <col min="252" max="252" width="28.5703125" style="41" customWidth="1"/>
    <col min="253" max="253" width="47.5703125" style="41" customWidth="1"/>
    <col min="254" max="256" width="13.85546875" style="41" customWidth="1"/>
    <col min="257" max="257" width="15.42578125" style="41" customWidth="1"/>
    <col min="258" max="507" width="8.42578125" style="41"/>
    <col min="508" max="508" width="28.5703125" style="41" customWidth="1"/>
    <col min="509" max="509" width="47.5703125" style="41" customWidth="1"/>
    <col min="510" max="512" width="13.85546875" style="41" customWidth="1"/>
    <col min="513" max="513" width="15.42578125" style="41" customWidth="1"/>
    <col min="514" max="763" width="8.42578125" style="41"/>
    <col min="764" max="764" width="28.5703125" style="41" customWidth="1"/>
    <col min="765" max="765" width="47.5703125" style="41" customWidth="1"/>
    <col min="766" max="768" width="13.85546875" style="41" customWidth="1"/>
    <col min="769" max="769" width="15.42578125" style="41" customWidth="1"/>
    <col min="770" max="1019" width="8.42578125" style="41"/>
    <col min="1020" max="1020" width="28.5703125" style="41" customWidth="1"/>
    <col min="1021" max="1021" width="47.5703125" style="41" customWidth="1"/>
    <col min="1022" max="1024" width="13.85546875" style="41" customWidth="1"/>
    <col min="1025" max="1025" width="15.42578125" style="41" customWidth="1"/>
    <col min="1026" max="1275" width="8.42578125" style="41"/>
    <col min="1276" max="1276" width="28.5703125" style="41" customWidth="1"/>
    <col min="1277" max="1277" width="47.5703125" style="41" customWidth="1"/>
    <col min="1278" max="1280" width="13.85546875" style="41" customWidth="1"/>
    <col min="1281" max="1281" width="15.42578125" style="41" customWidth="1"/>
    <col min="1282" max="1531" width="8.42578125" style="41"/>
    <col min="1532" max="1532" width="28.5703125" style="41" customWidth="1"/>
    <col min="1533" max="1533" width="47.5703125" style="41" customWidth="1"/>
    <col min="1534" max="1536" width="13.85546875" style="41" customWidth="1"/>
    <col min="1537" max="1537" width="15.42578125" style="41" customWidth="1"/>
    <col min="1538" max="1787" width="8.42578125" style="41"/>
    <col min="1788" max="1788" width="28.5703125" style="41" customWidth="1"/>
    <col min="1789" max="1789" width="47.5703125" style="41" customWidth="1"/>
    <col min="1790" max="1792" width="13.85546875" style="41" customWidth="1"/>
    <col min="1793" max="1793" width="15.42578125" style="41" customWidth="1"/>
    <col min="1794" max="2043" width="8.42578125" style="41"/>
    <col min="2044" max="2044" width="28.5703125" style="41" customWidth="1"/>
    <col min="2045" max="2045" width="47.5703125" style="41" customWidth="1"/>
    <col min="2046" max="2048" width="13.85546875" style="41" customWidth="1"/>
    <col min="2049" max="2049" width="15.42578125" style="41" customWidth="1"/>
    <col min="2050" max="2299" width="8.42578125" style="41"/>
    <col min="2300" max="2300" width="28.5703125" style="41" customWidth="1"/>
    <col min="2301" max="2301" width="47.5703125" style="41" customWidth="1"/>
    <col min="2302" max="2304" width="13.85546875" style="41" customWidth="1"/>
    <col min="2305" max="2305" width="15.42578125" style="41" customWidth="1"/>
    <col min="2306" max="2555" width="8.42578125" style="41"/>
    <col min="2556" max="2556" width="28.5703125" style="41" customWidth="1"/>
    <col min="2557" max="2557" width="47.5703125" style="41" customWidth="1"/>
    <col min="2558" max="2560" width="13.85546875" style="41" customWidth="1"/>
    <col min="2561" max="2561" width="15.42578125" style="41" customWidth="1"/>
    <col min="2562" max="2811" width="8.42578125" style="41"/>
    <col min="2812" max="2812" width="28.5703125" style="41" customWidth="1"/>
    <col min="2813" max="2813" width="47.5703125" style="41" customWidth="1"/>
    <col min="2814" max="2816" width="13.85546875" style="41" customWidth="1"/>
    <col min="2817" max="2817" width="15.42578125" style="41" customWidth="1"/>
    <col min="2818" max="3067" width="8.42578125" style="41"/>
    <col min="3068" max="3068" width="28.5703125" style="41" customWidth="1"/>
    <col min="3069" max="3069" width="47.5703125" style="41" customWidth="1"/>
    <col min="3070" max="3072" width="13.85546875" style="41" customWidth="1"/>
    <col min="3073" max="3073" width="15.42578125" style="41" customWidth="1"/>
    <col min="3074" max="3323" width="8.42578125" style="41"/>
    <col min="3324" max="3324" width="28.5703125" style="41" customWidth="1"/>
    <col min="3325" max="3325" width="47.5703125" style="41" customWidth="1"/>
    <col min="3326" max="3328" width="13.85546875" style="41" customWidth="1"/>
    <col min="3329" max="3329" width="15.42578125" style="41" customWidth="1"/>
    <col min="3330" max="3579" width="8.42578125" style="41"/>
    <col min="3580" max="3580" width="28.5703125" style="41" customWidth="1"/>
    <col min="3581" max="3581" width="47.5703125" style="41" customWidth="1"/>
    <col min="3582" max="3584" width="13.85546875" style="41" customWidth="1"/>
    <col min="3585" max="3585" width="15.42578125" style="41" customWidth="1"/>
    <col min="3586" max="3835" width="8.42578125" style="41"/>
    <col min="3836" max="3836" width="28.5703125" style="41" customWidth="1"/>
    <col min="3837" max="3837" width="47.5703125" style="41" customWidth="1"/>
    <col min="3838" max="3840" width="13.85546875" style="41" customWidth="1"/>
    <col min="3841" max="3841" width="15.42578125" style="41" customWidth="1"/>
    <col min="3842" max="4091" width="8.42578125" style="41"/>
    <col min="4092" max="4092" width="28.5703125" style="41" customWidth="1"/>
    <col min="4093" max="4093" width="47.5703125" style="41" customWidth="1"/>
    <col min="4094" max="4096" width="13.85546875" style="41" customWidth="1"/>
    <col min="4097" max="4097" width="15.42578125" style="41" customWidth="1"/>
    <col min="4098" max="4347" width="8.42578125" style="41"/>
    <col min="4348" max="4348" width="28.5703125" style="41" customWidth="1"/>
    <col min="4349" max="4349" width="47.5703125" style="41" customWidth="1"/>
    <col min="4350" max="4352" width="13.85546875" style="41" customWidth="1"/>
    <col min="4353" max="4353" width="15.42578125" style="41" customWidth="1"/>
    <col min="4354" max="4603" width="8.42578125" style="41"/>
    <col min="4604" max="4604" width="28.5703125" style="41" customWidth="1"/>
    <col min="4605" max="4605" width="47.5703125" style="41" customWidth="1"/>
    <col min="4606" max="4608" width="13.85546875" style="41" customWidth="1"/>
    <col min="4609" max="4609" width="15.42578125" style="41" customWidth="1"/>
    <col min="4610" max="4859" width="8.42578125" style="41"/>
    <col min="4860" max="4860" width="28.5703125" style="41" customWidth="1"/>
    <col min="4861" max="4861" width="47.5703125" style="41" customWidth="1"/>
    <col min="4862" max="4864" width="13.85546875" style="41" customWidth="1"/>
    <col min="4865" max="4865" width="15.42578125" style="41" customWidth="1"/>
    <col min="4866" max="5115" width="8.42578125" style="41"/>
    <col min="5116" max="5116" width="28.5703125" style="41" customWidth="1"/>
    <col min="5117" max="5117" width="47.5703125" style="41" customWidth="1"/>
    <col min="5118" max="5120" width="13.85546875" style="41" customWidth="1"/>
    <col min="5121" max="5121" width="15.42578125" style="41" customWidth="1"/>
    <col min="5122" max="5371" width="8.42578125" style="41"/>
    <col min="5372" max="5372" width="28.5703125" style="41" customWidth="1"/>
    <col min="5373" max="5373" width="47.5703125" style="41" customWidth="1"/>
    <col min="5374" max="5376" width="13.85546875" style="41" customWidth="1"/>
    <col min="5377" max="5377" width="15.42578125" style="41" customWidth="1"/>
    <col min="5378" max="5627" width="8.42578125" style="41"/>
    <col min="5628" max="5628" width="28.5703125" style="41" customWidth="1"/>
    <col min="5629" max="5629" width="47.5703125" style="41" customWidth="1"/>
    <col min="5630" max="5632" width="13.85546875" style="41" customWidth="1"/>
    <col min="5633" max="5633" width="15.42578125" style="41" customWidth="1"/>
    <col min="5634" max="5883" width="8.42578125" style="41"/>
    <col min="5884" max="5884" width="28.5703125" style="41" customWidth="1"/>
    <col min="5885" max="5885" width="47.5703125" style="41" customWidth="1"/>
    <col min="5886" max="5888" width="13.85546875" style="41" customWidth="1"/>
    <col min="5889" max="5889" width="15.42578125" style="41" customWidth="1"/>
    <col min="5890" max="6139" width="8.42578125" style="41"/>
    <col min="6140" max="6140" width="28.5703125" style="41" customWidth="1"/>
    <col min="6141" max="6141" width="47.5703125" style="41" customWidth="1"/>
    <col min="6142" max="6144" width="13.85546875" style="41" customWidth="1"/>
    <col min="6145" max="6145" width="15.42578125" style="41" customWidth="1"/>
    <col min="6146" max="6395" width="8.42578125" style="41"/>
    <col min="6396" max="6396" width="28.5703125" style="41" customWidth="1"/>
    <col min="6397" max="6397" width="47.5703125" style="41" customWidth="1"/>
    <col min="6398" max="6400" width="13.85546875" style="41" customWidth="1"/>
    <col min="6401" max="6401" width="15.42578125" style="41" customWidth="1"/>
    <col min="6402" max="6651" width="8.42578125" style="41"/>
    <col min="6652" max="6652" width="28.5703125" style="41" customWidth="1"/>
    <col min="6653" max="6653" width="47.5703125" style="41" customWidth="1"/>
    <col min="6654" max="6656" width="13.85546875" style="41" customWidth="1"/>
    <col min="6657" max="6657" width="15.42578125" style="41" customWidth="1"/>
    <col min="6658" max="6907" width="8.42578125" style="41"/>
    <col min="6908" max="6908" width="28.5703125" style="41" customWidth="1"/>
    <col min="6909" max="6909" width="47.5703125" style="41" customWidth="1"/>
    <col min="6910" max="6912" width="13.85546875" style="41" customWidth="1"/>
    <col min="6913" max="6913" width="15.42578125" style="41" customWidth="1"/>
    <col min="6914" max="7163" width="8.42578125" style="41"/>
    <col min="7164" max="7164" width="28.5703125" style="41" customWidth="1"/>
    <col min="7165" max="7165" width="47.5703125" style="41" customWidth="1"/>
    <col min="7166" max="7168" width="13.85546875" style="41" customWidth="1"/>
    <col min="7169" max="7169" width="15.42578125" style="41" customWidth="1"/>
    <col min="7170" max="7419" width="8.42578125" style="41"/>
    <col min="7420" max="7420" width="28.5703125" style="41" customWidth="1"/>
    <col min="7421" max="7421" width="47.5703125" style="41" customWidth="1"/>
    <col min="7422" max="7424" width="13.85546875" style="41" customWidth="1"/>
    <col min="7425" max="7425" width="15.42578125" style="41" customWidth="1"/>
    <col min="7426" max="7675" width="8.42578125" style="41"/>
    <col min="7676" max="7676" width="28.5703125" style="41" customWidth="1"/>
    <col min="7677" max="7677" width="47.5703125" style="41" customWidth="1"/>
    <col min="7678" max="7680" width="13.85546875" style="41" customWidth="1"/>
    <col min="7681" max="7681" width="15.42578125" style="41" customWidth="1"/>
    <col min="7682" max="7931" width="8.42578125" style="41"/>
    <col min="7932" max="7932" width="28.5703125" style="41" customWidth="1"/>
    <col min="7933" max="7933" width="47.5703125" style="41" customWidth="1"/>
    <col min="7934" max="7936" width="13.85546875" style="41" customWidth="1"/>
    <col min="7937" max="7937" width="15.42578125" style="41" customWidth="1"/>
    <col min="7938" max="8187" width="8.42578125" style="41"/>
    <col min="8188" max="8188" width="28.5703125" style="41" customWidth="1"/>
    <col min="8189" max="8189" width="47.5703125" style="41" customWidth="1"/>
    <col min="8190" max="8192" width="13.85546875" style="41" customWidth="1"/>
    <col min="8193" max="8193" width="15.42578125" style="41" customWidth="1"/>
    <col min="8194" max="8443" width="8.42578125" style="41"/>
    <col min="8444" max="8444" width="28.5703125" style="41" customWidth="1"/>
    <col min="8445" max="8445" width="47.5703125" style="41" customWidth="1"/>
    <col min="8446" max="8448" width="13.85546875" style="41" customWidth="1"/>
    <col min="8449" max="8449" width="15.42578125" style="41" customWidth="1"/>
    <col min="8450" max="8699" width="8.42578125" style="41"/>
    <col min="8700" max="8700" width="28.5703125" style="41" customWidth="1"/>
    <col min="8701" max="8701" width="47.5703125" style="41" customWidth="1"/>
    <col min="8702" max="8704" width="13.85546875" style="41" customWidth="1"/>
    <col min="8705" max="8705" width="15.42578125" style="41" customWidth="1"/>
    <col min="8706" max="8955" width="8.42578125" style="41"/>
    <col min="8956" max="8956" width="28.5703125" style="41" customWidth="1"/>
    <col min="8957" max="8957" width="47.5703125" style="41" customWidth="1"/>
    <col min="8958" max="8960" width="13.85546875" style="41" customWidth="1"/>
    <col min="8961" max="8961" width="15.42578125" style="41" customWidth="1"/>
    <col min="8962" max="9211" width="8.42578125" style="41"/>
    <col min="9212" max="9212" width="28.5703125" style="41" customWidth="1"/>
    <col min="9213" max="9213" width="47.5703125" style="41" customWidth="1"/>
    <col min="9214" max="9216" width="13.85546875" style="41" customWidth="1"/>
    <col min="9217" max="9217" width="15.42578125" style="41" customWidth="1"/>
    <col min="9218" max="9467" width="8.42578125" style="41"/>
    <col min="9468" max="9468" width="28.5703125" style="41" customWidth="1"/>
    <col min="9469" max="9469" width="47.5703125" style="41" customWidth="1"/>
    <col min="9470" max="9472" width="13.85546875" style="41" customWidth="1"/>
    <col min="9473" max="9473" width="15.42578125" style="41" customWidth="1"/>
    <col min="9474" max="9723" width="8.42578125" style="41"/>
    <col min="9724" max="9724" width="28.5703125" style="41" customWidth="1"/>
    <col min="9725" max="9725" width="47.5703125" style="41" customWidth="1"/>
    <col min="9726" max="9728" width="13.85546875" style="41" customWidth="1"/>
    <col min="9729" max="9729" width="15.42578125" style="41" customWidth="1"/>
    <col min="9730" max="9979" width="8.42578125" style="41"/>
    <col min="9980" max="9980" width="28.5703125" style="41" customWidth="1"/>
    <col min="9981" max="9981" width="47.5703125" style="41" customWidth="1"/>
    <col min="9982" max="9984" width="13.85546875" style="41" customWidth="1"/>
    <col min="9985" max="9985" width="15.42578125" style="41" customWidth="1"/>
    <col min="9986" max="10235" width="8.42578125" style="41"/>
    <col min="10236" max="10236" width="28.5703125" style="41" customWidth="1"/>
    <col min="10237" max="10237" width="47.5703125" style="41" customWidth="1"/>
    <col min="10238" max="10240" width="13.85546875" style="41" customWidth="1"/>
    <col min="10241" max="10241" width="15.42578125" style="41" customWidth="1"/>
    <col min="10242" max="10491" width="8.42578125" style="41"/>
    <col min="10492" max="10492" width="28.5703125" style="41" customWidth="1"/>
    <col min="10493" max="10493" width="47.5703125" style="41" customWidth="1"/>
    <col min="10494" max="10496" width="13.85546875" style="41" customWidth="1"/>
    <col min="10497" max="10497" width="15.42578125" style="41" customWidth="1"/>
    <col min="10498" max="10747" width="8.42578125" style="41"/>
    <col min="10748" max="10748" width="28.5703125" style="41" customWidth="1"/>
    <col min="10749" max="10749" width="47.5703125" style="41" customWidth="1"/>
    <col min="10750" max="10752" width="13.85546875" style="41" customWidth="1"/>
    <col min="10753" max="10753" width="15.42578125" style="41" customWidth="1"/>
    <col min="10754" max="11003" width="8.42578125" style="41"/>
    <col min="11004" max="11004" width="28.5703125" style="41" customWidth="1"/>
    <col min="11005" max="11005" width="47.5703125" style="41" customWidth="1"/>
    <col min="11006" max="11008" width="13.85546875" style="41" customWidth="1"/>
    <col min="11009" max="11009" width="15.42578125" style="41" customWidth="1"/>
    <col min="11010" max="11259" width="8.42578125" style="41"/>
    <col min="11260" max="11260" width="28.5703125" style="41" customWidth="1"/>
    <col min="11261" max="11261" width="47.5703125" style="41" customWidth="1"/>
    <col min="11262" max="11264" width="13.85546875" style="41" customWidth="1"/>
    <col min="11265" max="11265" width="15.42578125" style="41" customWidth="1"/>
    <col min="11266" max="11515" width="8.42578125" style="41"/>
    <col min="11516" max="11516" width="28.5703125" style="41" customWidth="1"/>
    <col min="11517" max="11517" width="47.5703125" style="41" customWidth="1"/>
    <col min="11518" max="11520" width="13.85546875" style="41" customWidth="1"/>
    <col min="11521" max="11521" width="15.42578125" style="41" customWidth="1"/>
    <col min="11522" max="11771" width="8.42578125" style="41"/>
    <col min="11772" max="11772" width="28.5703125" style="41" customWidth="1"/>
    <col min="11773" max="11773" width="47.5703125" style="41" customWidth="1"/>
    <col min="11774" max="11776" width="13.85546875" style="41" customWidth="1"/>
    <col min="11777" max="11777" width="15.42578125" style="41" customWidth="1"/>
    <col min="11778" max="12027" width="8.42578125" style="41"/>
    <col min="12028" max="12028" width="28.5703125" style="41" customWidth="1"/>
    <col min="12029" max="12029" width="47.5703125" style="41" customWidth="1"/>
    <col min="12030" max="12032" width="13.85546875" style="41" customWidth="1"/>
    <col min="12033" max="12033" width="15.42578125" style="41" customWidth="1"/>
    <col min="12034" max="12283" width="8.42578125" style="41"/>
    <col min="12284" max="12284" width="28.5703125" style="41" customWidth="1"/>
    <col min="12285" max="12285" width="47.5703125" style="41" customWidth="1"/>
    <col min="12286" max="12288" width="13.85546875" style="41" customWidth="1"/>
    <col min="12289" max="12289" width="15.42578125" style="41" customWidth="1"/>
    <col min="12290" max="12539" width="8.42578125" style="41"/>
    <col min="12540" max="12540" width="28.5703125" style="41" customWidth="1"/>
    <col min="12541" max="12541" width="47.5703125" style="41" customWidth="1"/>
    <col min="12542" max="12544" width="13.85546875" style="41" customWidth="1"/>
    <col min="12545" max="12545" width="15.42578125" style="41" customWidth="1"/>
    <col min="12546" max="12795" width="8.42578125" style="41"/>
    <col min="12796" max="12796" width="28.5703125" style="41" customWidth="1"/>
    <col min="12797" max="12797" width="47.5703125" style="41" customWidth="1"/>
    <col min="12798" max="12800" width="13.85546875" style="41" customWidth="1"/>
    <col min="12801" max="12801" width="15.42578125" style="41" customWidth="1"/>
    <col min="12802" max="13051" width="8.42578125" style="41"/>
    <col min="13052" max="13052" width="28.5703125" style="41" customWidth="1"/>
    <col min="13053" max="13053" width="47.5703125" style="41" customWidth="1"/>
    <col min="13054" max="13056" width="13.85546875" style="41" customWidth="1"/>
    <col min="13057" max="13057" width="15.42578125" style="41" customWidth="1"/>
    <col min="13058" max="13307" width="8.42578125" style="41"/>
    <col min="13308" max="13308" width="28.5703125" style="41" customWidth="1"/>
    <col min="13309" max="13309" width="47.5703125" style="41" customWidth="1"/>
    <col min="13310" max="13312" width="13.85546875" style="41" customWidth="1"/>
    <col min="13313" max="13313" width="15.42578125" style="41" customWidth="1"/>
    <col min="13314" max="13563" width="8.42578125" style="41"/>
    <col min="13564" max="13564" width="28.5703125" style="41" customWidth="1"/>
    <col min="13565" max="13565" width="47.5703125" style="41" customWidth="1"/>
    <col min="13566" max="13568" width="13.85546875" style="41" customWidth="1"/>
    <col min="13569" max="13569" width="15.42578125" style="41" customWidth="1"/>
    <col min="13570" max="13819" width="8.42578125" style="41"/>
    <col min="13820" max="13820" width="28.5703125" style="41" customWidth="1"/>
    <col min="13821" max="13821" width="47.5703125" style="41" customWidth="1"/>
    <col min="13822" max="13824" width="13.85546875" style="41" customWidth="1"/>
    <col min="13825" max="13825" width="15.42578125" style="41" customWidth="1"/>
    <col min="13826" max="14075" width="8.42578125" style="41"/>
    <col min="14076" max="14076" width="28.5703125" style="41" customWidth="1"/>
    <col min="14077" max="14077" width="47.5703125" style="41" customWidth="1"/>
    <col min="14078" max="14080" width="13.85546875" style="41" customWidth="1"/>
    <col min="14081" max="14081" width="15.42578125" style="41" customWidth="1"/>
    <col min="14082" max="14331" width="8.42578125" style="41"/>
    <col min="14332" max="14332" width="28.5703125" style="41" customWidth="1"/>
    <col min="14333" max="14333" width="47.5703125" style="41" customWidth="1"/>
    <col min="14334" max="14336" width="13.85546875" style="41" customWidth="1"/>
    <col min="14337" max="14337" width="15.42578125" style="41" customWidth="1"/>
    <col min="14338" max="14587" width="8.42578125" style="41"/>
    <col min="14588" max="14588" width="28.5703125" style="41" customWidth="1"/>
    <col min="14589" max="14589" width="47.5703125" style="41" customWidth="1"/>
    <col min="14590" max="14592" width="13.85546875" style="41" customWidth="1"/>
    <col min="14593" max="14593" width="15.42578125" style="41" customWidth="1"/>
    <col min="14594" max="14843" width="8.42578125" style="41"/>
    <col min="14844" max="14844" width="28.5703125" style="41" customWidth="1"/>
    <col min="14845" max="14845" width="47.5703125" style="41" customWidth="1"/>
    <col min="14846" max="14848" width="13.85546875" style="41" customWidth="1"/>
    <col min="14849" max="14849" width="15.42578125" style="41" customWidth="1"/>
    <col min="14850" max="15099" width="8.42578125" style="41"/>
    <col min="15100" max="15100" width="28.5703125" style="41" customWidth="1"/>
    <col min="15101" max="15101" width="47.5703125" style="41" customWidth="1"/>
    <col min="15102" max="15104" width="13.85546875" style="41" customWidth="1"/>
    <col min="15105" max="15105" width="15.42578125" style="41" customWidth="1"/>
    <col min="15106" max="15355" width="8.42578125" style="41"/>
    <col min="15356" max="15356" width="28.5703125" style="41" customWidth="1"/>
    <col min="15357" max="15357" width="47.5703125" style="41" customWidth="1"/>
    <col min="15358" max="15360" width="13.85546875" style="41" customWidth="1"/>
    <col min="15361" max="15361" width="15.42578125" style="41" customWidth="1"/>
    <col min="15362" max="15611" width="8.42578125" style="41"/>
    <col min="15612" max="15612" width="28.5703125" style="41" customWidth="1"/>
    <col min="15613" max="15613" width="47.5703125" style="41" customWidth="1"/>
    <col min="15614" max="15616" width="13.85546875" style="41" customWidth="1"/>
    <col min="15617" max="15617" width="15.42578125" style="41" customWidth="1"/>
    <col min="15618" max="15867" width="8.42578125" style="41"/>
    <col min="15868" max="15868" width="28.5703125" style="41" customWidth="1"/>
    <col min="15869" max="15869" width="47.5703125" style="41" customWidth="1"/>
    <col min="15870" max="15872" width="13.85546875" style="41" customWidth="1"/>
    <col min="15873" max="15873" width="15.42578125" style="41" customWidth="1"/>
    <col min="15874" max="16123" width="8.42578125" style="41"/>
    <col min="16124" max="16124" width="28.5703125" style="41" customWidth="1"/>
    <col min="16125" max="16125" width="47.5703125" style="41" customWidth="1"/>
    <col min="16126" max="16128" width="13.85546875" style="41" customWidth="1"/>
    <col min="16129" max="16129" width="15.42578125" style="41" customWidth="1"/>
    <col min="16130" max="16384" width="8.42578125" style="41"/>
  </cols>
  <sheetData>
    <row r="1" spans="2:5">
      <c r="D1" s="42" t="s">
        <v>227</v>
      </c>
    </row>
    <row r="2" spans="2:5" s="31" customFormat="1" ht="17.25" customHeight="1">
      <c r="B2" s="164" t="s">
        <v>26</v>
      </c>
      <c r="C2" s="164"/>
      <c r="D2" s="164"/>
    </row>
    <row r="3" spans="2:5" s="31" customFormat="1" ht="17.25" customHeight="1">
      <c r="B3" s="164" t="s">
        <v>0</v>
      </c>
      <c r="C3" s="164"/>
      <c r="D3" s="164"/>
    </row>
    <row r="4" spans="2:5" s="31" customFormat="1" ht="17.25" customHeight="1">
      <c r="B4" s="49"/>
      <c r="C4" s="49"/>
      <c r="D4" s="49"/>
    </row>
    <row r="5" spans="2:5" ht="55.5" customHeight="1">
      <c r="B5" s="198" t="s">
        <v>78</v>
      </c>
      <c r="C5" s="198"/>
      <c r="D5" s="198"/>
    </row>
    <row r="6" spans="2:5" ht="21.75" customHeight="1">
      <c r="B6" s="54"/>
      <c r="C6" s="54"/>
      <c r="D6" s="55" t="s">
        <v>33</v>
      </c>
    </row>
    <row r="7" spans="2:5" ht="20.45" customHeight="1">
      <c r="B7" s="188" t="s">
        <v>19</v>
      </c>
      <c r="C7" s="188"/>
      <c r="D7" s="188"/>
    </row>
    <row r="8" spans="2:5" ht="21.75" customHeight="1">
      <c r="B8" s="43" t="s">
        <v>35</v>
      </c>
      <c r="C8" s="43"/>
      <c r="D8" s="43"/>
    </row>
    <row r="9" spans="2:5">
      <c r="B9" s="23"/>
      <c r="C9" s="23"/>
      <c r="D9" s="23"/>
    </row>
    <row r="10" spans="2:5" ht="23.25" customHeight="1">
      <c r="B10" s="106" t="s">
        <v>6</v>
      </c>
      <c r="C10" s="44" t="s">
        <v>7</v>
      </c>
      <c r="D10" s="45"/>
    </row>
    <row r="11" spans="2:5" ht="18.75" customHeight="1">
      <c r="B11" s="106">
        <v>1004</v>
      </c>
      <c r="C11" s="44" t="str">
        <f>+'[2]4'!D16</f>
        <v xml:space="preserve"> Ոռոգման համակարգի առողջացում</v>
      </c>
      <c r="D11" s="136"/>
    </row>
    <row r="12" spans="2:5" ht="18.75" customHeight="1"/>
    <row r="13" spans="2:5">
      <c r="B13" s="43" t="s">
        <v>8</v>
      </c>
      <c r="C13" s="45"/>
      <c r="D13" s="45"/>
    </row>
    <row r="14" spans="2:5">
      <c r="B14" s="43"/>
      <c r="C14" s="45"/>
      <c r="D14" s="45"/>
    </row>
    <row r="15" spans="2:5" ht="51.75">
      <c r="B15" s="104" t="s">
        <v>9</v>
      </c>
      <c r="C15" s="104">
        <v>1004</v>
      </c>
      <c r="D15" s="103" t="s">
        <v>38</v>
      </c>
    </row>
    <row r="16" spans="2:5" ht="22.5" customHeight="1">
      <c r="B16" s="104" t="s">
        <v>10</v>
      </c>
      <c r="C16" s="104">
        <v>11007</v>
      </c>
      <c r="D16" s="103" t="s">
        <v>36</v>
      </c>
      <c r="E16" s="137"/>
    </row>
    <row r="17" spans="2:5" ht="69">
      <c r="B17" s="104" t="s">
        <v>11</v>
      </c>
      <c r="C17" s="104" t="s">
        <v>155</v>
      </c>
      <c r="D17" s="104"/>
      <c r="E17" s="137"/>
    </row>
    <row r="18" spans="2:5" ht="69">
      <c r="B18" s="104" t="s">
        <v>12</v>
      </c>
      <c r="C18" s="104" t="s">
        <v>156</v>
      </c>
      <c r="D18" s="104"/>
      <c r="E18" s="137"/>
    </row>
    <row r="19" spans="2:5">
      <c r="B19" s="104" t="s">
        <v>13</v>
      </c>
      <c r="C19" s="104" t="s">
        <v>73</v>
      </c>
      <c r="D19" s="104"/>
      <c r="E19" s="137"/>
    </row>
    <row r="20" spans="2:5" ht="51.75">
      <c r="B20" s="104" t="s">
        <v>85</v>
      </c>
      <c r="C20" s="104" t="s">
        <v>86</v>
      </c>
      <c r="D20" s="104"/>
      <c r="E20" s="137"/>
    </row>
    <row r="21" spans="2:5" ht="17.25" customHeight="1">
      <c r="B21" s="169" t="s">
        <v>14</v>
      </c>
      <c r="C21" s="169"/>
      <c r="D21" s="104"/>
      <c r="E21" s="137"/>
    </row>
    <row r="22" spans="2:5" ht="17.25" customHeight="1">
      <c r="B22" s="196" t="s">
        <v>37</v>
      </c>
      <c r="C22" s="196"/>
      <c r="D22" s="138">
        <f>'3.'!E17</f>
        <v>-20895</v>
      </c>
      <c r="E22" s="137"/>
    </row>
    <row r="23" spans="2:5">
      <c r="B23" s="23"/>
      <c r="C23" s="23"/>
      <c r="D23" s="23"/>
    </row>
    <row r="24" spans="2:5" s="23" customFormat="1" ht="51.75">
      <c r="B24" s="12" t="s">
        <v>9</v>
      </c>
      <c r="C24" s="12">
        <v>1004</v>
      </c>
      <c r="D24" s="103" t="s">
        <v>38</v>
      </c>
    </row>
    <row r="25" spans="2:5" s="23" customFormat="1" ht="22.5" customHeight="1">
      <c r="B25" s="12" t="s">
        <v>10</v>
      </c>
      <c r="C25" s="12">
        <v>31005</v>
      </c>
      <c r="D25" s="96" t="s">
        <v>2</v>
      </c>
    </row>
    <row r="26" spans="2:5" s="23" customFormat="1" ht="69">
      <c r="B26" s="12" t="s">
        <v>11</v>
      </c>
      <c r="C26" s="92" t="s">
        <v>209</v>
      </c>
      <c r="D26" s="21"/>
    </row>
    <row r="27" spans="2:5" s="23" customFormat="1" ht="51.75">
      <c r="B27" s="12" t="s">
        <v>12</v>
      </c>
      <c r="C27" s="12" t="s">
        <v>210</v>
      </c>
      <c r="D27" s="21"/>
    </row>
    <row r="28" spans="2:5" s="23" customFormat="1" ht="34.5">
      <c r="B28" s="104" t="s">
        <v>13</v>
      </c>
      <c r="C28" s="12" t="s">
        <v>161</v>
      </c>
      <c r="D28" s="21"/>
    </row>
    <row r="29" spans="2:5" s="23" customFormat="1" ht="60" customHeight="1">
      <c r="B29" s="12" t="s">
        <v>211</v>
      </c>
      <c r="C29" s="12" t="s">
        <v>145</v>
      </c>
      <c r="D29" s="21"/>
      <c r="E29" s="139"/>
    </row>
    <row r="30" spans="2:5" s="23" customFormat="1" ht="17.25" customHeight="1">
      <c r="B30" s="167" t="s">
        <v>14</v>
      </c>
      <c r="C30" s="168"/>
      <c r="D30" s="104"/>
      <c r="E30" s="139"/>
    </row>
    <row r="31" spans="2:5" s="23" customFormat="1" ht="17.25" customHeight="1">
      <c r="B31" s="190" t="s">
        <v>15</v>
      </c>
      <c r="C31" s="191"/>
      <c r="D31" s="140">
        <f>'3.'!E25</f>
        <v>-458905</v>
      </c>
    </row>
    <row r="32" spans="2:5">
      <c r="B32" s="23"/>
      <c r="C32" s="23"/>
      <c r="D32" s="23"/>
    </row>
    <row r="33" spans="2:4" ht="23.25" customHeight="1">
      <c r="B33" s="52" t="s">
        <v>6</v>
      </c>
      <c r="C33" s="44" t="s">
        <v>7</v>
      </c>
      <c r="D33" s="45"/>
    </row>
    <row r="34" spans="2:4" ht="18.75" customHeight="1">
      <c r="B34" s="52">
        <v>1049</v>
      </c>
      <c r="C34" s="44" t="s">
        <v>139</v>
      </c>
      <c r="D34" s="45"/>
    </row>
    <row r="35" spans="2:4" ht="18.75" customHeight="1"/>
    <row r="36" spans="2:4">
      <c r="B36" s="43" t="s">
        <v>8</v>
      </c>
      <c r="C36" s="45"/>
      <c r="D36" s="45"/>
    </row>
    <row r="37" spans="2:4">
      <c r="B37" s="43"/>
      <c r="C37" s="45"/>
      <c r="D37" s="45"/>
    </row>
    <row r="38" spans="2:4" ht="51.75">
      <c r="B38" s="53" t="s">
        <v>9</v>
      </c>
      <c r="C38" s="104" t="s">
        <v>132</v>
      </c>
      <c r="D38" s="103" t="s">
        <v>38</v>
      </c>
    </row>
    <row r="39" spans="2:4">
      <c r="B39" s="53" t="s">
        <v>10</v>
      </c>
      <c r="C39" s="104">
        <v>11007</v>
      </c>
      <c r="D39" s="50" t="s">
        <v>2</v>
      </c>
    </row>
    <row r="40" spans="2:4" ht="86.25">
      <c r="B40" s="53" t="s">
        <v>11</v>
      </c>
      <c r="C40" s="104" t="s">
        <v>133</v>
      </c>
      <c r="D40" s="21"/>
    </row>
    <row r="41" spans="2:4" ht="34.5">
      <c r="B41" s="53" t="s">
        <v>12</v>
      </c>
      <c r="C41" s="104" t="s">
        <v>108</v>
      </c>
      <c r="D41" s="21"/>
    </row>
    <row r="42" spans="2:4">
      <c r="B42" s="53" t="s">
        <v>13</v>
      </c>
      <c r="C42" s="104" t="s">
        <v>73</v>
      </c>
      <c r="D42" s="21"/>
    </row>
    <row r="43" spans="2:4" ht="51.75">
      <c r="B43" s="53" t="s">
        <v>44</v>
      </c>
      <c r="C43" s="104" t="s">
        <v>87</v>
      </c>
      <c r="D43" s="21"/>
    </row>
    <row r="44" spans="2:4">
      <c r="B44" s="169" t="s">
        <v>14</v>
      </c>
      <c r="C44" s="169"/>
      <c r="D44" s="53"/>
    </row>
    <row r="45" spans="2:4">
      <c r="B45" s="196" t="s">
        <v>15</v>
      </c>
      <c r="C45" s="196"/>
      <c r="D45" s="20">
        <f>'3.'!E36</f>
        <v>-64000</v>
      </c>
    </row>
    <row r="46" spans="2:4">
      <c r="B46" s="23"/>
      <c r="C46" s="23"/>
      <c r="D46" s="23"/>
    </row>
    <row r="47" spans="2:4" ht="51.75">
      <c r="B47" s="53" t="s">
        <v>9</v>
      </c>
      <c r="C47" s="53">
        <v>1049</v>
      </c>
      <c r="D47" s="50" t="s">
        <v>38</v>
      </c>
    </row>
    <row r="48" spans="2:4" ht="22.5" customHeight="1">
      <c r="B48" s="53" t="s">
        <v>10</v>
      </c>
      <c r="C48" s="53">
        <v>11011</v>
      </c>
      <c r="D48" s="50" t="s">
        <v>36</v>
      </c>
    </row>
    <row r="49" spans="2:4" ht="51.75">
      <c r="B49" s="53" t="s">
        <v>11</v>
      </c>
      <c r="C49" s="105" t="s">
        <v>137</v>
      </c>
      <c r="D49" s="174"/>
    </row>
    <row r="50" spans="2:4" ht="34.5">
      <c r="B50" s="53" t="s">
        <v>12</v>
      </c>
      <c r="C50" s="53" t="s">
        <v>108</v>
      </c>
      <c r="D50" s="197"/>
    </row>
    <row r="51" spans="2:4">
      <c r="B51" s="53" t="s">
        <v>13</v>
      </c>
      <c r="C51" s="53" t="s">
        <v>73</v>
      </c>
      <c r="D51" s="197"/>
    </row>
    <row r="52" spans="2:4" ht="51.75">
      <c r="B52" s="53" t="s">
        <v>85</v>
      </c>
      <c r="C52" s="53" t="s">
        <v>86</v>
      </c>
      <c r="D52" s="175"/>
    </row>
    <row r="53" spans="2:4">
      <c r="B53" s="169" t="s">
        <v>14</v>
      </c>
      <c r="C53" s="169"/>
      <c r="D53" s="53"/>
    </row>
    <row r="54" spans="2:4">
      <c r="B54" s="196" t="s">
        <v>37</v>
      </c>
      <c r="C54" s="196"/>
      <c r="D54" s="88">
        <f>'3.'!E47</f>
        <v>-30000</v>
      </c>
    </row>
    <row r="55" spans="2:4">
      <c r="B55" s="23"/>
      <c r="C55" s="23"/>
      <c r="D55" s="23"/>
    </row>
    <row r="56" spans="2:4" ht="51.75">
      <c r="B56" s="53" t="s">
        <v>9</v>
      </c>
      <c r="C56" s="53" t="s">
        <v>132</v>
      </c>
      <c r="D56" s="50" t="s">
        <v>38</v>
      </c>
    </row>
    <row r="57" spans="2:4">
      <c r="B57" s="53" t="s">
        <v>10</v>
      </c>
      <c r="C57" s="86">
        <v>11015</v>
      </c>
      <c r="D57" s="50" t="s">
        <v>36</v>
      </c>
    </row>
    <row r="58" spans="2:4" ht="51.75">
      <c r="B58" s="53" t="s">
        <v>11</v>
      </c>
      <c r="C58" s="105" t="s">
        <v>138</v>
      </c>
      <c r="D58" s="174"/>
    </row>
    <row r="59" spans="2:4" ht="25.5" customHeight="1">
      <c r="B59" s="53" t="s">
        <v>12</v>
      </c>
      <c r="C59" s="53" t="s">
        <v>108</v>
      </c>
      <c r="D59" s="197"/>
    </row>
    <row r="60" spans="2:4">
      <c r="B60" s="53" t="s">
        <v>13</v>
      </c>
      <c r="C60" s="53" t="s">
        <v>73</v>
      </c>
      <c r="D60" s="197"/>
    </row>
    <row r="61" spans="2:4" ht="51.75">
      <c r="B61" s="53" t="s">
        <v>44</v>
      </c>
      <c r="C61" s="53" t="s">
        <v>87</v>
      </c>
      <c r="D61" s="175"/>
    </row>
    <row r="62" spans="2:4" ht="17.25" customHeight="1">
      <c r="B62" s="169" t="s">
        <v>14</v>
      </c>
      <c r="C62" s="169"/>
      <c r="D62" s="53"/>
    </row>
    <row r="63" spans="2:4" ht="17.25" customHeight="1">
      <c r="B63" s="190" t="s">
        <v>15</v>
      </c>
      <c r="C63" s="191"/>
      <c r="D63" s="88">
        <f>'3.'!E55</f>
        <v>-76000</v>
      </c>
    </row>
    <row r="64" spans="2:4" ht="17.25" customHeight="1">
      <c r="B64" s="23"/>
      <c r="C64" s="23"/>
      <c r="D64" s="23"/>
    </row>
    <row r="65" spans="2:4" s="83" customFormat="1">
      <c r="B65" s="56"/>
      <c r="C65" s="56"/>
      <c r="D65" s="56"/>
    </row>
    <row r="66" spans="2:4" ht="51.75">
      <c r="B66" s="52" t="s">
        <v>9</v>
      </c>
      <c r="C66" s="52">
        <v>1049</v>
      </c>
      <c r="D66" s="50" t="s">
        <v>38</v>
      </c>
    </row>
    <row r="67" spans="2:4">
      <c r="B67" s="52" t="s">
        <v>10</v>
      </c>
      <c r="C67" s="52">
        <v>21004</v>
      </c>
      <c r="D67" s="51" t="s">
        <v>2</v>
      </c>
    </row>
    <row r="68" spans="2:4" ht="69">
      <c r="B68" s="52" t="s">
        <v>11</v>
      </c>
      <c r="C68" s="53" t="s">
        <v>109</v>
      </c>
      <c r="D68" s="192"/>
    </row>
    <row r="69" spans="2:4">
      <c r="B69" s="52" t="s">
        <v>12</v>
      </c>
      <c r="C69" s="53" t="s">
        <v>110</v>
      </c>
      <c r="D69" s="193"/>
    </row>
    <row r="70" spans="2:4" ht="34.5">
      <c r="B70" s="52" t="s">
        <v>13</v>
      </c>
      <c r="C70" s="53" t="s">
        <v>101</v>
      </c>
      <c r="D70" s="193"/>
    </row>
    <row r="71" spans="2:4" ht="51.75">
      <c r="B71" s="52" t="s">
        <v>44</v>
      </c>
      <c r="C71" s="53" t="s">
        <v>87</v>
      </c>
      <c r="D71" s="194"/>
    </row>
    <row r="72" spans="2:4">
      <c r="B72" s="189" t="s">
        <v>14</v>
      </c>
      <c r="C72" s="189"/>
      <c r="D72" s="52"/>
    </row>
    <row r="73" spans="2:4" ht="19.5" customHeight="1">
      <c r="B73" s="187" t="s">
        <v>34</v>
      </c>
      <c r="C73" s="187"/>
      <c r="D73" s="46">
        <f>'3.'!E63</f>
        <v>-10000</v>
      </c>
    </row>
    <row r="74" spans="2:4" ht="19.5" customHeight="1">
      <c r="D74" s="100"/>
    </row>
    <row r="75" spans="2:4" ht="51.75">
      <c r="B75" s="52" t="s">
        <v>9</v>
      </c>
      <c r="C75" s="52">
        <v>1049</v>
      </c>
      <c r="D75" s="50" t="s">
        <v>38</v>
      </c>
    </row>
    <row r="76" spans="2:4" ht="19.5" customHeight="1">
      <c r="B76" s="52" t="s">
        <v>10</v>
      </c>
      <c r="C76" s="52">
        <v>21011</v>
      </c>
      <c r="D76" s="51" t="s">
        <v>2</v>
      </c>
    </row>
    <row r="77" spans="2:4" ht="51.75">
      <c r="B77" s="52" t="s">
        <v>11</v>
      </c>
      <c r="C77" s="52" t="s">
        <v>143</v>
      </c>
      <c r="D77" s="192"/>
    </row>
    <row r="78" spans="2:4" ht="34.5">
      <c r="B78" s="52" t="s">
        <v>12</v>
      </c>
      <c r="C78" s="52" t="s">
        <v>144</v>
      </c>
      <c r="D78" s="193"/>
    </row>
    <row r="79" spans="2:4" ht="34.5">
      <c r="B79" s="52" t="s">
        <v>13</v>
      </c>
      <c r="C79" s="52" t="s">
        <v>101</v>
      </c>
      <c r="D79" s="193"/>
    </row>
    <row r="80" spans="2:4" ht="51.75">
      <c r="B80" s="52" t="s">
        <v>44</v>
      </c>
      <c r="C80" s="52" t="s">
        <v>145</v>
      </c>
      <c r="D80" s="194"/>
    </row>
    <row r="81" spans="2:4" ht="19.5" customHeight="1">
      <c r="B81" s="189" t="s">
        <v>14</v>
      </c>
      <c r="C81" s="189"/>
      <c r="D81" s="52"/>
    </row>
    <row r="82" spans="2:4" ht="19.5" customHeight="1">
      <c r="B82" s="187" t="s">
        <v>34</v>
      </c>
      <c r="C82" s="187"/>
      <c r="D82" s="46">
        <f>'3.'!E72</f>
        <v>-148306</v>
      </c>
    </row>
    <row r="83" spans="2:4" ht="19.5" customHeight="1">
      <c r="D83" s="100"/>
    </row>
    <row r="84" spans="2:4" ht="55.5" customHeight="1">
      <c r="B84" s="52" t="s">
        <v>9</v>
      </c>
      <c r="C84" s="52">
        <v>1049</v>
      </c>
      <c r="D84" s="50" t="s">
        <v>38</v>
      </c>
    </row>
    <row r="85" spans="2:4" ht="19.5" customHeight="1">
      <c r="B85" s="52" t="s">
        <v>10</v>
      </c>
      <c r="C85" s="52">
        <v>21014</v>
      </c>
      <c r="D85" s="51" t="s">
        <v>2</v>
      </c>
    </row>
    <row r="86" spans="2:4" ht="69">
      <c r="B86" s="52" t="s">
        <v>11</v>
      </c>
      <c r="C86" s="101" t="s">
        <v>146</v>
      </c>
      <c r="D86" s="192"/>
    </row>
    <row r="87" spans="2:4" ht="19.5" customHeight="1">
      <c r="B87" s="52" t="s">
        <v>12</v>
      </c>
      <c r="C87" s="52" t="s">
        <v>80</v>
      </c>
      <c r="D87" s="193"/>
    </row>
    <row r="88" spans="2:4" ht="34.5">
      <c r="B88" s="52" t="s">
        <v>13</v>
      </c>
      <c r="C88" s="52" t="s">
        <v>101</v>
      </c>
      <c r="D88" s="193"/>
    </row>
    <row r="89" spans="2:4" ht="51.75">
      <c r="B89" s="52" t="s">
        <v>44</v>
      </c>
      <c r="C89" s="52" t="s">
        <v>147</v>
      </c>
      <c r="D89" s="194"/>
    </row>
    <row r="90" spans="2:4" ht="19.5" customHeight="1">
      <c r="B90" s="189" t="s">
        <v>14</v>
      </c>
      <c r="C90" s="189"/>
      <c r="D90" s="52"/>
    </row>
    <row r="91" spans="2:4" ht="19.5" customHeight="1">
      <c r="B91" s="187" t="s">
        <v>34</v>
      </c>
      <c r="C91" s="187"/>
      <c r="D91" s="46">
        <f>'4.'!E18</f>
        <v>-29000</v>
      </c>
    </row>
    <row r="92" spans="2:4" ht="19.5" customHeight="1">
      <c r="D92" s="100"/>
    </row>
    <row r="93" spans="2:4">
      <c r="B93" s="106" t="s">
        <v>6</v>
      </c>
      <c r="C93" s="44" t="s">
        <v>7</v>
      </c>
      <c r="D93" s="45"/>
    </row>
    <row r="94" spans="2:4" ht="18.75" customHeight="1">
      <c r="B94" s="106">
        <v>1072</v>
      </c>
      <c r="C94" s="44" t="s">
        <v>208</v>
      </c>
      <c r="D94" s="136"/>
    </row>
    <row r="95" spans="2:4" ht="18.75" customHeight="1"/>
    <row r="96" spans="2:4">
      <c r="B96" s="43" t="s">
        <v>8</v>
      </c>
      <c r="C96" s="45"/>
      <c r="D96" s="45"/>
    </row>
    <row r="97" spans="2:5">
      <c r="B97" s="23"/>
      <c r="C97" s="23"/>
      <c r="D97" s="23"/>
    </row>
    <row r="98" spans="2:5" s="23" customFormat="1" ht="69">
      <c r="B98" s="104" t="s">
        <v>9</v>
      </c>
      <c r="C98" s="104">
        <v>1072</v>
      </c>
      <c r="D98" s="103" t="s">
        <v>224</v>
      </c>
    </row>
    <row r="99" spans="2:5" s="23" customFormat="1">
      <c r="B99" s="104" t="s">
        <v>10</v>
      </c>
      <c r="C99" s="104">
        <v>31002</v>
      </c>
      <c r="D99" s="96" t="s">
        <v>2</v>
      </c>
    </row>
    <row r="100" spans="2:5" s="23" customFormat="1" ht="86.25">
      <c r="B100" s="12" t="s">
        <v>11</v>
      </c>
      <c r="C100" s="92" t="s">
        <v>191</v>
      </c>
      <c r="D100" s="21"/>
    </row>
    <row r="101" spans="2:5" s="23" customFormat="1" ht="74.25" customHeight="1">
      <c r="B101" s="12" t="s">
        <v>12</v>
      </c>
      <c r="C101" s="104" t="s">
        <v>212</v>
      </c>
      <c r="D101" s="21"/>
    </row>
    <row r="102" spans="2:5" s="23" customFormat="1" ht="47.25" customHeight="1">
      <c r="B102" s="104" t="s">
        <v>13</v>
      </c>
      <c r="C102" s="12" t="s">
        <v>161</v>
      </c>
      <c r="D102" s="21"/>
    </row>
    <row r="103" spans="2:5" s="23" customFormat="1" ht="51.75">
      <c r="B103" s="104" t="s">
        <v>211</v>
      </c>
      <c r="C103" s="12" t="s">
        <v>145</v>
      </c>
      <c r="D103" s="21"/>
      <c r="E103" s="139"/>
    </row>
    <row r="104" spans="2:5" s="23" customFormat="1" ht="17.25" customHeight="1">
      <c r="B104" s="169" t="s">
        <v>14</v>
      </c>
      <c r="C104" s="169"/>
      <c r="D104" s="104"/>
      <c r="E104" s="139"/>
    </row>
    <row r="105" spans="2:5" ht="17.25" customHeight="1">
      <c r="B105" s="195" t="s">
        <v>213</v>
      </c>
      <c r="C105" s="195"/>
      <c r="D105" s="142">
        <v>-3.5</v>
      </c>
    </row>
    <row r="106" spans="2:5" ht="17.25" customHeight="1">
      <c r="B106" s="195" t="s">
        <v>214</v>
      </c>
      <c r="C106" s="195"/>
      <c r="D106" s="142">
        <v>0.7</v>
      </c>
    </row>
    <row r="107" spans="2:5" s="23" customFormat="1" ht="17.25" customHeight="1">
      <c r="B107" s="195" t="s">
        <v>215</v>
      </c>
      <c r="C107" s="195"/>
      <c r="D107" s="142">
        <v>1090</v>
      </c>
      <c r="E107" s="139"/>
    </row>
    <row r="108" spans="2:5" s="23" customFormat="1" ht="17.25" customHeight="1">
      <c r="B108" s="196" t="s">
        <v>15</v>
      </c>
      <c r="C108" s="196"/>
      <c r="D108" s="140">
        <f>'3.'!E84</f>
        <v>275800</v>
      </c>
    </row>
    <row r="109" spans="2:5" s="23" customFormat="1"/>
    <row r="110" spans="2:5" ht="51.75">
      <c r="B110" s="104" t="s">
        <v>9</v>
      </c>
      <c r="C110" s="104">
        <v>1072</v>
      </c>
      <c r="D110" s="103" t="s">
        <v>118</v>
      </c>
    </row>
    <row r="111" spans="2:5" ht="22.5" customHeight="1">
      <c r="B111" s="104" t="s">
        <v>10</v>
      </c>
      <c r="C111" s="104">
        <v>31005</v>
      </c>
      <c r="D111" s="96" t="s">
        <v>2</v>
      </c>
    </row>
    <row r="112" spans="2:5" ht="69">
      <c r="B112" s="12" t="s">
        <v>11</v>
      </c>
      <c r="C112" s="92" t="s">
        <v>169</v>
      </c>
      <c r="D112" s="21"/>
    </row>
    <row r="113" spans="2:4" ht="34.5">
      <c r="B113" s="12" t="s">
        <v>12</v>
      </c>
      <c r="C113" s="92" t="s">
        <v>170</v>
      </c>
      <c r="D113" s="21"/>
    </row>
    <row r="114" spans="2:4" ht="34.5">
      <c r="B114" s="104" t="s">
        <v>13</v>
      </c>
      <c r="C114" s="12" t="s">
        <v>161</v>
      </c>
      <c r="D114" s="21"/>
    </row>
    <row r="115" spans="2:4" ht="51.75">
      <c r="B115" s="104" t="s">
        <v>211</v>
      </c>
      <c r="C115" s="12" t="s">
        <v>145</v>
      </c>
      <c r="D115" s="21"/>
    </row>
    <row r="116" spans="2:4" ht="17.25" customHeight="1">
      <c r="B116" s="169" t="s">
        <v>14</v>
      </c>
      <c r="C116" s="169"/>
      <c r="D116" s="104"/>
    </row>
    <row r="117" spans="2:4" ht="17.25" customHeight="1">
      <c r="B117" s="195" t="s">
        <v>213</v>
      </c>
      <c r="C117" s="195"/>
      <c r="D117" s="142">
        <v>2.6</v>
      </c>
    </row>
    <row r="118" spans="2:4" ht="17.25" customHeight="1">
      <c r="B118" s="195" t="s">
        <v>215</v>
      </c>
      <c r="C118" s="195"/>
      <c r="D118" s="143">
        <v>210</v>
      </c>
    </row>
    <row r="119" spans="2:4" ht="17.25" customHeight="1">
      <c r="B119" s="196" t="s">
        <v>15</v>
      </c>
      <c r="C119" s="196"/>
      <c r="D119" s="140">
        <f>'3.'!E95</f>
        <v>4000</v>
      </c>
    </row>
    <row r="120" spans="2:4" ht="17.25" customHeight="1">
      <c r="B120" s="23"/>
      <c r="C120" s="23"/>
      <c r="D120" s="144"/>
    </row>
    <row r="121" spans="2:4">
      <c r="D121" s="84"/>
    </row>
    <row r="122" spans="2:4" ht="23.25" customHeight="1">
      <c r="B122" s="106" t="s">
        <v>6</v>
      </c>
      <c r="C122" s="44" t="s">
        <v>7</v>
      </c>
      <c r="D122" s="45"/>
    </row>
    <row r="123" spans="2:4" ht="34.5">
      <c r="B123" s="106">
        <v>1189</v>
      </c>
      <c r="C123" s="44" t="s">
        <v>216</v>
      </c>
      <c r="D123" s="145"/>
    </row>
    <row r="124" spans="2:4" ht="18.75" customHeight="1">
      <c r="B124" s="141"/>
      <c r="C124" s="141"/>
      <c r="D124" s="141"/>
    </row>
    <row r="125" spans="2:4">
      <c r="B125" s="43" t="s">
        <v>8</v>
      </c>
      <c r="C125" s="45"/>
      <c r="D125" s="45"/>
    </row>
    <row r="127" spans="2:4" ht="51.75">
      <c r="B127" s="104" t="s">
        <v>9</v>
      </c>
      <c r="C127" s="104" t="s">
        <v>217</v>
      </c>
      <c r="D127" s="103" t="s">
        <v>118</v>
      </c>
    </row>
    <row r="128" spans="2:4">
      <c r="B128" s="104" t="s">
        <v>10</v>
      </c>
      <c r="C128" s="104" t="s">
        <v>218</v>
      </c>
      <c r="D128" s="103" t="s">
        <v>36</v>
      </c>
    </row>
    <row r="129" spans="2:10" ht="71.25" customHeight="1">
      <c r="B129" s="104" t="s">
        <v>11</v>
      </c>
      <c r="C129" s="104" t="s">
        <v>219</v>
      </c>
      <c r="D129" s="104"/>
    </row>
    <row r="130" spans="2:10" ht="88.5" customHeight="1">
      <c r="B130" s="104" t="s">
        <v>12</v>
      </c>
      <c r="C130" s="104" t="s">
        <v>220</v>
      </c>
      <c r="D130" s="104"/>
    </row>
    <row r="131" spans="2:10">
      <c r="B131" s="104" t="s">
        <v>13</v>
      </c>
      <c r="C131" s="104" t="s">
        <v>221</v>
      </c>
      <c r="D131" s="104"/>
    </row>
    <row r="132" spans="2:10" ht="55.5" customHeight="1">
      <c r="B132" s="146" t="s">
        <v>44</v>
      </c>
      <c r="C132" s="146" t="s">
        <v>145</v>
      </c>
      <c r="D132" s="104"/>
    </row>
    <row r="133" spans="2:10">
      <c r="B133" s="196" t="s">
        <v>14</v>
      </c>
      <c r="C133" s="196"/>
      <c r="D133" s="147"/>
    </row>
    <row r="134" spans="2:10">
      <c r="B134" s="190" t="s">
        <v>15</v>
      </c>
      <c r="C134" s="191"/>
      <c r="D134" s="138">
        <f>'3.'!E106</f>
        <v>285000</v>
      </c>
    </row>
    <row r="135" spans="2:10">
      <c r="D135" s="84"/>
    </row>
    <row r="136" spans="2:10" s="83" customFormat="1">
      <c r="B136" s="56"/>
      <c r="C136" s="56"/>
      <c r="D136" s="56"/>
    </row>
    <row r="137" spans="2:10">
      <c r="B137" s="54"/>
      <c r="C137" s="54"/>
      <c r="D137" s="55" t="s">
        <v>111</v>
      </c>
      <c r="J137" s="47"/>
    </row>
    <row r="138" spans="2:10">
      <c r="B138" s="188" t="s">
        <v>112</v>
      </c>
      <c r="C138" s="188"/>
      <c r="D138" s="188"/>
    </row>
    <row r="139" spans="2:10">
      <c r="B139" s="43" t="s">
        <v>35</v>
      </c>
      <c r="C139" s="43"/>
      <c r="D139" s="43"/>
    </row>
    <row r="140" spans="2:10">
      <c r="B140" s="52" t="s">
        <v>6</v>
      </c>
      <c r="C140" s="44" t="s">
        <v>7</v>
      </c>
      <c r="D140" s="45"/>
    </row>
    <row r="141" spans="2:10">
      <c r="B141" s="52">
        <v>1139</v>
      </c>
      <c r="C141" s="44" t="s">
        <v>113</v>
      </c>
      <c r="D141" s="45"/>
    </row>
    <row r="143" spans="2:10">
      <c r="B143" s="43" t="s">
        <v>8</v>
      </c>
      <c r="C143" s="45"/>
      <c r="D143" s="45"/>
    </row>
    <row r="145" spans="2:4" ht="51.75">
      <c r="B145" s="52" t="s">
        <v>9</v>
      </c>
      <c r="C145" s="52" t="s">
        <v>114</v>
      </c>
      <c r="D145" s="50" t="s">
        <v>118</v>
      </c>
    </row>
    <row r="146" spans="2:4">
      <c r="B146" s="52" t="s">
        <v>10</v>
      </c>
      <c r="C146" s="52" t="s">
        <v>115</v>
      </c>
      <c r="D146" s="51" t="s">
        <v>2</v>
      </c>
    </row>
    <row r="147" spans="2:4" ht="34.5">
      <c r="B147" s="52" t="s">
        <v>11</v>
      </c>
      <c r="C147" s="52" t="s">
        <v>113</v>
      </c>
      <c r="D147" s="189"/>
    </row>
    <row r="148" spans="2:4" ht="69">
      <c r="B148" s="52" t="s">
        <v>12</v>
      </c>
      <c r="C148" s="52" t="s">
        <v>116</v>
      </c>
      <c r="D148" s="189"/>
    </row>
    <row r="149" spans="2:4">
      <c r="B149" s="52" t="s">
        <v>13</v>
      </c>
      <c r="C149" s="52" t="s">
        <v>73</v>
      </c>
      <c r="D149" s="189"/>
    </row>
    <row r="150" spans="2:4">
      <c r="B150" s="189" t="s">
        <v>14</v>
      </c>
      <c r="C150" s="189"/>
      <c r="D150" s="52"/>
    </row>
    <row r="151" spans="2:4">
      <c r="B151" s="187" t="s">
        <v>15</v>
      </c>
      <c r="C151" s="187"/>
      <c r="D151" s="46">
        <f>-'3.'!G11-'4.'!G11</f>
        <v>272306</v>
      </c>
    </row>
    <row r="152" spans="2:4">
      <c r="D152" s="84"/>
    </row>
    <row r="153" spans="2:4">
      <c r="D153" s="153"/>
    </row>
  </sheetData>
  <mergeCells count="40">
    <mergeCell ref="B31:C31"/>
    <mergeCell ref="B21:C21"/>
    <mergeCell ref="B30:C30"/>
    <mergeCell ref="B22:C22"/>
    <mergeCell ref="B2:D2"/>
    <mergeCell ref="B3:D3"/>
    <mergeCell ref="B5:D5"/>
    <mergeCell ref="B7:D7"/>
    <mergeCell ref="B54:C54"/>
    <mergeCell ref="B53:C53"/>
    <mergeCell ref="D49:D52"/>
    <mergeCell ref="B44:C44"/>
    <mergeCell ref="B150:C150"/>
    <mergeCell ref="D77:D80"/>
    <mergeCell ref="B81:C81"/>
    <mergeCell ref="D58:D61"/>
    <mergeCell ref="B62:C62"/>
    <mergeCell ref="B45:C45"/>
    <mergeCell ref="B134:C134"/>
    <mergeCell ref="B116:C116"/>
    <mergeCell ref="B117:C117"/>
    <mergeCell ref="B118:C118"/>
    <mergeCell ref="B119:C119"/>
    <mergeCell ref="B133:C133"/>
    <mergeCell ref="B151:C151"/>
    <mergeCell ref="B138:D138"/>
    <mergeCell ref="D147:D149"/>
    <mergeCell ref="B63:C63"/>
    <mergeCell ref="D68:D71"/>
    <mergeCell ref="B82:C82"/>
    <mergeCell ref="D86:D89"/>
    <mergeCell ref="B90:C90"/>
    <mergeCell ref="B91:C91"/>
    <mergeCell ref="B104:C104"/>
    <mergeCell ref="B105:C105"/>
    <mergeCell ref="B106:C106"/>
    <mergeCell ref="B107:C107"/>
    <mergeCell ref="B108:C108"/>
    <mergeCell ref="B72:C72"/>
    <mergeCell ref="B73:C73"/>
  </mergeCells>
  <pageMargins left="0.54" right="0.41" top="0.33" bottom="0.33" header="0.31496062992125984" footer="0.31496062992125984"/>
  <pageSetup paperSize="9" scale="3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2"/>
  <sheetViews>
    <sheetView zoomScaleNormal="100" zoomScaleSheetLayoutView="85" workbookViewId="0">
      <selection activeCell="B4" sqref="B4:D4"/>
    </sheetView>
  </sheetViews>
  <sheetFormatPr defaultColWidth="8.42578125" defaultRowHeight="17.25"/>
  <cols>
    <col min="1" max="1" width="8.42578125" style="41"/>
    <col min="2" max="2" width="28.5703125" style="41" customWidth="1"/>
    <col min="3" max="3" width="68.85546875" style="41" customWidth="1"/>
    <col min="4" max="4" width="35.42578125" style="41" customWidth="1"/>
    <col min="5" max="8" width="8.42578125" style="41"/>
    <col min="9" max="9" width="12.42578125" style="41" bestFit="1" customWidth="1"/>
    <col min="10" max="251" width="8.42578125" style="41"/>
    <col min="252" max="252" width="28.5703125" style="41" customWidth="1"/>
    <col min="253" max="253" width="47.5703125" style="41" customWidth="1"/>
    <col min="254" max="256" width="13.85546875" style="41" customWidth="1"/>
    <col min="257" max="257" width="15.42578125" style="41" customWidth="1"/>
    <col min="258" max="507" width="8.42578125" style="41"/>
    <col min="508" max="508" width="28.5703125" style="41" customWidth="1"/>
    <col min="509" max="509" width="47.5703125" style="41" customWidth="1"/>
    <col min="510" max="512" width="13.85546875" style="41" customWidth="1"/>
    <col min="513" max="513" width="15.42578125" style="41" customWidth="1"/>
    <col min="514" max="763" width="8.42578125" style="41"/>
    <col min="764" max="764" width="28.5703125" style="41" customWidth="1"/>
    <col min="765" max="765" width="47.5703125" style="41" customWidth="1"/>
    <col min="766" max="768" width="13.85546875" style="41" customWidth="1"/>
    <col min="769" max="769" width="15.42578125" style="41" customWidth="1"/>
    <col min="770" max="1019" width="8.42578125" style="41"/>
    <col min="1020" max="1020" width="28.5703125" style="41" customWidth="1"/>
    <col min="1021" max="1021" width="47.5703125" style="41" customWidth="1"/>
    <col min="1022" max="1024" width="13.85546875" style="41" customWidth="1"/>
    <col min="1025" max="1025" width="15.42578125" style="41" customWidth="1"/>
    <col min="1026" max="1275" width="8.42578125" style="41"/>
    <col min="1276" max="1276" width="28.5703125" style="41" customWidth="1"/>
    <col min="1277" max="1277" width="47.5703125" style="41" customWidth="1"/>
    <col min="1278" max="1280" width="13.85546875" style="41" customWidth="1"/>
    <col min="1281" max="1281" width="15.42578125" style="41" customWidth="1"/>
    <col min="1282" max="1531" width="8.42578125" style="41"/>
    <col min="1532" max="1532" width="28.5703125" style="41" customWidth="1"/>
    <col min="1533" max="1533" width="47.5703125" style="41" customWidth="1"/>
    <col min="1534" max="1536" width="13.85546875" style="41" customWidth="1"/>
    <col min="1537" max="1537" width="15.42578125" style="41" customWidth="1"/>
    <col min="1538" max="1787" width="8.42578125" style="41"/>
    <col min="1788" max="1788" width="28.5703125" style="41" customWidth="1"/>
    <col min="1789" max="1789" width="47.5703125" style="41" customWidth="1"/>
    <col min="1790" max="1792" width="13.85546875" style="41" customWidth="1"/>
    <col min="1793" max="1793" width="15.42578125" style="41" customWidth="1"/>
    <col min="1794" max="2043" width="8.42578125" style="41"/>
    <col min="2044" max="2044" width="28.5703125" style="41" customWidth="1"/>
    <col min="2045" max="2045" width="47.5703125" style="41" customWidth="1"/>
    <col min="2046" max="2048" width="13.85546875" style="41" customWidth="1"/>
    <col min="2049" max="2049" width="15.42578125" style="41" customWidth="1"/>
    <col min="2050" max="2299" width="8.42578125" style="41"/>
    <col min="2300" max="2300" width="28.5703125" style="41" customWidth="1"/>
    <col min="2301" max="2301" width="47.5703125" style="41" customWidth="1"/>
    <col min="2302" max="2304" width="13.85546875" style="41" customWidth="1"/>
    <col min="2305" max="2305" width="15.42578125" style="41" customWidth="1"/>
    <col min="2306" max="2555" width="8.42578125" style="41"/>
    <col min="2556" max="2556" width="28.5703125" style="41" customWidth="1"/>
    <col min="2557" max="2557" width="47.5703125" style="41" customWidth="1"/>
    <col min="2558" max="2560" width="13.85546875" style="41" customWidth="1"/>
    <col min="2561" max="2561" width="15.42578125" style="41" customWidth="1"/>
    <col min="2562" max="2811" width="8.42578125" style="41"/>
    <col min="2812" max="2812" width="28.5703125" style="41" customWidth="1"/>
    <col min="2813" max="2813" width="47.5703125" style="41" customWidth="1"/>
    <col min="2814" max="2816" width="13.85546875" style="41" customWidth="1"/>
    <col min="2817" max="2817" width="15.42578125" style="41" customWidth="1"/>
    <col min="2818" max="3067" width="8.42578125" style="41"/>
    <col min="3068" max="3068" width="28.5703125" style="41" customWidth="1"/>
    <col min="3069" max="3069" width="47.5703125" style="41" customWidth="1"/>
    <col min="3070" max="3072" width="13.85546875" style="41" customWidth="1"/>
    <col min="3073" max="3073" width="15.42578125" style="41" customWidth="1"/>
    <col min="3074" max="3323" width="8.42578125" style="41"/>
    <col min="3324" max="3324" width="28.5703125" style="41" customWidth="1"/>
    <col min="3325" max="3325" width="47.5703125" style="41" customWidth="1"/>
    <col min="3326" max="3328" width="13.85546875" style="41" customWidth="1"/>
    <col min="3329" max="3329" width="15.42578125" style="41" customWidth="1"/>
    <col min="3330" max="3579" width="8.42578125" style="41"/>
    <col min="3580" max="3580" width="28.5703125" style="41" customWidth="1"/>
    <col min="3581" max="3581" width="47.5703125" style="41" customWidth="1"/>
    <col min="3582" max="3584" width="13.85546875" style="41" customWidth="1"/>
    <col min="3585" max="3585" width="15.42578125" style="41" customWidth="1"/>
    <col min="3586" max="3835" width="8.42578125" style="41"/>
    <col min="3836" max="3836" width="28.5703125" style="41" customWidth="1"/>
    <col min="3837" max="3837" width="47.5703125" style="41" customWidth="1"/>
    <col min="3838" max="3840" width="13.85546875" style="41" customWidth="1"/>
    <col min="3841" max="3841" width="15.42578125" style="41" customWidth="1"/>
    <col min="3842" max="4091" width="8.42578125" style="41"/>
    <col min="4092" max="4092" width="28.5703125" style="41" customWidth="1"/>
    <col min="4093" max="4093" width="47.5703125" style="41" customWidth="1"/>
    <col min="4094" max="4096" width="13.85546875" style="41" customWidth="1"/>
    <col min="4097" max="4097" width="15.42578125" style="41" customWidth="1"/>
    <col min="4098" max="4347" width="8.42578125" style="41"/>
    <col min="4348" max="4348" width="28.5703125" style="41" customWidth="1"/>
    <col min="4349" max="4349" width="47.5703125" style="41" customWidth="1"/>
    <col min="4350" max="4352" width="13.85546875" style="41" customWidth="1"/>
    <col min="4353" max="4353" width="15.42578125" style="41" customWidth="1"/>
    <col min="4354" max="4603" width="8.42578125" style="41"/>
    <col min="4604" max="4604" width="28.5703125" style="41" customWidth="1"/>
    <col min="4605" max="4605" width="47.5703125" style="41" customWidth="1"/>
    <col min="4606" max="4608" width="13.85546875" style="41" customWidth="1"/>
    <col min="4609" max="4609" width="15.42578125" style="41" customWidth="1"/>
    <col min="4610" max="4859" width="8.42578125" style="41"/>
    <col min="4860" max="4860" width="28.5703125" style="41" customWidth="1"/>
    <col min="4861" max="4861" width="47.5703125" style="41" customWidth="1"/>
    <col min="4862" max="4864" width="13.85546875" style="41" customWidth="1"/>
    <col min="4865" max="4865" width="15.42578125" style="41" customWidth="1"/>
    <col min="4866" max="5115" width="8.42578125" style="41"/>
    <col min="5116" max="5116" width="28.5703125" style="41" customWidth="1"/>
    <col min="5117" max="5117" width="47.5703125" style="41" customWidth="1"/>
    <col min="5118" max="5120" width="13.85546875" style="41" customWidth="1"/>
    <col min="5121" max="5121" width="15.42578125" style="41" customWidth="1"/>
    <col min="5122" max="5371" width="8.42578125" style="41"/>
    <col min="5372" max="5372" width="28.5703125" style="41" customWidth="1"/>
    <col min="5373" max="5373" width="47.5703125" style="41" customWidth="1"/>
    <col min="5374" max="5376" width="13.85546875" style="41" customWidth="1"/>
    <col min="5377" max="5377" width="15.42578125" style="41" customWidth="1"/>
    <col min="5378" max="5627" width="8.42578125" style="41"/>
    <col min="5628" max="5628" width="28.5703125" style="41" customWidth="1"/>
    <col min="5629" max="5629" width="47.5703125" style="41" customWidth="1"/>
    <col min="5630" max="5632" width="13.85546875" style="41" customWidth="1"/>
    <col min="5633" max="5633" width="15.42578125" style="41" customWidth="1"/>
    <col min="5634" max="5883" width="8.42578125" style="41"/>
    <col min="5884" max="5884" width="28.5703125" style="41" customWidth="1"/>
    <col min="5885" max="5885" width="47.5703125" style="41" customWidth="1"/>
    <col min="5886" max="5888" width="13.85546875" style="41" customWidth="1"/>
    <col min="5889" max="5889" width="15.42578125" style="41" customWidth="1"/>
    <col min="5890" max="6139" width="8.42578125" style="41"/>
    <col min="6140" max="6140" width="28.5703125" style="41" customWidth="1"/>
    <col min="6141" max="6141" width="47.5703125" style="41" customWidth="1"/>
    <col min="6142" max="6144" width="13.85546875" style="41" customWidth="1"/>
    <col min="6145" max="6145" width="15.42578125" style="41" customWidth="1"/>
    <col min="6146" max="6395" width="8.42578125" style="41"/>
    <col min="6396" max="6396" width="28.5703125" style="41" customWidth="1"/>
    <col min="6397" max="6397" width="47.5703125" style="41" customWidth="1"/>
    <col min="6398" max="6400" width="13.85546875" style="41" customWidth="1"/>
    <col min="6401" max="6401" width="15.42578125" style="41" customWidth="1"/>
    <col min="6402" max="6651" width="8.42578125" style="41"/>
    <col min="6652" max="6652" width="28.5703125" style="41" customWidth="1"/>
    <col min="6653" max="6653" width="47.5703125" style="41" customWidth="1"/>
    <col min="6654" max="6656" width="13.85546875" style="41" customWidth="1"/>
    <col min="6657" max="6657" width="15.42578125" style="41" customWidth="1"/>
    <col min="6658" max="6907" width="8.42578125" style="41"/>
    <col min="6908" max="6908" width="28.5703125" style="41" customWidth="1"/>
    <col min="6909" max="6909" width="47.5703125" style="41" customWidth="1"/>
    <col min="6910" max="6912" width="13.85546875" style="41" customWidth="1"/>
    <col min="6913" max="6913" width="15.42578125" style="41" customWidth="1"/>
    <col min="6914" max="7163" width="8.42578125" style="41"/>
    <col min="7164" max="7164" width="28.5703125" style="41" customWidth="1"/>
    <col min="7165" max="7165" width="47.5703125" style="41" customWidth="1"/>
    <col min="7166" max="7168" width="13.85546875" style="41" customWidth="1"/>
    <col min="7169" max="7169" width="15.42578125" style="41" customWidth="1"/>
    <col min="7170" max="7419" width="8.42578125" style="41"/>
    <col min="7420" max="7420" width="28.5703125" style="41" customWidth="1"/>
    <col min="7421" max="7421" width="47.5703125" style="41" customWidth="1"/>
    <col min="7422" max="7424" width="13.85546875" style="41" customWidth="1"/>
    <col min="7425" max="7425" width="15.42578125" style="41" customWidth="1"/>
    <col min="7426" max="7675" width="8.42578125" style="41"/>
    <col min="7676" max="7676" width="28.5703125" style="41" customWidth="1"/>
    <col min="7677" max="7677" width="47.5703125" style="41" customWidth="1"/>
    <col min="7678" max="7680" width="13.85546875" style="41" customWidth="1"/>
    <col min="7681" max="7681" width="15.42578125" style="41" customWidth="1"/>
    <col min="7682" max="7931" width="8.42578125" style="41"/>
    <col min="7932" max="7932" width="28.5703125" style="41" customWidth="1"/>
    <col min="7933" max="7933" width="47.5703125" style="41" customWidth="1"/>
    <col min="7934" max="7936" width="13.85546875" style="41" customWidth="1"/>
    <col min="7937" max="7937" width="15.42578125" style="41" customWidth="1"/>
    <col min="7938" max="8187" width="8.42578125" style="41"/>
    <col min="8188" max="8188" width="28.5703125" style="41" customWidth="1"/>
    <col min="8189" max="8189" width="47.5703125" style="41" customWidth="1"/>
    <col min="8190" max="8192" width="13.85546875" style="41" customWidth="1"/>
    <col min="8193" max="8193" width="15.42578125" style="41" customWidth="1"/>
    <col min="8194" max="8443" width="8.42578125" style="41"/>
    <col min="8444" max="8444" width="28.5703125" style="41" customWidth="1"/>
    <col min="8445" max="8445" width="47.5703125" style="41" customWidth="1"/>
    <col min="8446" max="8448" width="13.85546875" style="41" customWidth="1"/>
    <col min="8449" max="8449" width="15.42578125" style="41" customWidth="1"/>
    <col min="8450" max="8699" width="8.42578125" style="41"/>
    <col min="8700" max="8700" width="28.5703125" style="41" customWidth="1"/>
    <col min="8701" max="8701" width="47.5703125" style="41" customWidth="1"/>
    <col min="8702" max="8704" width="13.85546875" style="41" customWidth="1"/>
    <col min="8705" max="8705" width="15.42578125" style="41" customWidth="1"/>
    <col min="8706" max="8955" width="8.42578125" style="41"/>
    <col min="8956" max="8956" width="28.5703125" style="41" customWidth="1"/>
    <col min="8957" max="8957" width="47.5703125" style="41" customWidth="1"/>
    <col min="8958" max="8960" width="13.85546875" style="41" customWidth="1"/>
    <col min="8961" max="8961" width="15.42578125" style="41" customWidth="1"/>
    <col min="8962" max="9211" width="8.42578125" style="41"/>
    <col min="9212" max="9212" width="28.5703125" style="41" customWidth="1"/>
    <col min="9213" max="9213" width="47.5703125" style="41" customWidth="1"/>
    <col min="9214" max="9216" width="13.85546875" style="41" customWidth="1"/>
    <col min="9217" max="9217" width="15.42578125" style="41" customWidth="1"/>
    <col min="9218" max="9467" width="8.42578125" style="41"/>
    <col min="9468" max="9468" width="28.5703125" style="41" customWidth="1"/>
    <col min="9469" max="9469" width="47.5703125" style="41" customWidth="1"/>
    <col min="9470" max="9472" width="13.85546875" style="41" customWidth="1"/>
    <col min="9473" max="9473" width="15.42578125" style="41" customWidth="1"/>
    <col min="9474" max="9723" width="8.42578125" style="41"/>
    <col min="9724" max="9724" width="28.5703125" style="41" customWidth="1"/>
    <col min="9725" max="9725" width="47.5703125" style="41" customWidth="1"/>
    <col min="9726" max="9728" width="13.85546875" style="41" customWidth="1"/>
    <col min="9729" max="9729" width="15.42578125" style="41" customWidth="1"/>
    <col min="9730" max="9979" width="8.42578125" style="41"/>
    <col min="9980" max="9980" width="28.5703125" style="41" customWidth="1"/>
    <col min="9981" max="9981" width="47.5703125" style="41" customWidth="1"/>
    <col min="9982" max="9984" width="13.85546875" style="41" customWidth="1"/>
    <col min="9985" max="9985" width="15.42578125" style="41" customWidth="1"/>
    <col min="9986" max="10235" width="8.42578125" style="41"/>
    <col min="10236" max="10236" width="28.5703125" style="41" customWidth="1"/>
    <col min="10237" max="10237" width="47.5703125" style="41" customWidth="1"/>
    <col min="10238" max="10240" width="13.85546875" style="41" customWidth="1"/>
    <col min="10241" max="10241" width="15.42578125" style="41" customWidth="1"/>
    <col min="10242" max="10491" width="8.42578125" style="41"/>
    <col min="10492" max="10492" width="28.5703125" style="41" customWidth="1"/>
    <col min="10493" max="10493" width="47.5703125" style="41" customWidth="1"/>
    <col min="10494" max="10496" width="13.85546875" style="41" customWidth="1"/>
    <col min="10497" max="10497" width="15.42578125" style="41" customWidth="1"/>
    <col min="10498" max="10747" width="8.42578125" style="41"/>
    <col min="10748" max="10748" width="28.5703125" style="41" customWidth="1"/>
    <col min="10749" max="10749" width="47.5703125" style="41" customWidth="1"/>
    <col min="10750" max="10752" width="13.85546875" style="41" customWidth="1"/>
    <col min="10753" max="10753" width="15.42578125" style="41" customWidth="1"/>
    <col min="10754" max="11003" width="8.42578125" style="41"/>
    <col min="11004" max="11004" width="28.5703125" style="41" customWidth="1"/>
    <col min="11005" max="11005" width="47.5703125" style="41" customWidth="1"/>
    <col min="11006" max="11008" width="13.85546875" style="41" customWidth="1"/>
    <col min="11009" max="11009" width="15.42578125" style="41" customWidth="1"/>
    <col min="11010" max="11259" width="8.42578125" style="41"/>
    <col min="11260" max="11260" width="28.5703125" style="41" customWidth="1"/>
    <col min="11261" max="11261" width="47.5703125" style="41" customWidth="1"/>
    <col min="11262" max="11264" width="13.85546875" style="41" customWidth="1"/>
    <col min="11265" max="11265" width="15.42578125" style="41" customWidth="1"/>
    <col min="11266" max="11515" width="8.42578125" style="41"/>
    <col min="11516" max="11516" width="28.5703125" style="41" customWidth="1"/>
    <col min="11517" max="11517" width="47.5703125" style="41" customWidth="1"/>
    <col min="11518" max="11520" width="13.85546875" style="41" customWidth="1"/>
    <col min="11521" max="11521" width="15.42578125" style="41" customWidth="1"/>
    <col min="11522" max="11771" width="8.42578125" style="41"/>
    <col min="11772" max="11772" width="28.5703125" style="41" customWidth="1"/>
    <col min="11773" max="11773" width="47.5703125" style="41" customWidth="1"/>
    <col min="11774" max="11776" width="13.85546875" style="41" customWidth="1"/>
    <col min="11777" max="11777" width="15.42578125" style="41" customWidth="1"/>
    <col min="11778" max="12027" width="8.42578125" style="41"/>
    <col min="12028" max="12028" width="28.5703125" style="41" customWidth="1"/>
    <col min="12029" max="12029" width="47.5703125" style="41" customWidth="1"/>
    <col min="12030" max="12032" width="13.85546875" style="41" customWidth="1"/>
    <col min="12033" max="12033" width="15.42578125" style="41" customWidth="1"/>
    <col min="12034" max="12283" width="8.42578125" style="41"/>
    <col min="12284" max="12284" width="28.5703125" style="41" customWidth="1"/>
    <col min="12285" max="12285" width="47.5703125" style="41" customWidth="1"/>
    <col min="12286" max="12288" width="13.85546875" style="41" customWidth="1"/>
    <col min="12289" max="12289" width="15.42578125" style="41" customWidth="1"/>
    <col min="12290" max="12539" width="8.42578125" style="41"/>
    <col min="12540" max="12540" width="28.5703125" style="41" customWidth="1"/>
    <col min="12541" max="12541" width="47.5703125" style="41" customWidth="1"/>
    <col min="12542" max="12544" width="13.85546875" style="41" customWidth="1"/>
    <col min="12545" max="12545" width="15.42578125" style="41" customWidth="1"/>
    <col min="12546" max="12795" width="8.42578125" style="41"/>
    <col min="12796" max="12796" width="28.5703125" style="41" customWidth="1"/>
    <col min="12797" max="12797" width="47.5703125" style="41" customWidth="1"/>
    <col min="12798" max="12800" width="13.85546875" style="41" customWidth="1"/>
    <col min="12801" max="12801" width="15.42578125" style="41" customWidth="1"/>
    <col min="12802" max="13051" width="8.42578125" style="41"/>
    <col min="13052" max="13052" width="28.5703125" style="41" customWidth="1"/>
    <col min="13053" max="13053" width="47.5703125" style="41" customWidth="1"/>
    <col min="13054" max="13056" width="13.85546875" style="41" customWidth="1"/>
    <col min="13057" max="13057" width="15.42578125" style="41" customWidth="1"/>
    <col min="13058" max="13307" width="8.42578125" style="41"/>
    <col min="13308" max="13308" width="28.5703125" style="41" customWidth="1"/>
    <col min="13309" max="13309" width="47.5703125" style="41" customWidth="1"/>
    <col min="13310" max="13312" width="13.85546875" style="41" customWidth="1"/>
    <col min="13313" max="13313" width="15.42578125" style="41" customWidth="1"/>
    <col min="13314" max="13563" width="8.42578125" style="41"/>
    <col min="13564" max="13564" width="28.5703125" style="41" customWidth="1"/>
    <col min="13565" max="13565" width="47.5703125" style="41" customWidth="1"/>
    <col min="13566" max="13568" width="13.85546875" style="41" customWidth="1"/>
    <col min="13569" max="13569" width="15.42578125" style="41" customWidth="1"/>
    <col min="13570" max="13819" width="8.42578125" style="41"/>
    <col min="13820" max="13820" width="28.5703125" style="41" customWidth="1"/>
    <col min="13821" max="13821" width="47.5703125" style="41" customWidth="1"/>
    <col min="13822" max="13824" width="13.85546875" style="41" customWidth="1"/>
    <col min="13825" max="13825" width="15.42578125" style="41" customWidth="1"/>
    <col min="13826" max="14075" width="8.42578125" style="41"/>
    <col min="14076" max="14076" width="28.5703125" style="41" customWidth="1"/>
    <col min="14077" max="14077" width="47.5703125" style="41" customWidth="1"/>
    <col min="14078" max="14080" width="13.85546875" style="41" customWidth="1"/>
    <col min="14081" max="14081" width="15.42578125" style="41" customWidth="1"/>
    <col min="14082" max="14331" width="8.42578125" style="41"/>
    <col min="14332" max="14332" width="28.5703125" style="41" customWidth="1"/>
    <col min="14333" max="14333" width="47.5703125" style="41" customWidth="1"/>
    <col min="14334" max="14336" width="13.85546875" style="41" customWidth="1"/>
    <col min="14337" max="14337" width="15.42578125" style="41" customWidth="1"/>
    <col min="14338" max="14587" width="8.42578125" style="41"/>
    <col min="14588" max="14588" width="28.5703125" style="41" customWidth="1"/>
    <col min="14589" max="14589" width="47.5703125" style="41" customWidth="1"/>
    <col min="14590" max="14592" width="13.85546875" style="41" customWidth="1"/>
    <col min="14593" max="14593" width="15.42578125" style="41" customWidth="1"/>
    <col min="14594" max="14843" width="8.42578125" style="41"/>
    <col min="14844" max="14844" width="28.5703125" style="41" customWidth="1"/>
    <col min="14845" max="14845" width="47.5703125" style="41" customWidth="1"/>
    <col min="14846" max="14848" width="13.85546875" style="41" customWidth="1"/>
    <col min="14849" max="14849" width="15.42578125" style="41" customWidth="1"/>
    <col min="14850" max="15099" width="8.42578125" style="41"/>
    <col min="15100" max="15100" width="28.5703125" style="41" customWidth="1"/>
    <col min="15101" max="15101" width="47.5703125" style="41" customWidth="1"/>
    <col min="15102" max="15104" width="13.85546875" style="41" customWidth="1"/>
    <col min="15105" max="15105" width="15.42578125" style="41" customWidth="1"/>
    <col min="15106" max="15355" width="8.42578125" style="41"/>
    <col min="15356" max="15356" width="28.5703125" style="41" customWidth="1"/>
    <col min="15357" max="15357" width="47.5703125" style="41" customWidth="1"/>
    <col min="15358" max="15360" width="13.85546875" style="41" customWidth="1"/>
    <col min="15361" max="15361" width="15.42578125" style="41" customWidth="1"/>
    <col min="15362" max="15611" width="8.42578125" style="41"/>
    <col min="15612" max="15612" width="28.5703125" style="41" customWidth="1"/>
    <col min="15613" max="15613" width="47.5703125" style="41" customWidth="1"/>
    <col min="15614" max="15616" width="13.85546875" style="41" customWidth="1"/>
    <col min="15617" max="15617" width="15.42578125" style="41" customWidth="1"/>
    <col min="15618" max="15867" width="8.42578125" style="41"/>
    <col min="15868" max="15868" width="28.5703125" style="41" customWidth="1"/>
    <col min="15869" max="15869" width="47.5703125" style="41" customWidth="1"/>
    <col min="15870" max="15872" width="13.85546875" style="41" customWidth="1"/>
    <col min="15873" max="15873" width="15.42578125" style="41" customWidth="1"/>
    <col min="15874" max="16123" width="8.42578125" style="41"/>
    <col min="16124" max="16124" width="28.5703125" style="41" customWidth="1"/>
    <col min="16125" max="16125" width="47.5703125" style="41" customWidth="1"/>
    <col min="16126" max="16128" width="13.85546875" style="41" customWidth="1"/>
    <col min="16129" max="16129" width="15.42578125" style="41" customWidth="1"/>
    <col min="16130" max="16384" width="8.42578125" style="41"/>
  </cols>
  <sheetData>
    <row r="1" spans="2:4">
      <c r="D1" s="42" t="s">
        <v>228</v>
      </c>
    </row>
    <row r="2" spans="2:4" s="31" customFormat="1" ht="17.25" customHeight="1">
      <c r="B2" s="164" t="s">
        <v>26</v>
      </c>
      <c r="C2" s="164"/>
      <c r="D2" s="164"/>
    </row>
    <row r="3" spans="2:4" s="31" customFormat="1" ht="17.25" customHeight="1">
      <c r="B3" s="164" t="s">
        <v>0</v>
      </c>
      <c r="C3" s="164"/>
      <c r="D3" s="164"/>
    </row>
    <row r="4" spans="2:4" s="31" customFormat="1" ht="60" customHeight="1">
      <c r="B4" s="198" t="s">
        <v>229</v>
      </c>
      <c r="C4" s="198"/>
      <c r="D4" s="198"/>
    </row>
    <row r="5" spans="2:4" ht="55.5" customHeight="1">
      <c r="B5" s="54"/>
      <c r="C5" s="54"/>
      <c r="D5" s="55" t="s">
        <v>28</v>
      </c>
    </row>
    <row r="6" spans="2:4" ht="21.75" customHeight="1">
      <c r="B6" s="188" t="s">
        <v>19</v>
      </c>
      <c r="C6" s="188"/>
      <c r="D6" s="188"/>
    </row>
    <row r="7" spans="2:4" ht="20.45" customHeight="1">
      <c r="B7" s="43" t="s">
        <v>21</v>
      </c>
      <c r="C7" s="43"/>
      <c r="D7" s="43"/>
    </row>
    <row r="8" spans="2:4">
      <c r="B8" s="23"/>
      <c r="C8" s="23"/>
      <c r="D8" s="23"/>
    </row>
    <row r="9" spans="2:4" ht="23.25" customHeight="1">
      <c r="B9" s="52" t="s">
        <v>6</v>
      </c>
      <c r="C9" s="44" t="s">
        <v>7</v>
      </c>
      <c r="D9" s="45"/>
    </row>
    <row r="10" spans="2:4" ht="18.75" customHeight="1">
      <c r="B10" s="52">
        <v>1049</v>
      </c>
      <c r="C10" s="44" t="s">
        <v>139</v>
      </c>
      <c r="D10" s="45"/>
    </row>
    <row r="11" spans="2:4" ht="18.75" customHeight="1"/>
    <row r="12" spans="2:4">
      <c r="B12" s="43" t="s">
        <v>8</v>
      </c>
      <c r="C12" s="45"/>
      <c r="D12" s="45"/>
    </row>
    <row r="13" spans="2:4">
      <c r="B13" s="43"/>
      <c r="C13" s="45"/>
      <c r="D13" s="45"/>
    </row>
    <row r="14" spans="2:4" ht="51.75">
      <c r="B14" s="53" t="s">
        <v>9</v>
      </c>
      <c r="C14" s="104" t="s">
        <v>132</v>
      </c>
      <c r="D14" s="103" t="s">
        <v>38</v>
      </c>
    </row>
    <row r="15" spans="2:4">
      <c r="B15" s="53" t="s">
        <v>10</v>
      </c>
      <c r="C15" s="104">
        <v>11007</v>
      </c>
      <c r="D15" s="50" t="s">
        <v>2</v>
      </c>
    </row>
    <row r="16" spans="2:4" ht="86.25">
      <c r="B16" s="53" t="s">
        <v>11</v>
      </c>
      <c r="C16" s="104" t="s">
        <v>133</v>
      </c>
      <c r="D16" s="21"/>
    </row>
    <row r="17" spans="2:4" ht="34.5">
      <c r="B17" s="53" t="s">
        <v>12</v>
      </c>
      <c r="C17" s="104" t="s">
        <v>108</v>
      </c>
      <c r="D17" s="21"/>
    </row>
    <row r="18" spans="2:4">
      <c r="B18" s="53" t="s">
        <v>13</v>
      </c>
      <c r="C18" s="104" t="s">
        <v>73</v>
      </c>
      <c r="D18" s="21"/>
    </row>
    <row r="19" spans="2:4" ht="51.75">
      <c r="B19" s="53" t="s">
        <v>44</v>
      </c>
      <c r="C19" s="104" t="s">
        <v>87</v>
      </c>
      <c r="D19" s="21"/>
    </row>
    <row r="20" spans="2:4">
      <c r="B20" s="169" t="s">
        <v>14</v>
      </c>
      <c r="C20" s="169"/>
      <c r="D20" s="53"/>
    </row>
    <row r="21" spans="2:4">
      <c r="B21" s="196" t="s">
        <v>15</v>
      </c>
      <c r="C21" s="196"/>
      <c r="D21" s="20">
        <f>'3.'!E36</f>
        <v>-64000</v>
      </c>
    </row>
    <row r="22" spans="2:4">
      <c r="B22" s="23"/>
      <c r="C22" s="23"/>
      <c r="D22" s="23"/>
    </row>
    <row r="23" spans="2:4" ht="51.75">
      <c r="B23" s="53" t="s">
        <v>9</v>
      </c>
      <c r="C23" s="53">
        <v>1049</v>
      </c>
      <c r="D23" s="50" t="s">
        <v>38</v>
      </c>
    </row>
    <row r="24" spans="2:4" ht="22.5" customHeight="1">
      <c r="B24" s="53" t="s">
        <v>10</v>
      </c>
      <c r="C24" s="53">
        <v>11011</v>
      </c>
      <c r="D24" s="50" t="s">
        <v>36</v>
      </c>
    </row>
    <row r="25" spans="2:4" ht="51.75">
      <c r="B25" s="53" t="s">
        <v>11</v>
      </c>
      <c r="C25" s="105" t="s">
        <v>137</v>
      </c>
      <c r="D25" s="174"/>
    </row>
    <row r="26" spans="2:4" ht="34.5">
      <c r="B26" s="53" t="s">
        <v>12</v>
      </c>
      <c r="C26" s="53" t="s">
        <v>108</v>
      </c>
      <c r="D26" s="197"/>
    </row>
    <row r="27" spans="2:4">
      <c r="B27" s="53" t="s">
        <v>13</v>
      </c>
      <c r="C27" s="53" t="s">
        <v>73</v>
      </c>
      <c r="D27" s="197"/>
    </row>
    <row r="28" spans="2:4" ht="51.75">
      <c r="B28" s="53" t="s">
        <v>85</v>
      </c>
      <c r="C28" s="53" t="s">
        <v>86</v>
      </c>
      <c r="D28" s="175"/>
    </row>
    <row r="29" spans="2:4">
      <c r="B29" s="169" t="s">
        <v>14</v>
      </c>
      <c r="C29" s="169"/>
      <c r="D29" s="53"/>
    </row>
    <row r="30" spans="2:4">
      <c r="B30" s="196" t="s">
        <v>37</v>
      </c>
      <c r="C30" s="196"/>
      <c r="D30" s="88">
        <f>'3.'!E47</f>
        <v>-30000</v>
      </c>
    </row>
    <row r="31" spans="2:4">
      <c r="B31" s="23"/>
      <c r="C31" s="23"/>
      <c r="D31" s="23"/>
    </row>
    <row r="32" spans="2:4" ht="51.75">
      <c r="B32" s="53" t="s">
        <v>9</v>
      </c>
      <c r="C32" s="53" t="s">
        <v>132</v>
      </c>
      <c r="D32" s="50" t="s">
        <v>38</v>
      </c>
    </row>
    <row r="33" spans="2:4">
      <c r="B33" s="53" t="s">
        <v>10</v>
      </c>
      <c r="C33" s="105">
        <v>11015</v>
      </c>
      <c r="D33" s="50" t="s">
        <v>36</v>
      </c>
    </row>
    <row r="34" spans="2:4" ht="51.75">
      <c r="B34" s="53" t="s">
        <v>11</v>
      </c>
      <c r="C34" s="105" t="s">
        <v>138</v>
      </c>
      <c r="D34" s="174"/>
    </row>
    <row r="35" spans="2:4" ht="25.5" customHeight="1">
      <c r="B35" s="53" t="s">
        <v>12</v>
      </c>
      <c r="C35" s="53" t="s">
        <v>108</v>
      </c>
      <c r="D35" s="197"/>
    </row>
    <row r="36" spans="2:4">
      <c r="B36" s="53" t="s">
        <v>13</v>
      </c>
      <c r="C36" s="53" t="s">
        <v>73</v>
      </c>
      <c r="D36" s="197"/>
    </row>
    <row r="37" spans="2:4" ht="51.75">
      <c r="B37" s="53" t="s">
        <v>44</v>
      </c>
      <c r="C37" s="53" t="s">
        <v>87</v>
      </c>
      <c r="D37" s="175"/>
    </row>
    <row r="38" spans="2:4" ht="17.25" customHeight="1">
      <c r="B38" s="169" t="s">
        <v>14</v>
      </c>
      <c r="C38" s="169"/>
      <c r="D38" s="53"/>
    </row>
    <row r="39" spans="2:4" ht="17.25" customHeight="1">
      <c r="B39" s="190" t="s">
        <v>15</v>
      </c>
      <c r="C39" s="191"/>
      <c r="D39" s="88">
        <f>'3.'!E55</f>
        <v>-76000</v>
      </c>
    </row>
    <row r="40" spans="2:4" s="83" customFormat="1">
      <c r="B40" s="56"/>
      <c r="C40" s="56"/>
      <c r="D40" s="56"/>
    </row>
    <row r="41" spans="2:4" ht="51.75">
      <c r="B41" s="52" t="s">
        <v>9</v>
      </c>
      <c r="C41" s="52">
        <v>1049</v>
      </c>
      <c r="D41" s="50" t="s">
        <v>38</v>
      </c>
    </row>
    <row r="42" spans="2:4">
      <c r="B42" s="52" t="s">
        <v>10</v>
      </c>
      <c r="C42" s="52">
        <v>21004</v>
      </c>
      <c r="D42" s="51" t="s">
        <v>2</v>
      </c>
    </row>
    <row r="43" spans="2:4" ht="69">
      <c r="B43" s="52" t="s">
        <v>11</v>
      </c>
      <c r="C43" s="53" t="s">
        <v>109</v>
      </c>
      <c r="D43" s="192"/>
    </row>
    <row r="44" spans="2:4">
      <c r="B44" s="52" t="s">
        <v>12</v>
      </c>
      <c r="C44" s="53" t="s">
        <v>110</v>
      </c>
      <c r="D44" s="193"/>
    </row>
    <row r="45" spans="2:4" ht="34.5">
      <c r="B45" s="52" t="s">
        <v>13</v>
      </c>
      <c r="C45" s="53" t="s">
        <v>101</v>
      </c>
      <c r="D45" s="193"/>
    </row>
    <row r="46" spans="2:4" ht="51.75">
      <c r="B46" s="52" t="s">
        <v>44</v>
      </c>
      <c r="C46" s="53" t="s">
        <v>87</v>
      </c>
      <c r="D46" s="194"/>
    </row>
    <row r="47" spans="2:4">
      <c r="B47" s="189" t="s">
        <v>14</v>
      </c>
      <c r="C47" s="189"/>
      <c r="D47" s="52"/>
    </row>
    <row r="48" spans="2:4" ht="19.5" customHeight="1">
      <c r="B48" s="187" t="s">
        <v>34</v>
      </c>
      <c r="C48" s="187"/>
      <c r="D48" s="46">
        <f>'3.'!E63</f>
        <v>-10000</v>
      </c>
    </row>
    <row r="49" spans="2:4" s="83" customFormat="1">
      <c r="B49" s="56"/>
      <c r="C49" s="56"/>
      <c r="D49" s="56"/>
    </row>
    <row r="50" spans="2:4" s="83" customFormat="1" ht="51.75">
      <c r="B50" s="52" t="s">
        <v>9</v>
      </c>
      <c r="C50" s="52">
        <v>1049</v>
      </c>
      <c r="D50" s="50" t="s">
        <v>38</v>
      </c>
    </row>
    <row r="51" spans="2:4" s="83" customFormat="1">
      <c r="B51" s="52" t="s">
        <v>10</v>
      </c>
      <c r="C51" s="52">
        <v>21011</v>
      </c>
      <c r="D51" s="51" t="s">
        <v>2</v>
      </c>
    </row>
    <row r="52" spans="2:4" s="83" customFormat="1" ht="51.75">
      <c r="B52" s="52" t="s">
        <v>11</v>
      </c>
      <c r="C52" s="52" t="s">
        <v>143</v>
      </c>
      <c r="D52" s="192"/>
    </row>
    <row r="53" spans="2:4" s="83" customFormat="1" ht="34.5">
      <c r="B53" s="52" t="s">
        <v>12</v>
      </c>
      <c r="C53" s="52" t="s">
        <v>144</v>
      </c>
      <c r="D53" s="193"/>
    </row>
    <row r="54" spans="2:4" s="83" customFormat="1" ht="34.5">
      <c r="B54" s="52" t="s">
        <v>13</v>
      </c>
      <c r="C54" s="52" t="s">
        <v>101</v>
      </c>
      <c r="D54" s="193"/>
    </row>
    <row r="55" spans="2:4" s="83" customFormat="1" ht="51.75">
      <c r="B55" s="52" t="s">
        <v>44</v>
      </c>
      <c r="C55" s="52" t="s">
        <v>145</v>
      </c>
      <c r="D55" s="194"/>
    </row>
    <row r="56" spans="2:4" s="83" customFormat="1">
      <c r="B56" s="189" t="s">
        <v>14</v>
      </c>
      <c r="C56" s="189"/>
      <c r="D56" s="52"/>
    </row>
    <row r="57" spans="2:4" s="83" customFormat="1">
      <c r="B57" s="187" t="s">
        <v>34</v>
      </c>
      <c r="C57" s="187"/>
      <c r="D57" s="46">
        <f>'3.'!E72</f>
        <v>-148306</v>
      </c>
    </row>
    <row r="58" spans="2:4" s="83" customFormat="1">
      <c r="B58" s="41"/>
      <c r="C58" s="41"/>
      <c r="D58" s="100"/>
    </row>
    <row r="59" spans="2:4" s="83" customFormat="1" ht="51.75">
      <c r="B59" s="52" t="s">
        <v>9</v>
      </c>
      <c r="C59" s="52">
        <v>1049</v>
      </c>
      <c r="D59" s="50" t="s">
        <v>38</v>
      </c>
    </row>
    <row r="60" spans="2:4" s="83" customFormat="1">
      <c r="B60" s="52" t="s">
        <v>10</v>
      </c>
      <c r="C60" s="52">
        <v>21014</v>
      </c>
      <c r="D60" s="51" t="s">
        <v>2</v>
      </c>
    </row>
    <row r="61" spans="2:4" s="83" customFormat="1" ht="69">
      <c r="B61" s="52" t="s">
        <v>11</v>
      </c>
      <c r="C61" s="101" t="s">
        <v>146</v>
      </c>
      <c r="D61" s="192"/>
    </row>
    <row r="62" spans="2:4" s="83" customFormat="1">
      <c r="B62" s="52" t="s">
        <v>12</v>
      </c>
      <c r="C62" s="52" t="s">
        <v>80</v>
      </c>
      <c r="D62" s="193"/>
    </row>
    <row r="63" spans="2:4" s="83" customFormat="1" ht="34.5">
      <c r="B63" s="52" t="s">
        <v>13</v>
      </c>
      <c r="C63" s="52" t="s">
        <v>101</v>
      </c>
      <c r="D63" s="193"/>
    </row>
    <row r="64" spans="2:4" s="83" customFormat="1" ht="51.75">
      <c r="B64" s="52" t="s">
        <v>44</v>
      </c>
      <c r="C64" s="52" t="s">
        <v>147</v>
      </c>
      <c r="D64" s="194"/>
    </row>
    <row r="65" spans="2:4" s="83" customFormat="1">
      <c r="B65" s="189" t="s">
        <v>14</v>
      </c>
      <c r="C65" s="189"/>
      <c r="D65" s="52"/>
    </row>
    <row r="66" spans="2:4" s="83" customFormat="1">
      <c r="B66" s="187" t="s">
        <v>34</v>
      </c>
      <c r="C66" s="187"/>
      <c r="D66" s="46">
        <f>'4.'!E18</f>
        <v>-29000</v>
      </c>
    </row>
    <row r="67" spans="2:4" s="83" customFormat="1">
      <c r="B67" s="56"/>
      <c r="C67" s="56"/>
      <c r="D67" s="56"/>
    </row>
    <row r="68" spans="2:4" ht="23.25" customHeight="1">
      <c r="B68" s="106" t="s">
        <v>6</v>
      </c>
      <c r="C68" s="44" t="s">
        <v>7</v>
      </c>
      <c r="D68" s="45"/>
    </row>
    <row r="69" spans="2:4" ht="34.5">
      <c r="B69" s="106">
        <v>1189</v>
      </c>
      <c r="C69" s="44" t="s">
        <v>216</v>
      </c>
      <c r="D69" s="145"/>
    </row>
    <row r="70" spans="2:4" ht="18.75" customHeight="1">
      <c r="B70" s="141"/>
      <c r="C70" s="141"/>
      <c r="D70" s="141"/>
    </row>
    <row r="71" spans="2:4">
      <c r="B71" s="43" t="s">
        <v>8</v>
      </c>
      <c r="C71" s="45"/>
      <c r="D71" s="45"/>
    </row>
    <row r="73" spans="2:4" ht="51.75">
      <c r="B73" s="104" t="s">
        <v>9</v>
      </c>
      <c r="C73" s="104" t="s">
        <v>217</v>
      </c>
      <c r="D73" s="103" t="s">
        <v>118</v>
      </c>
    </row>
    <row r="74" spans="2:4">
      <c r="B74" s="104" t="s">
        <v>10</v>
      </c>
      <c r="C74" s="104" t="s">
        <v>218</v>
      </c>
      <c r="D74" s="103" t="s">
        <v>36</v>
      </c>
    </row>
    <row r="75" spans="2:4" ht="71.25" customHeight="1">
      <c r="B75" s="104" t="s">
        <v>11</v>
      </c>
      <c r="C75" s="104" t="s">
        <v>219</v>
      </c>
      <c r="D75" s="104"/>
    </row>
    <row r="76" spans="2:4" ht="88.5" customHeight="1">
      <c r="B76" s="104" t="s">
        <v>12</v>
      </c>
      <c r="C76" s="104" t="s">
        <v>220</v>
      </c>
      <c r="D76" s="104"/>
    </row>
    <row r="77" spans="2:4">
      <c r="B77" s="104" t="s">
        <v>13</v>
      </c>
      <c r="C77" s="104" t="s">
        <v>221</v>
      </c>
      <c r="D77" s="104"/>
    </row>
    <row r="78" spans="2:4" ht="55.5" customHeight="1">
      <c r="B78" s="146" t="s">
        <v>44</v>
      </c>
      <c r="C78" s="146" t="s">
        <v>145</v>
      </c>
      <c r="D78" s="104"/>
    </row>
    <row r="79" spans="2:4">
      <c r="B79" s="196" t="s">
        <v>14</v>
      </c>
      <c r="C79" s="196"/>
      <c r="D79" s="147"/>
    </row>
    <row r="80" spans="2:4">
      <c r="B80" s="190" t="s">
        <v>15</v>
      </c>
      <c r="C80" s="191"/>
      <c r="D80" s="138">
        <f>'3.'!E106</f>
        <v>285000</v>
      </c>
    </row>
    <row r="81" spans="2:5">
      <c r="D81" s="84"/>
    </row>
    <row r="82" spans="2:5" s="124" customFormat="1">
      <c r="D82" s="124" t="s">
        <v>222</v>
      </c>
    </row>
    <row r="83" spans="2:5" s="124" customFormat="1">
      <c r="B83" s="148" t="s">
        <v>223</v>
      </c>
      <c r="C83" s="148"/>
      <c r="D83" s="148"/>
    </row>
    <row r="84" spans="2:5" s="124" customFormat="1">
      <c r="B84" s="148" t="s">
        <v>21</v>
      </c>
      <c r="C84" s="149"/>
      <c r="D84" s="149"/>
    </row>
    <row r="85" spans="2:5">
      <c r="B85" s="23"/>
      <c r="C85" s="23"/>
      <c r="D85" s="23"/>
    </row>
    <row r="86" spans="2:5">
      <c r="B86" s="106" t="s">
        <v>6</v>
      </c>
      <c r="C86" s="44" t="s">
        <v>7</v>
      </c>
      <c r="D86" s="45"/>
    </row>
    <row r="87" spans="2:5">
      <c r="B87" s="106">
        <v>1004</v>
      </c>
      <c r="C87" s="106" t="s">
        <v>152</v>
      </c>
      <c r="D87" s="45"/>
    </row>
    <row r="89" spans="2:5">
      <c r="B89" s="43" t="s">
        <v>8</v>
      </c>
      <c r="C89" s="45"/>
      <c r="D89" s="45"/>
    </row>
    <row r="90" spans="2:5">
      <c r="B90" s="43"/>
      <c r="C90" s="45"/>
      <c r="D90" s="45"/>
    </row>
    <row r="91" spans="2:5" ht="51.75">
      <c r="B91" s="104" t="s">
        <v>9</v>
      </c>
      <c r="C91" s="104">
        <v>1004</v>
      </c>
      <c r="D91" s="103" t="s">
        <v>38</v>
      </c>
    </row>
    <row r="92" spans="2:5" ht="22.5" customHeight="1">
      <c r="B92" s="104" t="s">
        <v>10</v>
      </c>
      <c r="C92" s="104">
        <v>11007</v>
      </c>
      <c r="D92" s="103" t="s">
        <v>36</v>
      </c>
      <c r="E92" s="137"/>
    </row>
    <row r="93" spans="2:5" ht="69">
      <c r="B93" s="104" t="s">
        <v>11</v>
      </c>
      <c r="C93" s="104" t="s">
        <v>155</v>
      </c>
      <c r="D93" s="104"/>
      <c r="E93" s="137"/>
    </row>
    <row r="94" spans="2:5" ht="69">
      <c r="B94" s="104" t="s">
        <v>12</v>
      </c>
      <c r="C94" s="104" t="s">
        <v>156</v>
      </c>
      <c r="D94" s="104"/>
      <c r="E94" s="137"/>
    </row>
    <row r="95" spans="2:5">
      <c r="B95" s="104" t="s">
        <v>13</v>
      </c>
      <c r="C95" s="104" t="s">
        <v>73</v>
      </c>
      <c r="D95" s="104"/>
      <c r="E95" s="137"/>
    </row>
    <row r="96" spans="2:5" ht="51.75">
      <c r="B96" s="104" t="s">
        <v>85</v>
      </c>
      <c r="C96" s="104" t="s">
        <v>86</v>
      </c>
      <c r="D96" s="104"/>
      <c r="E96" s="137"/>
    </row>
    <row r="97" spans="2:5" ht="17.25" customHeight="1">
      <c r="B97" s="169" t="s">
        <v>14</v>
      </c>
      <c r="C97" s="169"/>
      <c r="D97" s="104"/>
      <c r="E97" s="137"/>
    </row>
    <row r="98" spans="2:5" ht="17.25" customHeight="1">
      <c r="B98" s="196" t="s">
        <v>37</v>
      </c>
      <c r="C98" s="196"/>
      <c r="D98" s="138">
        <f>'3.'!E17</f>
        <v>-20895</v>
      </c>
      <c r="E98" s="137"/>
    </row>
    <row r="99" spans="2:5">
      <c r="B99" s="23"/>
      <c r="C99" s="23"/>
      <c r="D99" s="23"/>
    </row>
    <row r="100" spans="2:5" s="23" customFormat="1" ht="51.75">
      <c r="B100" s="12" t="s">
        <v>9</v>
      </c>
      <c r="C100" s="12">
        <v>1004</v>
      </c>
      <c r="D100" s="103" t="s">
        <v>38</v>
      </c>
    </row>
    <row r="101" spans="2:5" s="23" customFormat="1" ht="22.5" customHeight="1">
      <c r="B101" s="12" t="s">
        <v>10</v>
      </c>
      <c r="C101" s="12">
        <v>31005</v>
      </c>
      <c r="D101" s="96" t="s">
        <v>2</v>
      </c>
    </row>
    <row r="102" spans="2:5" s="23" customFormat="1" ht="69">
      <c r="B102" s="12" t="s">
        <v>11</v>
      </c>
      <c r="C102" s="92" t="s">
        <v>209</v>
      </c>
      <c r="D102" s="21"/>
    </row>
    <row r="103" spans="2:5" s="23" customFormat="1" ht="51.75">
      <c r="B103" s="12" t="s">
        <v>12</v>
      </c>
      <c r="C103" s="12" t="s">
        <v>210</v>
      </c>
      <c r="D103" s="21"/>
    </row>
    <row r="104" spans="2:5" s="23" customFormat="1" ht="34.5">
      <c r="B104" s="104" t="s">
        <v>13</v>
      </c>
      <c r="C104" s="12" t="s">
        <v>161</v>
      </c>
      <c r="D104" s="21"/>
    </row>
    <row r="105" spans="2:5" s="23" customFormat="1" ht="60" customHeight="1">
      <c r="B105" s="12" t="s">
        <v>211</v>
      </c>
      <c r="C105" s="12" t="s">
        <v>145</v>
      </c>
      <c r="D105" s="21"/>
      <c r="E105" s="139"/>
    </row>
    <row r="106" spans="2:5" s="23" customFormat="1" ht="17.25" customHeight="1">
      <c r="B106" s="167" t="s">
        <v>14</v>
      </c>
      <c r="C106" s="168"/>
      <c r="D106" s="104"/>
      <c r="E106" s="139"/>
    </row>
    <row r="107" spans="2:5" s="23" customFormat="1" ht="17.25" customHeight="1">
      <c r="B107" s="190" t="s">
        <v>15</v>
      </c>
      <c r="C107" s="191"/>
      <c r="D107" s="140">
        <f>'3.'!E25</f>
        <v>-458905</v>
      </c>
    </row>
    <row r="108" spans="2:5" s="150" customFormat="1">
      <c r="B108" s="23"/>
      <c r="C108" s="23"/>
      <c r="D108" s="151"/>
    </row>
    <row r="109" spans="2:5">
      <c r="B109" s="106" t="s">
        <v>6</v>
      </c>
      <c r="C109" s="44" t="s">
        <v>7</v>
      </c>
      <c r="D109" s="45"/>
    </row>
    <row r="110" spans="2:5">
      <c r="B110" s="106">
        <v>1072</v>
      </c>
      <c r="C110" s="106" t="s">
        <v>163</v>
      </c>
      <c r="D110" s="45"/>
    </row>
    <row r="112" spans="2:5">
      <c r="B112" s="43" t="s">
        <v>8</v>
      </c>
      <c r="C112" s="45"/>
      <c r="D112" s="45"/>
    </row>
    <row r="113" spans="2:5" s="23" customFormat="1" ht="17.25" customHeight="1">
      <c r="B113" s="152"/>
      <c r="C113" s="152"/>
    </row>
    <row r="114" spans="2:5" s="23" customFormat="1" ht="86.25">
      <c r="B114" s="104" t="s">
        <v>9</v>
      </c>
      <c r="C114" s="104">
        <v>1072</v>
      </c>
      <c r="D114" s="103" t="s">
        <v>224</v>
      </c>
    </row>
    <row r="115" spans="2:5" s="23" customFormat="1">
      <c r="B115" s="104" t="s">
        <v>10</v>
      </c>
      <c r="C115" s="104">
        <v>31002</v>
      </c>
      <c r="D115" s="96" t="s">
        <v>2</v>
      </c>
    </row>
    <row r="116" spans="2:5" s="23" customFormat="1" ht="86.25">
      <c r="B116" s="12" t="s">
        <v>11</v>
      </c>
      <c r="C116" s="92" t="s">
        <v>191</v>
      </c>
      <c r="D116" s="21"/>
    </row>
    <row r="117" spans="2:5" s="23" customFormat="1" ht="74.25" customHeight="1">
      <c r="B117" s="12" t="s">
        <v>12</v>
      </c>
      <c r="C117" s="104" t="s">
        <v>212</v>
      </c>
      <c r="D117" s="21"/>
    </row>
    <row r="118" spans="2:5" s="23" customFormat="1" ht="47.25" customHeight="1">
      <c r="B118" s="104" t="s">
        <v>13</v>
      </c>
      <c r="C118" s="12" t="s">
        <v>161</v>
      </c>
      <c r="D118" s="21"/>
    </row>
    <row r="119" spans="2:5" s="23" customFormat="1" ht="51.75">
      <c r="B119" s="104" t="s">
        <v>211</v>
      </c>
      <c r="C119" s="12" t="s">
        <v>145</v>
      </c>
      <c r="D119" s="21"/>
      <c r="E119" s="139"/>
    </row>
    <row r="120" spans="2:5" s="23" customFormat="1" ht="17.25" customHeight="1">
      <c r="B120" s="169" t="s">
        <v>14</v>
      </c>
      <c r="C120" s="169"/>
      <c r="D120" s="104"/>
      <c r="E120" s="139"/>
    </row>
    <row r="121" spans="2:5" ht="17.25" customHeight="1">
      <c r="B121" s="195" t="s">
        <v>213</v>
      </c>
      <c r="C121" s="195"/>
      <c r="D121" s="142">
        <v>-3.5</v>
      </c>
    </row>
    <row r="122" spans="2:5" ht="17.25" customHeight="1">
      <c r="B122" s="195" t="s">
        <v>214</v>
      </c>
      <c r="C122" s="195"/>
      <c r="D122" s="142">
        <v>0.7</v>
      </c>
    </row>
    <row r="123" spans="2:5" s="23" customFormat="1" ht="17.25" customHeight="1">
      <c r="B123" s="195" t="s">
        <v>215</v>
      </c>
      <c r="C123" s="195"/>
      <c r="D123" s="142">
        <v>1090</v>
      </c>
      <c r="E123" s="139"/>
    </row>
    <row r="124" spans="2:5" s="23" customFormat="1" ht="17.25" customHeight="1">
      <c r="B124" s="196" t="s">
        <v>15</v>
      </c>
      <c r="C124" s="196"/>
      <c r="D124" s="140">
        <f>'3.'!E84</f>
        <v>275800</v>
      </c>
    </row>
    <row r="125" spans="2:5" s="23" customFormat="1"/>
    <row r="126" spans="2:5" ht="51.75">
      <c r="B126" s="104" t="s">
        <v>9</v>
      </c>
      <c r="C126" s="104">
        <v>1072</v>
      </c>
      <c r="D126" s="103" t="s">
        <v>118</v>
      </c>
    </row>
    <row r="127" spans="2:5" ht="22.5" customHeight="1">
      <c r="B127" s="104" t="s">
        <v>10</v>
      </c>
      <c r="C127" s="104">
        <v>31005</v>
      </c>
      <c r="D127" s="96" t="s">
        <v>2</v>
      </c>
    </row>
    <row r="128" spans="2:5" ht="76.5" customHeight="1">
      <c r="B128" s="12" t="s">
        <v>11</v>
      </c>
      <c r="C128" s="92" t="s">
        <v>169</v>
      </c>
      <c r="D128" s="21"/>
    </row>
    <row r="129" spans="2:10" ht="45" customHeight="1">
      <c r="B129" s="12" t="s">
        <v>12</v>
      </c>
      <c r="C129" s="92" t="s">
        <v>170</v>
      </c>
      <c r="D129" s="21"/>
    </row>
    <row r="130" spans="2:10" ht="43.5" customHeight="1">
      <c r="B130" s="104" t="s">
        <v>13</v>
      </c>
      <c r="C130" s="12" t="s">
        <v>161</v>
      </c>
      <c r="D130" s="21"/>
    </row>
    <row r="131" spans="2:10" ht="51.75">
      <c r="B131" s="104" t="s">
        <v>211</v>
      </c>
      <c r="C131" s="12" t="s">
        <v>145</v>
      </c>
      <c r="D131" s="21"/>
    </row>
    <row r="132" spans="2:10" ht="17.25" customHeight="1">
      <c r="B132" s="169" t="s">
        <v>14</v>
      </c>
      <c r="C132" s="169"/>
      <c r="D132" s="104"/>
    </row>
    <row r="133" spans="2:10" ht="17.25" customHeight="1">
      <c r="B133" s="195" t="s">
        <v>213</v>
      </c>
      <c r="C133" s="195"/>
      <c r="D133" s="142">
        <v>2.6</v>
      </c>
    </row>
    <row r="134" spans="2:10" ht="17.25" customHeight="1">
      <c r="B134" s="195" t="s">
        <v>215</v>
      </c>
      <c r="C134" s="195"/>
      <c r="D134" s="143">
        <v>210</v>
      </c>
    </row>
    <row r="135" spans="2:10" ht="17.25" customHeight="1">
      <c r="B135" s="196" t="s">
        <v>15</v>
      </c>
      <c r="C135" s="196"/>
      <c r="D135" s="140">
        <f>'3.'!E95</f>
        <v>4000</v>
      </c>
    </row>
    <row r="136" spans="2:10">
      <c r="B136" s="54"/>
      <c r="C136" s="54"/>
      <c r="D136" s="55" t="s">
        <v>119</v>
      </c>
      <c r="J136" s="47"/>
    </row>
    <row r="137" spans="2:10">
      <c r="B137" s="188" t="s">
        <v>112</v>
      </c>
      <c r="C137" s="188"/>
      <c r="D137" s="188"/>
    </row>
    <row r="138" spans="2:10">
      <c r="B138" s="43" t="s">
        <v>35</v>
      </c>
      <c r="C138" s="43"/>
      <c r="D138" s="43"/>
    </row>
    <row r="139" spans="2:10">
      <c r="B139" s="52" t="s">
        <v>6</v>
      </c>
      <c r="C139" s="44" t="s">
        <v>7</v>
      </c>
      <c r="D139" s="45"/>
    </row>
    <row r="140" spans="2:10">
      <c r="B140" s="52">
        <v>1139</v>
      </c>
      <c r="C140" s="44" t="s">
        <v>113</v>
      </c>
      <c r="D140" s="45"/>
    </row>
    <row r="142" spans="2:10">
      <c r="B142" s="43" t="s">
        <v>8</v>
      </c>
      <c r="C142" s="45"/>
      <c r="D142" s="45"/>
    </row>
    <row r="144" spans="2:10" ht="51.75">
      <c r="B144" s="52" t="s">
        <v>9</v>
      </c>
      <c r="C144" s="52" t="s">
        <v>114</v>
      </c>
      <c r="D144" s="50" t="s">
        <v>118</v>
      </c>
    </row>
    <row r="145" spans="2:4">
      <c r="B145" s="52" t="s">
        <v>10</v>
      </c>
      <c r="C145" s="52" t="s">
        <v>115</v>
      </c>
      <c r="D145" s="51" t="s">
        <v>2</v>
      </c>
    </row>
    <row r="146" spans="2:4" ht="34.5">
      <c r="B146" s="52" t="s">
        <v>11</v>
      </c>
      <c r="C146" s="52" t="s">
        <v>113</v>
      </c>
      <c r="D146" s="189"/>
    </row>
    <row r="147" spans="2:4" ht="69">
      <c r="B147" s="52" t="s">
        <v>12</v>
      </c>
      <c r="C147" s="52" t="s">
        <v>116</v>
      </c>
      <c r="D147" s="189"/>
    </row>
    <row r="148" spans="2:4">
      <c r="B148" s="52" t="s">
        <v>13</v>
      </c>
      <c r="C148" s="52" t="s">
        <v>73</v>
      </c>
      <c r="D148" s="189"/>
    </row>
    <row r="149" spans="2:4">
      <c r="B149" s="189" t="s">
        <v>14</v>
      </c>
      <c r="C149" s="189"/>
      <c r="D149" s="52"/>
    </row>
    <row r="150" spans="2:4">
      <c r="B150" s="187" t="s">
        <v>15</v>
      </c>
      <c r="C150" s="187"/>
      <c r="D150" s="46">
        <f>-'3.'!G11-'4.'!G11</f>
        <v>272306</v>
      </c>
    </row>
    <row r="151" spans="2:4">
      <c r="D151" s="84"/>
    </row>
    <row r="152" spans="2:4">
      <c r="D152" s="153"/>
    </row>
  </sheetData>
  <mergeCells count="40">
    <mergeCell ref="B124:C124"/>
    <mergeCell ref="B132:C132"/>
    <mergeCell ref="B133:C133"/>
    <mergeCell ref="B134:C134"/>
    <mergeCell ref="B135:C135"/>
    <mergeCell ref="B107:C107"/>
    <mergeCell ref="B120:C120"/>
    <mergeCell ref="B121:C121"/>
    <mergeCell ref="B122:C122"/>
    <mergeCell ref="B123:C123"/>
    <mergeCell ref="B79:C79"/>
    <mergeCell ref="B80:C80"/>
    <mergeCell ref="B97:C97"/>
    <mergeCell ref="B98:C98"/>
    <mergeCell ref="B106:C106"/>
    <mergeCell ref="B137:D137"/>
    <mergeCell ref="D146:D148"/>
    <mergeCell ref="B149:C149"/>
    <mergeCell ref="B150:C150"/>
    <mergeCell ref="B4:D4"/>
    <mergeCell ref="B6:D6"/>
    <mergeCell ref="B39:C39"/>
    <mergeCell ref="D43:D46"/>
    <mergeCell ref="B47:C47"/>
    <mergeCell ref="B48:C48"/>
    <mergeCell ref="B30:C30"/>
    <mergeCell ref="D34:D37"/>
    <mergeCell ref="B38:C38"/>
    <mergeCell ref="B21:C21"/>
    <mergeCell ref="D25:D28"/>
    <mergeCell ref="B29:C29"/>
    <mergeCell ref="B2:D2"/>
    <mergeCell ref="B3:D3"/>
    <mergeCell ref="B20:C20"/>
    <mergeCell ref="B66:C66"/>
    <mergeCell ref="D52:D55"/>
    <mergeCell ref="B56:C56"/>
    <mergeCell ref="B57:C57"/>
    <mergeCell ref="D61:D64"/>
    <mergeCell ref="B65:C65"/>
  </mergeCells>
  <pageMargins left="0.04" right="0.16" top="0.33" bottom="0.33" header="0.31496062992126" footer="0.31496062992126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1.</vt:lpstr>
      <vt:lpstr>3-1</vt:lpstr>
      <vt:lpstr>2.</vt:lpstr>
      <vt:lpstr>3.</vt:lpstr>
      <vt:lpstr>4.</vt:lpstr>
      <vt:lpstr>5.</vt:lpstr>
      <vt:lpstr>6.</vt:lpstr>
      <vt:lpstr>'3.'!Print_Area</vt:lpstr>
      <vt:lpstr>'4.'!Print_Area</vt:lpstr>
      <vt:lpstr>'2.'!Print_Titles</vt:lpstr>
      <vt:lpstr>'3.'!Print_Titles</vt:lpstr>
      <vt:lpstr>'3-1'!Print_Titles</vt:lpstr>
      <vt:lpstr>'4.'!Print_Titles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 Aperyan</dc:creator>
  <cp:keywords>https:/mul2-mta.gov.am/tasks/1162070/oneclick/Dzevachap.xlsx?token=2deec17e9293c8665b431f864da53c37</cp:keywords>
  <cp:lastModifiedBy>Siranush Chteyan</cp:lastModifiedBy>
  <cp:lastPrinted>2022-12-06T16:02:45Z</cp:lastPrinted>
  <dcterms:created xsi:type="dcterms:W3CDTF">2020-01-16T08:04:10Z</dcterms:created>
  <dcterms:modified xsi:type="dcterms:W3CDTF">2022-12-07T16:54:33Z</dcterms:modified>
</cp:coreProperties>
</file>