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120" yWindow="-120" windowWidth="20640" windowHeight="11760" tabRatio="423" activeTab="6"/>
  </bookViews>
  <sheets>
    <sheet name="Հ 1" sheetId="53" r:id="rId1"/>
    <sheet name="Հ 2" sheetId="37" r:id="rId2"/>
    <sheet name="Հ 3" sheetId="50" r:id="rId3"/>
    <sheet name="Հ 4" sheetId="42" r:id="rId4"/>
    <sheet name="Հ 5" sheetId="51" r:id="rId5"/>
    <sheet name="Հ 6" sheetId="52" r:id="rId6"/>
    <sheet name="Հ 7" sheetId="48" r:id="rId7"/>
  </sheets>
  <definedNames>
    <definedName name="AgencyCode" localSheetId="2">#REF!</definedName>
    <definedName name="AgencyCode" localSheetId="3">#REF!</definedName>
    <definedName name="AgencyCode" localSheetId="4">#REF!</definedName>
    <definedName name="AgencyCode" localSheetId="5">#REF!</definedName>
    <definedName name="AgencyCode">#REF!</definedName>
    <definedName name="AgencyName" localSheetId="3">#REF!</definedName>
    <definedName name="AgencyName" localSheetId="4">#REF!</definedName>
    <definedName name="AgencyName" localSheetId="5">#REF!</definedName>
    <definedName name="AgencyName">#REF!</definedName>
    <definedName name="åû">#REF!</definedName>
    <definedName name="davit">#REF!</definedName>
    <definedName name="Functional1" localSheetId="3">#REF!</definedName>
    <definedName name="Functional1" localSheetId="4">#REF!</definedName>
    <definedName name="Functional1" localSheetId="5">#REF!</definedName>
    <definedName name="Functional1">#REF!</definedName>
    <definedName name="ggg">#REF!</definedName>
    <definedName name="mas">#REF!</definedName>
    <definedName name="mass">#REF!</definedName>
    <definedName name="PANature" localSheetId="3">#REF!</definedName>
    <definedName name="PANature" localSheetId="4">#REF!</definedName>
    <definedName name="PANature" localSheetId="5">#REF!</definedName>
    <definedName name="PANature">#REF!</definedName>
    <definedName name="PAType" localSheetId="3">#REF!</definedName>
    <definedName name="PAType" localSheetId="4">#REF!</definedName>
    <definedName name="PAType" localSheetId="5">#REF!</definedName>
    <definedName name="PAType">#REF!</definedName>
    <definedName name="Performance2" localSheetId="3">#REF!</definedName>
    <definedName name="Performance2" localSheetId="4">#REF!</definedName>
    <definedName name="Performance2" localSheetId="5">#REF!</definedName>
    <definedName name="Performance2">#REF!</definedName>
    <definedName name="PerformanceType" localSheetId="3">#REF!</definedName>
    <definedName name="PerformanceType" localSheetId="4">#REF!</definedName>
    <definedName name="PerformanceType" localSheetId="5">#REF!</definedName>
    <definedName name="PerformanceType">#REF!</definedName>
    <definedName name="x">#REF!</definedName>
    <definedName name="_xlnm.Print_Titles" localSheetId="1">'Հ 2'!$6:$8</definedName>
    <definedName name="_xlnm.Print_Titles" localSheetId="2">'Հ 3'!$8:$9</definedName>
    <definedName name="_xlnm.Print_Titles" localSheetId="3">'Հ 4'!$7:$8</definedName>
    <definedName name="_xlnm.Print_Area" localSheetId="3">'Հ 4'!$A$1:$D$41</definedName>
    <definedName name="Հավելված" localSheetId="0">#REF!</definedName>
    <definedName name="Հավելված">#REF!</definedName>
    <definedName name="Մաս" localSheetId="0">#REF!</definedName>
    <definedName name="Մաս">#REF!</definedName>
    <definedName name="շախմատիստ" localSheetId="0">#REF!</definedName>
    <definedName name="շախմատիստ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5" i="52" l="1"/>
  <c r="B46" i="52"/>
  <c r="B42" i="52"/>
  <c r="B43" i="52"/>
  <c r="B44" i="52"/>
  <c r="B41" i="52"/>
  <c r="B37" i="52"/>
  <c r="A37" i="52"/>
  <c r="B34" i="52"/>
  <c r="C50" i="51"/>
  <c r="C49" i="51"/>
  <c r="C48" i="51"/>
  <c r="C47" i="51"/>
  <c r="C46" i="51"/>
  <c r="C42" i="51"/>
  <c r="D55" i="42"/>
  <c r="D53" i="42" s="1"/>
  <c r="D51" i="42" s="1"/>
  <c r="D9" i="42" s="1"/>
  <c r="D48" i="37"/>
  <c r="D46" i="37"/>
  <c r="E46" i="37"/>
  <c r="E9" i="37" s="1"/>
  <c r="D9" i="37" s="1"/>
  <c r="E48" i="37"/>
  <c r="F9" i="37"/>
  <c r="G9" i="37"/>
  <c r="H9" i="37"/>
  <c r="G60" i="50"/>
  <c r="D40" i="53"/>
  <c r="D34" i="53" s="1"/>
  <c r="D32" i="53" s="1"/>
  <c r="G48" i="48" l="1"/>
  <c r="G45" i="48"/>
  <c r="G36" i="48"/>
  <c r="F38" i="37"/>
  <c r="D38" i="37" s="1"/>
  <c r="G44" i="48" l="1"/>
  <c r="C20" i="52"/>
  <c r="F31" i="37"/>
  <c r="D31" i="37" s="1"/>
  <c r="F32" i="37"/>
  <c r="D32" i="37" s="1"/>
  <c r="F28" i="37"/>
  <c r="G28" i="37"/>
  <c r="H28" i="37"/>
  <c r="F29" i="37"/>
  <c r="G29" i="37"/>
  <c r="F30" i="37"/>
  <c r="G30" i="37"/>
  <c r="H30" i="37"/>
  <c r="C33" i="37"/>
  <c r="C34" i="37"/>
  <c r="C35" i="37"/>
  <c r="C36" i="37"/>
  <c r="C31" i="37"/>
  <c r="C32" i="37"/>
  <c r="C27" i="37"/>
  <c r="C28" i="37"/>
  <c r="C29" i="37"/>
  <c r="C30" i="37"/>
  <c r="G26" i="37"/>
  <c r="G27" i="37"/>
  <c r="F27" i="37"/>
  <c r="H26" i="37"/>
  <c r="F26" i="37"/>
  <c r="H25" i="37"/>
  <c r="G25" i="37"/>
  <c r="F25" i="37"/>
  <c r="H24" i="37"/>
  <c r="G24" i="37"/>
  <c r="F24" i="37"/>
  <c r="H23" i="37"/>
  <c r="G23" i="37"/>
  <c r="F23" i="37"/>
  <c r="H22" i="37"/>
  <c r="G22" i="37"/>
  <c r="F22" i="37"/>
  <c r="H21" i="37"/>
  <c r="G21" i="37"/>
  <c r="F21" i="37"/>
  <c r="H20" i="37"/>
  <c r="G20" i="37"/>
  <c r="G15" i="37"/>
  <c r="H15" i="37"/>
  <c r="F18" i="37"/>
  <c r="F19" i="37"/>
  <c r="F17" i="37"/>
  <c r="B20" i="37"/>
  <c r="C26" i="37"/>
  <c r="C17" i="37"/>
  <c r="C18" i="37"/>
  <c r="C19" i="37"/>
  <c r="C20" i="37"/>
  <c r="C21" i="37"/>
  <c r="C22" i="37"/>
  <c r="C23" i="37"/>
  <c r="C24" i="37"/>
  <c r="C25" i="37"/>
  <c r="F35" i="37"/>
  <c r="F36" i="37"/>
  <c r="F37" i="37"/>
  <c r="F39" i="37"/>
  <c r="F40" i="37"/>
  <c r="F41" i="37"/>
  <c r="F42" i="37"/>
  <c r="F45" i="37"/>
  <c r="F44" i="37"/>
  <c r="D30" i="37" l="1"/>
  <c r="C45" i="37" l="1"/>
  <c r="C44" i="37"/>
  <c r="G33" i="37"/>
  <c r="G13" i="37" s="1"/>
  <c r="H33" i="37"/>
  <c r="E33" i="37"/>
  <c r="E13" i="37" s="1"/>
  <c r="D35" i="42"/>
  <c r="D22" i="42"/>
  <c r="F20" i="37" s="1"/>
  <c r="D17" i="42"/>
  <c r="F15" i="37" s="1"/>
  <c r="D47" i="42"/>
  <c r="D45" i="42" s="1"/>
  <c r="H13" i="37" l="1"/>
  <c r="H29" i="37"/>
  <c r="G40" i="50"/>
  <c r="D35" i="51"/>
  <c r="C30" i="52"/>
  <c r="G43" i="37"/>
  <c r="G11" i="37" s="1"/>
  <c r="D15" i="42"/>
  <c r="D29" i="37" l="1"/>
  <c r="H27" i="37"/>
  <c r="D13" i="42"/>
  <c r="D11" i="42" s="1"/>
  <c r="G31" i="50"/>
  <c r="G39" i="50"/>
  <c r="G38" i="50" s="1"/>
  <c r="G37" i="50" s="1"/>
  <c r="G36" i="50" s="1"/>
  <c r="G34" i="50" s="1"/>
  <c r="G32" i="50" s="1"/>
  <c r="D17" i="37" l="1"/>
  <c r="D26" i="37"/>
  <c r="F34" i="37"/>
  <c r="D34" i="37" s="1"/>
  <c r="D35" i="37"/>
  <c r="D36" i="37"/>
  <c r="D19" i="37"/>
  <c r="D21" i="37"/>
  <c r="D22" i="37"/>
  <c r="D23" i="37"/>
  <c r="D24" i="37"/>
  <c r="D25" i="37"/>
  <c r="D28" i="37"/>
  <c r="D37" i="37"/>
  <c r="D39" i="37"/>
  <c r="D40" i="37"/>
  <c r="D41" i="37"/>
  <c r="D42" i="37"/>
  <c r="C41" i="37"/>
  <c r="C42" i="37"/>
  <c r="C37" i="37"/>
  <c r="C39" i="37"/>
  <c r="C40" i="37"/>
  <c r="B33" i="37"/>
  <c r="B15" i="37"/>
  <c r="C16" i="37"/>
  <c r="D27" i="37"/>
  <c r="F33" i="37" l="1"/>
  <c r="G11" i="48"/>
  <c r="D33" i="37" l="1"/>
  <c r="F13" i="37"/>
  <c r="G10" i="48"/>
  <c r="G9" i="48" s="1"/>
  <c r="G8" i="48" s="1"/>
  <c r="D21" i="53" l="1"/>
  <c r="E18" i="37"/>
  <c r="F16" i="37" l="1"/>
  <c r="G30" i="50" l="1"/>
  <c r="G29" i="50" s="1"/>
  <c r="G59" i="50" s="1"/>
  <c r="D16" i="37"/>
  <c r="H18" i="37"/>
  <c r="D18" i="37" s="1"/>
  <c r="C15" i="37"/>
  <c r="G58" i="50" l="1"/>
  <c r="G57" i="50" s="1"/>
  <c r="G56" i="50" s="1"/>
  <c r="G54" i="50" s="1"/>
  <c r="G52" i="50" s="1"/>
  <c r="G50" i="50" s="1"/>
  <c r="G48" i="50" s="1"/>
  <c r="G46" i="50" s="1"/>
  <c r="G44" i="50" s="1"/>
  <c r="G42" i="50" s="1"/>
  <c r="G28" i="50"/>
  <c r="G27" i="50" s="1"/>
  <c r="G25" i="50" s="1"/>
  <c r="G23" i="50" s="1"/>
  <c r="G21" i="50" s="1"/>
  <c r="G19" i="50" s="1"/>
  <c r="D20" i="37"/>
  <c r="D15" i="37"/>
  <c r="G41" i="50" l="1"/>
  <c r="C21" i="52"/>
  <c r="C48" i="52" s="1"/>
  <c r="D21" i="51" l="1"/>
  <c r="D53" i="51" s="1"/>
  <c r="D13" i="37"/>
  <c r="G17" i="50" l="1"/>
  <c r="G15" i="50" s="1"/>
  <c r="G13" i="50" s="1"/>
  <c r="G12" i="50" s="1"/>
  <c r="G10" i="50" s="1"/>
  <c r="E45" i="37" l="1"/>
  <c r="E43" i="37" l="1"/>
  <c r="E11" i="37" s="1"/>
  <c r="H45" i="37"/>
  <c r="D44" i="37" l="1"/>
  <c r="D45" i="37"/>
  <c r="H43" i="37" l="1"/>
  <c r="H11" i="37" s="1"/>
  <c r="F43" i="37" l="1"/>
  <c r="D27" i="53" l="1"/>
  <c r="D14" i="53" s="1"/>
  <c r="D12" i="53" s="1"/>
  <c r="D10" i="53" s="1"/>
  <c r="F11" i="37"/>
  <c r="D43" i="37"/>
  <c r="D11" i="37" l="1"/>
</calcChain>
</file>

<file path=xl/sharedStrings.xml><?xml version="1.0" encoding="utf-8"?>
<sst xmlns="http://schemas.openxmlformats.org/spreadsheetml/2006/main" count="500" uniqueCount="226">
  <si>
    <t>______________ ի    ___Ն որոշման</t>
  </si>
  <si>
    <t xml:space="preserve"> Ծրագրային դասիչը</t>
  </si>
  <si>
    <t xml:space="preserve"> Տարի</t>
  </si>
  <si>
    <t xml:space="preserve"> այդ թվում`</t>
  </si>
  <si>
    <t xml:space="preserve"> ԸՆԴԱՄԵՆԸ ԾԱԽՍԵՐ</t>
  </si>
  <si>
    <t xml:space="preserve"> Գործառական դասիչը</t>
  </si>
  <si>
    <t>այդ թվում՝</t>
  </si>
  <si>
    <t xml:space="preserve"> Ծրագրի դասիչը </t>
  </si>
  <si>
    <t xml:space="preserve"> Ծրագրի անվանումը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</si>
  <si>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</si>
  <si>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</si>
  <si>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</si>
  <si>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</si>
  <si>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</si>
  <si>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</si>
  <si>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Արդյունքի չափորոշիչներ </t>
  </si>
  <si>
    <t xml:space="preserve"> Միջոցառման վրա կատարվող ծախսը (հազար դրամ) </t>
  </si>
  <si>
    <t xml:space="preserve"> 01</t>
  </si>
  <si>
    <t>այդ թվում` ըստ կատարողների</t>
  </si>
  <si>
    <t>այդ թվում` բյուջետային ծախսերի տնտեսագիտական դասակարգման հոդվածների</t>
  </si>
  <si>
    <t xml:space="preserve"> Բյուջետային ծախսերի գործառական դասակարգման բաժինների, խմբերի և դասերի, բյուջետային հատկացումների գլխավոր կարգադրիչների, ծրագրերի, միջոցառումների և միջոցառումները կատարող պետական մարմինների անվանումները</t>
  </si>
  <si>
    <t>Ծրագրային դասիչ</t>
  </si>
  <si>
    <t>Բյուջետային գլխավոր կարգադրիչների, ծրագրերի, միջոցառումների և ուղղությունների անվանումները</t>
  </si>
  <si>
    <t>Ընդամենը,</t>
  </si>
  <si>
    <t>Ծրագիր</t>
  </si>
  <si>
    <t>Միջոցառում</t>
  </si>
  <si>
    <t>Կառուցման
աշխատանքներ</t>
  </si>
  <si>
    <t>Վերակառուցման,
վերանորոգման և
վերականգնման
աշխատանքներ</t>
  </si>
  <si>
    <t>Նախագծահե-
տազոտական,
գեոդեզիա-
քարտեզագրա-
կան աշխա-
տանքներ</t>
  </si>
  <si>
    <t>Ոչ
ֆինանսական
այլ ակտիվների
ձեռքբերում</t>
  </si>
  <si>
    <t xml:space="preserve">ԸՆԴԱՄԵՆԸ </t>
  </si>
  <si>
    <t xml:space="preserve">այդ թվում՝ </t>
  </si>
  <si>
    <t>այդ թվում`</t>
  </si>
  <si>
    <t>այդ թվում՝ ըստ ուղղությունների</t>
  </si>
  <si>
    <t>ՀՀ ՏԱՐԱԾՔԱՅԻՆ ԿԱՌԱՎԱՐՄԱՆ ԵՎ ԵՆԹԱԿԱՌՈՒՑՎԱԾՔՆԵՐԻ ՆԱԽԱՐԱՐՈՒԹՅՈՒՆ</t>
  </si>
  <si>
    <t>Պետական նշանակության ավտոճանապարհների հիմնանորոգում</t>
  </si>
  <si>
    <t>ՀՀ տարածքային կառավարման և ենթակառուցվածքների նախարարություն</t>
  </si>
  <si>
    <t xml:space="preserve"> 04</t>
  </si>
  <si>
    <t xml:space="preserve"> ՏՆՏԵՍԱԿԱՆ ՀԱՐԱԲԵՐՈՒԹՅՈՒՆՆԵՐ</t>
  </si>
  <si>
    <t xml:space="preserve"> 05</t>
  </si>
  <si>
    <t xml:space="preserve"> Տրանսպորտ</t>
  </si>
  <si>
    <t xml:space="preserve"> Ճանապարհային տրանսպորտ</t>
  </si>
  <si>
    <t xml:space="preserve"> 1049</t>
  </si>
  <si>
    <t xml:space="preserve"> Ճանապարհային ցանցի բարելավում</t>
  </si>
  <si>
    <t xml:space="preserve"> 21001</t>
  </si>
  <si>
    <t xml:space="preserve"> Պետական նշանակության ավտոճանապարհների հիմնանորոգում</t>
  </si>
  <si>
    <t xml:space="preserve"> - Շենքերի և շինությունների կապիտալ վերանորոգում</t>
  </si>
  <si>
    <t xml:space="preserve"> 1049 </t>
  </si>
  <si>
    <t xml:space="preserve"> Ճանապարհային ցանցի բարելավում </t>
  </si>
  <si>
    <t xml:space="preserve"> 21001 </t>
  </si>
  <si>
    <t xml:space="preserve"> Պետական նշանակության ավտոճանապարհների հիմնանորոգում </t>
  </si>
  <si>
    <t xml:space="preserve"> ՄԱՍ 1. ՊԵՏԱԿԱՆ ՄԱՐՄՆԻ ԳԾՈՎ ԱՐԴՅՈՒՆՔԱՅԻՆ (ԿԱՏԱՐՈՂԱԿԱՆ) ՑՈՒՑԱՆԻՇՆԵՐԸ </t>
  </si>
  <si>
    <t>Միջպետական նշանակության ավտոճանապարհներ, այդ թվում</t>
  </si>
  <si>
    <t xml:space="preserve"> ՀՀ տարածքային կառավարման և ենթակառուցվածքների նախարարություն</t>
  </si>
  <si>
    <t xml:space="preserve"> Հանրության կողմից անմիջականորեն օգտագործվող ակտիվների հետ կապված միջոցառումներ</t>
  </si>
  <si>
    <t>Կոդը</t>
  </si>
  <si>
    <t>Անվանումը</t>
  </si>
  <si>
    <t>Գնման ձևը</t>
  </si>
  <si>
    <t>Չափման միավորը</t>
  </si>
  <si>
    <t>Միավորի գինը</t>
  </si>
  <si>
    <t>Քանակը</t>
  </si>
  <si>
    <t>Գումարը
(հազար դրամով)</t>
  </si>
  <si>
    <t>Բաժին N 04</t>
  </si>
  <si>
    <t>Խումբ N 05</t>
  </si>
  <si>
    <t>Դաս N 01</t>
  </si>
  <si>
    <t>1049   21001</t>
  </si>
  <si>
    <t xml:space="preserve"> ՄԱՍ III. ԾԱՌԱՅՈՒԹՅՈՒՆՆԵՐ</t>
  </si>
  <si>
    <t>Մարզային նշանակության ավտոճանապարհներ, այդ թվում</t>
  </si>
  <si>
    <t>Հանրապետական նշանակության ավտոճանապարհներ, այդ թվում</t>
  </si>
  <si>
    <t xml:space="preserve"> ՈՉ ՖԻՆԱՆՍԱԿԱՆ ԱԿՏԻՎՆԵՐԻ ԳԾՈՎ ԾԱԽՍԵՐ</t>
  </si>
  <si>
    <t xml:space="preserve"> ՀԻՄՆԱԿԱՆ ՄԻՋՈՑՆԵՐ</t>
  </si>
  <si>
    <t xml:space="preserve"> ՇԵՆՔԵՐ ԵՎ ՇԻՆՈՒԹՅՈՒՆՆԵՐ</t>
  </si>
  <si>
    <t xml:space="preserve"> Միջպետական՝ հանրապետական և մարզային նշանակության ավտոճանապարհների քայքայված ծածկի վերանորոգում՝ մաշված ծածկի փոխարինում_x000D_</t>
  </si>
  <si>
    <t>հազ. դրամ</t>
  </si>
  <si>
    <t>դրամ</t>
  </si>
  <si>
    <t xml:space="preserve">ՀՀ կառավարության  2022 թվականի </t>
  </si>
  <si>
    <t>ՀԱՅԱՍՏԱՆԻ ՀԱՆՐԱՊԵՏՈՒԹՅԱՆ ԿԱՌԱՎԱՐՈՒԹՅԱՆ 2021 ԹՎԱԿԱՆԻ ԴԵԿՏԵՄԲԵՐԻ 23-Ի N 2121-Ն ՈՐՈՇՄԱՆ N 3 ԵՎ N 4 ՀԱՎԵԼՎԱԾՆԵՐՈՒՄ ԿԱՏԱՐՎՈՂ ՓՈՓՈԽՈՒԹՅՈՒՆՆԵՐԸ ԵՎ ԼՐԱՑՈՒՄՆԵՐԸ</t>
  </si>
  <si>
    <t>ՀԱՅԱՍՏԱՆԻ ՀԱՆՐԱՊԵՏՈՒԹՅԱՆ ԿԱՌԱՎԱՐՈՒԹՅԱՆ 2021 ԹՎԱԿԱՆԻ ԴԵԿՏԵՄԲԵՐԻ 23-Ի N 2121-Ն ՈՐՈՇՄԱՆ N 5 ՀԱՎԵԼՎԱԾԻ N 2 ԱՂՅՈՒՍԱԿՈՒՄ ԿԱՏԱՐՎՈՂ ՓՈՓՈԽՈՒԹՅՈՒՆՆԵՐԸ ԵՎ ԼՐԱՑՈՒՄՆԵՐԸ</t>
  </si>
  <si>
    <t>Աղյուսակ 9.1.8</t>
  </si>
  <si>
    <t>2</t>
  </si>
  <si>
    <t>Բաժին</t>
  </si>
  <si>
    <t>Խումբ</t>
  </si>
  <si>
    <t>Դաս</t>
  </si>
  <si>
    <t xml:space="preserve"> Միջոցառումն իրականացնողի անվանումը </t>
  </si>
  <si>
    <t xml:space="preserve">  Մասնագիտացված միավոր </t>
  </si>
  <si>
    <t>ՀՀ կառավարության 2022 թվականի</t>
  </si>
  <si>
    <t>Աղյուսակ 9.7</t>
  </si>
  <si>
    <t>1</t>
  </si>
  <si>
    <t>«ՀԱՅԱՍՏԱՆԻ ՀԱՆՐԱՊԵՏՈՒԹՅԱՆ 2022 ԹՎԱԿԱՆԻ ՊԵՏԱԿԱՆ ԲՅՈՒՋԵԻ ՄԱՍԻՆ» ՕՐԵՆՔԻ N 1 ՀԱՎԵԼՎԱԾԻ N 3 ԱՂՅՈՒՍԱԿՈՒՄ ԿԱՏԱՐՎՈՂ ՓՈՓՈԽՈՒԹՅՈՒՆՆԵՐԸ ԵՎ ԼՐԱՑՈՒՄՆԵՐԸ</t>
  </si>
  <si>
    <t xml:space="preserve"> ՄԱՍ II.  ԱՇԽԱՏԱՆՔՆԵՐ</t>
  </si>
  <si>
    <t xml:space="preserve"> ՄԱՍ 2. ՊԵՏԱԿԱՆ ՄԱՐՄՆԻ ԳԾՈՎ ԱՐԴՅՈՒՆՔԱՅԻՆ (ԿԱՏԱՐՈՂԱԿԱՆ) ՑՈՒՑԱՆԻՇՆԵՐԸ </t>
  </si>
  <si>
    <t xml:space="preserve"> Հանրապետական նշանակության ավտոճանապարհներ </t>
  </si>
  <si>
    <t>Ցուցանիշների փոփոխությունը 
(Ավելացումները նշված են դրական նշանով, իսկ նվազեցումները` փակագծերում)</t>
  </si>
  <si>
    <t>Ցուցանիշների փոփոխությունը 
(Ավելացումները նշված են դրական նշանով)</t>
  </si>
  <si>
    <t>Ցուցանիշների փոփոխությունը 
(Նվազեցումները նշված են փակագծերում)</t>
  </si>
  <si>
    <t>Մ-2, Երևան-Երասխ-Գորիս-Մեղրի-Իրանի սահման միջպետական նշանակության ավտոճանապարհի կմ150+700 - կմ167+600 հատվածի հիմնանորոգում</t>
  </si>
  <si>
    <t>Հ-36, /Մ-4/ (Իջևան) - Նավուր - Բերդ - Այգեպար հանրապետական նշանակության ավտոճանապարհի կմ 5+600-կմ 42+100 հատվածի հիմնանորոգում</t>
  </si>
  <si>
    <t>Տ-1-15, /Հ-21/ - Ծաղկահովիտ ավտոճանապարհի կմ0+000 - կմ1+300 հատվածի հիմնանորոգում</t>
  </si>
  <si>
    <t>Տ-1-52, /Հ-21/ - Գեղաձոր  ավտոճանապարհի կմ0+000-կմ1+600 հատվածի հիմնանորոգում</t>
  </si>
  <si>
    <t>Տ-1-65, /Մ-1/ - Ներքին Բազմաբերդ (Տ-1-60) ավտոճանապարհի կմ1+300 – կմ1+400 հատվածի հիմնանորոգում</t>
  </si>
  <si>
    <t>1049   21002</t>
  </si>
  <si>
    <t>Տրանսպորտային օբյեկտների հիմնանորոգում</t>
  </si>
  <si>
    <t xml:space="preserve"> Տրանսպորտային օբյեկտների հիմնանորոգում </t>
  </si>
  <si>
    <t xml:space="preserve"> Ավտոմոբիլային ճանապարհների վրա գտնվող կամուրջների հիմնանորոգում </t>
  </si>
  <si>
    <t>Տրանսպորտային օբյեկտների հիմնանորոգում, այդ թվում</t>
  </si>
  <si>
    <t xml:space="preserve"> 21002</t>
  </si>
  <si>
    <t xml:space="preserve"> Տրանսպորտային օբյեկտների հիմնանորոգում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</si>
  <si>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</si>
  <si>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</si>
  <si>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>Ցուցանիշների փոփոխությունը (Նվազեցումները նշված են փակագծերում)</t>
  </si>
  <si>
    <t>Մ-2, Երևան-Երասխ-Գորիս-Մեղրի-Իրանի սահման միջպետական նշանակության ավտոճանապարհի կմ108+400 - կմ126+100 հատվածի հիմնանորոգում</t>
  </si>
  <si>
    <t>Մ-2, (Սյունիք) /Մ-2/ - Աղվանի- Տաթև - /Մ-2/ միջպետական նշանակության ավտոճանապարհի Վերին Խոտանանը շրջանցող ճանապարհահատվածի կառուցում (I փուլ)</t>
  </si>
  <si>
    <t>Մ-3, Թուրքիայի սահման-Մարգարա-Վանաձոր-Տաշիր-Վրաստանի սահման միջպետական նշանակության ավտոճանապարհի կմ97+020-կմ104+700 հատվածի հիմնանորոգում</t>
  </si>
  <si>
    <t>Հ-3, Երևան (Ջրաշխարհ, Մ-4-ի հետ հատման տեղ) - Գառնի -Գեղարդի վանք հանրապետական նշանակության ավտոճանապարհի կմ27+500-կմ33+500 հատվածի հիմնանորոգում</t>
  </si>
  <si>
    <t>Հ-12, Մասիսի տրանսպորտային հանգույց - Մասիս - Ռանչպար - Արաքս - Ջրառատ - /Մ-3/ հանրապետական նշանակության ավտոճանապարհի կմ0+000 - կմ9+500 հատվածի հիմնանորոգում</t>
  </si>
  <si>
    <t>Հ-13, /Մ-3/ (Վաղարշապատ) - Մասիս - /Մ-2/ հանրապետական նշանակության ավտոճանապարհի կմ10+300 - կմ15+300 հատվածի հիմնանորոգում</t>
  </si>
  <si>
    <t>Հ-30, /Մ-4/ - Ճամբարակ - /Մ-14/ հանրապետական նշանակության ավտոճանապարհի կմ0+000-կմ11+000 հատվածի հիմնանորոգում</t>
  </si>
  <si>
    <t>Հ-32, /Մ-1/ (Գյումրի) - Կապս - Ամասիա - /Մ-1/ հանրապետական նշանակության ավտոճանապարհի կմ 20+900-կմ 22+700 և կմ 23+000-կմ 31+200 հատվածների հիմնանորոգում</t>
  </si>
  <si>
    <t>Հ-43, /Մ-2/ - Գնդեվազ - Ջերմուկ – Արցախի Հանրապետության սահման հանրապետական նշանակության ավտոճանապարհի կմ0+000-ում ջրահեռացման ապահովման, կմ0+900-ում փլուզված հատվածի և կմ18+250 – կմ18+360 նստվածքային հատվածի վերականգնում</t>
  </si>
  <si>
    <t>Հ-45, /Մ-2/-Շաքի-Սիսան-Դաստակերտ-Ցողունի հանրապետական նշանակության ավտոճանապարհի կմ14+590-կմ25+900 հատվածի հիմնանորոգում</t>
  </si>
  <si>
    <t>Հ-46, /Մ-2/-Տաթև-Աղվանի-/Մ-2/(Սյունիք) հանրապետական նշանակության ավտոճանապարհի կմ37+500-կմ55+000 հատվածի հիմնանորոգում</t>
  </si>
  <si>
    <t>Հ-46, /Մ-2/-Տաթև-Աղվանի-/Մ-2/(Սյունիք) հանրապետական նշանակության ավտոճանապարհի կմ55+000-կմ68+000 հատվածի հիմնանորոգում</t>
  </si>
  <si>
    <t>Հ-75, Մ-9-Իսահակյան-Գյումրի-Մ-7 հանրապետական նշանակության ավտոճանապարհի կմ23+250 - կմ37+500 և կմ45+300 - կմ60+200 հատվածների հիմնանորոգում</t>
  </si>
  <si>
    <t>Հ-93, /Հ-75/ - Երերույքի տաճար հանրապետական նշանակության ավտոճանապարհի կմ 0+000-կմ 2+700 հատվածի հիմնանորոգում</t>
  </si>
  <si>
    <t>Տ-2-62, /Հ-8/ (Այգավան) - /Հ-11/ (Եղեգնավան) ավտոճանապարհի կմ0+100 - կմ3+000 հատվածի հիմնանորոգում և կմ0+100-ից դեպի Այգավան ուղեանցի /Մ-2  միջպետական նշանակության ավտոճանապարհի վրայի ուղեանց/ և մոտեցումների նորոգում</t>
  </si>
  <si>
    <t>Տ-7-42, /Մ-7/ (Գյումրի) – Հացիկ – Կարմրաքար (Տ-7-45) ավտոճանապարհի կմ0+000-կմ 4+000 հատվածի հիմնանորոգում</t>
  </si>
  <si>
    <t>Տ-7-48, Գյումրի (Տ-7-58) - Արևիկ – Այգեբաց - Վարդաքար - /Հ-21/ մարզային նշանակության ավտոճանապարհի կմ10+900 - կմ16+200 հատվածի հիմնանորոգում</t>
  </si>
  <si>
    <t>Տ-10-16, /Հ-64/ - Քոլագիրի ճամբար ավտոճանապարհի կմ0+000 - կմ1+700 հատվածի հիմնանորոգում</t>
  </si>
  <si>
    <t>Հ-46(Քաշունի գյուղի խաչմերուկից)-Բարձրավան ավտոճանապարհի կառուցում</t>
  </si>
  <si>
    <t>Մ- 3, Թուրքիայի սահման-Մարգարա-Վանաձոր-Տաշիր-Վրաստանի սահման կմ144+020-ում գտնվող կամրջի հիմնանորոգում</t>
  </si>
  <si>
    <t>Հ-7, /Հ-5/ - Կարենիս - Չարենցավան - Ֆանտան հանրապետական նշանակության ավտոճանապարհի Չարենցավան - Ֆանտան հատվածի (Երևան -Սևան երկաթգծի և հրազդանի ջրանցքի վրայով անցնող) կամրջի հիմնանորոգում</t>
  </si>
  <si>
    <t>Հավելված N 1</t>
  </si>
  <si>
    <t>«ՀԱՅԱUՏԱՆԻ ՀԱՆՐԱՊԵՏՈՒԹՅԱՆ 2022 ԹՎԱԿԱՆԻ ՊԵՏԱԿԱՆ ԲՅՈՒՋԵԻ ՄԱUԻՆ» OՐԵՆՔԻ N 1 ՀԱՎԵԼՎԱԾԻ N 2 ԱՂՅՈՒՍԱԿՈՒՄ ԿԱՏԱՐՎՈՂ ՎԵՐԱԲԱՇԽՈՒՄԸ ԵՎ ՀԱՅԱՍՏԱՆԻ ՀԱՆՐԱՊԵՏՈՒԹՅԱՆ ԿԱՌԱՎԱՐՈՒԹՅԱՆ 2021 ԹՎԱԿԱՆԻ ԴԵԿՏԵՄԲԵՐԻ 23-Ի N 2121-Ն ՈՐՈՇՄԱՆ N 5 ՀԱՎԵԼՎԱԾԻ N 1 ԱՂՅՈՒՍԱԿՈՒՄ ԿԱՏԱՐՎՈՂ ՓՈՓՈԽՈՒԹՅՈՒՆՆԵՐԸ ԵՎ ԼՐԱՑՈՒՄՆԵՐԸ</t>
  </si>
  <si>
    <t xml:space="preserve"> Բյուջետային հատկացումների գլխավոր կարգադրիչների, ծրագրերի և միջոցառումների անվանումները</t>
  </si>
  <si>
    <t xml:space="preserve"> Ծրագիր</t>
  </si>
  <si>
    <t xml:space="preserve"> Միջոցառում</t>
  </si>
  <si>
    <t>Տարի</t>
  </si>
  <si>
    <t xml:space="preserve"> ԸՆԴԱՄԵՆԸ</t>
  </si>
  <si>
    <t>այդ թվում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</si>
  <si>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</si>
  <si>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</si>
  <si>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</si>
  <si>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Ծրագրի միջոցառումներ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</si>
  <si>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</si>
  <si>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</si>
  <si>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</si>
  <si>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Ճանապարհային ցանցի բարելավում և անվտանգ երթևեկության ապահովում</t>
  </si>
  <si>
    <t xml:space="preserve"> Ճանապարհների ծածկի որակի և փոխադրումների արդյունավետության բարելավում, ճանապարհների վիճակով պայմանավորված պատահարների նվազում</t>
  </si>
  <si>
    <t xml:space="preserve"> Միջպետական, հանրապետական և մարզային նշանակության ավտոճոնապարհների քայքայված ծածկի վերանորոգում, մաշված ծածկի փոխարինում</t>
  </si>
  <si>
    <t xml:space="preserve"> Ավտոմոբիլային ճանապարհների վրա գտնվող կամուրջների հիմնանորոգում</t>
  </si>
  <si>
    <t>Հավելված N 2</t>
  </si>
  <si>
    <t>Հավելված N 3</t>
  </si>
  <si>
    <t>Հավելված N 4</t>
  </si>
  <si>
    <t>Հավելված N 5</t>
  </si>
  <si>
    <t>Հավելված N 6</t>
  </si>
  <si>
    <t>Հավելված N 7</t>
  </si>
  <si>
    <t>ՀԱՅԱՍՏԱՆԻ ՀԱՆՐԱՊԵՏՈՒԹՅԱՆ ԿԱՌԱՎԱՐՈՒԹՅԱՆ 2021 ԹՎԱԿԱՆԻ ԴԵԿՏԵՄԲԵՐԻ 23-Ի N 2121-Ն ՈՐՈՇՄԱՆ N 10 ՀԱՎԵԼՎԱԾՈՒՄ ԿԱՏԱՐՎՈՂ ՓՈՓՈԽՈՒԹՅՈՒՆՆԵՐԸ</t>
  </si>
  <si>
    <t>ճանապարհների վերանորոգման աշխատանքներ</t>
  </si>
  <si>
    <t>ՀԲՄ</t>
  </si>
  <si>
    <t>ՀՄԱ</t>
  </si>
  <si>
    <t>Տ-5-24,/Մ-3/ (Ստեփանավան) – Արմանիս – Ուրասար – Կաթնաղբյուր տեղական նշանակության ավտոճանապարհի կմ 6+600-կմ 15+200 հատվածի և Կաթնաղբյուր համայնքի 8-րդ և 9-րդ փողոցների հիմնանորոգում</t>
  </si>
  <si>
    <t>հեղինակային հսկողության ծառայություններ</t>
  </si>
  <si>
    <t>ՄԱ</t>
  </si>
  <si>
    <t>տեխնիկական հսկողության ծառայություններ</t>
  </si>
  <si>
    <t>ԳՀ</t>
  </si>
  <si>
    <t>45231177/21</t>
  </si>
  <si>
    <t>45231177/20</t>
  </si>
  <si>
    <t>45231177/38</t>
  </si>
  <si>
    <t>45231177/578</t>
  </si>
  <si>
    <t>45231177/115</t>
  </si>
  <si>
    <t>45231177/120</t>
  </si>
  <si>
    <t>45231177/568</t>
  </si>
  <si>
    <t>45231177/92</t>
  </si>
  <si>
    <t>45231177/60</t>
  </si>
  <si>
    <t>45231177/519</t>
  </si>
  <si>
    <t>45231177/118</t>
  </si>
  <si>
    <t>45231177/96</t>
  </si>
  <si>
    <t>45231177/123</t>
  </si>
  <si>
    <t>45231177/124</t>
  </si>
  <si>
    <t>45231177/506</t>
  </si>
  <si>
    <t>45231177/572</t>
  </si>
  <si>
    <t>45231177/574</t>
  </si>
  <si>
    <t>45231177/575</t>
  </si>
  <si>
    <t>45231177/29</t>
  </si>
  <si>
    <t>45231177/507</t>
  </si>
  <si>
    <t>45231177/546</t>
  </si>
  <si>
    <t>45231177/91</t>
  </si>
  <si>
    <t>45231177/581</t>
  </si>
  <si>
    <t>45231177/3</t>
  </si>
  <si>
    <t>98111140/32</t>
  </si>
  <si>
    <t>98111140/62</t>
  </si>
  <si>
    <t>98111140/63</t>
  </si>
  <si>
    <t>98111140/31</t>
  </si>
  <si>
    <t>71351540/58</t>
  </si>
  <si>
    <t>71351540/504</t>
  </si>
  <si>
    <t>71351540/513</t>
  </si>
  <si>
    <t>45221117/502</t>
  </si>
  <si>
    <t>45221117/508</t>
  </si>
  <si>
    <t>98111140/57</t>
  </si>
  <si>
    <t>71351540/511</t>
  </si>
  <si>
    <t>կամուրջների վերանորոգման շինարարական աշխատանքներ</t>
  </si>
  <si>
    <t xml:space="preserve"> ՀՀ պաշտպանության ապահովում</t>
  </si>
  <si>
    <t xml:space="preserve"> ՀՀ ԶՈւ ռազմավարական ծավալումն ապահովող մարտական պատրաստականության պահպանում, արտաքին թշնամուց ՀՀ պետական սահմանների պաշտպանության ապահովում</t>
  </si>
  <si>
    <t xml:space="preserve"> ՀՀ ԶՈւ ռազմավարական ծավալումն ապահովող մարտական պատրաստականության պահպանում</t>
  </si>
  <si>
    <t xml:space="preserve"> ՀՀ պաշտպանության նախարարության շենքային պայմանների բարելավում</t>
  </si>
  <si>
    <t xml:space="preserve"> Պաշտպանության կարիքների համար բնակելի, գրասենյակային և այլ նշանակության շենքերի և շինությունների կառուցում</t>
  </si>
  <si>
    <t xml:space="preserve"> Պետական մարմինների կողմից օգտագործվող ոչ ֆինանսական ակտիվների հետ գործառնություններ</t>
  </si>
  <si>
    <t>ՀՀ ՊԱՇՏՊԱՆՈՒԹՅԱՆ ՆԱԽԱՐԱՐՈՒԹՅՈՒՆ</t>
  </si>
  <si>
    <t>Ցուցանիշների փոփոխությունը
(Ավելացումները նշված են դրական նշանով, իսկ նվազեցումները` փակագծերում)</t>
  </si>
  <si>
    <t>հազար դրամով</t>
  </si>
  <si>
    <t>02</t>
  </si>
  <si>
    <t xml:space="preserve"> ՊԱՇՏՊԱՆՈՒԹՅՈՒՆ</t>
  </si>
  <si>
    <t xml:space="preserve"> Ռազմական պաշտպանություն</t>
  </si>
  <si>
    <t xml:space="preserve"> ՀՀ պաշտպանության նախարարություն</t>
  </si>
  <si>
    <t>ՀՀ պաշտպանության նախարարություն</t>
  </si>
  <si>
    <t>ԸՆԴԱՄԵՆԸ ԾԱԽՍԵՐ</t>
  </si>
  <si>
    <t xml:space="preserve"> - Շենքերի և շինությունների շինարարություն</t>
  </si>
  <si>
    <t>ՀՀ պաշտպանության նախարարության շենքային պայմանների բարելավում</t>
  </si>
  <si>
    <t>այդ  թվում՝</t>
  </si>
  <si>
    <t xml:space="preserve">ՀՀ պաշտպանության նախարարություն </t>
  </si>
  <si>
    <t xml:space="preserve"> Ակտիվն օգտագործող կազմակերպության(ների) անվանում(ներ)ը՛ </t>
  </si>
  <si>
    <t>ՀԱՅԱՍՏԱՆԻ ՀԱՆՐԱՊԵՏՈՒԹՅԱՆ ԿԱՌԱՎԱՐՈՒԹՅԱՆ 2021 ԹՎԱԿԱՆԻ ԴԵԿՏԵՄԲԵՐԻ 23-Ի N 2121-Ն ՈՐՈՇՄԱՆ N 9 ՀԱՎԵԼՎԱԾԻ N 9.7 ԱՂՅՈՒՍԱԿՈՒՄ ԿԱՏԱՐՎՈՂ ՓՈՓՈԽՈՒԹՅՈՒՆՆԵՐԸ ԵՎ N 9.14 ԱՂՅՈՒՍԱԿՈՒՄ ԿԱՏԱՐՎՈՂ ԼՐԱՑՈՒՄԸ</t>
  </si>
  <si>
    <t>Աղյուսակ 9.14</t>
  </si>
  <si>
    <t>ՀԱՅԱՍՏԱՆԻ ՀԱՆՐԱՊԵՏՈՒԹՅԱՆ ԿԱՌԱՎԱՐՈՒԹՅԱՆ 2021 ԹՎԱԿԱՆԻ ԴԵԿՏԵՄԲԵՐԻ 23-Ի N 2121-Ն ՈՐՈՇՄԱՆ N 9.1 ՀԱՎԵԼՎԱԾԻ N 9.1.8 ԱՂՅՈՒՍԱԿՈՒՄ ԿԱՏԱՐՎՈՂ ՓՈՓՈԽՈՒԹՅՈՒՆՆԵՐԸ ԵՎ N 9.1.15 ԱՂՅՈՒՍԱԿՈՒՄ ԿԱՏԱՐՎՈՂ ԼՐԱՑՈՒՄԸ</t>
  </si>
  <si>
    <t>Աղյուսակ 9.1.15</t>
  </si>
  <si>
    <t>ԲՄ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</si>
</sst>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.00_);_(* \(#,##0.00\);_(* &quot;-&quot;??_);_(@_)"/>
    <numFmt numFmtId="165" formatCode="_-* #,##0.00\ _₽_-;\-* #,##0.00\ _₽_-;_-* &quot;-&quot;??\ _₽_-;_-@_-"/>
    <numFmt numFmtId="166" formatCode="_ * #,##0.00_)_€_ ;_ * \(#,##0.00\)_€_ ;_ * &quot;-&quot;??_)_€_ ;_ @_ "/>
    <numFmt numFmtId="167" formatCode="##,##0.0;\(##,##0.0\);\-"/>
    <numFmt numFmtId="168" formatCode="#,##0.0_);\(#,##0.0\)"/>
    <numFmt numFmtId="169" formatCode="_(* #,##0.0_);_(* \(#,##0.0\);_(* &quot;-&quot;??_);_(@_)"/>
    <numFmt numFmtId="170" formatCode="_-* #,##0.00_р_._-;\-* #,##0.00_р_._-;_-* &quot;-&quot;??_р_._-;_-@_-"/>
    <numFmt numFmtId="171" formatCode="_ * #,##0.00_)\ _ _ ;_ * \(#,##0.00\)\ _ _ ;_ * &quot;-&quot;??_)\ _ _ ;_ @_ "/>
    <numFmt numFmtId="172" formatCode="#,##0.0"/>
    <numFmt numFmtId="173" formatCode="_-* #,##0.00\ _֏_-;\-* #,##0.00\ _֏_-;_-* &quot;-&quot;??\ _֏_-;_-@_-"/>
    <numFmt numFmtId="174" formatCode="_(* #,##0_);_(* \(#,##0\);_(* &quot;-&quot;??_);_(@_)"/>
  </numFmts>
  <fonts count="9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1"/>
      <color theme="1"/>
      <name val="Calibri"/>
      <family val="2"/>
      <charset val="1"/>
      <scheme val="minor"/>
    </font>
    <font>
      <sz val="8"/>
      <name val="GHEA Grapalat"/>
      <family val="2"/>
    </font>
    <font>
      <sz val="12"/>
      <name val="GHEA Grapalat"/>
      <family val="3"/>
    </font>
    <font>
      <sz val="10"/>
      <name val="Arial Armenian"/>
      <family val="2"/>
    </font>
    <font>
      <sz val="11"/>
      <color theme="1"/>
      <name val="Calibri"/>
      <family val="2"/>
      <scheme val="minor"/>
    </font>
    <font>
      <sz val="12"/>
      <name val="Times Armenian"/>
      <family val="1"/>
    </font>
    <font>
      <sz val="10"/>
      <name val="Times Armenian"/>
      <family val="1"/>
    </font>
    <font>
      <sz val="11"/>
      <color indexed="8"/>
      <name val="Calibri"/>
      <family val="2"/>
      <charset val="1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3F3F76"/>
      <name val="Times Armenian"/>
      <family val="2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sz val="11"/>
      <color theme="1"/>
      <name val="Sylfaen"/>
      <family val="2"/>
    </font>
    <font>
      <sz val="11"/>
      <color indexed="8"/>
      <name val="Calibri"/>
      <family val="2"/>
    </font>
    <font>
      <b/>
      <sz val="11"/>
      <color rgb="FF3F3F3F"/>
      <name val="Times Armenian"/>
      <family val="2"/>
    </font>
    <font>
      <sz val="18"/>
      <color theme="3"/>
      <name val="Cambria"/>
      <family val="2"/>
      <scheme val="major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  <font>
      <sz val="10"/>
      <color indexed="8"/>
      <name val="MS Sans Serif"/>
      <family val="2"/>
      <charset val="204"/>
    </font>
    <font>
      <sz val="10"/>
      <name val="Arial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sz val="10"/>
      <name val="Arial Unicode"/>
      <family val="2"/>
    </font>
    <font>
      <sz val="10"/>
      <color rgb="FF000000"/>
      <name val="Times New Roman"/>
      <family val="1"/>
    </font>
    <font>
      <sz val="12"/>
      <color indexed="8"/>
      <name val="Times Armenian"/>
      <family val="2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2"/>
      <name val="GHEA Grapalat"/>
      <family val="3"/>
    </font>
    <font>
      <i/>
      <sz val="12"/>
      <name val="GHEA Grapalat"/>
      <family val="3"/>
    </font>
    <font>
      <sz val="12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2"/>
      <name val="GHEA Grapalat"/>
      <family val="3"/>
    </font>
    <font>
      <b/>
      <sz val="12"/>
      <color theme="1"/>
      <name val="GHEA Grapalat"/>
      <family val="3"/>
    </font>
    <font>
      <sz val="11"/>
      <color theme="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9C6500"/>
      <name val="Calibri"/>
      <family val="2"/>
      <scheme val="minor"/>
    </font>
    <font>
      <sz val="11"/>
      <color rgb="FF9C65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2"/>
      <color indexed="8"/>
      <name val="GHEA Grapalat"/>
      <family val="3"/>
    </font>
    <font>
      <sz val="8"/>
      <name val="Calibri"/>
      <family val="2"/>
      <charset val="1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00">
    <xf numFmtId="0" fontId="0" fillId="0" borderId="0"/>
    <xf numFmtId="0" fontId="3" fillId="0" borderId="0"/>
    <xf numFmtId="9" fontId="4" fillId="0" borderId="0" applyFont="0" applyFill="0" applyBorder="0" applyAlignment="0" applyProtection="0"/>
    <xf numFmtId="0" fontId="5" fillId="0" borderId="0"/>
    <xf numFmtId="0" fontId="6" fillId="0" borderId="0">
      <alignment horizontal="left" vertical="top" wrapText="1"/>
    </xf>
    <xf numFmtId="0" fontId="7" fillId="0" borderId="0"/>
    <xf numFmtId="167" fontId="8" fillId="0" borderId="0" applyFill="0" applyBorder="0" applyProtection="0">
      <alignment horizontal="right" vertical="top"/>
    </xf>
    <xf numFmtId="164" fontId="7" fillId="0" borderId="0" applyFont="0" applyFill="0" applyBorder="0" applyAlignment="0" applyProtection="0"/>
    <xf numFmtId="0" fontId="8" fillId="0" borderId="0">
      <alignment horizontal="left" vertical="top" wrapText="1"/>
    </xf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1" fillId="0" borderId="0"/>
    <xf numFmtId="0" fontId="12" fillId="0" borderId="0"/>
    <xf numFmtId="166" fontId="11" fillId="0" borderId="0" applyFont="0" applyFill="0" applyBorder="0" applyAlignment="0" applyProtection="0"/>
    <xf numFmtId="0" fontId="7" fillId="0" borderId="0"/>
    <xf numFmtId="164" fontId="14" fillId="0" borderId="0" applyFont="0" applyFill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7" fillId="3" borderId="0" applyNumberFormat="0" applyBorder="0" applyAlignment="0" applyProtection="0"/>
    <xf numFmtId="0" fontId="18" fillId="6" borderId="17" applyNumberFormat="0" applyAlignment="0" applyProtection="0"/>
    <xf numFmtId="0" fontId="19" fillId="7" borderId="20" applyNumberFormat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5" borderId="17" applyNumberFormat="0" applyAlignment="0" applyProtection="0"/>
    <xf numFmtId="0" fontId="26" fillId="0" borderId="19" applyNumberFormat="0" applyFill="0" applyAlignment="0" applyProtection="0"/>
    <xf numFmtId="0" fontId="27" fillId="4" borderId="0" applyNumberFormat="0" applyBorder="0" applyAlignment="0" applyProtection="0"/>
    <xf numFmtId="0" fontId="28" fillId="0" borderId="0"/>
    <xf numFmtId="0" fontId="8" fillId="0" borderId="0">
      <alignment horizontal="left" vertical="top" wrapText="1"/>
    </xf>
    <xf numFmtId="0" fontId="5" fillId="0" borderId="0"/>
    <xf numFmtId="0" fontId="15" fillId="8" borderId="21" applyNumberFormat="0" applyFont="0" applyAlignment="0" applyProtection="0"/>
    <xf numFmtId="0" fontId="11" fillId="8" borderId="21" applyNumberFormat="0" applyFont="0" applyAlignment="0" applyProtection="0"/>
    <xf numFmtId="0" fontId="30" fillId="6" borderId="18" applyNumberFormat="0" applyAlignment="0" applyProtection="0"/>
    <xf numFmtId="9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2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5" fillId="0" borderId="0"/>
    <xf numFmtId="0" fontId="10" fillId="0" borderId="0"/>
    <xf numFmtId="0" fontId="36" fillId="4" borderId="0" applyNumberFormat="0" applyBorder="0" applyAlignment="0" applyProtection="0"/>
    <xf numFmtId="0" fontId="13" fillId="0" borderId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37" borderId="0" applyNumberFormat="0" applyBorder="0" applyAlignment="0" applyProtection="0"/>
    <xf numFmtId="0" fontId="29" fillId="36" borderId="0" applyNumberFormat="0" applyBorder="0" applyAlignment="0" applyProtection="0"/>
    <xf numFmtId="0" fontId="29" fillId="42" borderId="0" applyNumberFormat="0" applyBorder="0" applyAlignment="0" applyProtection="0"/>
    <xf numFmtId="0" fontId="29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3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46" borderId="0" applyNumberFormat="0" applyBorder="0" applyAlignment="0" applyProtection="0"/>
    <xf numFmtId="0" fontId="37" fillId="39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38" borderId="0" applyNumberFormat="0" applyBorder="0" applyAlignment="0" applyProtection="0"/>
    <xf numFmtId="0" fontId="37" fillId="46" borderId="0" applyNumberFormat="0" applyBorder="0" applyAlignment="0" applyProtection="0"/>
    <xf numFmtId="0" fontId="37" fillId="50" borderId="0" applyNumberFormat="0" applyBorder="0" applyAlignment="0" applyProtection="0"/>
    <xf numFmtId="0" fontId="38" fillId="34" borderId="0" applyNumberFormat="0" applyBorder="0" applyAlignment="0" applyProtection="0"/>
    <xf numFmtId="0" fontId="39" fillId="51" borderId="23" applyNumberFormat="0" applyAlignment="0" applyProtection="0"/>
    <xf numFmtId="0" fontId="40" fillId="52" borderId="24" applyNumberFormat="0" applyAlignment="0" applyProtection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43" fillId="0" borderId="25" applyNumberFormat="0" applyFill="0" applyAlignment="0" applyProtection="0"/>
    <xf numFmtId="0" fontId="44" fillId="0" borderId="26" applyNumberFormat="0" applyFill="0" applyAlignment="0" applyProtection="0"/>
    <xf numFmtId="0" fontId="45" fillId="0" borderId="27" applyNumberFormat="0" applyFill="0" applyAlignment="0" applyProtection="0"/>
    <xf numFmtId="0" fontId="45" fillId="0" borderId="0" applyNumberFormat="0" applyFill="0" applyBorder="0" applyAlignment="0" applyProtection="0"/>
    <xf numFmtId="0" fontId="46" fillId="41" borderId="23" applyNumberFormat="0" applyAlignment="0" applyProtection="0"/>
    <xf numFmtId="0" fontId="47" fillId="0" borderId="28" applyNumberFormat="0" applyFill="0" applyAlignment="0" applyProtection="0"/>
    <xf numFmtId="0" fontId="48" fillId="53" borderId="0" applyNumberFormat="0" applyBorder="0" applyAlignment="0" applyProtection="0"/>
    <xf numFmtId="1" fontId="54" fillId="0" borderId="0"/>
    <xf numFmtId="1" fontId="54" fillId="0" borderId="0"/>
    <xf numFmtId="1" fontId="54" fillId="0" borderId="0"/>
    <xf numFmtId="0" fontId="11" fillId="0" borderId="0"/>
    <xf numFmtId="0" fontId="5" fillId="0" borderId="0"/>
    <xf numFmtId="0" fontId="5" fillId="0" borderId="0"/>
    <xf numFmtId="0" fontId="10" fillId="54" borderId="29" applyNumberFormat="0" applyFont="0" applyAlignment="0" applyProtection="0"/>
    <xf numFmtId="0" fontId="49" fillId="51" borderId="30" applyNumberFormat="0" applyAlignment="0" applyProtection="0"/>
    <xf numFmtId="0" fontId="53" fillId="0" borderId="0"/>
    <xf numFmtId="0" fontId="53" fillId="0" borderId="0"/>
    <xf numFmtId="0" fontId="53" fillId="0" borderId="0"/>
    <xf numFmtId="0" fontId="50" fillId="0" borderId="0" applyNumberFormat="0" applyFill="0" applyBorder="0" applyAlignment="0" applyProtection="0"/>
    <xf numFmtId="0" fontId="51" fillId="0" borderId="31" applyNumberFormat="0" applyFill="0" applyAlignment="0" applyProtection="0"/>
    <xf numFmtId="0" fontId="52" fillId="0" borderId="0" applyNumberFormat="0" applyFill="0" applyBorder="0" applyAlignment="0" applyProtection="0"/>
    <xf numFmtId="0" fontId="35" fillId="0" borderId="0"/>
    <xf numFmtId="1" fontId="54" fillId="0" borderId="0"/>
    <xf numFmtId="0" fontId="55" fillId="0" borderId="0"/>
    <xf numFmtId="0" fontId="5" fillId="0" borderId="0"/>
    <xf numFmtId="0" fontId="11" fillId="0" borderId="0"/>
    <xf numFmtId="0" fontId="8" fillId="0" borderId="0">
      <alignment horizontal="left" vertical="top" wrapText="1"/>
    </xf>
    <xf numFmtId="0" fontId="13" fillId="0" borderId="0"/>
    <xf numFmtId="0" fontId="56" fillId="0" borderId="0"/>
    <xf numFmtId="0" fontId="5" fillId="0" borderId="0"/>
    <xf numFmtId="0" fontId="5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170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8" fillId="0" borderId="0" applyFont="0" applyFill="0" applyBorder="0" applyAlignment="0" applyProtection="0">
      <alignment horizontal="left" vertical="top" wrapText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2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59" fillId="12" borderId="0" applyNumberFormat="0" applyBorder="0" applyAlignment="0" applyProtection="0"/>
    <xf numFmtId="0" fontId="59" fillId="16" borderId="0" applyNumberFormat="0" applyBorder="0" applyAlignment="0" applyProtection="0"/>
    <xf numFmtId="0" fontId="59" fillId="20" borderId="0" applyNumberFormat="0" applyBorder="0" applyAlignment="0" applyProtection="0"/>
    <xf numFmtId="0" fontId="59" fillId="24" borderId="0" applyNumberFormat="0" applyBorder="0" applyAlignment="0" applyProtection="0"/>
    <xf numFmtId="0" fontId="59" fillId="28" borderId="0" applyNumberFormat="0" applyBorder="0" applyAlignment="0" applyProtection="0"/>
    <xf numFmtId="0" fontId="59" fillId="32" borderId="0" applyNumberFormat="0" applyBorder="0" applyAlignment="0" applyProtection="0"/>
    <xf numFmtId="0" fontId="59" fillId="9" borderId="0" applyNumberFormat="0" applyBorder="0" applyAlignment="0" applyProtection="0"/>
    <xf numFmtId="0" fontId="59" fillId="13" borderId="0" applyNumberFormat="0" applyBorder="0" applyAlignment="0" applyProtection="0"/>
    <xf numFmtId="0" fontId="59" fillId="17" borderId="0" applyNumberFormat="0" applyBorder="0" applyAlignment="0" applyProtection="0"/>
    <xf numFmtId="0" fontId="59" fillId="21" borderId="0" applyNumberFormat="0" applyBorder="0" applyAlignment="0" applyProtection="0"/>
    <xf numFmtId="0" fontId="59" fillId="25" borderId="0" applyNumberFormat="0" applyBorder="0" applyAlignment="0" applyProtection="0"/>
    <xf numFmtId="0" fontId="59" fillId="29" borderId="0" applyNumberFormat="0" applyBorder="0" applyAlignment="0" applyProtection="0"/>
    <xf numFmtId="0" fontId="60" fillId="3" borderId="0" applyNumberFormat="0" applyBorder="0" applyAlignment="0" applyProtection="0"/>
    <xf numFmtId="0" fontId="61" fillId="6" borderId="17" applyNumberFormat="0" applyAlignment="0" applyProtection="0"/>
    <xf numFmtId="0" fontId="62" fillId="7" borderId="20" applyNumberFormat="0" applyAlignment="0" applyProtection="0"/>
    <xf numFmtId="0" fontId="63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7" fillId="0" borderId="16" applyNumberFormat="0" applyFill="0" applyAlignment="0" applyProtection="0"/>
    <xf numFmtId="0" fontId="67" fillId="0" borderId="0" applyNumberFormat="0" applyFill="0" applyBorder="0" applyAlignment="0" applyProtection="0"/>
    <xf numFmtId="0" fontId="68" fillId="5" borderId="17" applyNumberFormat="0" applyAlignment="0" applyProtection="0"/>
    <xf numFmtId="0" fontId="69" fillId="0" borderId="19" applyNumberFormat="0" applyFill="0" applyAlignment="0" applyProtection="0"/>
    <xf numFmtId="0" fontId="36" fillId="4" borderId="0" applyNumberFormat="0" applyBorder="0" applyAlignment="0" applyProtection="0"/>
    <xf numFmtId="0" fontId="70" fillId="6" borderId="18" applyNumberFormat="0" applyAlignment="0" applyProtection="0"/>
    <xf numFmtId="0" fontId="58" fillId="0" borderId="0" applyNumberFormat="0" applyFill="0" applyBorder="0" applyAlignment="0" applyProtection="0"/>
    <xf numFmtId="0" fontId="71" fillId="0" borderId="22" applyNumberFormat="0" applyFill="0" applyAlignment="0" applyProtection="0"/>
    <xf numFmtId="0" fontId="7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8" borderId="21" applyNumberFormat="0" applyFont="0" applyAlignment="0" applyProtection="0"/>
    <xf numFmtId="164" fontId="2" fillId="0" borderId="0" applyFont="0" applyFill="0" applyBorder="0" applyAlignment="0" applyProtection="0"/>
    <xf numFmtId="0" fontId="39" fillId="51" borderId="39" applyNumberFormat="0" applyAlignment="0" applyProtection="0"/>
    <xf numFmtId="164" fontId="2" fillId="0" borderId="0" applyFont="0" applyFill="0" applyBorder="0" applyAlignment="0" applyProtection="0"/>
    <xf numFmtId="0" fontId="46" fillId="41" borderId="39" applyNumberFormat="0" applyAlignment="0" applyProtection="0"/>
    <xf numFmtId="0" fontId="2" fillId="0" borderId="0"/>
    <xf numFmtId="0" fontId="10" fillId="54" borderId="40" applyNumberFormat="0" applyFont="0" applyAlignment="0" applyProtection="0"/>
    <xf numFmtId="0" fontId="49" fillId="51" borderId="41" applyNumberFormat="0" applyAlignment="0" applyProtection="0"/>
    <xf numFmtId="0" fontId="51" fillId="0" borderId="42" applyNumberFormat="0" applyFill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8" borderId="21" applyNumberFormat="0" applyFont="0" applyAlignment="0" applyProtection="0"/>
    <xf numFmtId="164" fontId="1" fillId="0" borderId="0" applyFont="0" applyFill="0" applyBorder="0" applyAlignment="0" applyProtection="0"/>
    <xf numFmtId="0" fontId="46" fillId="41" borderId="43" applyNumberFormat="0" applyAlignment="0" applyProtection="0"/>
    <xf numFmtId="0" fontId="49" fillId="51" borderId="45" applyNumberForma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51" borderId="43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51" fillId="0" borderId="46" applyNumberFormat="0" applyFill="0" applyAlignment="0" applyProtection="0"/>
    <xf numFmtId="0" fontId="10" fillId="54" borderId="44" applyNumberFormat="0" applyFont="0" applyAlignment="0" applyProtection="0"/>
    <xf numFmtId="0" fontId="77" fillId="3" borderId="0" applyNumberFormat="0" applyBorder="0" applyAlignment="0" applyProtection="0"/>
    <xf numFmtId="0" fontId="78" fillId="4" borderId="0" applyNumberFormat="0" applyBorder="0" applyAlignment="0" applyProtection="0"/>
    <xf numFmtId="0" fontId="8" fillId="0" borderId="0">
      <alignment horizontal="left" vertical="top" wrapText="1"/>
    </xf>
    <xf numFmtId="173" fontId="7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7" fillId="10" borderId="0" applyNumberFormat="0" applyBorder="0" applyAlignment="0" applyProtection="0"/>
    <xf numFmtId="0" fontId="1" fillId="14" borderId="0" applyNumberFormat="0" applyBorder="0" applyAlignment="0" applyProtection="0"/>
    <xf numFmtId="0" fontId="7" fillId="14" borderId="0" applyNumberFormat="0" applyBorder="0" applyAlignment="0" applyProtection="0"/>
    <xf numFmtId="0" fontId="1" fillId="18" borderId="0" applyNumberFormat="0" applyBorder="0" applyAlignment="0" applyProtection="0"/>
    <xf numFmtId="0" fontId="7" fillId="18" borderId="0" applyNumberFormat="0" applyBorder="0" applyAlignment="0" applyProtection="0"/>
    <xf numFmtId="0" fontId="1" fillId="22" borderId="0" applyNumberFormat="0" applyBorder="0" applyAlignment="0" applyProtection="0"/>
    <xf numFmtId="0" fontId="7" fillId="22" borderId="0" applyNumberFormat="0" applyBorder="0" applyAlignment="0" applyProtection="0"/>
    <xf numFmtId="0" fontId="1" fillId="26" borderId="0" applyNumberFormat="0" applyBorder="0" applyAlignment="0" applyProtection="0"/>
    <xf numFmtId="0" fontId="7" fillId="26" borderId="0" applyNumberFormat="0" applyBorder="0" applyAlignment="0" applyProtection="0"/>
    <xf numFmtId="0" fontId="1" fillId="30" borderId="0" applyNumberFormat="0" applyBorder="0" applyAlignment="0" applyProtection="0"/>
    <xf numFmtId="0" fontId="7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5" borderId="0" applyNumberFormat="0" applyBorder="0" applyAlignment="0" applyProtection="0"/>
    <xf numFmtId="0" fontId="7" fillId="15" borderId="0" applyNumberFormat="0" applyBorder="0" applyAlignment="0" applyProtection="0"/>
    <xf numFmtId="0" fontId="1" fillId="19" borderId="0" applyNumberFormat="0" applyBorder="0" applyAlignment="0" applyProtection="0"/>
    <xf numFmtId="0" fontId="7" fillId="19" borderId="0" applyNumberFormat="0" applyBorder="0" applyAlignment="0" applyProtection="0"/>
    <xf numFmtId="0" fontId="1" fillId="23" borderId="0" applyNumberFormat="0" applyBorder="0" applyAlignment="0" applyProtection="0"/>
    <xf numFmtId="0" fontId="7" fillId="23" borderId="0" applyNumberFormat="0" applyBorder="0" applyAlignment="0" applyProtection="0"/>
    <xf numFmtId="0" fontId="1" fillId="27" borderId="0" applyNumberFormat="0" applyBorder="0" applyAlignment="0" applyProtection="0"/>
    <xf numFmtId="0" fontId="7" fillId="27" borderId="0" applyNumberFormat="0" applyBorder="0" applyAlignment="0" applyProtection="0"/>
    <xf numFmtId="0" fontId="1" fillId="31" borderId="0" applyNumberFormat="0" applyBorder="0" applyAlignment="0" applyProtection="0"/>
    <xf numFmtId="0" fontId="7" fillId="31" borderId="0" applyNumberFormat="0" applyBorder="0" applyAlignment="0" applyProtection="0"/>
    <xf numFmtId="0" fontId="59" fillId="12" borderId="0" applyNumberFormat="0" applyBorder="0" applyAlignment="0" applyProtection="0"/>
    <xf numFmtId="0" fontId="81" fillId="12" borderId="0" applyNumberFormat="0" applyBorder="0" applyAlignment="0" applyProtection="0"/>
    <xf numFmtId="0" fontId="59" fillId="16" borderId="0" applyNumberFormat="0" applyBorder="0" applyAlignment="0" applyProtection="0"/>
    <xf numFmtId="0" fontId="81" fillId="16" borderId="0" applyNumberFormat="0" applyBorder="0" applyAlignment="0" applyProtection="0"/>
    <xf numFmtId="0" fontId="59" fillId="20" borderId="0" applyNumberFormat="0" applyBorder="0" applyAlignment="0" applyProtection="0"/>
    <xf numFmtId="0" fontId="81" fillId="20" borderId="0" applyNumberFormat="0" applyBorder="0" applyAlignment="0" applyProtection="0"/>
    <xf numFmtId="0" fontId="59" fillId="24" borderId="0" applyNumberFormat="0" applyBorder="0" applyAlignment="0" applyProtection="0"/>
    <xf numFmtId="0" fontId="81" fillId="24" borderId="0" applyNumberFormat="0" applyBorder="0" applyAlignment="0" applyProtection="0"/>
    <xf numFmtId="0" fontId="59" fillId="28" borderId="0" applyNumberFormat="0" applyBorder="0" applyAlignment="0" applyProtection="0"/>
    <xf numFmtId="0" fontId="81" fillId="28" borderId="0" applyNumberFormat="0" applyBorder="0" applyAlignment="0" applyProtection="0"/>
    <xf numFmtId="0" fontId="59" fillId="32" borderId="0" applyNumberFormat="0" applyBorder="0" applyAlignment="0" applyProtection="0"/>
    <xf numFmtId="0" fontId="8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8" borderId="21" applyNumberFormat="0" applyFont="0" applyAlignment="0" applyProtection="0"/>
    <xf numFmtId="0" fontId="53" fillId="0" borderId="0"/>
    <xf numFmtId="0" fontId="59" fillId="9" borderId="0" applyNumberFormat="0" applyBorder="0" applyAlignment="0" applyProtection="0"/>
    <xf numFmtId="0" fontId="81" fillId="9" borderId="0" applyNumberFormat="0" applyBorder="0" applyAlignment="0" applyProtection="0"/>
    <xf numFmtId="0" fontId="59" fillId="13" borderId="0" applyNumberFormat="0" applyBorder="0" applyAlignment="0" applyProtection="0"/>
    <xf numFmtId="0" fontId="81" fillId="13" borderId="0" applyNumberFormat="0" applyBorder="0" applyAlignment="0" applyProtection="0"/>
    <xf numFmtId="0" fontId="59" fillId="17" borderId="0" applyNumberFormat="0" applyBorder="0" applyAlignment="0" applyProtection="0"/>
    <xf numFmtId="0" fontId="81" fillId="17" borderId="0" applyNumberFormat="0" applyBorder="0" applyAlignment="0" applyProtection="0"/>
    <xf numFmtId="0" fontId="59" fillId="21" borderId="0" applyNumberFormat="0" applyBorder="0" applyAlignment="0" applyProtection="0"/>
    <xf numFmtId="0" fontId="81" fillId="21" borderId="0" applyNumberFormat="0" applyBorder="0" applyAlignment="0" applyProtection="0"/>
    <xf numFmtId="0" fontId="59" fillId="25" borderId="0" applyNumberFormat="0" applyBorder="0" applyAlignment="0" applyProtection="0"/>
    <xf numFmtId="0" fontId="81" fillId="25" borderId="0" applyNumberFormat="0" applyBorder="0" applyAlignment="0" applyProtection="0"/>
    <xf numFmtId="0" fontId="59" fillId="29" borderId="0" applyNumberFormat="0" applyBorder="0" applyAlignment="0" applyProtection="0"/>
    <xf numFmtId="0" fontId="81" fillId="29" borderId="0" applyNumberFormat="0" applyBorder="0" applyAlignment="0" applyProtection="0"/>
    <xf numFmtId="0" fontId="68" fillId="5" borderId="17" applyNumberFormat="0" applyAlignment="0" applyProtection="0"/>
    <xf numFmtId="0" fontId="82" fillId="5" borderId="17" applyNumberFormat="0" applyAlignment="0" applyProtection="0"/>
    <xf numFmtId="0" fontId="70" fillId="6" borderId="18" applyNumberFormat="0" applyAlignment="0" applyProtection="0"/>
    <xf numFmtId="0" fontId="83" fillId="6" borderId="18" applyNumberFormat="0" applyAlignment="0" applyProtection="0"/>
    <xf numFmtId="0" fontId="61" fillId="6" borderId="17" applyNumberFormat="0" applyAlignment="0" applyProtection="0"/>
    <xf numFmtId="0" fontId="84" fillId="6" borderId="17" applyNumberFormat="0" applyAlignment="0" applyProtection="0"/>
    <xf numFmtId="0" fontId="65" fillId="0" borderId="14" applyNumberFormat="0" applyFill="0" applyAlignment="0" applyProtection="0"/>
    <xf numFmtId="0" fontId="85" fillId="0" borderId="14" applyNumberFormat="0" applyFill="0" applyAlignment="0" applyProtection="0"/>
    <xf numFmtId="0" fontId="66" fillId="0" borderId="15" applyNumberFormat="0" applyFill="0" applyAlignment="0" applyProtection="0"/>
    <xf numFmtId="0" fontId="86" fillId="0" borderId="15" applyNumberFormat="0" applyFill="0" applyAlignment="0" applyProtection="0"/>
    <xf numFmtId="0" fontId="67" fillId="0" borderId="16" applyNumberFormat="0" applyFill="0" applyAlignment="0" applyProtection="0"/>
    <xf numFmtId="0" fontId="87" fillId="0" borderId="16" applyNumberFormat="0" applyFill="0" applyAlignment="0" applyProtection="0"/>
    <xf numFmtId="0" fontId="6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1" fillId="0" borderId="22" applyNumberFormat="0" applyFill="0" applyAlignment="0" applyProtection="0"/>
    <xf numFmtId="0" fontId="88" fillId="0" borderId="22" applyNumberFormat="0" applyFill="0" applyAlignment="0" applyProtection="0"/>
    <xf numFmtId="0" fontId="62" fillId="7" borderId="20" applyNumberFormat="0" applyAlignment="0" applyProtection="0"/>
    <xf numFmtId="0" fontId="89" fillId="7" borderId="20" applyNumberFormat="0" applyAlignment="0" applyProtection="0"/>
    <xf numFmtId="0" fontId="90" fillId="4" borderId="0" applyNumberFormat="0" applyBorder="0" applyAlignment="0" applyProtection="0"/>
    <xf numFmtId="0" fontId="91" fillId="4" borderId="0" applyNumberFormat="0" applyBorder="0" applyAlignment="0" applyProtection="0"/>
    <xf numFmtId="0" fontId="10" fillId="0" borderId="0"/>
    <xf numFmtId="0" fontId="60" fillId="3" borderId="0" applyNumberFormat="0" applyBorder="0" applyAlignment="0" applyProtection="0"/>
    <xf numFmtId="0" fontId="92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" fillId="8" borderId="21" applyNumberFormat="0" applyFont="0" applyAlignment="0" applyProtection="0"/>
    <xf numFmtId="0" fontId="69" fillId="0" borderId="19" applyNumberFormat="0" applyFill="0" applyAlignment="0" applyProtection="0"/>
    <xf numFmtId="0" fontId="94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70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64" fillId="2" borderId="0" applyNumberFormat="0" applyBorder="0" applyAlignment="0" applyProtection="0"/>
    <xf numFmtId="0" fontId="96" fillId="2" borderId="0" applyNumberFormat="0" applyBorder="0" applyAlignment="0" applyProtection="0"/>
    <xf numFmtId="164" fontId="1" fillId="0" borderId="0" applyFont="0" applyFill="0" applyBorder="0" applyAlignment="0" applyProtection="0"/>
  </cellStyleXfs>
  <cellXfs count="198">
    <xf numFmtId="0" fontId="0" fillId="0" borderId="0" xfId="0"/>
    <xf numFmtId="0" fontId="9" fillId="55" borderId="32" xfId="0" applyFont="1" applyFill="1" applyBorder="1" applyAlignment="1">
      <alignment horizontal="center" vertical="center" wrapText="1"/>
    </xf>
    <xf numFmtId="0" fontId="9" fillId="55" borderId="32" xfId="0" applyFont="1" applyFill="1" applyBorder="1" applyAlignment="1">
      <alignment vertical="center" wrapText="1"/>
    </xf>
    <xf numFmtId="0" fontId="9" fillId="55" borderId="0" xfId="9" applyFont="1" applyFill="1" applyAlignment="1">
      <alignment horizontal="left" vertical="top" wrapText="1"/>
    </xf>
    <xf numFmtId="0" fontId="9" fillId="55" borderId="0" xfId="9" applyFont="1" applyFill="1" applyAlignment="1">
      <alignment horizontal="right" vertical="top" wrapText="1"/>
    </xf>
    <xf numFmtId="0" fontId="9" fillId="55" borderId="0" xfId="9" applyFont="1" applyFill="1" applyAlignment="1">
      <alignment vertical="center" wrapText="1"/>
    </xf>
    <xf numFmtId="0" fontId="9" fillId="55" borderId="0" xfId="9" applyFont="1" applyFill="1" applyAlignment="1">
      <alignment horizontal="center" vertical="top"/>
    </xf>
    <xf numFmtId="0" fontId="9" fillId="55" borderId="0" xfId="9" applyFont="1" applyFill="1" applyAlignment="1">
      <alignment vertical="top"/>
    </xf>
    <xf numFmtId="0" fontId="9" fillId="55" borderId="32" xfId="9" applyFont="1" applyFill="1" applyBorder="1" applyAlignment="1">
      <alignment vertical="top" wrapText="1"/>
    </xf>
    <xf numFmtId="0" fontId="9" fillId="55" borderId="0" xfId="9" applyFont="1" applyFill="1" applyAlignment="1">
      <alignment vertical="top" wrapText="1"/>
    </xf>
    <xf numFmtId="0" fontId="74" fillId="55" borderId="32" xfId="9" applyFont="1" applyFill="1" applyBorder="1" applyAlignment="1">
      <alignment vertical="top" wrapText="1"/>
    </xf>
    <xf numFmtId="0" fontId="74" fillId="55" borderId="0" xfId="9" applyFont="1" applyFill="1" applyAlignment="1">
      <alignment vertical="top" wrapText="1"/>
    </xf>
    <xf numFmtId="0" fontId="74" fillId="55" borderId="0" xfId="9" applyFont="1" applyFill="1" applyAlignment="1">
      <alignment horizontal="left" vertical="top" wrapText="1"/>
    </xf>
    <xf numFmtId="169" fontId="75" fillId="55" borderId="32" xfId="12" applyNumberFormat="1" applyFont="1" applyFill="1" applyBorder="1" applyAlignment="1">
      <alignment horizontal="center" vertical="center"/>
    </xf>
    <xf numFmtId="0" fontId="9" fillId="55" borderId="0" xfId="9" applyFont="1" applyFill="1" applyAlignment="1">
      <alignment horizontal="left" vertical="center"/>
    </xf>
    <xf numFmtId="0" fontId="9" fillId="55" borderId="0" xfId="8" applyFont="1" applyFill="1" applyAlignment="1">
      <alignment horizontal="left" vertical="center" wrapText="1"/>
    </xf>
    <xf numFmtId="0" fontId="9" fillId="55" borderId="32" xfId="8" applyFont="1" applyFill="1" applyBorder="1" applyAlignment="1">
      <alignment horizontal="center" vertical="center" wrapText="1"/>
    </xf>
    <xf numFmtId="0" fontId="9" fillId="55" borderId="32" xfId="8" applyFont="1" applyFill="1" applyBorder="1" applyAlignment="1">
      <alignment horizontal="left" vertical="center" wrapText="1"/>
    </xf>
    <xf numFmtId="0" fontId="9" fillId="55" borderId="32" xfId="8" applyFont="1" applyFill="1" applyBorder="1" applyAlignment="1">
      <alignment horizontal="left" vertical="center" wrapText="1" indent="2"/>
    </xf>
    <xf numFmtId="0" fontId="9" fillId="55" borderId="32" xfId="8" quotePrefix="1" applyFont="1" applyFill="1" applyBorder="1" applyAlignment="1">
      <alignment horizontal="center" vertical="center" wrapText="1"/>
    </xf>
    <xf numFmtId="0" fontId="74" fillId="55" borderId="32" xfId="8" applyFont="1" applyFill="1" applyBorder="1" applyAlignment="1">
      <alignment horizontal="center" vertical="center" wrapText="1"/>
    </xf>
    <xf numFmtId="0" fontId="74" fillId="55" borderId="32" xfId="8" applyFont="1" applyFill="1" applyBorder="1" applyAlignment="1">
      <alignment horizontal="left" vertical="center" wrapText="1"/>
    </xf>
    <xf numFmtId="167" fontId="74" fillId="55" borderId="32" xfId="6" applyFont="1" applyFill="1" applyBorder="1" applyAlignment="1">
      <alignment horizontal="right" vertical="center"/>
    </xf>
    <xf numFmtId="0" fontId="74" fillId="55" borderId="0" xfId="8" applyFont="1" applyFill="1" applyAlignment="1">
      <alignment horizontal="left" vertical="center" wrapText="1"/>
    </xf>
    <xf numFmtId="0" fontId="9" fillId="55" borderId="32" xfId="0" applyFont="1" applyFill="1" applyBorder="1" applyAlignment="1">
      <alignment horizontal="left" vertical="center" indent="2"/>
    </xf>
    <xf numFmtId="0" fontId="9" fillId="55" borderId="32" xfId="0" applyFont="1" applyFill="1" applyBorder="1" applyAlignment="1">
      <alignment horizontal="left" vertical="center" wrapText="1" indent="2"/>
    </xf>
    <xf numFmtId="49" fontId="9" fillId="55" borderId="32" xfId="0" applyNumberFormat="1" applyFont="1" applyFill="1" applyBorder="1" applyAlignment="1">
      <alignment horizontal="left" vertical="center" wrapText="1" indent="2"/>
    </xf>
    <xf numFmtId="0" fontId="75" fillId="55" borderId="0" xfId="0" applyFont="1" applyFill="1" applyAlignment="1">
      <alignment horizontal="left" vertical="center" indent="2"/>
    </xf>
    <xf numFmtId="0" fontId="9" fillId="55" borderId="32" xfId="0" applyFont="1" applyFill="1" applyBorder="1" applyAlignment="1">
      <alignment horizontal="center" vertical="center"/>
    </xf>
    <xf numFmtId="49" fontId="9" fillId="55" borderId="32" xfId="0" applyNumberFormat="1" applyFont="1" applyFill="1" applyBorder="1" applyAlignment="1">
      <alignment horizontal="center" vertical="center" wrapText="1"/>
    </xf>
    <xf numFmtId="0" fontId="75" fillId="55" borderId="0" xfId="0" applyFont="1" applyFill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8" applyFont="1">
      <alignment horizontal="left" vertical="top" wrapText="1"/>
    </xf>
    <xf numFmtId="169" fontId="9" fillId="0" borderId="0" xfId="7" applyNumberFormat="1" applyFont="1" applyFill="1" applyBorder="1" applyAlignment="1">
      <alignment horizontal="center" vertical="center" wrapText="1"/>
    </xf>
    <xf numFmtId="169" fontId="9" fillId="0" borderId="0" xfId="0" applyNumberFormat="1" applyFont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169" fontId="9" fillId="0" borderId="32" xfId="7" applyNumberFormat="1" applyFont="1" applyFill="1" applyBorder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169" fontId="9" fillId="0" borderId="0" xfId="7" applyNumberFormat="1" applyFont="1" applyFill="1" applyAlignment="1">
      <alignment vertical="center" wrapText="1"/>
    </xf>
    <xf numFmtId="169" fontId="9" fillId="0" borderId="32" xfId="7" applyNumberFormat="1" applyFont="1" applyFill="1" applyBorder="1" applyAlignment="1">
      <alignment horizontal="center" vertical="center" wrapText="1"/>
    </xf>
    <xf numFmtId="0" fontId="9" fillId="0" borderId="0" xfId="9" applyFont="1" applyAlignment="1">
      <alignment vertical="center" wrapText="1"/>
    </xf>
    <xf numFmtId="49" fontId="9" fillId="0" borderId="0" xfId="9" applyNumberFormat="1" applyFont="1" applyAlignment="1">
      <alignment horizontal="center" vertical="center" wrapText="1"/>
    </xf>
    <xf numFmtId="0" fontId="9" fillId="0" borderId="0" xfId="9" applyFont="1" applyAlignment="1">
      <alignment horizontal="center" vertical="center" wrapText="1"/>
    </xf>
    <xf numFmtId="49" fontId="9" fillId="0" borderId="32" xfId="9" applyNumberFormat="1" applyFont="1" applyBorder="1" applyAlignment="1">
      <alignment horizontal="center" vertical="center" textRotation="90" wrapText="1"/>
    </xf>
    <xf numFmtId="168" fontId="9" fillId="0" borderId="32" xfId="9" applyNumberFormat="1" applyFont="1" applyBorder="1" applyAlignment="1">
      <alignment horizontal="center" vertical="center" wrapText="1"/>
    </xf>
    <xf numFmtId="0" fontId="9" fillId="0" borderId="32" xfId="9" applyFont="1" applyBorder="1" applyAlignment="1">
      <alignment horizontal="center" vertical="center" wrapText="1"/>
    </xf>
    <xf numFmtId="172" fontId="9" fillId="0" borderId="12" xfId="9" applyNumberFormat="1" applyFont="1" applyBorder="1" applyAlignment="1">
      <alignment horizontal="center" vertical="center" wrapText="1"/>
    </xf>
    <xf numFmtId="0" fontId="9" fillId="0" borderId="1" xfId="9" applyFont="1" applyBorder="1" applyAlignment="1">
      <alignment horizontal="center" vertical="center" wrapText="1"/>
    </xf>
    <xf numFmtId="0" fontId="73" fillId="0" borderId="1" xfId="9" applyFont="1" applyBorder="1" applyAlignment="1">
      <alignment horizontal="center" vertical="center" wrapText="1"/>
    </xf>
    <xf numFmtId="0" fontId="73" fillId="0" borderId="32" xfId="9" applyFont="1" applyBorder="1" applyAlignment="1">
      <alignment horizontal="center" vertical="center" wrapText="1"/>
    </xf>
    <xf numFmtId="0" fontId="74" fillId="0" borderId="11" xfId="9" applyFont="1" applyBorder="1" applyAlignment="1">
      <alignment horizontal="center" vertical="center" wrapText="1"/>
    </xf>
    <xf numFmtId="0" fontId="74" fillId="0" borderId="32" xfId="9" applyFont="1" applyBorder="1" applyAlignment="1">
      <alignment horizontal="left" vertical="center" wrapText="1"/>
    </xf>
    <xf numFmtId="169" fontId="74" fillId="0" borderId="32" xfId="7" applyNumberFormat="1" applyFont="1" applyFill="1" applyBorder="1" applyAlignment="1">
      <alignment vertical="center" wrapText="1"/>
    </xf>
    <xf numFmtId="0" fontId="74" fillId="0" borderId="0" xfId="9" applyFont="1" applyAlignment="1">
      <alignment vertical="center" wrapText="1"/>
    </xf>
    <xf numFmtId="0" fontId="74" fillId="0" borderId="11" xfId="9" applyFont="1" applyBorder="1" applyAlignment="1">
      <alignment vertical="center" wrapText="1"/>
    </xf>
    <xf numFmtId="169" fontId="9" fillId="0" borderId="0" xfId="9" applyNumberFormat="1" applyFont="1" applyAlignment="1">
      <alignment vertical="center" wrapText="1"/>
    </xf>
    <xf numFmtId="0" fontId="9" fillId="0" borderId="11" xfId="9" applyFont="1" applyBorder="1" applyAlignment="1">
      <alignment vertical="center" wrapText="1"/>
    </xf>
    <xf numFmtId="0" fontId="9" fillId="0" borderId="0" xfId="8" applyFont="1" applyAlignment="1">
      <alignment vertical="center" wrapText="1"/>
    </xf>
    <xf numFmtId="0" fontId="9" fillId="0" borderId="0" xfId="8" applyFont="1" applyAlignment="1">
      <alignment horizontal="right" vertical="center"/>
    </xf>
    <xf numFmtId="168" fontId="9" fillId="0" borderId="0" xfId="9" applyNumberFormat="1" applyFont="1" applyAlignment="1">
      <alignment horizontal="center" vertical="center" wrapText="1"/>
    </xf>
    <xf numFmtId="49" fontId="9" fillId="0" borderId="1" xfId="9" applyNumberFormat="1" applyFont="1" applyBorder="1" applyAlignment="1">
      <alignment horizontal="center" vertical="center" textRotation="90" wrapText="1"/>
    </xf>
    <xf numFmtId="168" fontId="9" fillId="0" borderId="1" xfId="9" applyNumberFormat="1" applyFont="1" applyBorder="1" applyAlignment="1">
      <alignment horizontal="center" vertical="center" wrapText="1"/>
    </xf>
    <xf numFmtId="169" fontId="9" fillId="0" borderId="11" xfId="7" applyNumberFormat="1" applyFont="1" applyFill="1" applyBorder="1" applyAlignment="1">
      <alignment horizontal="left" vertical="center" wrapText="1"/>
    </xf>
    <xf numFmtId="168" fontId="9" fillId="0" borderId="3" xfId="9" applyNumberFormat="1" applyFont="1" applyBorder="1" applyAlignment="1">
      <alignment horizontal="center" vertical="center" wrapText="1"/>
    </xf>
    <xf numFmtId="0" fontId="9" fillId="0" borderId="11" xfId="9" applyFont="1" applyBorder="1" applyAlignment="1">
      <alignment horizontal="center" vertical="center" wrapText="1"/>
    </xf>
    <xf numFmtId="0" fontId="9" fillId="0" borderId="11" xfId="9" applyFont="1" applyBorder="1" applyAlignment="1">
      <alignment horizontal="left" vertical="center" wrapText="1"/>
    </xf>
    <xf numFmtId="169" fontId="9" fillId="0" borderId="1" xfId="7" applyNumberFormat="1" applyFont="1" applyFill="1" applyBorder="1" applyAlignment="1">
      <alignment horizontal="center" vertical="center" wrapText="1"/>
    </xf>
    <xf numFmtId="169" fontId="9" fillId="0" borderId="11" xfId="7" applyNumberFormat="1" applyFont="1" applyFill="1" applyBorder="1" applyAlignment="1">
      <alignment horizontal="center" vertical="center" wrapText="1"/>
    </xf>
    <xf numFmtId="168" fontId="9" fillId="0" borderId="0" xfId="9" applyNumberFormat="1" applyFont="1" applyAlignment="1">
      <alignment vertical="center" wrapText="1"/>
    </xf>
    <xf numFmtId="169" fontId="74" fillId="0" borderId="0" xfId="9" applyNumberFormat="1" applyFont="1" applyAlignment="1">
      <alignment vertical="center" wrapText="1"/>
    </xf>
    <xf numFmtId="0" fontId="9" fillId="0" borderId="32" xfId="421" applyFont="1" applyFill="1" applyBorder="1" applyAlignment="1">
      <alignment horizontal="center" vertical="center"/>
    </xf>
    <xf numFmtId="0" fontId="9" fillId="55" borderId="0" xfId="8" applyFont="1" applyFill="1" applyAlignment="1">
      <alignment horizontal="center" vertical="center" wrapText="1"/>
    </xf>
    <xf numFmtId="0" fontId="9" fillId="55" borderId="0" xfId="8" applyFont="1" applyFill="1" applyAlignment="1">
      <alignment vertical="center" wrapText="1"/>
    </xf>
    <xf numFmtId="0" fontId="75" fillId="0" borderId="36" xfId="0" applyFont="1" applyBorder="1" applyAlignment="1">
      <alignment horizontal="left" vertical="top" wrapText="1"/>
    </xf>
    <xf numFmtId="0" fontId="9" fillId="55" borderId="32" xfId="9" applyFont="1" applyFill="1" applyBorder="1" applyAlignment="1">
      <alignment horizontal="center" vertical="top" wrapText="1"/>
    </xf>
    <xf numFmtId="0" fontId="9" fillId="55" borderId="32" xfId="9" applyFont="1" applyFill="1" applyBorder="1" applyAlignment="1">
      <alignment horizontal="left" vertical="top" wrapText="1"/>
    </xf>
    <xf numFmtId="0" fontId="74" fillId="55" borderId="32" xfId="9" applyFont="1" applyFill="1" applyBorder="1" applyAlignment="1">
      <alignment horizontal="left" vertical="top" wrapText="1"/>
    </xf>
    <xf numFmtId="0" fontId="9" fillId="55" borderId="0" xfId="9" applyFont="1" applyFill="1" applyAlignment="1">
      <alignment horizontal="center" vertical="top" wrapText="1"/>
    </xf>
    <xf numFmtId="0" fontId="9" fillId="0" borderId="11" xfId="0" applyFont="1" applyBorder="1" applyAlignment="1">
      <alignment vertical="center" wrapText="1"/>
    </xf>
    <xf numFmtId="49" fontId="9" fillId="0" borderId="32" xfId="9" applyNumberFormat="1" applyFont="1" applyBorder="1" applyAlignment="1">
      <alignment horizontal="center" vertical="center" wrapText="1"/>
    </xf>
    <xf numFmtId="49" fontId="79" fillId="0" borderId="11" xfId="893" applyNumberFormat="1" applyFont="1" applyFill="1" applyBorder="1" applyAlignment="1">
      <alignment horizontal="center" vertical="center"/>
    </xf>
    <xf numFmtId="0" fontId="79" fillId="0" borderId="11" xfId="0" applyFont="1" applyBorder="1" applyAlignment="1">
      <alignment horizontal="center" vertical="center" wrapText="1"/>
    </xf>
    <xf numFmtId="49" fontId="79" fillId="0" borderId="10" xfId="893" applyNumberFormat="1" applyFont="1" applyFill="1" applyBorder="1" applyAlignment="1">
      <alignment horizontal="center" vertical="center"/>
    </xf>
    <xf numFmtId="0" fontId="75" fillId="0" borderId="11" xfId="0" applyFont="1" applyBorder="1" applyAlignment="1">
      <alignment vertical="center" wrapText="1"/>
    </xf>
    <xf numFmtId="1" fontId="75" fillId="0" borderId="11" xfId="0" applyNumberFormat="1" applyFont="1" applyBorder="1" applyAlignment="1">
      <alignment horizontal="center" vertical="center"/>
    </xf>
    <xf numFmtId="1" fontId="80" fillId="0" borderId="11" xfId="0" applyNumberFormat="1" applyFont="1" applyBorder="1" applyAlignment="1">
      <alignment horizontal="center" vertical="center"/>
    </xf>
    <xf numFmtId="0" fontId="9" fillId="0" borderId="11" xfId="894" applyNumberFormat="1" applyFont="1" applyFill="1" applyBorder="1" applyAlignment="1">
      <alignment horizontal="left" vertical="center" wrapText="1"/>
    </xf>
    <xf numFmtId="169" fontId="79" fillId="0" borderId="11" xfId="7" applyNumberFormat="1" applyFont="1" applyFill="1" applyBorder="1" applyAlignment="1">
      <alignment horizontal="center" vertical="center" wrapText="1"/>
    </xf>
    <xf numFmtId="169" fontId="79" fillId="0" borderId="32" xfId="7" applyNumberFormat="1" applyFont="1" applyFill="1" applyBorder="1" applyAlignment="1">
      <alignment horizontal="center" vertical="center" wrapText="1"/>
    </xf>
    <xf numFmtId="0" fontId="79" fillId="0" borderId="0" xfId="9" applyFont="1" applyAlignment="1">
      <alignment vertical="center" wrapText="1"/>
    </xf>
    <xf numFmtId="0" fontId="79" fillId="0" borderId="11" xfId="9" applyFont="1" applyBorder="1" applyAlignment="1">
      <alignment horizontal="center" vertical="center" wrapText="1"/>
    </xf>
    <xf numFmtId="0" fontId="79" fillId="0" borderId="32" xfId="9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74" fontId="9" fillId="55" borderId="32" xfId="7" applyNumberFormat="1" applyFont="1" applyFill="1" applyBorder="1" applyAlignment="1">
      <alignment horizontal="center" vertical="center"/>
    </xf>
    <xf numFmtId="0" fontId="9" fillId="55" borderId="32" xfId="421" applyFont="1" applyFill="1" applyBorder="1" applyAlignment="1">
      <alignment horizontal="center" vertical="center"/>
    </xf>
    <xf numFmtId="0" fontId="9" fillId="0" borderId="32" xfId="0" applyFont="1" applyBorder="1" applyAlignment="1">
      <alignment horizontal="right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9" fillId="0" borderId="13" xfId="8" applyFont="1" applyBorder="1" applyAlignment="1">
      <alignment horizontal="right" wrapText="1"/>
    </xf>
    <xf numFmtId="0" fontId="75" fillId="0" borderId="32" xfId="0" applyFont="1" applyBorder="1" applyAlignment="1">
      <alignment vertical="center" wrapText="1"/>
    </xf>
    <xf numFmtId="1" fontId="75" fillId="0" borderId="32" xfId="0" applyNumberFormat="1" applyFont="1" applyBorder="1" applyAlignment="1">
      <alignment horizontal="center" vertical="center"/>
    </xf>
    <xf numFmtId="0" fontId="9" fillId="55" borderId="34" xfId="8" applyFont="1" applyFill="1" applyBorder="1" applyAlignment="1">
      <alignment horizontal="center" vertical="center" wrapText="1"/>
    </xf>
    <xf numFmtId="0" fontId="9" fillId="55" borderId="34" xfId="9" applyFont="1" applyFill="1" applyBorder="1" applyAlignment="1">
      <alignment horizontal="center" vertical="top" wrapText="1"/>
    </xf>
    <xf numFmtId="0" fontId="79" fillId="0" borderId="32" xfId="0" applyFont="1" applyBorder="1" applyAlignment="1">
      <alignment horizontal="center" vertical="center" wrapText="1"/>
    </xf>
    <xf numFmtId="0" fontId="79" fillId="0" borderId="32" xfId="0" applyFont="1" applyBorder="1" applyAlignment="1">
      <alignment horizontal="left" vertical="center" wrapText="1"/>
    </xf>
    <xf numFmtId="0" fontId="9" fillId="0" borderId="32" xfId="9" applyFont="1" applyBorder="1" applyAlignment="1">
      <alignment vertical="center" wrapText="1"/>
    </xf>
    <xf numFmtId="0" fontId="9" fillId="0" borderId="32" xfId="117" applyNumberFormat="1" applyFont="1" applyFill="1" applyBorder="1" applyAlignment="1">
      <alignment horizontal="left" vertical="center" wrapText="1"/>
    </xf>
    <xf numFmtId="0" fontId="9" fillId="55" borderId="13" xfId="8" applyFont="1" applyFill="1" applyBorder="1" applyAlignment="1">
      <alignment wrapText="1"/>
    </xf>
    <xf numFmtId="0" fontId="9" fillId="0" borderId="32" xfId="117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left" vertical="top" wrapText="1"/>
    </xf>
    <xf numFmtId="0" fontId="9" fillId="0" borderId="47" xfId="0" applyFont="1" applyBorder="1" applyAlignment="1">
      <alignment horizontal="left" vertical="top" wrapText="1"/>
    </xf>
    <xf numFmtId="0" fontId="97" fillId="0" borderId="32" xfId="0" applyFont="1" applyBorder="1" applyAlignment="1">
      <alignment horizontal="left" vertical="top" wrapText="1"/>
    </xf>
    <xf numFmtId="0" fontId="9" fillId="0" borderId="34" xfId="0" applyFont="1" applyBorder="1" applyAlignment="1">
      <alignment horizontal="left" vertical="top" wrapText="1"/>
    </xf>
    <xf numFmtId="0" fontId="74" fillId="0" borderId="32" xfId="0" applyFont="1" applyBorder="1" applyAlignment="1">
      <alignment horizontal="left" vertical="top" wrapText="1"/>
    </xf>
    <xf numFmtId="0" fontId="9" fillId="0" borderId="32" xfId="1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0" borderId="32" xfId="0" applyFont="1" applyBorder="1" applyAlignment="1">
      <alignment vertical="top" wrapText="1"/>
    </xf>
    <xf numFmtId="0" fontId="74" fillId="0" borderId="32" xfId="0" applyFont="1" applyBorder="1" applyAlignment="1">
      <alignment vertical="top" wrapText="1"/>
    </xf>
    <xf numFmtId="0" fontId="9" fillId="0" borderId="32" xfId="421" applyFont="1" applyFill="1" applyBorder="1" applyAlignment="1">
      <alignment horizontal="left" vertical="center"/>
    </xf>
    <xf numFmtId="169" fontId="9" fillId="0" borderId="0" xfId="9" applyNumberFormat="1" applyFont="1" applyAlignment="1">
      <alignment horizontal="center" vertical="center" wrapText="1"/>
    </xf>
    <xf numFmtId="0" fontId="75" fillId="0" borderId="0" xfId="0" applyFont="1"/>
    <xf numFmtId="0" fontId="75" fillId="0" borderId="0" xfId="0" applyFont="1" applyAlignment="1">
      <alignment horizontal="right"/>
    </xf>
    <xf numFmtId="0" fontId="75" fillId="0" borderId="0" xfId="0" applyFont="1" applyAlignment="1">
      <alignment horizontal="left" vertical="top" wrapText="1"/>
    </xf>
    <xf numFmtId="0" fontId="75" fillId="0" borderId="32" xfId="0" applyFont="1" applyBorder="1" applyAlignment="1">
      <alignment horizontal="center" vertical="top"/>
    </xf>
    <xf numFmtId="0" fontId="75" fillId="0" borderId="35" xfId="0" applyFont="1" applyBorder="1" applyAlignment="1">
      <alignment horizontal="center" vertical="top"/>
    </xf>
    <xf numFmtId="0" fontId="75" fillId="0" borderId="32" xfId="0" applyFont="1" applyBorder="1" applyAlignment="1">
      <alignment vertical="top" wrapText="1"/>
    </xf>
    <xf numFmtId="167" fontId="9" fillId="0" borderId="32" xfId="6" applyFont="1" applyBorder="1" applyAlignment="1">
      <alignment horizontal="center" vertical="center"/>
    </xf>
    <xf numFmtId="0" fontId="9" fillId="0" borderId="32" xfId="0" applyFont="1" applyBorder="1" applyAlignment="1">
      <alignment vertical="top"/>
    </xf>
    <xf numFmtId="0" fontId="74" fillId="0" borderId="32" xfId="895" applyFont="1" applyBorder="1">
      <alignment horizontal="left" vertical="top" wrapText="1"/>
    </xf>
    <xf numFmtId="0" fontId="9" fillId="0" borderId="32" xfId="895" applyFont="1" applyBorder="1">
      <alignment horizontal="left" vertical="top" wrapText="1"/>
    </xf>
    <xf numFmtId="0" fontId="75" fillId="0" borderId="32" xfId="0" applyFont="1" applyBorder="1"/>
    <xf numFmtId="0" fontId="9" fillId="0" borderId="32" xfId="895" applyFont="1" applyBorder="1" applyAlignment="1">
      <alignment horizontal="center" vertical="top"/>
    </xf>
    <xf numFmtId="0" fontId="75" fillId="0" borderId="32" xfId="0" applyFont="1" applyBorder="1" applyAlignment="1">
      <alignment wrapText="1"/>
    </xf>
    <xf numFmtId="0" fontId="9" fillId="0" borderId="32" xfId="137" applyFont="1" applyBorder="1">
      <alignment horizontal="left" vertical="top" wrapText="1"/>
    </xf>
    <xf numFmtId="0" fontId="74" fillId="0" borderId="32" xfId="137" applyFont="1" applyBorder="1">
      <alignment horizontal="left" vertical="top" wrapText="1"/>
    </xf>
    <xf numFmtId="0" fontId="9" fillId="55" borderId="32" xfId="0" applyFont="1" applyFill="1" applyBorder="1" applyAlignment="1">
      <alignment horizontal="left" vertical="center" wrapText="1"/>
    </xf>
    <xf numFmtId="1" fontId="80" fillId="0" borderId="32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left" wrapText="1"/>
    </xf>
    <xf numFmtId="0" fontId="75" fillId="0" borderId="34" xfId="0" applyFont="1" applyBorder="1" applyAlignment="1">
      <alignment horizontal="center" vertical="center" wrapText="1"/>
    </xf>
    <xf numFmtId="0" fontId="75" fillId="0" borderId="47" xfId="0" applyFont="1" applyBorder="1" applyAlignment="1">
      <alignment horizontal="center" vertical="center" wrapText="1"/>
    </xf>
    <xf numFmtId="0" fontId="9" fillId="55" borderId="0" xfId="9" applyFont="1" applyFill="1" applyAlignment="1">
      <alignment horizontal="left" vertical="top" wrapText="1"/>
    </xf>
    <xf numFmtId="169" fontId="9" fillId="0" borderId="32" xfId="7" applyNumberFormat="1" applyFont="1" applyFill="1" applyBorder="1" applyAlignment="1">
      <alignment horizontal="center" vertical="center" wrapText="1"/>
    </xf>
    <xf numFmtId="0" fontId="74" fillId="55" borderId="32" xfId="0" applyFont="1" applyFill="1" applyBorder="1" applyAlignment="1">
      <alignment horizontal="left" vertical="top" wrapText="1"/>
    </xf>
    <xf numFmtId="0" fontId="9" fillId="55" borderId="32" xfId="8" applyFont="1" applyFill="1" applyBorder="1" applyAlignment="1">
      <alignment horizontal="left" vertical="top" wrapText="1"/>
    </xf>
    <xf numFmtId="0" fontId="9" fillId="55" borderId="32" xfId="0" applyFont="1" applyFill="1" applyBorder="1" applyAlignment="1">
      <alignment vertical="top" wrapText="1"/>
    </xf>
    <xf numFmtId="0" fontId="9" fillId="55" borderId="32" xfId="0" applyFont="1" applyFill="1" applyBorder="1" applyAlignment="1">
      <alignment horizontal="left" vertical="top" wrapText="1"/>
    </xf>
    <xf numFmtId="49" fontId="9" fillId="0" borderId="32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75" fillId="0" borderId="35" xfId="0" applyFont="1" applyBorder="1" applyAlignment="1">
      <alignment horizontal="center" vertical="center" wrapText="1"/>
    </xf>
    <xf numFmtId="0" fontId="75" fillId="0" borderId="34" xfId="0" applyFont="1" applyBorder="1" applyAlignment="1">
      <alignment horizontal="center" vertical="center" wrapText="1"/>
    </xf>
    <xf numFmtId="0" fontId="75" fillId="0" borderId="47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9" fillId="0" borderId="0" xfId="9" applyFont="1" applyAlignment="1">
      <alignment horizontal="center" vertical="center" wrapText="1"/>
    </xf>
    <xf numFmtId="168" fontId="9" fillId="0" borderId="5" xfId="9" applyNumberFormat="1" applyFont="1" applyBorder="1" applyAlignment="1">
      <alignment horizontal="right" vertical="center" wrapText="1"/>
    </xf>
    <xf numFmtId="0" fontId="9" fillId="0" borderId="8" xfId="9" applyFont="1" applyBorder="1" applyAlignment="1">
      <alignment horizontal="center" vertical="center" wrapText="1"/>
    </xf>
    <xf numFmtId="0" fontId="9" fillId="0" borderId="2" xfId="9" applyFont="1" applyBorder="1" applyAlignment="1">
      <alignment horizontal="center" vertical="center" wrapText="1"/>
    </xf>
    <xf numFmtId="0" fontId="9" fillId="0" borderId="3" xfId="9" applyFont="1" applyBorder="1" applyAlignment="1">
      <alignment horizontal="center" vertical="center" wrapText="1"/>
    </xf>
    <xf numFmtId="168" fontId="9" fillId="0" borderId="47" xfId="9" applyNumberFormat="1" applyFont="1" applyBorder="1" applyAlignment="1">
      <alignment horizontal="center" vertical="center" wrapText="1"/>
    </xf>
    <xf numFmtId="168" fontId="9" fillId="0" borderId="12" xfId="9" applyNumberFormat="1" applyFont="1" applyBorder="1" applyAlignment="1">
      <alignment horizontal="center" vertical="center" wrapText="1"/>
    </xf>
    <xf numFmtId="168" fontId="9" fillId="0" borderId="4" xfId="9" applyNumberFormat="1" applyFont="1" applyBorder="1" applyAlignment="1">
      <alignment horizontal="center" vertical="center" wrapText="1"/>
    </xf>
    <xf numFmtId="168" fontId="9" fillId="0" borderId="6" xfId="9" applyNumberFormat="1" applyFont="1" applyBorder="1" applyAlignment="1">
      <alignment horizontal="center" vertical="center" wrapText="1"/>
    </xf>
    <xf numFmtId="168" fontId="9" fillId="0" borderId="7" xfId="9" applyNumberFormat="1" applyFont="1" applyBorder="1" applyAlignment="1">
      <alignment horizontal="center" vertical="center" wrapText="1"/>
    </xf>
    <xf numFmtId="49" fontId="9" fillId="0" borderId="1" xfId="9" applyNumberFormat="1" applyFont="1" applyBorder="1" applyAlignment="1">
      <alignment horizontal="center" vertical="center" wrapText="1"/>
    </xf>
    <xf numFmtId="0" fontId="9" fillId="55" borderId="35" xfId="8" applyFont="1" applyFill="1" applyBorder="1" applyAlignment="1">
      <alignment horizontal="center" vertical="center" wrapText="1"/>
    </xf>
    <xf numFmtId="0" fontId="9" fillId="55" borderId="33" xfId="8" applyFont="1" applyFill="1" applyBorder="1" applyAlignment="1">
      <alignment horizontal="center" vertical="center" wrapText="1"/>
    </xf>
    <xf numFmtId="0" fontId="9" fillId="55" borderId="34" xfId="8" applyFont="1" applyFill="1" applyBorder="1" applyAlignment="1">
      <alignment horizontal="center" vertical="center" wrapText="1"/>
    </xf>
    <xf numFmtId="0" fontId="9" fillId="55" borderId="10" xfId="8" applyFont="1" applyFill="1" applyBorder="1" applyAlignment="1">
      <alignment horizontal="center" vertical="center" wrapText="1"/>
    </xf>
    <xf numFmtId="0" fontId="9" fillId="55" borderId="12" xfId="8" applyFont="1" applyFill="1" applyBorder="1" applyAlignment="1">
      <alignment horizontal="center" vertical="center" wrapText="1"/>
    </xf>
    <xf numFmtId="0" fontId="9" fillId="55" borderId="0" xfId="8" applyFont="1" applyFill="1" applyAlignment="1">
      <alignment horizontal="right" vertical="center" wrapText="1"/>
    </xf>
    <xf numFmtId="0" fontId="9" fillId="55" borderId="0" xfId="8" applyFont="1" applyFill="1" applyAlignment="1">
      <alignment horizontal="center" vertical="center" wrapText="1"/>
    </xf>
    <xf numFmtId="49" fontId="9" fillId="0" borderId="32" xfId="9" applyNumberFormat="1" applyFont="1" applyBorder="1" applyAlignment="1">
      <alignment horizontal="center" vertical="center" wrapText="1"/>
    </xf>
    <xf numFmtId="0" fontId="9" fillId="0" borderId="10" xfId="9" applyFont="1" applyBorder="1" applyAlignment="1">
      <alignment horizontal="center" vertical="center" wrapText="1"/>
    </xf>
    <xf numFmtId="0" fontId="9" fillId="0" borderId="12" xfId="9" applyFont="1" applyBorder="1" applyAlignment="1">
      <alignment horizontal="center" vertical="center" wrapText="1"/>
    </xf>
    <xf numFmtId="0" fontId="9" fillId="0" borderId="0" xfId="8" applyFont="1" applyAlignment="1">
      <alignment horizontal="right" vertical="center" wrapText="1"/>
    </xf>
    <xf numFmtId="0" fontId="9" fillId="0" borderId="0" xfId="8" applyFont="1" applyAlignment="1">
      <alignment horizontal="center" vertical="center" wrapText="1"/>
    </xf>
    <xf numFmtId="0" fontId="9" fillId="55" borderId="35" xfId="9" applyFont="1" applyFill="1" applyBorder="1" applyAlignment="1">
      <alignment horizontal="left" vertical="top" wrapText="1"/>
    </xf>
    <xf numFmtId="0" fontId="9" fillId="55" borderId="34" xfId="9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55" borderId="10" xfId="9" applyFont="1" applyFill="1" applyBorder="1" applyAlignment="1">
      <alignment horizontal="center" vertical="top" wrapText="1"/>
    </xf>
    <xf numFmtId="0" fontId="9" fillId="55" borderId="2" xfId="9" applyFont="1" applyFill="1" applyBorder="1" applyAlignment="1">
      <alignment horizontal="center" vertical="top" wrapText="1"/>
    </xf>
    <xf numFmtId="0" fontId="9" fillId="55" borderId="32" xfId="9" applyFont="1" applyFill="1" applyBorder="1" applyAlignment="1">
      <alignment horizontal="center" vertical="top" wrapText="1"/>
    </xf>
    <xf numFmtId="0" fontId="9" fillId="55" borderId="0" xfId="9" applyFont="1" applyFill="1" applyAlignment="1">
      <alignment horizontal="center" vertical="top" wrapText="1"/>
    </xf>
    <xf numFmtId="0" fontId="9" fillId="55" borderId="0" xfId="9" applyFont="1" applyFill="1" applyAlignment="1">
      <alignment horizontal="center" vertical="top"/>
    </xf>
    <xf numFmtId="0" fontId="9" fillId="55" borderId="0" xfId="9" applyFont="1" applyFill="1" applyAlignment="1">
      <alignment horizontal="left" vertical="top" wrapText="1"/>
    </xf>
    <xf numFmtId="0" fontId="9" fillId="55" borderId="37" xfId="9" applyFont="1" applyFill="1" applyBorder="1" applyAlignment="1">
      <alignment horizontal="center" vertical="top" wrapText="1"/>
    </xf>
    <xf numFmtId="0" fontId="9" fillId="55" borderId="38" xfId="9" applyFont="1" applyFill="1" applyBorder="1" applyAlignment="1">
      <alignment horizontal="center" vertical="top" wrapText="1"/>
    </xf>
    <xf numFmtId="0" fontId="9" fillId="0" borderId="35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0" xfId="8" applyFont="1" applyAlignment="1">
      <alignment horizontal="right" vertical="top" wrapText="1"/>
    </xf>
    <xf numFmtId="0" fontId="9" fillId="0" borderId="0" xfId="0" applyFont="1" applyAlignment="1">
      <alignment horizontal="center" vertical="center" wrapText="1"/>
    </xf>
    <xf numFmtId="0" fontId="9" fillId="0" borderId="32" xfId="0" applyFont="1" applyBorder="1" applyAlignment="1">
      <alignment horizontal="right" vertical="center" wrapText="1"/>
    </xf>
    <xf numFmtId="0" fontId="9" fillId="0" borderId="32" xfId="0" applyFont="1" applyBorder="1" applyAlignment="1">
      <alignment horizontal="center" vertical="center" wrapText="1"/>
    </xf>
    <xf numFmtId="169" fontId="9" fillId="0" borderId="32" xfId="7" applyNumberFormat="1" applyFont="1" applyFill="1" applyBorder="1" applyAlignment="1">
      <alignment horizontal="center" vertical="center" wrapText="1"/>
    </xf>
  </cellXfs>
  <cellStyles count="1000">
    <cellStyle name="_artabyuje" xfId="140"/>
    <cellStyle name="_artabyuje_3.Havelvacner_N1_12 23.01.2018" xfId="141"/>
    <cellStyle name="20% - Accent1 2" xfId="18"/>
    <cellStyle name="20% - Accent1 2 2" xfId="80"/>
    <cellStyle name="20% - Accent1 2 2 2" xfId="142"/>
    <cellStyle name="20% - Accent1 2 2 2 2" xfId="143"/>
    <cellStyle name="20% - Accent1 2 2 2 2 2" xfId="436"/>
    <cellStyle name="20% - Accent1 2 2 2 2 3" xfId="668"/>
    <cellStyle name="20% - Accent1 2 2 2 3" xfId="144"/>
    <cellStyle name="20% - Accent1 2 2 2 3 2" xfId="437"/>
    <cellStyle name="20% - Accent1 2 2 2 3 3" xfId="669"/>
    <cellStyle name="20% - Accent1 2 2 2 4" xfId="435"/>
    <cellStyle name="20% - Accent1 2 2 2 5" xfId="667"/>
    <cellStyle name="20% - Accent1 2 2 3" xfId="145"/>
    <cellStyle name="20% - Accent1 2 2 3 2" xfId="438"/>
    <cellStyle name="20% - Accent1 2 2 3 3" xfId="670"/>
    <cellStyle name="20% - Accent1 2 2 4" xfId="146"/>
    <cellStyle name="20% - Accent1 2 2 4 2" xfId="439"/>
    <cellStyle name="20% - Accent1 2 2 4 3" xfId="671"/>
    <cellStyle name="20% - Accent1 2 3" xfId="147"/>
    <cellStyle name="20% - Accent1 2 3 2" xfId="148"/>
    <cellStyle name="20% - Accent1 2 3 2 2" xfId="441"/>
    <cellStyle name="20% - Accent1 2 3 2 3" xfId="673"/>
    <cellStyle name="20% - Accent1 2 3 3" xfId="149"/>
    <cellStyle name="20% - Accent1 2 3 3 2" xfId="442"/>
    <cellStyle name="20% - Accent1 2 3 3 3" xfId="674"/>
    <cellStyle name="20% - Accent1 2 3 4" xfId="440"/>
    <cellStyle name="20% - Accent1 2 3 5" xfId="672"/>
    <cellStyle name="20% - Accent1 2 4" xfId="150"/>
    <cellStyle name="20% - Accent1 2 4 2" xfId="151"/>
    <cellStyle name="20% - Accent1 2 4 2 2" xfId="444"/>
    <cellStyle name="20% - Accent1 2 4 2 3" xfId="676"/>
    <cellStyle name="20% - Accent1 2 4 3" xfId="152"/>
    <cellStyle name="20% - Accent1 2 4 3 2" xfId="445"/>
    <cellStyle name="20% - Accent1 2 4 3 3" xfId="677"/>
    <cellStyle name="20% - Accent1 2 4 4" xfId="443"/>
    <cellStyle name="20% - Accent1 2 4 5" xfId="675"/>
    <cellStyle name="20% - Accent1 2 5" xfId="153"/>
    <cellStyle name="20% - Accent1 2 5 2" xfId="446"/>
    <cellStyle name="20% - Accent1 2 5 3" xfId="678"/>
    <cellStyle name="20% - Accent1 2 6" xfId="154"/>
    <cellStyle name="20% - Accent1 2 6 2" xfId="447"/>
    <cellStyle name="20% - Accent1 2 6 3" xfId="679"/>
    <cellStyle name="20% - Accent1 3" xfId="381"/>
    <cellStyle name="20% - Accent1 3 2" xfId="646"/>
    <cellStyle name="20% - Accent1 3 3" xfId="879"/>
    <cellStyle name="20% - Accent1 4" xfId="897"/>
    <cellStyle name="20% - Accent2 2" xfId="19"/>
    <cellStyle name="20% - Accent2 2 2" xfId="81"/>
    <cellStyle name="20% - Accent2 2 2 2" xfId="155"/>
    <cellStyle name="20% - Accent2 2 2 2 2" xfId="156"/>
    <cellStyle name="20% - Accent2 2 2 2 2 2" xfId="449"/>
    <cellStyle name="20% - Accent2 2 2 2 2 3" xfId="681"/>
    <cellStyle name="20% - Accent2 2 2 2 3" xfId="157"/>
    <cellStyle name="20% - Accent2 2 2 2 3 2" xfId="450"/>
    <cellStyle name="20% - Accent2 2 2 2 3 3" xfId="682"/>
    <cellStyle name="20% - Accent2 2 2 2 4" xfId="448"/>
    <cellStyle name="20% - Accent2 2 2 2 5" xfId="680"/>
    <cellStyle name="20% - Accent2 2 2 3" xfId="158"/>
    <cellStyle name="20% - Accent2 2 2 3 2" xfId="451"/>
    <cellStyle name="20% - Accent2 2 2 3 3" xfId="683"/>
    <cellStyle name="20% - Accent2 2 2 4" xfId="159"/>
    <cellStyle name="20% - Accent2 2 2 4 2" xfId="452"/>
    <cellStyle name="20% - Accent2 2 2 4 3" xfId="684"/>
    <cellStyle name="20% - Accent2 2 3" xfId="160"/>
    <cellStyle name="20% - Accent2 2 3 2" xfId="161"/>
    <cellStyle name="20% - Accent2 2 3 2 2" xfId="454"/>
    <cellStyle name="20% - Accent2 2 3 2 3" xfId="686"/>
    <cellStyle name="20% - Accent2 2 3 3" xfId="162"/>
    <cellStyle name="20% - Accent2 2 3 3 2" xfId="455"/>
    <cellStyle name="20% - Accent2 2 3 3 3" xfId="687"/>
    <cellStyle name="20% - Accent2 2 3 4" xfId="453"/>
    <cellStyle name="20% - Accent2 2 3 5" xfId="685"/>
    <cellStyle name="20% - Accent2 2 4" xfId="163"/>
    <cellStyle name="20% - Accent2 2 4 2" xfId="164"/>
    <cellStyle name="20% - Accent2 2 4 2 2" xfId="457"/>
    <cellStyle name="20% - Accent2 2 4 2 3" xfId="689"/>
    <cellStyle name="20% - Accent2 2 4 3" xfId="165"/>
    <cellStyle name="20% - Accent2 2 4 3 2" xfId="458"/>
    <cellStyle name="20% - Accent2 2 4 3 3" xfId="690"/>
    <cellStyle name="20% - Accent2 2 4 4" xfId="456"/>
    <cellStyle name="20% - Accent2 2 4 5" xfId="688"/>
    <cellStyle name="20% - Accent2 2 5" xfId="166"/>
    <cellStyle name="20% - Accent2 2 5 2" xfId="459"/>
    <cellStyle name="20% - Accent2 2 5 3" xfId="691"/>
    <cellStyle name="20% - Accent2 2 6" xfId="167"/>
    <cellStyle name="20% - Accent2 2 6 2" xfId="460"/>
    <cellStyle name="20% - Accent2 2 6 3" xfId="692"/>
    <cellStyle name="20% - Accent2 3" xfId="382"/>
    <cellStyle name="20% - Accent2 3 2" xfId="647"/>
    <cellStyle name="20% - Accent2 3 3" xfId="880"/>
    <cellStyle name="20% - Accent2 4" xfId="898"/>
    <cellStyle name="20% - Accent3 2" xfId="20"/>
    <cellStyle name="20% - Accent3 2 2" xfId="82"/>
    <cellStyle name="20% - Accent3 2 2 2" xfId="168"/>
    <cellStyle name="20% - Accent3 2 2 2 2" xfId="169"/>
    <cellStyle name="20% - Accent3 2 2 2 2 2" xfId="462"/>
    <cellStyle name="20% - Accent3 2 2 2 2 3" xfId="694"/>
    <cellStyle name="20% - Accent3 2 2 2 3" xfId="170"/>
    <cellStyle name="20% - Accent3 2 2 2 3 2" xfId="463"/>
    <cellStyle name="20% - Accent3 2 2 2 3 3" xfId="695"/>
    <cellStyle name="20% - Accent3 2 2 2 4" xfId="461"/>
    <cellStyle name="20% - Accent3 2 2 2 5" xfId="693"/>
    <cellStyle name="20% - Accent3 2 2 3" xfId="171"/>
    <cellStyle name="20% - Accent3 2 2 3 2" xfId="464"/>
    <cellStyle name="20% - Accent3 2 2 3 3" xfId="696"/>
    <cellStyle name="20% - Accent3 2 2 4" xfId="172"/>
    <cellStyle name="20% - Accent3 2 2 4 2" xfId="465"/>
    <cellStyle name="20% - Accent3 2 2 4 3" xfId="697"/>
    <cellStyle name="20% - Accent3 2 3" xfId="173"/>
    <cellStyle name="20% - Accent3 2 3 2" xfId="174"/>
    <cellStyle name="20% - Accent3 2 3 2 2" xfId="467"/>
    <cellStyle name="20% - Accent3 2 3 2 3" xfId="699"/>
    <cellStyle name="20% - Accent3 2 3 3" xfId="175"/>
    <cellStyle name="20% - Accent3 2 3 3 2" xfId="468"/>
    <cellStyle name="20% - Accent3 2 3 3 3" xfId="700"/>
    <cellStyle name="20% - Accent3 2 3 4" xfId="466"/>
    <cellStyle name="20% - Accent3 2 3 5" xfId="698"/>
    <cellStyle name="20% - Accent3 2 4" xfId="176"/>
    <cellStyle name="20% - Accent3 2 4 2" xfId="177"/>
    <cellStyle name="20% - Accent3 2 4 2 2" xfId="470"/>
    <cellStyle name="20% - Accent3 2 4 2 3" xfId="702"/>
    <cellStyle name="20% - Accent3 2 4 3" xfId="178"/>
    <cellStyle name="20% - Accent3 2 4 3 2" xfId="471"/>
    <cellStyle name="20% - Accent3 2 4 3 3" xfId="703"/>
    <cellStyle name="20% - Accent3 2 4 4" xfId="469"/>
    <cellStyle name="20% - Accent3 2 4 5" xfId="701"/>
    <cellStyle name="20% - Accent3 2 5" xfId="179"/>
    <cellStyle name="20% - Accent3 2 5 2" xfId="472"/>
    <cellStyle name="20% - Accent3 2 5 3" xfId="704"/>
    <cellStyle name="20% - Accent3 2 6" xfId="180"/>
    <cellStyle name="20% - Accent3 2 6 2" xfId="473"/>
    <cellStyle name="20% - Accent3 2 6 3" xfId="705"/>
    <cellStyle name="20% - Accent3 3" xfId="383"/>
    <cellStyle name="20% - Accent3 3 2" xfId="648"/>
    <cellStyle name="20% - Accent3 3 3" xfId="881"/>
    <cellStyle name="20% - Accent3 4" xfId="899"/>
    <cellStyle name="20% - Accent4 2" xfId="21"/>
    <cellStyle name="20% - Accent4 2 2" xfId="83"/>
    <cellStyle name="20% - Accent4 2 2 2" xfId="181"/>
    <cellStyle name="20% - Accent4 2 2 2 2" xfId="182"/>
    <cellStyle name="20% - Accent4 2 2 2 2 2" xfId="475"/>
    <cellStyle name="20% - Accent4 2 2 2 2 3" xfId="707"/>
    <cellStyle name="20% - Accent4 2 2 2 3" xfId="183"/>
    <cellStyle name="20% - Accent4 2 2 2 3 2" xfId="476"/>
    <cellStyle name="20% - Accent4 2 2 2 3 3" xfId="708"/>
    <cellStyle name="20% - Accent4 2 2 2 4" xfId="474"/>
    <cellStyle name="20% - Accent4 2 2 2 5" xfId="706"/>
    <cellStyle name="20% - Accent4 2 2 3" xfId="184"/>
    <cellStyle name="20% - Accent4 2 2 3 2" xfId="477"/>
    <cellStyle name="20% - Accent4 2 2 3 3" xfId="709"/>
    <cellStyle name="20% - Accent4 2 2 4" xfId="185"/>
    <cellStyle name="20% - Accent4 2 2 4 2" xfId="478"/>
    <cellStyle name="20% - Accent4 2 2 4 3" xfId="710"/>
    <cellStyle name="20% - Accent4 2 3" xfId="186"/>
    <cellStyle name="20% - Accent4 2 3 2" xfId="187"/>
    <cellStyle name="20% - Accent4 2 3 2 2" xfId="480"/>
    <cellStyle name="20% - Accent4 2 3 2 3" xfId="712"/>
    <cellStyle name="20% - Accent4 2 3 3" xfId="188"/>
    <cellStyle name="20% - Accent4 2 3 3 2" xfId="481"/>
    <cellStyle name="20% - Accent4 2 3 3 3" xfId="713"/>
    <cellStyle name="20% - Accent4 2 3 4" xfId="479"/>
    <cellStyle name="20% - Accent4 2 3 5" xfId="711"/>
    <cellStyle name="20% - Accent4 2 4" xfId="189"/>
    <cellStyle name="20% - Accent4 2 4 2" xfId="190"/>
    <cellStyle name="20% - Accent4 2 4 2 2" xfId="483"/>
    <cellStyle name="20% - Accent4 2 4 2 3" xfId="715"/>
    <cellStyle name="20% - Accent4 2 4 3" xfId="191"/>
    <cellStyle name="20% - Accent4 2 4 3 2" xfId="484"/>
    <cellStyle name="20% - Accent4 2 4 3 3" xfId="716"/>
    <cellStyle name="20% - Accent4 2 4 4" xfId="482"/>
    <cellStyle name="20% - Accent4 2 4 5" xfId="714"/>
    <cellStyle name="20% - Accent4 2 5" xfId="192"/>
    <cellStyle name="20% - Accent4 2 5 2" xfId="485"/>
    <cellStyle name="20% - Accent4 2 5 3" xfId="717"/>
    <cellStyle name="20% - Accent4 2 6" xfId="193"/>
    <cellStyle name="20% - Accent4 2 6 2" xfId="486"/>
    <cellStyle name="20% - Accent4 2 6 3" xfId="718"/>
    <cellStyle name="20% - Accent4 3" xfId="384"/>
    <cellStyle name="20% - Accent4 3 2" xfId="649"/>
    <cellStyle name="20% - Accent4 3 3" xfId="882"/>
    <cellStyle name="20% - Accent4 4" xfId="900"/>
    <cellStyle name="20% - Accent5 2" xfId="22"/>
    <cellStyle name="20% - Accent5 2 2" xfId="84"/>
    <cellStyle name="20% - Accent5 2 2 2" xfId="194"/>
    <cellStyle name="20% - Accent5 2 2 2 2" xfId="195"/>
    <cellStyle name="20% - Accent5 2 2 2 2 2" xfId="488"/>
    <cellStyle name="20% - Accent5 2 2 2 2 3" xfId="720"/>
    <cellStyle name="20% - Accent5 2 2 2 3" xfId="196"/>
    <cellStyle name="20% - Accent5 2 2 2 3 2" xfId="489"/>
    <cellStyle name="20% - Accent5 2 2 2 3 3" xfId="721"/>
    <cellStyle name="20% - Accent5 2 2 2 4" xfId="487"/>
    <cellStyle name="20% - Accent5 2 2 2 5" xfId="719"/>
    <cellStyle name="20% - Accent5 2 2 3" xfId="197"/>
    <cellStyle name="20% - Accent5 2 2 3 2" xfId="490"/>
    <cellStyle name="20% - Accent5 2 2 3 3" xfId="722"/>
    <cellStyle name="20% - Accent5 2 2 4" xfId="198"/>
    <cellStyle name="20% - Accent5 2 2 4 2" xfId="491"/>
    <cellStyle name="20% - Accent5 2 2 4 3" xfId="723"/>
    <cellStyle name="20% - Accent5 2 3" xfId="199"/>
    <cellStyle name="20% - Accent5 2 3 2" xfId="200"/>
    <cellStyle name="20% - Accent5 2 3 2 2" xfId="493"/>
    <cellStyle name="20% - Accent5 2 3 2 3" xfId="725"/>
    <cellStyle name="20% - Accent5 2 3 3" xfId="201"/>
    <cellStyle name="20% - Accent5 2 3 3 2" xfId="494"/>
    <cellStyle name="20% - Accent5 2 3 3 3" xfId="726"/>
    <cellStyle name="20% - Accent5 2 3 4" xfId="492"/>
    <cellStyle name="20% - Accent5 2 3 5" xfId="724"/>
    <cellStyle name="20% - Accent5 2 4" xfId="202"/>
    <cellStyle name="20% - Accent5 2 4 2" xfId="203"/>
    <cellStyle name="20% - Accent5 2 4 2 2" xfId="496"/>
    <cellStyle name="20% - Accent5 2 4 2 3" xfId="728"/>
    <cellStyle name="20% - Accent5 2 4 3" xfId="204"/>
    <cellStyle name="20% - Accent5 2 4 3 2" xfId="497"/>
    <cellStyle name="20% - Accent5 2 4 3 3" xfId="729"/>
    <cellStyle name="20% - Accent5 2 4 4" xfId="495"/>
    <cellStyle name="20% - Accent5 2 4 5" xfId="727"/>
    <cellStyle name="20% - Accent5 2 5" xfId="205"/>
    <cellStyle name="20% - Accent5 2 5 2" xfId="498"/>
    <cellStyle name="20% - Accent5 2 5 3" xfId="730"/>
    <cellStyle name="20% - Accent5 2 6" xfId="206"/>
    <cellStyle name="20% - Accent5 2 6 2" xfId="499"/>
    <cellStyle name="20% - Accent5 2 6 3" xfId="731"/>
    <cellStyle name="20% - Accent5 3" xfId="385"/>
    <cellStyle name="20% - Accent5 3 2" xfId="650"/>
    <cellStyle name="20% - Accent5 3 3" xfId="883"/>
    <cellStyle name="20% - Accent5 4" xfId="901"/>
    <cellStyle name="20% - Accent6 2" xfId="23"/>
    <cellStyle name="20% - Accent6 2 2" xfId="85"/>
    <cellStyle name="20% - Accent6 2 2 2" xfId="207"/>
    <cellStyle name="20% - Accent6 2 2 2 2" xfId="208"/>
    <cellStyle name="20% - Accent6 2 2 2 2 2" xfId="501"/>
    <cellStyle name="20% - Accent6 2 2 2 2 3" xfId="733"/>
    <cellStyle name="20% - Accent6 2 2 2 3" xfId="209"/>
    <cellStyle name="20% - Accent6 2 2 2 3 2" xfId="502"/>
    <cellStyle name="20% - Accent6 2 2 2 3 3" xfId="734"/>
    <cellStyle name="20% - Accent6 2 2 2 4" xfId="500"/>
    <cellStyle name="20% - Accent6 2 2 2 5" xfId="732"/>
    <cellStyle name="20% - Accent6 2 2 3" xfId="210"/>
    <cellStyle name="20% - Accent6 2 2 3 2" xfId="503"/>
    <cellStyle name="20% - Accent6 2 2 3 3" xfId="735"/>
    <cellStyle name="20% - Accent6 2 2 4" xfId="211"/>
    <cellStyle name="20% - Accent6 2 2 4 2" xfId="504"/>
    <cellStyle name="20% - Accent6 2 2 4 3" xfId="736"/>
    <cellStyle name="20% - Accent6 2 3" xfId="212"/>
    <cellStyle name="20% - Accent6 2 3 2" xfId="213"/>
    <cellStyle name="20% - Accent6 2 3 2 2" xfId="506"/>
    <cellStyle name="20% - Accent6 2 3 2 3" xfId="738"/>
    <cellStyle name="20% - Accent6 2 3 3" xfId="214"/>
    <cellStyle name="20% - Accent6 2 3 3 2" xfId="507"/>
    <cellStyle name="20% - Accent6 2 3 3 3" xfId="739"/>
    <cellStyle name="20% - Accent6 2 3 4" xfId="505"/>
    <cellStyle name="20% - Accent6 2 3 5" xfId="737"/>
    <cellStyle name="20% - Accent6 2 4" xfId="215"/>
    <cellStyle name="20% - Accent6 2 4 2" xfId="216"/>
    <cellStyle name="20% - Accent6 2 4 2 2" xfId="509"/>
    <cellStyle name="20% - Accent6 2 4 2 3" xfId="741"/>
    <cellStyle name="20% - Accent6 2 4 3" xfId="217"/>
    <cellStyle name="20% - Accent6 2 4 3 2" xfId="510"/>
    <cellStyle name="20% - Accent6 2 4 3 3" xfId="742"/>
    <cellStyle name="20% - Accent6 2 4 4" xfId="508"/>
    <cellStyle name="20% - Accent6 2 4 5" xfId="740"/>
    <cellStyle name="20% - Accent6 2 5" xfId="218"/>
    <cellStyle name="20% - Accent6 2 5 2" xfId="511"/>
    <cellStyle name="20% - Accent6 2 5 3" xfId="743"/>
    <cellStyle name="20% - Accent6 2 6" xfId="219"/>
    <cellStyle name="20% - Accent6 2 6 2" xfId="512"/>
    <cellStyle name="20% - Accent6 2 6 3" xfId="744"/>
    <cellStyle name="20% - Accent6 3" xfId="386"/>
    <cellStyle name="20% - Accent6 3 2" xfId="651"/>
    <cellStyle name="20% - Accent6 3 3" xfId="884"/>
    <cellStyle name="20% - Accent6 4" xfId="902"/>
    <cellStyle name="20% - Акцент1 2" xfId="903"/>
    <cellStyle name="20% — акцент1 2" xfId="904"/>
    <cellStyle name="20% - Акцент2 2" xfId="905"/>
    <cellStyle name="20% — акцент2 2" xfId="906"/>
    <cellStyle name="20% - Акцент3 2" xfId="907"/>
    <cellStyle name="20% — акцент3 2" xfId="908"/>
    <cellStyle name="20% - Акцент4 2" xfId="909"/>
    <cellStyle name="20% — акцент4 2" xfId="910"/>
    <cellStyle name="20% - Акцент5 2" xfId="911"/>
    <cellStyle name="20% — акцент5 2" xfId="912"/>
    <cellStyle name="20% - Акцент6 2" xfId="913"/>
    <cellStyle name="20% — акцент6 2" xfId="914"/>
    <cellStyle name="40% - Accent1 2" xfId="24"/>
    <cellStyle name="40% - Accent1 2 2" xfId="86"/>
    <cellStyle name="40% - Accent1 2 2 2" xfId="220"/>
    <cellStyle name="40% - Accent1 2 2 2 2" xfId="221"/>
    <cellStyle name="40% - Accent1 2 2 2 2 2" xfId="514"/>
    <cellStyle name="40% - Accent1 2 2 2 2 3" xfId="746"/>
    <cellStyle name="40% - Accent1 2 2 2 3" xfId="222"/>
    <cellStyle name="40% - Accent1 2 2 2 3 2" xfId="515"/>
    <cellStyle name="40% - Accent1 2 2 2 3 3" xfId="747"/>
    <cellStyle name="40% - Accent1 2 2 2 4" xfId="513"/>
    <cellStyle name="40% - Accent1 2 2 2 5" xfId="745"/>
    <cellStyle name="40% - Accent1 2 2 3" xfId="223"/>
    <cellStyle name="40% - Accent1 2 2 3 2" xfId="516"/>
    <cellStyle name="40% - Accent1 2 2 3 3" xfId="748"/>
    <cellStyle name="40% - Accent1 2 2 4" xfId="224"/>
    <cellStyle name="40% - Accent1 2 2 4 2" xfId="517"/>
    <cellStyle name="40% - Accent1 2 2 4 3" xfId="749"/>
    <cellStyle name="40% - Accent1 2 3" xfId="225"/>
    <cellStyle name="40% - Accent1 2 3 2" xfId="226"/>
    <cellStyle name="40% - Accent1 2 3 2 2" xfId="519"/>
    <cellStyle name="40% - Accent1 2 3 2 3" xfId="751"/>
    <cellStyle name="40% - Accent1 2 3 3" xfId="227"/>
    <cellStyle name="40% - Accent1 2 3 3 2" xfId="520"/>
    <cellStyle name="40% - Accent1 2 3 3 3" xfId="752"/>
    <cellStyle name="40% - Accent1 2 3 4" xfId="518"/>
    <cellStyle name="40% - Accent1 2 3 5" xfId="750"/>
    <cellStyle name="40% - Accent1 2 4" xfId="228"/>
    <cellStyle name="40% - Accent1 2 4 2" xfId="229"/>
    <cellStyle name="40% - Accent1 2 4 2 2" xfId="522"/>
    <cellStyle name="40% - Accent1 2 4 2 3" xfId="754"/>
    <cellStyle name="40% - Accent1 2 4 3" xfId="230"/>
    <cellStyle name="40% - Accent1 2 4 3 2" xfId="523"/>
    <cellStyle name="40% - Accent1 2 4 3 3" xfId="755"/>
    <cellStyle name="40% - Accent1 2 4 4" xfId="521"/>
    <cellStyle name="40% - Accent1 2 4 5" xfId="753"/>
    <cellStyle name="40% - Accent1 2 5" xfId="231"/>
    <cellStyle name="40% - Accent1 2 5 2" xfId="524"/>
    <cellStyle name="40% - Accent1 2 5 3" xfId="756"/>
    <cellStyle name="40% - Accent1 2 6" xfId="232"/>
    <cellStyle name="40% - Accent1 2 6 2" xfId="525"/>
    <cellStyle name="40% - Accent1 2 6 3" xfId="757"/>
    <cellStyle name="40% - Accent1 3" xfId="387"/>
    <cellStyle name="40% - Accent1 3 2" xfId="652"/>
    <cellStyle name="40% - Accent1 3 3" xfId="885"/>
    <cellStyle name="40% - Accent1 4" xfId="915"/>
    <cellStyle name="40% - Accent2 2" xfId="25"/>
    <cellStyle name="40% - Accent2 2 2" xfId="87"/>
    <cellStyle name="40% - Accent2 2 2 2" xfId="233"/>
    <cellStyle name="40% - Accent2 2 2 2 2" xfId="234"/>
    <cellStyle name="40% - Accent2 2 2 2 2 2" xfId="527"/>
    <cellStyle name="40% - Accent2 2 2 2 2 3" xfId="759"/>
    <cellStyle name="40% - Accent2 2 2 2 3" xfId="235"/>
    <cellStyle name="40% - Accent2 2 2 2 3 2" xfId="528"/>
    <cellStyle name="40% - Accent2 2 2 2 3 3" xfId="760"/>
    <cellStyle name="40% - Accent2 2 2 2 4" xfId="526"/>
    <cellStyle name="40% - Accent2 2 2 2 5" xfId="758"/>
    <cellStyle name="40% - Accent2 2 2 3" xfId="236"/>
    <cellStyle name="40% - Accent2 2 2 3 2" xfId="529"/>
    <cellStyle name="40% - Accent2 2 2 3 3" xfId="761"/>
    <cellStyle name="40% - Accent2 2 2 4" xfId="237"/>
    <cellStyle name="40% - Accent2 2 2 4 2" xfId="530"/>
    <cellStyle name="40% - Accent2 2 2 4 3" xfId="762"/>
    <cellStyle name="40% - Accent2 2 3" xfId="238"/>
    <cellStyle name="40% - Accent2 2 3 2" xfId="239"/>
    <cellStyle name="40% - Accent2 2 3 2 2" xfId="532"/>
    <cellStyle name="40% - Accent2 2 3 2 3" xfId="764"/>
    <cellStyle name="40% - Accent2 2 3 3" xfId="240"/>
    <cellStyle name="40% - Accent2 2 3 3 2" xfId="533"/>
    <cellStyle name="40% - Accent2 2 3 3 3" xfId="765"/>
    <cellStyle name="40% - Accent2 2 3 4" xfId="531"/>
    <cellStyle name="40% - Accent2 2 3 5" xfId="763"/>
    <cellStyle name="40% - Accent2 2 4" xfId="241"/>
    <cellStyle name="40% - Accent2 2 4 2" xfId="242"/>
    <cellStyle name="40% - Accent2 2 4 2 2" xfId="535"/>
    <cellStyle name="40% - Accent2 2 4 2 3" xfId="767"/>
    <cellStyle name="40% - Accent2 2 4 3" xfId="243"/>
    <cellStyle name="40% - Accent2 2 4 3 2" xfId="536"/>
    <cellStyle name="40% - Accent2 2 4 3 3" xfId="768"/>
    <cellStyle name="40% - Accent2 2 4 4" xfId="534"/>
    <cellStyle name="40% - Accent2 2 4 5" xfId="766"/>
    <cellStyle name="40% - Accent2 2 5" xfId="244"/>
    <cellStyle name="40% - Accent2 2 5 2" xfId="537"/>
    <cellStyle name="40% - Accent2 2 5 3" xfId="769"/>
    <cellStyle name="40% - Accent2 2 6" xfId="245"/>
    <cellStyle name="40% - Accent2 2 6 2" xfId="538"/>
    <cellStyle name="40% - Accent2 2 6 3" xfId="770"/>
    <cellStyle name="40% - Accent2 3" xfId="388"/>
    <cellStyle name="40% - Accent2 3 2" xfId="653"/>
    <cellStyle name="40% - Accent2 3 3" xfId="886"/>
    <cellStyle name="40% - Accent2 4" xfId="916"/>
    <cellStyle name="40% - Accent3 2" xfId="26"/>
    <cellStyle name="40% - Accent3 2 2" xfId="88"/>
    <cellStyle name="40% - Accent3 2 2 2" xfId="246"/>
    <cellStyle name="40% - Accent3 2 2 2 2" xfId="247"/>
    <cellStyle name="40% - Accent3 2 2 2 2 2" xfId="540"/>
    <cellStyle name="40% - Accent3 2 2 2 2 3" xfId="772"/>
    <cellStyle name="40% - Accent3 2 2 2 3" xfId="248"/>
    <cellStyle name="40% - Accent3 2 2 2 3 2" xfId="541"/>
    <cellStyle name="40% - Accent3 2 2 2 3 3" xfId="773"/>
    <cellStyle name="40% - Accent3 2 2 2 4" xfId="539"/>
    <cellStyle name="40% - Accent3 2 2 2 5" xfId="771"/>
    <cellStyle name="40% - Accent3 2 2 3" xfId="249"/>
    <cellStyle name="40% - Accent3 2 2 3 2" xfId="542"/>
    <cellStyle name="40% - Accent3 2 2 3 3" xfId="774"/>
    <cellStyle name="40% - Accent3 2 2 4" xfId="250"/>
    <cellStyle name="40% - Accent3 2 2 4 2" xfId="543"/>
    <cellStyle name="40% - Accent3 2 2 4 3" xfId="775"/>
    <cellStyle name="40% - Accent3 2 3" xfId="251"/>
    <cellStyle name="40% - Accent3 2 3 2" xfId="252"/>
    <cellStyle name="40% - Accent3 2 3 2 2" xfId="545"/>
    <cellStyle name="40% - Accent3 2 3 2 3" xfId="777"/>
    <cellStyle name="40% - Accent3 2 3 3" xfId="253"/>
    <cellStyle name="40% - Accent3 2 3 3 2" xfId="546"/>
    <cellStyle name="40% - Accent3 2 3 3 3" xfId="778"/>
    <cellStyle name="40% - Accent3 2 3 4" xfId="544"/>
    <cellStyle name="40% - Accent3 2 3 5" xfId="776"/>
    <cellStyle name="40% - Accent3 2 4" xfId="254"/>
    <cellStyle name="40% - Accent3 2 4 2" xfId="255"/>
    <cellStyle name="40% - Accent3 2 4 2 2" xfId="548"/>
    <cellStyle name="40% - Accent3 2 4 2 3" xfId="780"/>
    <cellStyle name="40% - Accent3 2 4 3" xfId="256"/>
    <cellStyle name="40% - Accent3 2 4 3 2" xfId="549"/>
    <cellStyle name="40% - Accent3 2 4 3 3" xfId="781"/>
    <cellStyle name="40% - Accent3 2 4 4" xfId="547"/>
    <cellStyle name="40% - Accent3 2 4 5" xfId="779"/>
    <cellStyle name="40% - Accent3 2 5" xfId="257"/>
    <cellStyle name="40% - Accent3 2 5 2" xfId="550"/>
    <cellStyle name="40% - Accent3 2 5 3" xfId="782"/>
    <cellStyle name="40% - Accent3 2 6" xfId="258"/>
    <cellStyle name="40% - Accent3 2 6 2" xfId="551"/>
    <cellStyle name="40% - Accent3 2 6 3" xfId="783"/>
    <cellStyle name="40% - Accent3 3" xfId="389"/>
    <cellStyle name="40% - Accent3 3 2" xfId="654"/>
    <cellStyle name="40% - Accent3 3 3" xfId="887"/>
    <cellStyle name="40% - Accent3 4" xfId="917"/>
    <cellStyle name="40% - Accent4 2" xfId="27"/>
    <cellStyle name="40% - Accent4 2 2" xfId="89"/>
    <cellStyle name="40% - Accent4 2 2 2" xfId="259"/>
    <cellStyle name="40% - Accent4 2 2 2 2" xfId="260"/>
    <cellStyle name="40% - Accent4 2 2 2 2 2" xfId="553"/>
    <cellStyle name="40% - Accent4 2 2 2 2 3" xfId="785"/>
    <cellStyle name="40% - Accent4 2 2 2 3" xfId="261"/>
    <cellStyle name="40% - Accent4 2 2 2 3 2" xfId="554"/>
    <cellStyle name="40% - Accent4 2 2 2 3 3" xfId="786"/>
    <cellStyle name="40% - Accent4 2 2 2 4" xfId="552"/>
    <cellStyle name="40% - Accent4 2 2 2 5" xfId="784"/>
    <cellStyle name="40% - Accent4 2 2 3" xfId="262"/>
    <cellStyle name="40% - Accent4 2 2 3 2" xfId="555"/>
    <cellStyle name="40% - Accent4 2 2 3 3" xfId="787"/>
    <cellStyle name="40% - Accent4 2 2 4" xfId="263"/>
    <cellStyle name="40% - Accent4 2 2 4 2" xfId="556"/>
    <cellStyle name="40% - Accent4 2 2 4 3" xfId="788"/>
    <cellStyle name="40% - Accent4 2 3" xfId="264"/>
    <cellStyle name="40% - Accent4 2 3 2" xfId="265"/>
    <cellStyle name="40% - Accent4 2 3 2 2" xfId="558"/>
    <cellStyle name="40% - Accent4 2 3 2 3" xfId="790"/>
    <cellStyle name="40% - Accent4 2 3 3" xfId="266"/>
    <cellStyle name="40% - Accent4 2 3 3 2" xfId="559"/>
    <cellStyle name="40% - Accent4 2 3 3 3" xfId="791"/>
    <cellStyle name="40% - Accent4 2 3 4" xfId="557"/>
    <cellStyle name="40% - Accent4 2 3 5" xfId="789"/>
    <cellStyle name="40% - Accent4 2 4" xfId="267"/>
    <cellStyle name="40% - Accent4 2 4 2" xfId="268"/>
    <cellStyle name="40% - Accent4 2 4 2 2" xfId="561"/>
    <cellStyle name="40% - Accent4 2 4 2 3" xfId="793"/>
    <cellStyle name="40% - Accent4 2 4 3" xfId="269"/>
    <cellStyle name="40% - Accent4 2 4 3 2" xfId="562"/>
    <cellStyle name="40% - Accent4 2 4 3 3" xfId="794"/>
    <cellStyle name="40% - Accent4 2 4 4" xfId="560"/>
    <cellStyle name="40% - Accent4 2 4 5" xfId="792"/>
    <cellStyle name="40% - Accent4 2 5" xfId="270"/>
    <cellStyle name="40% - Accent4 2 5 2" xfId="563"/>
    <cellStyle name="40% - Accent4 2 5 3" xfId="795"/>
    <cellStyle name="40% - Accent4 2 6" xfId="271"/>
    <cellStyle name="40% - Accent4 2 6 2" xfId="564"/>
    <cellStyle name="40% - Accent4 2 6 3" xfId="796"/>
    <cellStyle name="40% - Accent4 3" xfId="390"/>
    <cellStyle name="40% - Accent4 3 2" xfId="655"/>
    <cellStyle name="40% - Accent4 3 3" xfId="888"/>
    <cellStyle name="40% - Accent4 4" xfId="918"/>
    <cellStyle name="40% - Accent5 2" xfId="28"/>
    <cellStyle name="40% - Accent5 2 2" xfId="90"/>
    <cellStyle name="40% - Accent5 2 2 2" xfId="272"/>
    <cellStyle name="40% - Accent5 2 2 2 2" xfId="273"/>
    <cellStyle name="40% - Accent5 2 2 2 2 2" xfId="566"/>
    <cellStyle name="40% - Accent5 2 2 2 2 3" xfId="798"/>
    <cellStyle name="40% - Accent5 2 2 2 3" xfId="274"/>
    <cellStyle name="40% - Accent5 2 2 2 3 2" xfId="567"/>
    <cellStyle name="40% - Accent5 2 2 2 3 3" xfId="799"/>
    <cellStyle name="40% - Accent5 2 2 2 4" xfId="565"/>
    <cellStyle name="40% - Accent5 2 2 2 5" xfId="797"/>
    <cellStyle name="40% - Accent5 2 2 3" xfId="275"/>
    <cellStyle name="40% - Accent5 2 2 3 2" xfId="568"/>
    <cellStyle name="40% - Accent5 2 2 3 3" xfId="800"/>
    <cellStyle name="40% - Accent5 2 2 4" xfId="276"/>
    <cellStyle name="40% - Accent5 2 2 4 2" xfId="569"/>
    <cellStyle name="40% - Accent5 2 2 4 3" xfId="801"/>
    <cellStyle name="40% - Accent5 2 3" xfId="277"/>
    <cellStyle name="40% - Accent5 2 3 2" xfId="278"/>
    <cellStyle name="40% - Accent5 2 3 2 2" xfId="571"/>
    <cellStyle name="40% - Accent5 2 3 2 3" xfId="803"/>
    <cellStyle name="40% - Accent5 2 3 3" xfId="279"/>
    <cellStyle name="40% - Accent5 2 3 3 2" xfId="572"/>
    <cellStyle name="40% - Accent5 2 3 3 3" xfId="804"/>
    <cellStyle name="40% - Accent5 2 3 4" xfId="570"/>
    <cellStyle name="40% - Accent5 2 3 5" xfId="802"/>
    <cellStyle name="40% - Accent5 2 4" xfId="280"/>
    <cellStyle name="40% - Accent5 2 4 2" xfId="281"/>
    <cellStyle name="40% - Accent5 2 4 2 2" xfId="574"/>
    <cellStyle name="40% - Accent5 2 4 2 3" xfId="806"/>
    <cellStyle name="40% - Accent5 2 4 3" xfId="282"/>
    <cellStyle name="40% - Accent5 2 4 3 2" xfId="575"/>
    <cellStyle name="40% - Accent5 2 4 3 3" xfId="807"/>
    <cellStyle name="40% - Accent5 2 4 4" xfId="573"/>
    <cellStyle name="40% - Accent5 2 4 5" xfId="805"/>
    <cellStyle name="40% - Accent5 2 5" xfId="283"/>
    <cellStyle name="40% - Accent5 2 5 2" xfId="576"/>
    <cellStyle name="40% - Accent5 2 5 3" xfId="808"/>
    <cellStyle name="40% - Accent5 2 6" xfId="284"/>
    <cellStyle name="40% - Accent5 2 6 2" xfId="577"/>
    <cellStyle name="40% - Accent5 2 6 3" xfId="809"/>
    <cellStyle name="40% - Accent5 3" xfId="391"/>
    <cellStyle name="40% - Accent5 3 2" xfId="656"/>
    <cellStyle name="40% - Accent5 3 3" xfId="889"/>
    <cellStyle name="40% - Accent5 4" xfId="919"/>
    <cellStyle name="40% - Accent6 2" xfId="29"/>
    <cellStyle name="40% - Accent6 2 2" xfId="91"/>
    <cellStyle name="40% - Accent6 2 2 2" xfId="285"/>
    <cellStyle name="40% - Accent6 2 2 2 2" xfId="286"/>
    <cellStyle name="40% - Accent6 2 2 2 2 2" xfId="579"/>
    <cellStyle name="40% - Accent6 2 2 2 2 3" xfId="811"/>
    <cellStyle name="40% - Accent6 2 2 2 3" xfId="287"/>
    <cellStyle name="40% - Accent6 2 2 2 3 2" xfId="580"/>
    <cellStyle name="40% - Accent6 2 2 2 3 3" xfId="812"/>
    <cellStyle name="40% - Accent6 2 2 2 4" xfId="578"/>
    <cellStyle name="40% - Accent6 2 2 2 5" xfId="810"/>
    <cellStyle name="40% - Accent6 2 2 3" xfId="288"/>
    <cellStyle name="40% - Accent6 2 2 3 2" xfId="581"/>
    <cellStyle name="40% - Accent6 2 2 3 3" xfId="813"/>
    <cellStyle name="40% - Accent6 2 2 4" xfId="289"/>
    <cellStyle name="40% - Accent6 2 2 4 2" xfId="582"/>
    <cellStyle name="40% - Accent6 2 2 4 3" xfId="814"/>
    <cellStyle name="40% - Accent6 2 3" xfId="290"/>
    <cellStyle name="40% - Accent6 2 3 2" xfId="291"/>
    <cellStyle name="40% - Accent6 2 3 2 2" xfId="584"/>
    <cellStyle name="40% - Accent6 2 3 2 3" xfId="816"/>
    <cellStyle name="40% - Accent6 2 3 3" xfId="292"/>
    <cellStyle name="40% - Accent6 2 3 3 2" xfId="585"/>
    <cellStyle name="40% - Accent6 2 3 3 3" xfId="817"/>
    <cellStyle name="40% - Accent6 2 3 4" xfId="583"/>
    <cellStyle name="40% - Accent6 2 3 5" xfId="815"/>
    <cellStyle name="40% - Accent6 2 4" xfId="293"/>
    <cellStyle name="40% - Accent6 2 4 2" xfId="294"/>
    <cellStyle name="40% - Accent6 2 4 2 2" xfId="587"/>
    <cellStyle name="40% - Accent6 2 4 2 3" xfId="819"/>
    <cellStyle name="40% - Accent6 2 4 3" xfId="295"/>
    <cellStyle name="40% - Accent6 2 4 3 2" xfId="588"/>
    <cellStyle name="40% - Accent6 2 4 3 3" xfId="820"/>
    <cellStyle name="40% - Accent6 2 4 4" xfId="586"/>
    <cellStyle name="40% - Accent6 2 4 5" xfId="818"/>
    <cellStyle name="40% - Accent6 2 5" xfId="296"/>
    <cellStyle name="40% - Accent6 2 5 2" xfId="589"/>
    <cellStyle name="40% - Accent6 2 5 3" xfId="821"/>
    <cellStyle name="40% - Accent6 2 6" xfId="297"/>
    <cellStyle name="40% - Accent6 2 6 2" xfId="590"/>
    <cellStyle name="40% - Accent6 2 6 3" xfId="822"/>
    <cellStyle name="40% - Accent6 3" xfId="392"/>
    <cellStyle name="40% - Accent6 3 2" xfId="657"/>
    <cellStyle name="40% - Accent6 3 3" xfId="890"/>
    <cellStyle name="40% - Accent6 4" xfId="920"/>
    <cellStyle name="40% - Акцент1 2" xfId="921"/>
    <cellStyle name="40% — акцент1 2" xfId="922"/>
    <cellStyle name="40% - Акцент2 2" xfId="923"/>
    <cellStyle name="40% — акцент2 2" xfId="924"/>
    <cellStyle name="40% - Акцент3 2" xfId="925"/>
    <cellStyle name="40% — акцент3 2" xfId="926"/>
    <cellStyle name="40% - Акцент4 2" xfId="927"/>
    <cellStyle name="40% — акцент4 2" xfId="928"/>
    <cellStyle name="40% - Акцент5 2" xfId="929"/>
    <cellStyle name="40% — акцент5 2" xfId="930"/>
    <cellStyle name="40% - Акцент6 2" xfId="931"/>
    <cellStyle name="40% — акцент6 2" xfId="932"/>
    <cellStyle name="60% - Accent1 2" xfId="30"/>
    <cellStyle name="60% - Accent1 2 2" xfId="92"/>
    <cellStyle name="60% - Accent1 3" xfId="393"/>
    <cellStyle name="60% - Accent2 2" xfId="31"/>
    <cellStyle name="60% - Accent2 2 2" xfId="93"/>
    <cellStyle name="60% - Accent2 3" xfId="394"/>
    <cellStyle name="60% - Accent3 2" xfId="32"/>
    <cellStyle name="60% - Accent3 2 2" xfId="94"/>
    <cellStyle name="60% - Accent3 3" xfId="395"/>
    <cellStyle name="60% - Accent4 2" xfId="33"/>
    <cellStyle name="60% - Accent4 2 2" xfId="95"/>
    <cellStyle name="60% - Accent4 3" xfId="396"/>
    <cellStyle name="60% - Accent5 2" xfId="34"/>
    <cellStyle name="60% - Accent5 2 2" xfId="96"/>
    <cellStyle name="60% - Accent5 3" xfId="397"/>
    <cellStyle name="60% - Accent6 2" xfId="35"/>
    <cellStyle name="60% - Accent6 2 2" xfId="97"/>
    <cellStyle name="60% - Accent6 3" xfId="398"/>
    <cellStyle name="60% - Акцент1 2" xfId="933"/>
    <cellStyle name="60% — акцент1 2" xfId="934"/>
    <cellStyle name="60% - Акцент2 2" xfId="935"/>
    <cellStyle name="60% — акцент2 2" xfId="936"/>
    <cellStyle name="60% - Акцент3 2" xfId="937"/>
    <cellStyle name="60% — акцент3 2" xfId="938"/>
    <cellStyle name="60% - Акцент4 2" xfId="939"/>
    <cellStyle name="60% — акцент4 2" xfId="940"/>
    <cellStyle name="60% - Акцент5 2" xfId="941"/>
    <cellStyle name="60% — акцент5 2" xfId="942"/>
    <cellStyle name="60% - Акцент6 2" xfId="943"/>
    <cellStyle name="60% — акцент6 2" xfId="944"/>
    <cellStyle name="Accent1 2" xfId="36"/>
    <cellStyle name="Accent1 2 2" xfId="98"/>
    <cellStyle name="Accent1 3" xfId="399"/>
    <cellStyle name="Accent2 2" xfId="37"/>
    <cellStyle name="Accent2 2 2" xfId="99"/>
    <cellStyle name="Accent2 3" xfId="400"/>
    <cellStyle name="Accent3 2" xfId="38"/>
    <cellStyle name="Accent3 2 2" xfId="100"/>
    <cellStyle name="Accent3 3" xfId="401"/>
    <cellStyle name="Accent4 2" xfId="39"/>
    <cellStyle name="Accent4 2 2" xfId="101"/>
    <cellStyle name="Accent4 3" xfId="402"/>
    <cellStyle name="Accent5 2" xfId="40"/>
    <cellStyle name="Accent5 2 2" xfId="102"/>
    <cellStyle name="Accent5 3" xfId="403"/>
    <cellStyle name="Accent6 2" xfId="41"/>
    <cellStyle name="Accent6 2 2" xfId="103"/>
    <cellStyle name="Accent6 3" xfId="404"/>
    <cellStyle name="Bad 2" xfId="42"/>
    <cellStyle name="Bad 2 2" xfId="104"/>
    <cellStyle name="Bad 3" xfId="405"/>
    <cellStyle name="Calculation 2" xfId="43"/>
    <cellStyle name="Calculation 2 2" xfId="105"/>
    <cellStyle name="Calculation 2 2 2" xfId="427"/>
    <cellStyle name="Calculation 2 2 3" xfId="823"/>
    <cellStyle name="Calculation 3" xfId="406"/>
    <cellStyle name="Check Cell 2" xfId="44"/>
    <cellStyle name="Check Cell 2 2" xfId="106"/>
    <cellStyle name="Check Cell 3" xfId="407"/>
    <cellStyle name="Comma 10" xfId="422"/>
    <cellStyle name="Comma 2" xfId="10"/>
    <cellStyle name="Comma 2 2" xfId="72"/>
    <cellStyle name="Comma 2 2 2" xfId="107"/>
    <cellStyle name="Comma 2 2 2 2" xfId="298"/>
    <cellStyle name="Comma 2 3" xfId="75"/>
    <cellStyle name="Comma 2 3 2" xfId="299"/>
    <cellStyle name="Comma 2 4" xfId="68"/>
    <cellStyle name="Comma 2 5" xfId="17"/>
    <cellStyle name="Comma 3" xfId="12"/>
    <cellStyle name="Comma 3 2" xfId="108"/>
    <cellStyle name="Comma 3 2 2" xfId="300"/>
    <cellStyle name="Comma 3 2 2 2" xfId="301"/>
    <cellStyle name="Comma 3 2 3" xfId="428"/>
    <cellStyle name="Comma 3 2 4" xfId="664"/>
    <cellStyle name="Comma 3 3" xfId="71"/>
    <cellStyle name="Comma 4" xfId="74"/>
    <cellStyle name="Comma 4 2" xfId="302"/>
    <cellStyle name="Comma 4 2 2" xfId="303"/>
    <cellStyle name="Comma 4 3" xfId="304"/>
    <cellStyle name="Comma 4 3 2" xfId="305"/>
    <cellStyle name="Comma 5" xfId="66"/>
    <cellStyle name="Comma 5 2" xfId="306"/>
    <cellStyle name="Comma 5 2 2" xfId="307"/>
    <cellStyle name="Comma 5 3" xfId="426"/>
    <cellStyle name="Comma 5 4" xfId="661"/>
    <cellStyle name="Comma 6" xfId="15"/>
    <cellStyle name="Comma 6 10" xfId="659"/>
    <cellStyle name="Comma 6 2" xfId="308"/>
    <cellStyle name="Comma 6 3" xfId="309"/>
    <cellStyle name="Comma 6 3 2" xfId="310"/>
    <cellStyle name="Comma 6 3 2 2" xfId="311"/>
    <cellStyle name="Comma 6 3 2 2 2" xfId="593"/>
    <cellStyle name="Comma 6 3 2 2 3" xfId="826"/>
    <cellStyle name="Comma 6 3 2 3" xfId="312"/>
    <cellStyle name="Comma 6 3 2 3 2" xfId="594"/>
    <cellStyle name="Comma 6 3 2 3 3" xfId="827"/>
    <cellStyle name="Comma 6 3 2 4" xfId="592"/>
    <cellStyle name="Comma 6 3 2 5" xfId="825"/>
    <cellStyle name="Comma 6 3 3" xfId="313"/>
    <cellStyle name="Comma 6 3 3 2" xfId="595"/>
    <cellStyle name="Comma 6 3 3 3" xfId="828"/>
    <cellStyle name="Comma 6 3 4" xfId="314"/>
    <cellStyle name="Comma 6 3 4 2" xfId="596"/>
    <cellStyle name="Comma 6 3 4 3" xfId="829"/>
    <cellStyle name="Comma 6 3 5" xfId="591"/>
    <cellStyle name="Comma 6 3 6" xfId="824"/>
    <cellStyle name="Comma 6 4" xfId="315"/>
    <cellStyle name="Comma 6 4 2" xfId="316"/>
    <cellStyle name="Comma 6 4 2 2" xfId="317"/>
    <cellStyle name="Comma 6 4 2 2 2" xfId="599"/>
    <cellStyle name="Comma 6 4 2 2 3" xfId="832"/>
    <cellStyle name="Comma 6 4 2 3" xfId="318"/>
    <cellStyle name="Comma 6 4 2 3 2" xfId="600"/>
    <cellStyle name="Comma 6 4 2 3 3" xfId="833"/>
    <cellStyle name="Comma 6 4 2 4" xfId="598"/>
    <cellStyle name="Comma 6 4 2 5" xfId="831"/>
    <cellStyle name="Comma 6 4 3" xfId="319"/>
    <cellStyle name="Comma 6 4 3 2" xfId="601"/>
    <cellStyle name="Comma 6 4 3 3" xfId="834"/>
    <cellStyle name="Comma 6 4 4" xfId="320"/>
    <cellStyle name="Comma 6 4 4 2" xfId="602"/>
    <cellStyle name="Comma 6 4 4 3" xfId="835"/>
    <cellStyle name="Comma 6 4 5" xfId="597"/>
    <cellStyle name="Comma 6 4 6" xfId="830"/>
    <cellStyle name="Comma 6 5" xfId="321"/>
    <cellStyle name="Comma 6 5 2" xfId="322"/>
    <cellStyle name="Comma 6 5 2 2" xfId="604"/>
    <cellStyle name="Comma 6 5 2 3" xfId="837"/>
    <cellStyle name="Comma 6 5 3" xfId="323"/>
    <cellStyle name="Comma 6 5 3 2" xfId="605"/>
    <cellStyle name="Comma 6 5 3 3" xfId="838"/>
    <cellStyle name="Comma 6 5 4" xfId="603"/>
    <cellStyle name="Comma 6 5 5" xfId="836"/>
    <cellStyle name="Comma 6 6" xfId="324"/>
    <cellStyle name="Comma 6 6 2" xfId="325"/>
    <cellStyle name="Comma 6 6 2 2" xfId="607"/>
    <cellStyle name="Comma 6 6 2 3" xfId="840"/>
    <cellStyle name="Comma 6 6 3" xfId="326"/>
    <cellStyle name="Comma 6 6 3 2" xfId="608"/>
    <cellStyle name="Comma 6 6 3 3" xfId="841"/>
    <cellStyle name="Comma 6 6 4" xfId="606"/>
    <cellStyle name="Comma 6 6 5" xfId="839"/>
    <cellStyle name="Comma 6 7" xfId="327"/>
    <cellStyle name="Comma 6 7 2" xfId="609"/>
    <cellStyle name="Comma 6 7 3" xfId="842"/>
    <cellStyle name="Comma 6 8" xfId="328"/>
    <cellStyle name="Comma 6 8 2" xfId="610"/>
    <cellStyle name="Comma 6 8 3" xfId="843"/>
    <cellStyle name="Comma 6 9" xfId="424"/>
    <cellStyle name="Comma 7" xfId="329"/>
    <cellStyle name="Comma 8" xfId="330"/>
    <cellStyle name="Comma 8 2" xfId="331"/>
    <cellStyle name="Comma 9" xfId="332"/>
    <cellStyle name="Comma 9 2" xfId="333"/>
    <cellStyle name="Explanatory Text 2" xfId="45"/>
    <cellStyle name="Explanatory Text 2 2" xfId="109"/>
    <cellStyle name="Explanatory Text 3" xfId="408"/>
    <cellStyle name="Good 2" xfId="46"/>
    <cellStyle name="Good 2 2" xfId="110"/>
    <cellStyle name="Good 3" xfId="409"/>
    <cellStyle name="Heading 1 2" xfId="47"/>
    <cellStyle name="Heading 1 2 2" xfId="111"/>
    <cellStyle name="Heading 1 3" xfId="410"/>
    <cellStyle name="Heading 2 2" xfId="48"/>
    <cellStyle name="Heading 2 2 2" xfId="112"/>
    <cellStyle name="Heading 2 3" xfId="411"/>
    <cellStyle name="Heading 3 2" xfId="49"/>
    <cellStyle name="Heading 3 2 2" xfId="113"/>
    <cellStyle name="Heading 3 3" xfId="412"/>
    <cellStyle name="Heading 4 2" xfId="50"/>
    <cellStyle name="Heading 4 2 2" xfId="114"/>
    <cellStyle name="Heading 4 3" xfId="413"/>
    <cellStyle name="Input 2" xfId="51"/>
    <cellStyle name="Input 2 2" xfId="115"/>
    <cellStyle name="Input 2 2 2" xfId="429"/>
    <cellStyle name="Input 2 2 3" xfId="662"/>
    <cellStyle name="Input 3" xfId="414"/>
    <cellStyle name="Linked Cell 2" xfId="52"/>
    <cellStyle name="Linked Cell 2 2" xfId="116"/>
    <cellStyle name="Linked Cell 3" xfId="415"/>
    <cellStyle name="Neutral 2" xfId="53"/>
    <cellStyle name="Neutral 2 2" xfId="78"/>
    <cellStyle name="Neutral 2 3" xfId="334"/>
    <cellStyle name="Neutral 3" xfId="117"/>
    <cellStyle name="Neutral 4" xfId="335"/>
    <cellStyle name="Neutral 4 2" xfId="416"/>
    <cellStyle name="Normal 10" xfId="4"/>
    <cellStyle name="Normal 10 2" xfId="336"/>
    <cellStyle name="Normal 10 2 2" xfId="337"/>
    <cellStyle name="Normal 10 2 2 2" xfId="338"/>
    <cellStyle name="Normal 10 2 2 2 2" xfId="613"/>
    <cellStyle name="Normal 10 2 2 2 3" xfId="846"/>
    <cellStyle name="Normal 10 2 2 3" xfId="339"/>
    <cellStyle name="Normal 10 2 2 3 2" xfId="614"/>
    <cellStyle name="Normal 10 2 2 3 3" xfId="847"/>
    <cellStyle name="Normal 10 2 2 4" xfId="612"/>
    <cellStyle name="Normal 10 2 2 5" xfId="845"/>
    <cellStyle name="Normal 10 2 3" xfId="340"/>
    <cellStyle name="Normal 10 2 3 2" xfId="615"/>
    <cellStyle name="Normal 10 2 3 3" xfId="848"/>
    <cellStyle name="Normal 10 2 4" xfId="341"/>
    <cellStyle name="Normal 10 2 4 2" xfId="616"/>
    <cellStyle name="Normal 10 2 4 3" xfId="849"/>
    <cellStyle name="Normal 10 2 5" xfId="611"/>
    <cellStyle name="Normal 10 2 6" xfId="844"/>
    <cellStyle name="Normal 10 3" xfId="342"/>
    <cellStyle name="Normal 10 3 2" xfId="343"/>
    <cellStyle name="Normal 10 3 2 2" xfId="618"/>
    <cellStyle name="Normal 10 3 2 3" xfId="851"/>
    <cellStyle name="Normal 10 3 3" xfId="344"/>
    <cellStyle name="Normal 10 3 3 2" xfId="619"/>
    <cellStyle name="Normal 10 3 3 3" xfId="852"/>
    <cellStyle name="Normal 10 3 4" xfId="617"/>
    <cellStyle name="Normal 10 3 5" xfId="850"/>
    <cellStyle name="Normal 10 4" xfId="345"/>
    <cellStyle name="Normal 10 4 2" xfId="346"/>
    <cellStyle name="Normal 10 4 2 2" xfId="621"/>
    <cellStyle name="Normal 10 4 2 3" xfId="854"/>
    <cellStyle name="Normal 10 4 3" xfId="347"/>
    <cellStyle name="Normal 10 4 3 2" xfId="622"/>
    <cellStyle name="Normal 10 4 3 3" xfId="855"/>
    <cellStyle name="Normal 10 4 4" xfId="620"/>
    <cellStyle name="Normal 10 4 5" xfId="853"/>
    <cellStyle name="Normal 10 5" xfId="348"/>
    <cellStyle name="Normal 10 5 2" xfId="623"/>
    <cellStyle name="Normal 10 5 3" xfId="856"/>
    <cellStyle name="Normal 10 6" xfId="349"/>
    <cellStyle name="Normal 10 6 2" xfId="624"/>
    <cellStyle name="Normal 10 6 3" xfId="857"/>
    <cellStyle name="Normal 11" xfId="350"/>
    <cellStyle name="Normal 11 2" xfId="351"/>
    <cellStyle name="Normal 11 3" xfId="945"/>
    <cellStyle name="Normal 12" xfId="352"/>
    <cellStyle name="Normal 12 2" xfId="353"/>
    <cellStyle name="Normal 12 3" xfId="895"/>
    <cellStyle name="Normal 2" xfId="1"/>
    <cellStyle name="Normal 2 2" xfId="54"/>
    <cellStyle name="Normal 2 2 2" xfId="135"/>
    <cellStyle name="Normal 2 2 3" xfId="118"/>
    <cellStyle name="Normal 2 3" xfId="119"/>
    <cellStyle name="Normal 2 4" xfId="67"/>
    <cellStyle name="Normal 2 5" xfId="16"/>
    <cellStyle name="Normal 2_3.Havelvacner_N1_12 23.01.2018" xfId="354"/>
    <cellStyle name="Normal 3" xfId="3"/>
    <cellStyle name="Normal 3 2" xfId="55"/>
    <cellStyle name="Normal 3 2 2" xfId="120"/>
    <cellStyle name="Normal 3 2 3" xfId="76"/>
    <cellStyle name="Normal 3 3" xfId="70"/>
    <cellStyle name="Normal 3_HavelvacN2axjusakN3" xfId="79"/>
    <cellStyle name="Normal 4" xfId="5"/>
    <cellStyle name="Normal 4 2" xfId="77"/>
    <cellStyle name="Normal 4 2 2" xfId="355"/>
    <cellStyle name="Normal 4 3" xfId="73"/>
    <cellStyle name="Normal 5" xfId="9"/>
    <cellStyle name="Normal 5 2" xfId="56"/>
    <cellStyle name="Normal 5 2 2" xfId="121"/>
    <cellStyle name="Normal 5 2 2 2" xfId="430"/>
    <cellStyle name="Normal 5 2 2 3" xfId="665"/>
    <cellStyle name="Normal 5 2 3" xfId="946"/>
    <cellStyle name="Normal 5 2 4" xfId="947"/>
    <cellStyle name="Normal 5 3" xfId="356"/>
    <cellStyle name="Normal 5 3 2" xfId="357"/>
    <cellStyle name="Normal 5 3 2 2" xfId="358"/>
    <cellStyle name="Normal 5 3 2 2 2" xfId="627"/>
    <cellStyle name="Normal 5 3 2 2 3" xfId="860"/>
    <cellStyle name="Normal 5 3 2 3" xfId="359"/>
    <cellStyle name="Normal 5 3 2 3 2" xfId="628"/>
    <cellStyle name="Normal 5 3 2 3 3" xfId="861"/>
    <cellStyle name="Normal 5 3 2 4" xfId="626"/>
    <cellStyle name="Normal 5 3 2 5" xfId="859"/>
    <cellStyle name="Normal 5 3 3" xfId="360"/>
    <cellStyle name="Normal 5 3 3 2" xfId="629"/>
    <cellStyle name="Normal 5 3 3 3" xfId="862"/>
    <cellStyle name="Normal 5 3 4" xfId="361"/>
    <cellStyle name="Normal 5 3 4 2" xfId="630"/>
    <cellStyle name="Normal 5 3 4 3" xfId="863"/>
    <cellStyle name="Normal 5 3 5" xfId="625"/>
    <cellStyle name="Normal 5 3 6" xfId="858"/>
    <cellStyle name="Normal 5 4" xfId="362"/>
    <cellStyle name="Normal 5 4 2" xfId="363"/>
    <cellStyle name="Normal 5 4 2 2" xfId="364"/>
    <cellStyle name="Normal 5 4 2 2 2" xfId="633"/>
    <cellStyle name="Normal 5 4 2 2 3" xfId="866"/>
    <cellStyle name="Normal 5 4 2 3" xfId="365"/>
    <cellStyle name="Normal 5 4 2 3 2" xfId="634"/>
    <cellStyle name="Normal 5 4 2 3 3" xfId="867"/>
    <cellStyle name="Normal 5 4 2 4" xfId="632"/>
    <cellStyle name="Normal 5 4 2 5" xfId="865"/>
    <cellStyle name="Normal 5 4 3" xfId="366"/>
    <cellStyle name="Normal 5 4 3 2" xfId="635"/>
    <cellStyle name="Normal 5 4 3 3" xfId="868"/>
    <cellStyle name="Normal 5 4 4" xfId="367"/>
    <cellStyle name="Normal 5 4 4 2" xfId="636"/>
    <cellStyle name="Normal 5 4 4 3" xfId="869"/>
    <cellStyle name="Normal 5 4 5" xfId="631"/>
    <cellStyle name="Normal 5 4 6" xfId="864"/>
    <cellStyle name="Normal 5 5" xfId="368"/>
    <cellStyle name="Normal 5 5 2" xfId="369"/>
    <cellStyle name="Normal 5 5 2 2" xfId="638"/>
    <cellStyle name="Normal 5 5 2 3" xfId="871"/>
    <cellStyle name="Normal 5 5 3" xfId="370"/>
    <cellStyle name="Normal 5 5 3 2" xfId="639"/>
    <cellStyle name="Normal 5 5 3 3" xfId="872"/>
    <cellStyle name="Normal 5 5 4" xfId="637"/>
    <cellStyle name="Normal 5 5 5" xfId="870"/>
    <cellStyle name="Normal 5 6" xfId="371"/>
    <cellStyle name="Normal 5 6 2" xfId="372"/>
    <cellStyle name="Normal 5 6 2 2" xfId="641"/>
    <cellStyle name="Normal 5 6 2 3" xfId="874"/>
    <cellStyle name="Normal 5 6 3" xfId="373"/>
    <cellStyle name="Normal 5 6 3 2" xfId="642"/>
    <cellStyle name="Normal 5 6 3 3" xfId="875"/>
    <cellStyle name="Normal 5 6 4" xfId="640"/>
    <cellStyle name="Normal 5 6 5" xfId="873"/>
    <cellStyle name="Normal 5 7" xfId="374"/>
    <cellStyle name="Normal 5 7 2" xfId="643"/>
    <cellStyle name="Normal 5 7 3" xfId="876"/>
    <cellStyle name="Normal 5 8" xfId="375"/>
    <cellStyle name="Normal 5 8 2" xfId="644"/>
    <cellStyle name="Normal 5 8 3" xfId="877"/>
    <cellStyle name="Normal 5 9" xfId="376"/>
    <cellStyle name="Normal 5 9 2" xfId="645"/>
    <cellStyle name="Normal 5 9 3" xfId="878"/>
    <cellStyle name="Normal 6" xfId="122"/>
    <cellStyle name="Normal 6 2" xfId="948"/>
    <cellStyle name="Normal 7" xfId="123"/>
    <cellStyle name="Normal 8" xfId="8"/>
    <cellStyle name="Normal 8 2" xfId="134"/>
    <cellStyle name="Normal 8 3" xfId="949"/>
    <cellStyle name="Normal 8 4" xfId="950"/>
    <cellStyle name="Normal 9" xfId="13"/>
    <cellStyle name="Normal 9 2" xfId="423"/>
    <cellStyle name="Normal 9 3" xfId="658"/>
    <cellStyle name="Note 2" xfId="57"/>
    <cellStyle name="Note 2 2" xfId="124"/>
    <cellStyle name="Note 2 2 2" xfId="431"/>
    <cellStyle name="Note 2 2 3" xfId="892"/>
    <cellStyle name="Note 3" xfId="58"/>
    <cellStyle name="Note 3 2" xfId="425"/>
    <cellStyle name="Note 3 3" xfId="660"/>
    <cellStyle name="Note 4" xfId="951"/>
    <cellStyle name="Output 2" xfId="59"/>
    <cellStyle name="Output 2 2" xfId="125"/>
    <cellStyle name="Output 2 2 2" xfId="432"/>
    <cellStyle name="Output 2 2 3" xfId="663"/>
    <cellStyle name="Output 3" xfId="417"/>
    <cellStyle name="Percent 2" xfId="2"/>
    <cellStyle name="Percent 2 2" xfId="69"/>
    <cellStyle name="Percent 2 2 2" xfId="377"/>
    <cellStyle name="Percent 2 3" xfId="60"/>
    <cellStyle name="Percent 3" xfId="11"/>
    <cellStyle name="Percent 3 2" xfId="378"/>
    <cellStyle name="RowLevel_1_N6+artabyuje" xfId="379"/>
    <cellStyle name="SN_241" xfId="6"/>
    <cellStyle name="Style 1" xfId="126"/>
    <cellStyle name="Style 1 2" xfId="127"/>
    <cellStyle name="Style 1 2 2" xfId="952"/>
    <cellStyle name="Style 1_verchnakan_ax21-25_2018" xfId="128"/>
    <cellStyle name="Title 2" xfId="61"/>
    <cellStyle name="Title 2 2" xfId="129"/>
    <cellStyle name="Title 3" xfId="418"/>
    <cellStyle name="Total 2" xfId="62"/>
    <cellStyle name="Total 2 2" xfId="130"/>
    <cellStyle name="Total 2 2 2" xfId="433"/>
    <cellStyle name="Total 2 2 3" xfId="891"/>
    <cellStyle name="Total 3" xfId="419"/>
    <cellStyle name="Warning Text 2" xfId="63"/>
    <cellStyle name="Warning Text 2 2" xfId="131"/>
    <cellStyle name="Warning Text 3" xfId="420"/>
    <cellStyle name="Акцент1 2" xfId="953"/>
    <cellStyle name="Акцент1 3" xfId="954"/>
    <cellStyle name="Акцент2 2" xfId="955"/>
    <cellStyle name="Акцент2 3" xfId="956"/>
    <cellStyle name="Акцент3 2" xfId="957"/>
    <cellStyle name="Акцент3 3" xfId="958"/>
    <cellStyle name="Акцент4 2" xfId="959"/>
    <cellStyle name="Акцент4 3" xfId="960"/>
    <cellStyle name="Акцент5 2" xfId="961"/>
    <cellStyle name="Акцент5 3" xfId="962"/>
    <cellStyle name="Акцент6 2" xfId="963"/>
    <cellStyle name="Акцент6 3" xfId="964"/>
    <cellStyle name="Ввод  2" xfId="965"/>
    <cellStyle name="Ввод  3" xfId="966"/>
    <cellStyle name="Вывод 2" xfId="967"/>
    <cellStyle name="Вывод 3" xfId="968"/>
    <cellStyle name="Вычисление 2" xfId="969"/>
    <cellStyle name="Вычисление 3" xfId="970"/>
    <cellStyle name="Гиперссылка" xfId="421" builtinId="8"/>
    <cellStyle name="Заголовок 1 2" xfId="971"/>
    <cellStyle name="Заголовок 1 3" xfId="972"/>
    <cellStyle name="Заголовок 2 2" xfId="973"/>
    <cellStyle name="Заголовок 2 3" xfId="974"/>
    <cellStyle name="Заголовок 3 2" xfId="975"/>
    <cellStyle name="Заголовок 3 3" xfId="976"/>
    <cellStyle name="Заголовок 4 2" xfId="977"/>
    <cellStyle name="Заголовок 4 3" xfId="978"/>
    <cellStyle name="Итог 2" xfId="979"/>
    <cellStyle name="Итог 3" xfId="980"/>
    <cellStyle name="Контрольная ячейка 2" xfId="981"/>
    <cellStyle name="Контрольная ячейка 3" xfId="982"/>
    <cellStyle name="Название 2" xfId="380"/>
    <cellStyle name="Нейтральный" xfId="894" builtinId="28"/>
    <cellStyle name="Нейтральный 2" xfId="983"/>
    <cellStyle name="Нейтральный 3" xfId="984"/>
    <cellStyle name="Обычный" xfId="0" builtinId="0"/>
    <cellStyle name="Обычный 2" xfId="14"/>
    <cellStyle name="Обычный 2 2" xfId="133"/>
    <cellStyle name="Обычный 2 3" xfId="132"/>
    <cellStyle name="Обычный 3" xfId="136"/>
    <cellStyle name="Обычный 3 2" xfId="434"/>
    <cellStyle name="Обычный 3 3" xfId="666"/>
    <cellStyle name="Обычный 4" xfId="137"/>
    <cellStyle name="Обычный 5" xfId="138"/>
    <cellStyle name="Обычный 6" xfId="139"/>
    <cellStyle name="Обычный 7" xfId="985"/>
    <cellStyle name="Плохой" xfId="893" builtinId="27"/>
    <cellStyle name="Плохой 2" xfId="986"/>
    <cellStyle name="Плохой 3" xfId="987"/>
    <cellStyle name="Пояснение 2" xfId="988"/>
    <cellStyle name="Пояснение 3" xfId="989"/>
    <cellStyle name="Примечание 2" xfId="990"/>
    <cellStyle name="Связанная ячейка 2" xfId="991"/>
    <cellStyle name="Связанная ячейка 3" xfId="992"/>
    <cellStyle name="Стиль 1" xfId="64"/>
    <cellStyle name="Текст предупреждения 2" xfId="993"/>
    <cellStyle name="Текст предупреждения 3" xfId="994"/>
    <cellStyle name="Финансовый" xfId="7" builtinId="3"/>
    <cellStyle name="Финансовый 2" xfId="65"/>
    <cellStyle name="Финансовый 2 2" xfId="995"/>
    <cellStyle name="Финансовый 3" xfId="896"/>
    <cellStyle name="Финансовый 4" xfId="996"/>
    <cellStyle name="Финансовый 5" xfId="999"/>
    <cellStyle name="Хороший 2" xfId="997"/>
    <cellStyle name="Хороший 3" xfId="99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zoomScaleNormal="100" zoomScaleSheetLayoutView="100" workbookViewId="0"/>
  </sheetViews>
  <sheetFormatPr defaultColWidth="9.140625" defaultRowHeight="17.25"/>
  <cols>
    <col min="1" max="1" width="11" style="122" customWidth="1"/>
    <col min="2" max="2" width="15.7109375" style="122" customWidth="1"/>
    <col min="3" max="3" width="86" style="122" customWidth="1"/>
    <col min="4" max="4" width="37.42578125" style="122" customWidth="1"/>
    <col min="5" max="5" width="15.7109375" style="122" customWidth="1"/>
    <col min="6" max="6" width="13.85546875" style="122" customWidth="1"/>
    <col min="7" max="8" width="12.42578125" style="122" customWidth="1"/>
    <col min="9" max="16384" width="9.140625" style="122"/>
  </cols>
  <sheetData>
    <row r="1" spans="1:4">
      <c r="D1" s="123" t="s">
        <v>131</v>
      </c>
    </row>
    <row r="2" spans="1:4">
      <c r="D2" s="123" t="s">
        <v>75</v>
      </c>
    </row>
    <row r="3" spans="1:4">
      <c r="D3" s="123" t="s">
        <v>0</v>
      </c>
    </row>
    <row r="5" spans="1:4" ht="61.5" customHeight="1">
      <c r="A5" s="149" t="s">
        <v>132</v>
      </c>
      <c r="B5" s="149"/>
      <c r="C5" s="149"/>
      <c r="D5" s="149"/>
    </row>
    <row r="7" spans="1:4">
      <c r="D7" s="123" t="s">
        <v>209</v>
      </c>
    </row>
    <row r="8" spans="1:4" s="124" customFormat="1" ht="72.75" customHeight="1">
      <c r="A8" s="150" t="s">
        <v>1</v>
      </c>
      <c r="B8" s="151"/>
      <c r="C8" s="152" t="s">
        <v>133</v>
      </c>
      <c r="D8" s="140" t="s">
        <v>208</v>
      </c>
    </row>
    <row r="9" spans="1:4" s="124" customFormat="1">
      <c r="A9" s="125" t="s">
        <v>134</v>
      </c>
      <c r="B9" s="126" t="s">
        <v>135</v>
      </c>
      <c r="C9" s="153"/>
      <c r="D9" s="141" t="s">
        <v>136</v>
      </c>
    </row>
    <row r="10" spans="1:4" s="124" customFormat="1">
      <c r="A10" s="127"/>
      <c r="B10" s="127"/>
      <c r="C10" s="110" t="s">
        <v>137</v>
      </c>
      <c r="D10" s="128">
        <f>+D12+D32</f>
        <v>0</v>
      </c>
    </row>
    <row r="11" spans="1:4" s="124" customFormat="1">
      <c r="A11" s="127"/>
      <c r="B11" s="127"/>
      <c r="C11" s="110" t="s">
        <v>138</v>
      </c>
      <c r="D11" s="128"/>
    </row>
    <row r="12" spans="1:4" s="124" customFormat="1" ht="34.5">
      <c r="A12" s="127"/>
      <c r="B12" s="129"/>
      <c r="C12" s="147" t="s">
        <v>34</v>
      </c>
      <c r="D12" s="128">
        <f>+D14</f>
        <v>-3032320.2</v>
      </c>
    </row>
    <row r="13" spans="1:4" s="124" customFormat="1">
      <c r="A13" s="127" t="s">
        <v>42</v>
      </c>
      <c r="B13" s="118"/>
      <c r="C13" s="114" t="s">
        <v>139</v>
      </c>
      <c r="D13" s="128"/>
    </row>
    <row r="14" spans="1:4" s="124" customFormat="1">
      <c r="A14" s="127"/>
      <c r="B14" s="118"/>
      <c r="C14" s="110" t="s">
        <v>43</v>
      </c>
      <c r="D14" s="128">
        <f>+D21+D27</f>
        <v>-3032320.2</v>
      </c>
    </row>
    <row r="15" spans="1:4" s="124" customFormat="1">
      <c r="A15" s="127"/>
      <c r="B15" s="118"/>
      <c r="C15" s="130" t="s">
        <v>140</v>
      </c>
      <c r="D15" s="128"/>
    </row>
    <row r="16" spans="1:4" s="124" customFormat="1" ht="34.5">
      <c r="A16" s="127"/>
      <c r="B16" s="118"/>
      <c r="C16" s="131" t="s">
        <v>146</v>
      </c>
      <c r="D16" s="128"/>
    </row>
    <row r="17" spans="1:4" s="124" customFormat="1">
      <c r="A17" s="127"/>
      <c r="B17" s="118"/>
      <c r="C17" s="130" t="s">
        <v>141</v>
      </c>
      <c r="D17" s="128"/>
    </row>
    <row r="18" spans="1:4" s="124" customFormat="1" ht="38.25" customHeight="1">
      <c r="A18" s="127"/>
      <c r="B18" s="118"/>
      <c r="C18" s="131" t="s">
        <v>147</v>
      </c>
      <c r="D18" s="128"/>
    </row>
    <row r="19" spans="1:4" s="124" customFormat="1">
      <c r="A19" s="127"/>
      <c r="B19" s="132"/>
      <c r="C19" s="133" t="s">
        <v>142</v>
      </c>
      <c r="D19" s="128"/>
    </row>
    <row r="20" spans="1:4" s="124" customFormat="1">
      <c r="A20" s="127"/>
      <c r="B20" s="118" t="s">
        <v>44</v>
      </c>
      <c r="C20" s="130" t="s">
        <v>143</v>
      </c>
      <c r="D20" s="128"/>
    </row>
    <row r="21" spans="1:4" s="124" customFormat="1">
      <c r="A21" s="127"/>
      <c r="B21" s="118"/>
      <c r="C21" s="134" t="s">
        <v>45</v>
      </c>
      <c r="D21" s="128">
        <f>+'Հ 2'!F13</f>
        <v>-2990613.6</v>
      </c>
    </row>
    <row r="22" spans="1:4" s="124" customFormat="1">
      <c r="A22" s="127"/>
      <c r="B22" s="118"/>
      <c r="C22" s="130" t="s">
        <v>144</v>
      </c>
      <c r="D22" s="128"/>
    </row>
    <row r="23" spans="1:4" s="124" customFormat="1" ht="51.75">
      <c r="A23" s="127"/>
      <c r="B23" s="118"/>
      <c r="C23" s="131" t="s">
        <v>148</v>
      </c>
      <c r="D23" s="128"/>
    </row>
    <row r="24" spans="1:4" s="124" customFormat="1">
      <c r="A24" s="127"/>
      <c r="B24" s="118"/>
      <c r="C24" s="130" t="s">
        <v>145</v>
      </c>
      <c r="D24" s="128"/>
    </row>
    <row r="25" spans="1:4" s="124" customFormat="1" ht="34.5">
      <c r="A25" s="127"/>
      <c r="B25" s="118"/>
      <c r="C25" s="131" t="s">
        <v>54</v>
      </c>
      <c r="D25" s="128"/>
    </row>
    <row r="26" spans="1:4">
      <c r="A26" s="127"/>
      <c r="B26" s="135" t="s">
        <v>105</v>
      </c>
      <c r="C26" s="136" t="s">
        <v>143</v>
      </c>
      <c r="D26" s="128"/>
    </row>
    <row r="27" spans="1:4">
      <c r="A27" s="127"/>
      <c r="B27" s="135"/>
      <c r="C27" s="135" t="s">
        <v>106</v>
      </c>
      <c r="D27" s="128">
        <f>+'Հ 2'!F43</f>
        <v>-41706.600000000006</v>
      </c>
    </row>
    <row r="28" spans="1:4">
      <c r="A28" s="127"/>
      <c r="B28" s="135"/>
      <c r="C28" s="136" t="s">
        <v>144</v>
      </c>
      <c r="D28" s="128"/>
    </row>
    <row r="29" spans="1:4" ht="34.5">
      <c r="A29" s="127"/>
      <c r="B29" s="135"/>
      <c r="C29" s="135" t="s">
        <v>149</v>
      </c>
      <c r="D29" s="128"/>
    </row>
    <row r="30" spans="1:4">
      <c r="A30" s="127"/>
      <c r="B30" s="135"/>
      <c r="C30" s="136" t="s">
        <v>145</v>
      </c>
      <c r="D30" s="128"/>
    </row>
    <row r="31" spans="1:4" ht="34.5">
      <c r="A31" s="127"/>
      <c r="B31" s="135"/>
      <c r="C31" s="135" t="s">
        <v>54</v>
      </c>
      <c r="D31" s="128"/>
    </row>
    <row r="32" spans="1:4">
      <c r="A32" s="146"/>
      <c r="B32" s="146"/>
      <c r="C32" s="147" t="s">
        <v>207</v>
      </c>
      <c r="D32" s="128">
        <f t="shared" ref="D32" si="0">+D34</f>
        <v>3032320.2</v>
      </c>
    </row>
    <row r="33" spans="1:4">
      <c r="A33" s="146">
        <v>1169</v>
      </c>
      <c r="B33" s="146"/>
      <c r="C33" s="144" t="s">
        <v>139</v>
      </c>
      <c r="D33" s="128"/>
    </row>
    <row r="34" spans="1:4">
      <c r="A34" s="146"/>
      <c r="B34" s="146"/>
      <c r="C34" s="147" t="s">
        <v>201</v>
      </c>
      <c r="D34" s="128">
        <f>+D40</f>
        <v>3032320.2</v>
      </c>
    </row>
    <row r="35" spans="1:4">
      <c r="A35" s="146"/>
      <c r="B35" s="146"/>
      <c r="C35" s="144" t="s">
        <v>140</v>
      </c>
      <c r="D35" s="128"/>
    </row>
    <row r="36" spans="1:4" ht="51.75">
      <c r="A36" s="146"/>
      <c r="B36" s="146"/>
      <c r="C36" s="145" t="s">
        <v>202</v>
      </c>
      <c r="D36" s="128"/>
    </row>
    <row r="37" spans="1:4">
      <c r="A37" s="146"/>
      <c r="B37" s="146"/>
      <c r="C37" s="144" t="s">
        <v>141</v>
      </c>
      <c r="D37" s="128"/>
    </row>
    <row r="38" spans="1:4" ht="34.5">
      <c r="A38" s="146"/>
      <c r="B38" s="146"/>
      <c r="C38" s="145" t="s">
        <v>203</v>
      </c>
      <c r="D38" s="128"/>
    </row>
    <row r="39" spans="1:4">
      <c r="A39" s="146"/>
      <c r="B39" s="146">
        <v>31001</v>
      </c>
      <c r="C39" s="144" t="s">
        <v>143</v>
      </c>
      <c r="D39" s="128"/>
    </row>
    <row r="40" spans="1:4">
      <c r="A40" s="146"/>
      <c r="B40" s="146"/>
      <c r="C40" s="17" t="s">
        <v>204</v>
      </c>
      <c r="D40" s="128">
        <f>-D27-D21</f>
        <v>3032320.2</v>
      </c>
    </row>
    <row r="41" spans="1:4">
      <c r="A41" s="146"/>
      <c r="B41" s="146"/>
      <c r="C41" s="144" t="s">
        <v>144</v>
      </c>
      <c r="D41" s="128"/>
    </row>
    <row r="42" spans="1:4" ht="34.5">
      <c r="A42" s="146"/>
      <c r="B42" s="146"/>
      <c r="C42" s="145" t="s">
        <v>205</v>
      </c>
      <c r="D42" s="128"/>
    </row>
    <row r="43" spans="1:4">
      <c r="A43" s="146"/>
      <c r="B43" s="146"/>
      <c r="C43" s="144" t="s">
        <v>145</v>
      </c>
      <c r="D43" s="128"/>
    </row>
    <row r="44" spans="1:4" ht="34.5">
      <c r="A44" s="146"/>
      <c r="B44" s="146"/>
      <c r="C44" s="145" t="s">
        <v>206</v>
      </c>
      <c r="D44" s="128"/>
    </row>
  </sheetData>
  <mergeCells count="3">
    <mergeCell ref="A5:D5"/>
    <mergeCell ref="A8:B8"/>
    <mergeCell ref="C8:C9"/>
  </mergeCells>
  <pageMargins left="0" right="0" top="0.19685039370078741" bottom="0.19685039370078741" header="0.19685039370078741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Normal="100" workbookViewId="0"/>
  </sheetViews>
  <sheetFormatPr defaultRowHeight="17.25"/>
  <cols>
    <col min="1" max="1" width="7.42578125" style="42" customWidth="1"/>
    <col min="2" max="2" width="8.7109375" style="42" customWidth="1"/>
    <col min="3" max="3" width="65.140625" style="40" customWidth="1"/>
    <col min="4" max="4" width="21.140625" style="68" bestFit="1" customWidth="1"/>
    <col min="5" max="5" width="18.140625" style="68" customWidth="1"/>
    <col min="6" max="6" width="21.140625" style="68" customWidth="1"/>
    <col min="7" max="7" width="18.140625" style="68" customWidth="1"/>
    <col min="8" max="8" width="16.85546875" style="68" customWidth="1"/>
    <col min="9" max="9" width="15.7109375" style="40" bestFit="1" customWidth="1"/>
    <col min="10" max="16384" width="9.140625" style="40"/>
  </cols>
  <sheetData>
    <row r="1" spans="1:9" ht="16.5" customHeight="1">
      <c r="B1" s="57"/>
      <c r="C1" s="57"/>
      <c r="D1" s="57"/>
      <c r="E1" s="57"/>
      <c r="F1" s="57"/>
      <c r="G1" s="57"/>
      <c r="H1" s="58" t="s">
        <v>150</v>
      </c>
    </row>
    <row r="2" spans="1:9" ht="16.5" customHeight="1">
      <c r="B2" s="57"/>
      <c r="C2" s="57"/>
      <c r="D2" s="57"/>
      <c r="E2" s="57"/>
      <c r="F2" s="57"/>
      <c r="G2" s="57"/>
      <c r="H2" s="58" t="s">
        <v>75</v>
      </c>
    </row>
    <row r="3" spans="1:9" ht="16.5" customHeight="1">
      <c r="B3" s="57"/>
      <c r="C3" s="57"/>
      <c r="D3" s="57"/>
      <c r="E3" s="57"/>
      <c r="F3" s="57"/>
      <c r="G3" s="57"/>
      <c r="H3" s="58" t="s">
        <v>0</v>
      </c>
    </row>
    <row r="4" spans="1:9" ht="52.5" customHeight="1">
      <c r="A4" s="154" t="s">
        <v>88</v>
      </c>
      <c r="B4" s="154"/>
      <c r="C4" s="154"/>
      <c r="D4" s="154"/>
      <c r="E4" s="154"/>
      <c r="F4" s="154"/>
      <c r="G4" s="154"/>
      <c r="H4" s="154"/>
    </row>
    <row r="5" spans="1:9">
      <c r="A5" s="41"/>
      <c r="B5" s="41"/>
      <c r="C5" s="42"/>
      <c r="D5" s="59"/>
      <c r="E5" s="59"/>
      <c r="F5" s="59"/>
      <c r="G5" s="155" t="s">
        <v>73</v>
      </c>
      <c r="H5" s="155"/>
    </row>
    <row r="6" spans="1:9" s="42" customFormat="1" ht="39" customHeight="1">
      <c r="A6" s="164" t="s">
        <v>21</v>
      </c>
      <c r="B6" s="164"/>
      <c r="C6" s="156" t="s">
        <v>22</v>
      </c>
      <c r="D6" s="161" t="s">
        <v>92</v>
      </c>
      <c r="E6" s="162"/>
      <c r="F6" s="162"/>
      <c r="G6" s="162"/>
      <c r="H6" s="163"/>
    </row>
    <row r="7" spans="1:9" s="42" customFormat="1" ht="19.5" customHeight="1">
      <c r="A7" s="164"/>
      <c r="B7" s="164"/>
      <c r="C7" s="157"/>
      <c r="D7" s="159" t="s">
        <v>23</v>
      </c>
      <c r="E7" s="161" t="s">
        <v>6</v>
      </c>
      <c r="F7" s="162"/>
      <c r="G7" s="162"/>
      <c r="H7" s="163"/>
    </row>
    <row r="8" spans="1:9" s="42" customFormat="1" ht="110.25" customHeight="1">
      <c r="A8" s="60" t="s">
        <v>24</v>
      </c>
      <c r="B8" s="60" t="s">
        <v>25</v>
      </c>
      <c r="C8" s="158"/>
      <c r="D8" s="160"/>
      <c r="E8" s="61" t="s">
        <v>26</v>
      </c>
      <c r="F8" s="61" t="s">
        <v>27</v>
      </c>
      <c r="G8" s="61" t="s">
        <v>28</v>
      </c>
      <c r="H8" s="61" t="s">
        <v>29</v>
      </c>
    </row>
    <row r="9" spans="1:9" s="42" customFormat="1" ht="30.75" customHeight="1">
      <c r="A9" s="60"/>
      <c r="B9" s="60"/>
      <c r="C9" s="47" t="s">
        <v>30</v>
      </c>
      <c r="D9" s="39">
        <f>+E9+F9+G9+H9</f>
        <v>0</v>
      </c>
      <c r="E9" s="143">
        <f t="shared" ref="E9:G9" si="0">+E11+E46</f>
        <v>3032320.2</v>
      </c>
      <c r="F9" s="143">
        <f t="shared" si="0"/>
        <v>-3032320.2</v>
      </c>
      <c r="G9" s="143">
        <f t="shared" si="0"/>
        <v>0</v>
      </c>
      <c r="H9" s="39">
        <f>+H11+H46</f>
        <v>0</v>
      </c>
    </row>
    <row r="10" spans="1:9">
      <c r="A10" s="60"/>
      <c r="B10" s="60"/>
      <c r="C10" s="47" t="s">
        <v>31</v>
      </c>
      <c r="D10" s="63"/>
      <c r="E10" s="63"/>
      <c r="F10" s="63"/>
      <c r="G10" s="63"/>
      <c r="H10" s="63"/>
    </row>
    <row r="11" spans="1:9" s="42" customFormat="1" ht="34.5">
      <c r="A11" s="47"/>
      <c r="B11" s="48"/>
      <c r="C11" s="48" t="s">
        <v>34</v>
      </c>
      <c r="D11" s="62">
        <f>+E11+F11+G11+H11</f>
        <v>-3032320.2</v>
      </c>
      <c r="E11" s="62">
        <f t="shared" ref="E11:G11" si="1">+E13+E43</f>
        <v>0</v>
      </c>
      <c r="F11" s="62">
        <f t="shared" si="1"/>
        <v>-3032320.2</v>
      </c>
      <c r="G11" s="62">
        <f t="shared" si="1"/>
        <v>0</v>
      </c>
      <c r="H11" s="62">
        <f>+H13+H43</f>
        <v>0</v>
      </c>
      <c r="I11" s="121"/>
    </row>
    <row r="12" spans="1:9" s="42" customFormat="1">
      <c r="A12" s="47"/>
      <c r="B12" s="47"/>
      <c r="C12" s="47" t="s">
        <v>32</v>
      </c>
      <c r="D12" s="61"/>
      <c r="E12" s="61"/>
      <c r="F12" s="61"/>
      <c r="G12" s="61"/>
      <c r="H12" s="61"/>
    </row>
    <row r="13" spans="1:9" ht="34.5">
      <c r="A13" s="64">
        <v>1049</v>
      </c>
      <c r="B13" s="64">
        <v>21001</v>
      </c>
      <c r="C13" s="65" t="s">
        <v>35</v>
      </c>
      <c r="D13" s="62">
        <f>+E13+F13+G13+H13</f>
        <v>-2990613.6</v>
      </c>
      <c r="E13" s="62">
        <f>+E15+E20+E33</f>
        <v>0</v>
      </c>
      <c r="F13" s="62">
        <f>+F15+F20+F33</f>
        <v>-2990613.6</v>
      </c>
      <c r="G13" s="62">
        <f t="shared" ref="G13:H13" si="2">+G15+G20+G33</f>
        <v>0</v>
      </c>
      <c r="H13" s="62">
        <f t="shared" si="2"/>
        <v>0</v>
      </c>
      <c r="I13" s="55"/>
    </row>
    <row r="14" spans="1:9">
      <c r="A14" s="64"/>
      <c r="B14" s="64"/>
      <c r="C14" s="47" t="s">
        <v>32</v>
      </c>
      <c r="D14" s="66"/>
      <c r="E14" s="66"/>
      <c r="F14" s="66"/>
      <c r="G14" s="66"/>
      <c r="H14" s="66"/>
    </row>
    <row r="15" spans="1:9" ht="34.5">
      <c r="A15" s="45"/>
      <c r="B15" s="79" t="str">
        <f>+'Հ 4'!B17</f>
        <v>1</v>
      </c>
      <c r="C15" s="79" t="str">
        <f>+'Հ 4'!C17</f>
        <v>Միջպետական նշանակության ավտոճանապարհներ, այդ թվում</v>
      </c>
      <c r="D15" s="67">
        <f t="shared" ref="D15:D42" si="3">+E15+F15+G15+H15</f>
        <v>-696866.20000000007</v>
      </c>
      <c r="E15" s="67">
        <v>0</v>
      </c>
      <c r="F15" s="67">
        <f>+'Հ 4'!D17</f>
        <v>-696866.20000000007</v>
      </c>
      <c r="G15" s="67">
        <f>+'Հ 4'!E17</f>
        <v>0</v>
      </c>
      <c r="H15" s="67">
        <f>+'Հ 4'!F17</f>
        <v>0</v>
      </c>
    </row>
    <row r="16" spans="1:9" ht="51.75">
      <c r="A16" s="45"/>
      <c r="B16" s="79"/>
      <c r="C16" s="79" t="str">
        <f>+'Հ 4'!C18</f>
        <v>Մ-2, Երևան-Երասխ-Գորիս-Մեղրի-Իրանի սահման միջպետական նշանակության ավտոճանապարհի կմ108+400 - կմ126+100 հատվածի հիմնանորոգում</v>
      </c>
      <c r="D16" s="67">
        <f t="shared" si="3"/>
        <v>-14573.6</v>
      </c>
      <c r="E16" s="67">
        <v>0</v>
      </c>
      <c r="F16" s="67">
        <f>+'Հ 4'!D18</f>
        <v>-14573.6</v>
      </c>
      <c r="G16" s="67">
        <v>0</v>
      </c>
      <c r="H16" s="67">
        <v>0</v>
      </c>
    </row>
    <row r="17" spans="1:8" ht="51.75">
      <c r="A17" s="64"/>
      <c r="B17" s="79"/>
      <c r="C17" s="79" t="str">
        <f>+'Հ 4'!C19</f>
        <v>Մ-2, Երևան-Երասխ-Գորիս-Մեղրի-Իրանի սահման միջպետական նշանակության ավտոճանապարհի կմ150+700 - կմ167+600 հատվածի հիմնանորոգում</v>
      </c>
      <c r="D17" s="67">
        <f t="shared" si="3"/>
        <v>-338</v>
      </c>
      <c r="E17" s="67">
        <v>0</v>
      </c>
      <c r="F17" s="67">
        <f>+'Հ 4'!D19</f>
        <v>-338</v>
      </c>
      <c r="G17" s="67">
        <v>0</v>
      </c>
      <c r="H17" s="67">
        <v>0</v>
      </c>
    </row>
    <row r="18" spans="1:8" ht="69">
      <c r="A18" s="64"/>
      <c r="B18" s="79"/>
      <c r="C18" s="79" t="str">
        <f>+'Հ 4'!C20</f>
        <v>Մ-2, (Սյունիք) /Մ-2/ - Աղվանի- Տաթև - /Մ-2/ միջպետական նշանակության ավտոճանապարհի Վերին Խոտանանը շրջանցող ճանապարհահատվածի կառուցում (I փուլ)</v>
      </c>
      <c r="D18" s="67">
        <f t="shared" si="3"/>
        <v>-670972.60000000009</v>
      </c>
      <c r="E18" s="67">
        <f>SUM(E19:E19)</f>
        <v>0</v>
      </c>
      <c r="F18" s="67">
        <f>+'Հ 4'!D20</f>
        <v>-670972.60000000009</v>
      </c>
      <c r="G18" s="67">
        <v>0</v>
      </c>
      <c r="H18" s="67">
        <f>SUM(H19:H19)</f>
        <v>0</v>
      </c>
    </row>
    <row r="19" spans="1:8" ht="69">
      <c r="A19" s="45"/>
      <c r="B19" s="79"/>
      <c r="C19" s="79" t="str">
        <f>+'Հ 4'!C21</f>
        <v>Մ-3, Թուրքիայի սահման-Մարգարա-Վանաձոր-Տաշիր-Վրաստանի սահման միջպետական նշանակության ավտոճանապարհի կմ97+020-կմ104+700 հատվածի հիմնանորոգում</v>
      </c>
      <c r="D19" s="67">
        <f t="shared" si="3"/>
        <v>-10982</v>
      </c>
      <c r="E19" s="39">
        <v>0</v>
      </c>
      <c r="F19" s="67">
        <f>+'Հ 4'!D21</f>
        <v>-10982</v>
      </c>
      <c r="G19" s="67">
        <v>0</v>
      </c>
      <c r="H19" s="39">
        <v>0</v>
      </c>
    </row>
    <row r="20" spans="1:8" ht="34.5">
      <c r="A20" s="45"/>
      <c r="B20" s="79" t="str">
        <f>+'Հ 4'!B22</f>
        <v>2</v>
      </c>
      <c r="C20" s="79" t="str">
        <f>+'Հ 4'!C22</f>
        <v>Հանրապետական նշանակության ավտոճանապարհներ, այդ թվում</v>
      </c>
      <c r="D20" s="67">
        <f t="shared" si="3"/>
        <v>-2246342.2999999998</v>
      </c>
      <c r="E20" s="39">
        <v>0</v>
      </c>
      <c r="F20" s="39">
        <f>+'Հ 4'!D22</f>
        <v>-2246342.2999999998</v>
      </c>
      <c r="G20" s="39">
        <f>+'Հ 4'!E22</f>
        <v>0</v>
      </c>
      <c r="H20" s="39">
        <f>+'Հ 4'!F22</f>
        <v>0</v>
      </c>
    </row>
    <row r="21" spans="1:8" ht="69">
      <c r="A21" s="45"/>
      <c r="B21" s="79"/>
      <c r="C21" s="79" t="str">
        <f>+'Հ 4'!C23</f>
        <v>Հ-3, Երևան (Ջրաշխարհ, Մ-4-ի հետ հատման տեղ) - Գառնի -Գեղարդի վանք հանրապետական նշանակության ավտոճանապարհի կմ27+500-կմ33+500 հատվածի հիմնանորոգում</v>
      </c>
      <c r="D21" s="67">
        <f t="shared" si="3"/>
        <v>-109779.2</v>
      </c>
      <c r="E21" s="39">
        <v>0</v>
      </c>
      <c r="F21" s="39">
        <f>+'Հ 4'!D23</f>
        <v>-109779.2</v>
      </c>
      <c r="G21" s="39">
        <f>+'Հ 4'!E23</f>
        <v>0</v>
      </c>
      <c r="H21" s="39">
        <f>+'Հ 4'!F23</f>
        <v>0</v>
      </c>
    </row>
    <row r="22" spans="1:8" ht="69">
      <c r="A22" s="45"/>
      <c r="B22" s="79"/>
      <c r="C22" s="79" t="str">
        <f>+'Հ 4'!C24</f>
        <v>Հ-12, Մասիսի տրանսպորտային հանգույց - Մասիս - Ռանչպար - Արաքս - Ջրառատ - /Մ-3/ հանրապետական նշանակության ավտոճանապարհի կմ0+000 - կմ9+500 հատվածի հիմնանորոգում</v>
      </c>
      <c r="D22" s="67">
        <f t="shared" si="3"/>
        <v>-221334.1</v>
      </c>
      <c r="E22" s="39">
        <v>0</v>
      </c>
      <c r="F22" s="39">
        <f>+'Հ 4'!D24</f>
        <v>-221334.1</v>
      </c>
      <c r="G22" s="39">
        <f>+'Հ 4'!E24</f>
        <v>0</v>
      </c>
      <c r="H22" s="39">
        <f>+'Հ 4'!F24</f>
        <v>0</v>
      </c>
    </row>
    <row r="23" spans="1:8" ht="51.75">
      <c r="A23" s="45"/>
      <c r="B23" s="79"/>
      <c r="C23" s="79" t="str">
        <f>+'Հ 4'!C25</f>
        <v>Հ-13, /Մ-3/ (Վաղարշապատ) - Մասիս - /Մ-2/ հանրապետական նշանակության ավտոճանապարհի կմ10+300 - կմ15+300 հատվածի հիմնանորոգում</v>
      </c>
      <c r="D23" s="67">
        <f t="shared" si="3"/>
        <v>-884299.4</v>
      </c>
      <c r="E23" s="39">
        <v>0</v>
      </c>
      <c r="F23" s="39">
        <f>+'Հ 4'!D25</f>
        <v>-884299.4</v>
      </c>
      <c r="G23" s="39">
        <f>+'Հ 4'!E25</f>
        <v>0</v>
      </c>
      <c r="H23" s="39">
        <f>+'Հ 4'!F25</f>
        <v>0</v>
      </c>
    </row>
    <row r="24" spans="1:8" ht="51.75">
      <c r="A24" s="45"/>
      <c r="B24" s="79"/>
      <c r="C24" s="79" t="str">
        <f>+'Հ 4'!C26</f>
        <v>Հ-30, /Մ-4/ - Ճամբարակ - /Մ-14/ հանրապետական նշանակության ավտոճանապարհի կմ0+000-կմ11+000 հատվածի հիմնանորոգում</v>
      </c>
      <c r="D24" s="67">
        <f t="shared" si="3"/>
        <v>-34607.800000000003</v>
      </c>
      <c r="E24" s="39">
        <v>0</v>
      </c>
      <c r="F24" s="39">
        <f>+'Հ 4'!D26</f>
        <v>-34607.800000000003</v>
      </c>
      <c r="G24" s="39">
        <f>+'Հ 4'!E26</f>
        <v>0</v>
      </c>
      <c r="H24" s="39">
        <f>+'Հ 4'!F26</f>
        <v>0</v>
      </c>
    </row>
    <row r="25" spans="1:8" ht="69">
      <c r="A25" s="45"/>
      <c r="B25" s="79"/>
      <c r="C25" s="79" t="str">
        <f>+'Հ 4'!C27</f>
        <v>Հ-32, /Մ-1/ (Գյումրի) - Կապս - Ամասիա - /Մ-1/ հանրապետական նշանակության ավտոճանապարհի կմ 20+900-կմ 22+700 և կմ 23+000-կմ 31+200 հատվածների հիմնանորոգում</v>
      </c>
      <c r="D25" s="67">
        <f t="shared" si="3"/>
        <v>-289.10000000000002</v>
      </c>
      <c r="E25" s="39">
        <v>0</v>
      </c>
      <c r="F25" s="39">
        <f>+'Հ 4'!D27</f>
        <v>-289.10000000000002</v>
      </c>
      <c r="G25" s="39">
        <f>+'Հ 4'!E27</f>
        <v>0</v>
      </c>
      <c r="H25" s="39">
        <f>+'Հ 4'!F27</f>
        <v>0</v>
      </c>
    </row>
    <row r="26" spans="1:8" ht="51.75">
      <c r="A26" s="45"/>
      <c r="B26" s="79"/>
      <c r="C26" s="79" t="str">
        <f>+'Հ 4'!C28</f>
        <v>Հ-36, /Մ-4/ (Իջևան) - Նավուր - Բերդ - Այգեպար հանրապետական նշանակության ավտոճանապարհի կմ 5+600-կմ 42+100 հատվածի հիմնանորոգում</v>
      </c>
      <c r="D26" s="67">
        <f t="shared" si="3"/>
        <v>-927002.6</v>
      </c>
      <c r="E26" s="39">
        <v>0</v>
      </c>
      <c r="F26" s="67">
        <f>+'Հ 4'!D28</f>
        <v>-927002.6</v>
      </c>
      <c r="G26" s="39">
        <f>+'Հ 4'!E28</f>
        <v>0</v>
      </c>
      <c r="H26" s="39">
        <f>+'Հ 4'!F28</f>
        <v>0</v>
      </c>
    </row>
    <row r="27" spans="1:8" ht="103.5">
      <c r="A27" s="45"/>
      <c r="B27" s="79"/>
      <c r="C27" s="79" t="str">
        <f>+'Հ 4'!C29</f>
        <v>Հ-43, /Մ-2/ - Գնդեվազ - Ջերմուկ – Արցախի Հանրապետության սահման հանրապետական նշանակության ավտոճանապարհի կմ0+000-ում ջրահեռացման ապահովման, կմ0+900-ում փլուզված հատվածի և կմ18+250 – կմ18+360 նստվածքային հատվածի վերականգնում</v>
      </c>
      <c r="D27" s="67">
        <f t="shared" si="3"/>
        <v>-805.5</v>
      </c>
      <c r="E27" s="39">
        <v>0</v>
      </c>
      <c r="F27" s="67">
        <f>+'Հ 4'!D29</f>
        <v>-805.5</v>
      </c>
      <c r="G27" s="39">
        <f>+'Հ 4'!E29</f>
        <v>0</v>
      </c>
      <c r="H27" s="39">
        <f>SUM(H28:H32)</f>
        <v>0</v>
      </c>
    </row>
    <row r="28" spans="1:8" ht="51.75">
      <c r="A28" s="64"/>
      <c r="B28" s="79"/>
      <c r="C28" s="79" t="str">
        <f>+'Հ 4'!C30</f>
        <v>Հ-45, /Մ-2/-Շաքի-Սիսան-Դաստակերտ-Ցողունի հանրապետական նշանակության ավտոճանապարհի կմ14+590-կմ25+900 հատվածի հիմնանորոգում</v>
      </c>
      <c r="D28" s="67">
        <f t="shared" si="3"/>
        <v>-46.4</v>
      </c>
      <c r="E28" s="39">
        <v>0</v>
      </c>
      <c r="F28" s="67">
        <f>+'Հ 4'!D30</f>
        <v>-46.4</v>
      </c>
      <c r="G28" s="39">
        <f>+'Հ 4'!E30</f>
        <v>0</v>
      </c>
      <c r="H28" s="39">
        <f>+'Հ 4'!F30</f>
        <v>0</v>
      </c>
    </row>
    <row r="29" spans="1:8" ht="51.75">
      <c r="A29" s="45"/>
      <c r="B29" s="79"/>
      <c r="C29" s="79" t="str">
        <f>+'Հ 4'!C31</f>
        <v>Հ-46, /Մ-2/-Տաթև-Աղվանի-/Մ-2/(Սյունիք) հանրապետական նշանակության ավտոճանապարհի կմ37+500-կմ55+000 հատվածի հիմնանորոգում</v>
      </c>
      <c r="D29" s="67">
        <f t="shared" si="3"/>
        <v>-29314.799999999999</v>
      </c>
      <c r="E29" s="39">
        <v>0</v>
      </c>
      <c r="F29" s="67">
        <f>+'Հ 4'!D31</f>
        <v>-29314.799999999999</v>
      </c>
      <c r="G29" s="39">
        <f>+'Հ 4'!E31</f>
        <v>0</v>
      </c>
      <c r="H29" s="39">
        <f t="shared" ref="H29" si="4">SUM(H30:H34)</f>
        <v>0</v>
      </c>
    </row>
    <row r="30" spans="1:8" ht="51.75">
      <c r="A30" s="45"/>
      <c r="B30" s="79"/>
      <c r="C30" s="79" t="str">
        <f>+'Հ 4'!C32</f>
        <v>Հ-46, /Մ-2/-Տաթև-Աղվանի-/Մ-2/(Սյունիք) հանրապետական նշանակության ավտոճանապարհի կմ55+000-կմ68+000 հատվածի հիմնանորոգում</v>
      </c>
      <c r="D30" s="67">
        <f t="shared" si="3"/>
        <v>-18364.5</v>
      </c>
      <c r="E30" s="39">
        <v>0</v>
      </c>
      <c r="F30" s="67">
        <f>+'Հ 4'!D32</f>
        <v>-18364.5</v>
      </c>
      <c r="G30" s="39">
        <f>+'Հ 4'!E32</f>
        <v>0</v>
      </c>
      <c r="H30" s="39">
        <f>+'Հ 4'!F32</f>
        <v>0</v>
      </c>
    </row>
    <row r="31" spans="1:8" ht="51.75">
      <c r="A31" s="45"/>
      <c r="B31" s="79"/>
      <c r="C31" s="79" t="str">
        <f>+'Հ 4'!C33</f>
        <v>Հ-75, Մ-9-Իսահակյան-Գյումրի-Մ-7 հանրապետական նշանակության ավտոճանապարհի կմ23+250 - կմ37+500 և կմ45+300 - կմ60+200 հատվածների հիմնանորոգում</v>
      </c>
      <c r="D31" s="67">
        <f t="shared" si="3"/>
        <v>-12149.3</v>
      </c>
      <c r="E31" s="39">
        <v>0</v>
      </c>
      <c r="F31" s="67">
        <f>+'Հ 4'!D33</f>
        <v>-12149.3</v>
      </c>
      <c r="G31" s="39">
        <v>0</v>
      </c>
      <c r="H31" s="39">
        <v>0</v>
      </c>
    </row>
    <row r="32" spans="1:8" ht="51.75">
      <c r="A32" s="45"/>
      <c r="B32" s="79"/>
      <c r="C32" s="79" t="str">
        <f>+'Հ 4'!C34</f>
        <v>Հ-93, /Հ-75/ - Երերույքի տաճար հանրապետական նշանակության ավտոճանապարհի կմ 0+000-կմ 2+700 հատվածի հիմնանորոգում</v>
      </c>
      <c r="D32" s="67">
        <f t="shared" si="3"/>
        <v>-8349.6</v>
      </c>
      <c r="E32" s="39">
        <v>0</v>
      </c>
      <c r="F32" s="67">
        <f>+'Հ 4'!D34</f>
        <v>-8349.6</v>
      </c>
      <c r="G32" s="39">
        <v>0</v>
      </c>
      <c r="H32" s="39">
        <v>0</v>
      </c>
    </row>
    <row r="33" spans="1:8" ht="34.5">
      <c r="A33" s="45"/>
      <c r="B33" s="79">
        <f>+'Հ 4'!B35</f>
        <v>3</v>
      </c>
      <c r="C33" s="79" t="str">
        <f>+'Հ 4'!C35</f>
        <v>Մարզային նշանակության ավտոճանապարհներ, այդ թվում</v>
      </c>
      <c r="D33" s="67">
        <f t="shared" si="3"/>
        <v>-47405.100000000006</v>
      </c>
      <c r="E33" s="39">
        <f>SUM(E34:E42)</f>
        <v>0</v>
      </c>
      <c r="F33" s="39">
        <f>SUM(F34:F42)</f>
        <v>-47405.100000000006</v>
      </c>
      <c r="G33" s="39">
        <f>SUM(G34:G42)</f>
        <v>0</v>
      </c>
      <c r="H33" s="39">
        <f>SUM(H34:H42)</f>
        <v>0</v>
      </c>
    </row>
    <row r="34" spans="1:8" ht="34.5">
      <c r="A34" s="45"/>
      <c r="B34" s="79"/>
      <c r="C34" s="79" t="str">
        <f>+'Հ 4'!C36</f>
        <v>Տ-1-15, /Հ-21/ - Ծաղկահովիտ ավտոճանապարհի կմ0+000 - կմ1+300 հատվածի հիմնանորոգում</v>
      </c>
      <c r="D34" s="67">
        <f t="shared" si="3"/>
        <v>-6789.9</v>
      </c>
      <c r="E34" s="39">
        <v>0</v>
      </c>
      <c r="F34" s="67">
        <f>+'Հ 4'!D36</f>
        <v>-6789.9</v>
      </c>
      <c r="G34" s="39">
        <v>0</v>
      </c>
      <c r="H34" s="39">
        <v>0</v>
      </c>
    </row>
    <row r="35" spans="1:8" ht="34.5">
      <c r="A35" s="45"/>
      <c r="B35" s="79"/>
      <c r="C35" s="79" t="str">
        <f>+'Հ 4'!C37</f>
        <v>Տ-1-52, /Հ-21/ - Գեղաձոր  ավտոճանապարհի կմ0+000-կմ1+600 հատվածի հիմնանորոգում</v>
      </c>
      <c r="D35" s="67">
        <f t="shared" si="3"/>
        <v>-2399.6999999999998</v>
      </c>
      <c r="E35" s="39">
        <v>0</v>
      </c>
      <c r="F35" s="67">
        <f>+'Հ 4'!D37</f>
        <v>-2399.6999999999998</v>
      </c>
      <c r="G35" s="39">
        <v>0</v>
      </c>
      <c r="H35" s="39">
        <v>0</v>
      </c>
    </row>
    <row r="36" spans="1:8" ht="51.75">
      <c r="A36" s="45"/>
      <c r="B36" s="79"/>
      <c r="C36" s="79" t="str">
        <f>+'Հ 4'!C38</f>
        <v>Տ-1-65, /Մ-1/ - Ներքին Բազմաբերդ (Տ-1-60) ավտոճանապարհի կմ1+300 – կմ1+400 հատվածի հիմնանորոգում</v>
      </c>
      <c r="D36" s="67">
        <f t="shared" si="3"/>
        <v>-592</v>
      </c>
      <c r="E36" s="39">
        <v>0</v>
      </c>
      <c r="F36" s="67">
        <f>+'Հ 4'!D38</f>
        <v>-592</v>
      </c>
      <c r="G36" s="39">
        <v>0</v>
      </c>
      <c r="H36" s="39">
        <v>0</v>
      </c>
    </row>
    <row r="37" spans="1:8" ht="86.25">
      <c r="A37" s="45"/>
      <c r="B37" s="79"/>
      <c r="C37" s="79" t="str">
        <f>+'Հ 4'!C39</f>
        <v>Տ-2-62, /Հ-8/ (Այգավան) - /Հ-11/ (Եղեգնավան) ավտոճանապարհի կմ0+100 - կմ3+000 հատվածի հիմնանորոգում և կմ0+100-ից դեպի Այգավան ուղեանցի /Մ-2  միջպետական նշանակության ավտոճանապարհի վրայի ուղեանց/ և մոտեցումների նորոգում</v>
      </c>
      <c r="D37" s="67">
        <f t="shared" si="3"/>
        <v>-418.6</v>
      </c>
      <c r="E37" s="39">
        <v>0</v>
      </c>
      <c r="F37" s="67">
        <f>+'Հ 4'!D39</f>
        <v>-418.6</v>
      </c>
      <c r="G37" s="39">
        <v>0</v>
      </c>
      <c r="H37" s="39">
        <v>0</v>
      </c>
    </row>
    <row r="38" spans="1:8" ht="86.25">
      <c r="A38" s="45"/>
      <c r="B38" s="79"/>
      <c r="C38" s="78" t="s">
        <v>160</v>
      </c>
      <c r="D38" s="67">
        <f t="shared" si="3"/>
        <v>-4595.8</v>
      </c>
      <c r="E38" s="39">
        <v>0</v>
      </c>
      <c r="F38" s="67">
        <f>+'Հ 4'!D40</f>
        <v>-4595.8</v>
      </c>
      <c r="G38" s="39">
        <v>0</v>
      </c>
      <c r="H38" s="39">
        <v>0</v>
      </c>
    </row>
    <row r="39" spans="1:8" ht="51.75">
      <c r="A39" s="45"/>
      <c r="B39" s="79"/>
      <c r="C39" s="79" t="str">
        <f>+'Հ 4'!C41</f>
        <v>Տ-7-42, /Մ-7/ (Գյումրի) – Հացիկ – Կարմրաքար (Տ-7-45) ավտոճանապարհի կմ0+000-կմ 4+000 հատվածի հիմնանորոգում</v>
      </c>
      <c r="D39" s="67">
        <f t="shared" si="3"/>
        <v>-215.1</v>
      </c>
      <c r="E39" s="39">
        <v>0</v>
      </c>
      <c r="F39" s="67">
        <f>+'Հ 4'!D41</f>
        <v>-215.1</v>
      </c>
      <c r="G39" s="39">
        <v>0</v>
      </c>
      <c r="H39" s="39">
        <v>0</v>
      </c>
    </row>
    <row r="40" spans="1:8" ht="51.75">
      <c r="A40" s="45"/>
      <c r="B40" s="79"/>
      <c r="C40" s="79" t="str">
        <f>+'Հ 4'!C42</f>
        <v>Տ-7-48, Գյումրի (Տ-7-58) - Արևիկ – Այգեբաց - Վարդաքար - /Հ-21/ մարզային նշանակության ավտոճանապարհի կմ10+900 - կմ16+200 հատվածի հիմնանորոգում</v>
      </c>
      <c r="D40" s="67">
        <f t="shared" si="3"/>
        <v>-10396.6</v>
      </c>
      <c r="E40" s="39">
        <v>0</v>
      </c>
      <c r="F40" s="67">
        <f>+'Հ 4'!D42</f>
        <v>-10396.6</v>
      </c>
      <c r="G40" s="39">
        <v>0</v>
      </c>
      <c r="H40" s="39">
        <v>0</v>
      </c>
    </row>
    <row r="41" spans="1:8" ht="34.5">
      <c r="A41" s="45"/>
      <c r="B41" s="79"/>
      <c r="C41" s="79" t="str">
        <f>+'Հ 4'!C43</f>
        <v>Տ-10-16, /Հ-64/ - Քոլագիրի ճամբար ավտոճանապարհի կմ0+000 - կմ1+700 հատվածի հիմնանորոգում</v>
      </c>
      <c r="D41" s="67">
        <f t="shared" si="3"/>
        <v>-3861.5</v>
      </c>
      <c r="E41" s="39">
        <v>0</v>
      </c>
      <c r="F41" s="67">
        <f>+'Հ 4'!D43</f>
        <v>-3861.5</v>
      </c>
      <c r="G41" s="39">
        <v>0</v>
      </c>
      <c r="H41" s="39">
        <v>0</v>
      </c>
    </row>
    <row r="42" spans="1:8" ht="34.5">
      <c r="A42" s="45"/>
      <c r="B42" s="79"/>
      <c r="C42" s="79" t="str">
        <f>+'Հ 4'!C44</f>
        <v>Հ-46(Քաշունի գյուղի խաչմերուկից)-Բարձրավան ավտոճանապարհի կառուցում</v>
      </c>
      <c r="D42" s="67">
        <f t="shared" si="3"/>
        <v>-18135.900000000001</v>
      </c>
      <c r="E42" s="39">
        <v>0</v>
      </c>
      <c r="F42" s="67">
        <f>+'Հ 4'!D44</f>
        <v>-18135.900000000001</v>
      </c>
      <c r="G42" s="39">
        <v>0</v>
      </c>
      <c r="H42" s="39">
        <v>0</v>
      </c>
    </row>
    <row r="43" spans="1:8" ht="28.5" customHeight="1">
      <c r="A43" s="45">
        <v>1049</v>
      </c>
      <c r="B43" s="45">
        <v>21002</v>
      </c>
      <c r="C43" s="109" t="s">
        <v>104</v>
      </c>
      <c r="D43" s="39">
        <f t="shared" ref="D43:D48" si="5">+E43+F43+G43+H43</f>
        <v>-41706.600000000006</v>
      </c>
      <c r="E43" s="39">
        <f>SUM(E44:E45)</f>
        <v>0</v>
      </c>
      <c r="F43" s="39">
        <f>SUM(F44:F45)</f>
        <v>-41706.600000000006</v>
      </c>
      <c r="G43" s="39">
        <f>SUM(G44:G45)</f>
        <v>0</v>
      </c>
      <c r="H43" s="39">
        <f>SUM(H44:H45)</f>
        <v>0</v>
      </c>
    </row>
    <row r="44" spans="1:8" ht="51.75">
      <c r="A44" s="45"/>
      <c r="B44" s="45"/>
      <c r="C44" s="109" t="str">
        <f>+'Հ 4'!C49</f>
        <v>Մ- 3, Թուրքիայի սահման-Մարգարա-Վանաձոր-Տաշիր-Վրաստանի սահման կմ144+020-ում գտնվող կամրջի հիմնանորոգում</v>
      </c>
      <c r="D44" s="39">
        <f t="shared" si="5"/>
        <v>-761.8</v>
      </c>
      <c r="E44" s="39">
        <v>0</v>
      </c>
      <c r="F44" s="39">
        <f>+'Հ 4'!D49</f>
        <v>-761.8</v>
      </c>
      <c r="G44" s="39">
        <v>0</v>
      </c>
      <c r="H44" s="39">
        <v>0</v>
      </c>
    </row>
    <row r="45" spans="1:8" ht="86.25">
      <c r="A45" s="45"/>
      <c r="B45" s="45"/>
      <c r="C45" s="109" t="str">
        <f>+'Հ 4'!C50</f>
        <v>Հ-7, /Հ-5/ - Կարենիս - Չարենցավան - Ֆանտան հանրապետական նշանակության ավտոճանապարհի Չարենցավան - Ֆանտան հատվածի (Երևան -Սևան երկաթգծի և հրազդանի ջրանցքի վրայով անցնող) կամրջի հիմնանորոգում</v>
      </c>
      <c r="D45" s="39">
        <f t="shared" si="5"/>
        <v>-40944.800000000003</v>
      </c>
      <c r="E45" s="39">
        <f t="shared" ref="E45" si="6">+E44</f>
        <v>0</v>
      </c>
      <c r="F45" s="39">
        <f>+'Հ 4'!D50</f>
        <v>-40944.800000000003</v>
      </c>
      <c r="G45" s="39">
        <v>0</v>
      </c>
      <c r="H45" s="39">
        <f t="shared" ref="H45" si="7">+H44</f>
        <v>0</v>
      </c>
    </row>
    <row r="46" spans="1:8">
      <c r="A46" s="45"/>
      <c r="B46" s="45"/>
      <c r="C46" s="109" t="s">
        <v>207</v>
      </c>
      <c r="D46" s="143">
        <f t="shared" si="5"/>
        <v>3032320.2</v>
      </c>
      <c r="E46" s="143">
        <f>+E48</f>
        <v>3032320.2</v>
      </c>
      <c r="F46" s="143">
        <v>0</v>
      </c>
      <c r="G46" s="143">
        <v>0</v>
      </c>
      <c r="H46" s="143">
        <v>0</v>
      </c>
    </row>
    <row r="47" spans="1:8">
      <c r="A47" s="45"/>
      <c r="B47" s="45"/>
      <c r="C47" s="109" t="s">
        <v>32</v>
      </c>
      <c r="D47" s="143"/>
      <c r="E47" s="143"/>
      <c r="F47" s="143"/>
      <c r="G47" s="143"/>
      <c r="H47" s="143"/>
    </row>
    <row r="48" spans="1:8" ht="34.5">
      <c r="A48" s="45">
        <v>1169</v>
      </c>
      <c r="B48" s="45">
        <v>31001</v>
      </c>
      <c r="C48" s="109" t="s">
        <v>217</v>
      </c>
      <c r="D48" s="143">
        <f t="shared" si="5"/>
        <v>3032320.2</v>
      </c>
      <c r="E48" s="143">
        <f>-F11</f>
        <v>3032320.2</v>
      </c>
      <c r="F48" s="143">
        <v>0</v>
      </c>
      <c r="G48" s="143">
        <v>0</v>
      </c>
      <c r="H48" s="143">
        <v>0</v>
      </c>
    </row>
  </sheetData>
  <mergeCells count="7">
    <mergeCell ref="A4:H4"/>
    <mergeCell ref="G5:H5"/>
    <mergeCell ref="C6:C8"/>
    <mergeCell ref="D7:D8"/>
    <mergeCell ref="E7:H7"/>
    <mergeCell ref="D6:H6"/>
    <mergeCell ref="A6:B7"/>
  </mergeCells>
  <printOptions horizontalCentered="1"/>
  <pageMargins left="0.15748031496062992" right="0.15748031496062992" top="0.19685039370078741" bottom="0.23622047244094491" header="0.19685039370078741" footer="0.19685039370078741"/>
  <pageSetup paperSize="9" scale="80" firstPageNumber="236" orientation="landscape" horizontalDpi="300" verticalDpi="300" r:id="rId1"/>
  <ignoredErrors>
    <ignoredError sqref="D13" evalError="1"/>
    <ignoredError sqref="E33:H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zoomScaleNormal="100" workbookViewId="0">
      <selection sqref="A1:G1"/>
    </sheetView>
  </sheetViews>
  <sheetFormatPr defaultRowHeight="17.25"/>
  <cols>
    <col min="1" max="1" width="8.85546875" style="71" customWidth="1"/>
    <col min="2" max="2" width="8.28515625" style="71" customWidth="1"/>
    <col min="3" max="3" width="6.5703125" style="71" customWidth="1"/>
    <col min="4" max="4" width="10.140625" style="71" bestFit="1" customWidth="1"/>
    <col min="5" max="5" width="14.7109375" style="71" bestFit="1" customWidth="1"/>
    <col min="6" max="6" width="68.42578125" style="15" customWidth="1"/>
    <col min="7" max="7" width="29.28515625" style="15" customWidth="1"/>
    <col min="8" max="8" width="18.140625" style="15" bestFit="1" customWidth="1"/>
    <col min="9" max="10" width="16.42578125" style="15" bestFit="1" customWidth="1"/>
    <col min="11" max="253" width="9.140625" style="15"/>
    <col min="254" max="254" width="7.5703125" style="15" bestFit="1" customWidth="1"/>
    <col min="255" max="255" width="7" style="15" bestFit="1" customWidth="1"/>
    <col min="256" max="256" width="5.5703125" style="15" bestFit="1" customWidth="1"/>
    <col min="257" max="257" width="8.7109375" style="15" bestFit="1" customWidth="1"/>
    <col min="258" max="258" width="8.42578125" style="15" bestFit="1" customWidth="1"/>
    <col min="259" max="259" width="76.140625" style="15" customWidth="1"/>
    <col min="260" max="261" width="16.5703125" style="15" customWidth="1"/>
    <col min="262" max="262" width="16.7109375" style="15" customWidth="1"/>
    <col min="263" max="263" width="18.5703125" style="15" customWidth="1"/>
    <col min="264" max="509" width="9.140625" style="15"/>
    <col min="510" max="510" width="7.5703125" style="15" bestFit="1" customWidth="1"/>
    <col min="511" max="511" width="7" style="15" bestFit="1" customWidth="1"/>
    <col min="512" max="512" width="5.5703125" style="15" bestFit="1" customWidth="1"/>
    <col min="513" max="513" width="8.7109375" style="15" bestFit="1" customWidth="1"/>
    <col min="514" max="514" width="8.42578125" style="15" bestFit="1" customWidth="1"/>
    <col min="515" max="515" width="76.140625" style="15" customWidth="1"/>
    <col min="516" max="517" width="16.5703125" style="15" customWidth="1"/>
    <col min="518" max="518" width="16.7109375" style="15" customWidth="1"/>
    <col min="519" max="519" width="18.5703125" style="15" customWidth="1"/>
    <col min="520" max="765" width="9.140625" style="15"/>
    <col min="766" max="766" width="7.5703125" style="15" bestFit="1" customWidth="1"/>
    <col min="767" max="767" width="7" style="15" bestFit="1" customWidth="1"/>
    <col min="768" max="768" width="5.5703125" style="15" bestFit="1" customWidth="1"/>
    <col min="769" max="769" width="8.7109375" style="15" bestFit="1" customWidth="1"/>
    <col min="770" max="770" width="8.42578125" style="15" bestFit="1" customWidth="1"/>
    <col min="771" max="771" width="76.140625" style="15" customWidth="1"/>
    <col min="772" max="773" width="16.5703125" style="15" customWidth="1"/>
    <col min="774" max="774" width="16.7109375" style="15" customWidth="1"/>
    <col min="775" max="775" width="18.5703125" style="15" customWidth="1"/>
    <col min="776" max="1021" width="9.140625" style="15"/>
    <col min="1022" max="1022" width="7.5703125" style="15" bestFit="1" customWidth="1"/>
    <col min="1023" max="1023" width="7" style="15" bestFit="1" customWidth="1"/>
    <col min="1024" max="1024" width="5.5703125" style="15" bestFit="1" customWidth="1"/>
    <col min="1025" max="1025" width="8.7109375" style="15" bestFit="1" customWidth="1"/>
    <col min="1026" max="1026" width="8.42578125" style="15" bestFit="1" customWidth="1"/>
    <col min="1027" max="1027" width="76.140625" style="15" customWidth="1"/>
    <col min="1028" max="1029" width="16.5703125" style="15" customWidth="1"/>
    <col min="1030" max="1030" width="16.7109375" style="15" customWidth="1"/>
    <col min="1031" max="1031" width="18.5703125" style="15" customWidth="1"/>
    <col min="1032" max="1277" width="9.140625" style="15"/>
    <col min="1278" max="1278" width="7.5703125" style="15" bestFit="1" customWidth="1"/>
    <col min="1279" max="1279" width="7" style="15" bestFit="1" customWidth="1"/>
    <col min="1280" max="1280" width="5.5703125" style="15" bestFit="1" customWidth="1"/>
    <col min="1281" max="1281" width="8.7109375" style="15" bestFit="1" customWidth="1"/>
    <col min="1282" max="1282" width="8.42578125" style="15" bestFit="1" customWidth="1"/>
    <col min="1283" max="1283" width="76.140625" style="15" customWidth="1"/>
    <col min="1284" max="1285" width="16.5703125" style="15" customWidth="1"/>
    <col min="1286" max="1286" width="16.7109375" style="15" customWidth="1"/>
    <col min="1287" max="1287" width="18.5703125" style="15" customWidth="1"/>
    <col min="1288" max="1533" width="9.140625" style="15"/>
    <col min="1534" max="1534" width="7.5703125" style="15" bestFit="1" customWidth="1"/>
    <col min="1535" max="1535" width="7" style="15" bestFit="1" customWidth="1"/>
    <col min="1536" max="1536" width="5.5703125" style="15" bestFit="1" customWidth="1"/>
    <col min="1537" max="1537" width="8.7109375" style="15" bestFit="1" customWidth="1"/>
    <col min="1538" max="1538" width="8.42578125" style="15" bestFit="1" customWidth="1"/>
    <col min="1539" max="1539" width="76.140625" style="15" customWidth="1"/>
    <col min="1540" max="1541" width="16.5703125" style="15" customWidth="1"/>
    <col min="1542" max="1542" width="16.7109375" style="15" customWidth="1"/>
    <col min="1543" max="1543" width="18.5703125" style="15" customWidth="1"/>
    <col min="1544" max="1789" width="9.140625" style="15"/>
    <col min="1790" max="1790" width="7.5703125" style="15" bestFit="1" customWidth="1"/>
    <col min="1791" max="1791" width="7" style="15" bestFit="1" customWidth="1"/>
    <col min="1792" max="1792" width="5.5703125" style="15" bestFit="1" customWidth="1"/>
    <col min="1793" max="1793" width="8.7109375" style="15" bestFit="1" customWidth="1"/>
    <col min="1794" max="1794" width="8.42578125" style="15" bestFit="1" customWidth="1"/>
    <col min="1795" max="1795" width="76.140625" style="15" customWidth="1"/>
    <col min="1796" max="1797" width="16.5703125" style="15" customWidth="1"/>
    <col min="1798" max="1798" width="16.7109375" style="15" customWidth="1"/>
    <col min="1799" max="1799" width="18.5703125" style="15" customWidth="1"/>
    <col min="1800" max="2045" width="9.140625" style="15"/>
    <col min="2046" max="2046" width="7.5703125" style="15" bestFit="1" customWidth="1"/>
    <col min="2047" max="2047" width="7" style="15" bestFit="1" customWidth="1"/>
    <col min="2048" max="2048" width="5.5703125" style="15" bestFit="1" customWidth="1"/>
    <col min="2049" max="2049" width="8.7109375" style="15" bestFit="1" customWidth="1"/>
    <col min="2050" max="2050" width="8.42578125" style="15" bestFit="1" customWidth="1"/>
    <col min="2051" max="2051" width="76.140625" style="15" customWidth="1"/>
    <col min="2052" max="2053" width="16.5703125" style="15" customWidth="1"/>
    <col min="2054" max="2054" width="16.7109375" style="15" customWidth="1"/>
    <col min="2055" max="2055" width="18.5703125" style="15" customWidth="1"/>
    <col min="2056" max="2301" width="9.140625" style="15"/>
    <col min="2302" max="2302" width="7.5703125" style="15" bestFit="1" customWidth="1"/>
    <col min="2303" max="2303" width="7" style="15" bestFit="1" customWidth="1"/>
    <col min="2304" max="2304" width="5.5703125" style="15" bestFit="1" customWidth="1"/>
    <col min="2305" max="2305" width="8.7109375" style="15" bestFit="1" customWidth="1"/>
    <col min="2306" max="2306" width="8.42578125" style="15" bestFit="1" customWidth="1"/>
    <col min="2307" max="2307" width="76.140625" style="15" customWidth="1"/>
    <col min="2308" max="2309" width="16.5703125" style="15" customWidth="1"/>
    <col min="2310" max="2310" width="16.7109375" style="15" customWidth="1"/>
    <col min="2311" max="2311" width="18.5703125" style="15" customWidth="1"/>
    <col min="2312" max="2557" width="9.140625" style="15"/>
    <col min="2558" max="2558" width="7.5703125" style="15" bestFit="1" customWidth="1"/>
    <col min="2559" max="2559" width="7" style="15" bestFit="1" customWidth="1"/>
    <col min="2560" max="2560" width="5.5703125" style="15" bestFit="1" customWidth="1"/>
    <col min="2561" max="2561" width="8.7109375" style="15" bestFit="1" customWidth="1"/>
    <col min="2562" max="2562" width="8.42578125" style="15" bestFit="1" customWidth="1"/>
    <col min="2563" max="2563" width="76.140625" style="15" customWidth="1"/>
    <col min="2564" max="2565" width="16.5703125" style="15" customWidth="1"/>
    <col min="2566" max="2566" width="16.7109375" style="15" customWidth="1"/>
    <col min="2567" max="2567" width="18.5703125" style="15" customWidth="1"/>
    <col min="2568" max="2813" width="9.140625" style="15"/>
    <col min="2814" max="2814" width="7.5703125" style="15" bestFit="1" customWidth="1"/>
    <col min="2815" max="2815" width="7" style="15" bestFit="1" customWidth="1"/>
    <col min="2816" max="2816" width="5.5703125" style="15" bestFit="1" customWidth="1"/>
    <col min="2817" max="2817" width="8.7109375" style="15" bestFit="1" customWidth="1"/>
    <col min="2818" max="2818" width="8.42578125" style="15" bestFit="1" customWidth="1"/>
    <col min="2819" max="2819" width="76.140625" style="15" customWidth="1"/>
    <col min="2820" max="2821" width="16.5703125" style="15" customWidth="1"/>
    <col min="2822" max="2822" width="16.7109375" style="15" customWidth="1"/>
    <col min="2823" max="2823" width="18.5703125" style="15" customWidth="1"/>
    <col min="2824" max="3069" width="9.140625" style="15"/>
    <col min="3070" max="3070" width="7.5703125" style="15" bestFit="1" customWidth="1"/>
    <col min="3071" max="3071" width="7" style="15" bestFit="1" customWidth="1"/>
    <col min="3072" max="3072" width="5.5703125" style="15" bestFit="1" customWidth="1"/>
    <col min="3073" max="3073" width="8.7109375" style="15" bestFit="1" customWidth="1"/>
    <col min="3074" max="3074" width="8.42578125" style="15" bestFit="1" customWidth="1"/>
    <col min="3075" max="3075" width="76.140625" style="15" customWidth="1"/>
    <col min="3076" max="3077" width="16.5703125" style="15" customWidth="1"/>
    <col min="3078" max="3078" width="16.7109375" style="15" customWidth="1"/>
    <col min="3079" max="3079" width="18.5703125" style="15" customWidth="1"/>
    <col min="3080" max="3325" width="9.140625" style="15"/>
    <col min="3326" max="3326" width="7.5703125" style="15" bestFit="1" customWidth="1"/>
    <col min="3327" max="3327" width="7" style="15" bestFit="1" customWidth="1"/>
    <col min="3328" max="3328" width="5.5703125" style="15" bestFit="1" customWidth="1"/>
    <col min="3329" max="3329" width="8.7109375" style="15" bestFit="1" customWidth="1"/>
    <col min="3330" max="3330" width="8.42578125" style="15" bestFit="1" customWidth="1"/>
    <col min="3331" max="3331" width="76.140625" style="15" customWidth="1"/>
    <col min="3332" max="3333" width="16.5703125" style="15" customWidth="1"/>
    <col min="3334" max="3334" width="16.7109375" style="15" customWidth="1"/>
    <col min="3335" max="3335" width="18.5703125" style="15" customWidth="1"/>
    <col min="3336" max="3581" width="9.140625" style="15"/>
    <col min="3582" max="3582" width="7.5703125" style="15" bestFit="1" customWidth="1"/>
    <col min="3583" max="3583" width="7" style="15" bestFit="1" customWidth="1"/>
    <col min="3584" max="3584" width="5.5703125" style="15" bestFit="1" customWidth="1"/>
    <col min="3585" max="3585" width="8.7109375" style="15" bestFit="1" customWidth="1"/>
    <col min="3586" max="3586" width="8.42578125" style="15" bestFit="1" customWidth="1"/>
    <col min="3587" max="3587" width="76.140625" style="15" customWidth="1"/>
    <col min="3588" max="3589" width="16.5703125" style="15" customWidth="1"/>
    <col min="3590" max="3590" width="16.7109375" style="15" customWidth="1"/>
    <col min="3591" max="3591" width="18.5703125" style="15" customWidth="1"/>
    <col min="3592" max="3837" width="9.140625" style="15"/>
    <col min="3838" max="3838" width="7.5703125" style="15" bestFit="1" customWidth="1"/>
    <col min="3839" max="3839" width="7" style="15" bestFit="1" customWidth="1"/>
    <col min="3840" max="3840" width="5.5703125" style="15" bestFit="1" customWidth="1"/>
    <col min="3841" max="3841" width="8.7109375" style="15" bestFit="1" customWidth="1"/>
    <col min="3842" max="3842" width="8.42578125" style="15" bestFit="1" customWidth="1"/>
    <col min="3843" max="3843" width="76.140625" style="15" customWidth="1"/>
    <col min="3844" max="3845" width="16.5703125" style="15" customWidth="1"/>
    <col min="3846" max="3846" width="16.7109375" style="15" customWidth="1"/>
    <col min="3847" max="3847" width="18.5703125" style="15" customWidth="1"/>
    <col min="3848" max="4093" width="9.140625" style="15"/>
    <col min="4094" max="4094" width="7.5703125" style="15" bestFit="1" customWidth="1"/>
    <col min="4095" max="4095" width="7" style="15" bestFit="1" customWidth="1"/>
    <col min="4096" max="4096" width="5.5703125" style="15" bestFit="1" customWidth="1"/>
    <col min="4097" max="4097" width="8.7109375" style="15" bestFit="1" customWidth="1"/>
    <col min="4098" max="4098" width="8.42578125" style="15" bestFit="1" customWidth="1"/>
    <col min="4099" max="4099" width="76.140625" style="15" customWidth="1"/>
    <col min="4100" max="4101" width="16.5703125" style="15" customWidth="1"/>
    <col min="4102" max="4102" width="16.7109375" style="15" customWidth="1"/>
    <col min="4103" max="4103" width="18.5703125" style="15" customWidth="1"/>
    <col min="4104" max="4349" width="9.140625" style="15"/>
    <col min="4350" max="4350" width="7.5703125" style="15" bestFit="1" customWidth="1"/>
    <col min="4351" max="4351" width="7" style="15" bestFit="1" customWidth="1"/>
    <col min="4352" max="4352" width="5.5703125" style="15" bestFit="1" customWidth="1"/>
    <col min="4353" max="4353" width="8.7109375" style="15" bestFit="1" customWidth="1"/>
    <col min="4354" max="4354" width="8.42578125" style="15" bestFit="1" customWidth="1"/>
    <col min="4355" max="4355" width="76.140625" style="15" customWidth="1"/>
    <col min="4356" max="4357" width="16.5703125" style="15" customWidth="1"/>
    <col min="4358" max="4358" width="16.7109375" style="15" customWidth="1"/>
    <col min="4359" max="4359" width="18.5703125" style="15" customWidth="1"/>
    <col min="4360" max="4605" width="9.140625" style="15"/>
    <col min="4606" max="4606" width="7.5703125" style="15" bestFit="1" customWidth="1"/>
    <col min="4607" max="4607" width="7" style="15" bestFit="1" customWidth="1"/>
    <col min="4608" max="4608" width="5.5703125" style="15" bestFit="1" customWidth="1"/>
    <col min="4609" max="4609" width="8.7109375" style="15" bestFit="1" customWidth="1"/>
    <col min="4610" max="4610" width="8.42578125" style="15" bestFit="1" customWidth="1"/>
    <col min="4611" max="4611" width="76.140625" style="15" customWidth="1"/>
    <col min="4612" max="4613" width="16.5703125" style="15" customWidth="1"/>
    <col min="4614" max="4614" width="16.7109375" style="15" customWidth="1"/>
    <col min="4615" max="4615" width="18.5703125" style="15" customWidth="1"/>
    <col min="4616" max="4861" width="9.140625" style="15"/>
    <col min="4862" max="4862" width="7.5703125" style="15" bestFit="1" customWidth="1"/>
    <col min="4863" max="4863" width="7" style="15" bestFit="1" customWidth="1"/>
    <col min="4864" max="4864" width="5.5703125" style="15" bestFit="1" customWidth="1"/>
    <col min="4865" max="4865" width="8.7109375" style="15" bestFit="1" customWidth="1"/>
    <col min="4866" max="4866" width="8.42578125" style="15" bestFit="1" customWidth="1"/>
    <col min="4867" max="4867" width="76.140625" style="15" customWidth="1"/>
    <col min="4868" max="4869" width="16.5703125" style="15" customWidth="1"/>
    <col min="4870" max="4870" width="16.7109375" style="15" customWidth="1"/>
    <col min="4871" max="4871" width="18.5703125" style="15" customWidth="1"/>
    <col min="4872" max="5117" width="9.140625" style="15"/>
    <col min="5118" max="5118" width="7.5703125" style="15" bestFit="1" customWidth="1"/>
    <col min="5119" max="5119" width="7" style="15" bestFit="1" customWidth="1"/>
    <col min="5120" max="5120" width="5.5703125" style="15" bestFit="1" customWidth="1"/>
    <col min="5121" max="5121" width="8.7109375" style="15" bestFit="1" customWidth="1"/>
    <col min="5122" max="5122" width="8.42578125" style="15" bestFit="1" customWidth="1"/>
    <col min="5123" max="5123" width="76.140625" style="15" customWidth="1"/>
    <col min="5124" max="5125" width="16.5703125" style="15" customWidth="1"/>
    <col min="5126" max="5126" width="16.7109375" style="15" customWidth="1"/>
    <col min="5127" max="5127" width="18.5703125" style="15" customWidth="1"/>
    <col min="5128" max="5373" width="9.140625" style="15"/>
    <col min="5374" max="5374" width="7.5703125" style="15" bestFit="1" customWidth="1"/>
    <col min="5375" max="5375" width="7" style="15" bestFit="1" customWidth="1"/>
    <col min="5376" max="5376" width="5.5703125" style="15" bestFit="1" customWidth="1"/>
    <col min="5377" max="5377" width="8.7109375" style="15" bestFit="1" customWidth="1"/>
    <col min="5378" max="5378" width="8.42578125" style="15" bestFit="1" customWidth="1"/>
    <col min="5379" max="5379" width="76.140625" style="15" customWidth="1"/>
    <col min="5380" max="5381" width="16.5703125" style="15" customWidth="1"/>
    <col min="5382" max="5382" width="16.7109375" style="15" customWidth="1"/>
    <col min="5383" max="5383" width="18.5703125" style="15" customWidth="1"/>
    <col min="5384" max="5629" width="9.140625" style="15"/>
    <col min="5630" max="5630" width="7.5703125" style="15" bestFit="1" customWidth="1"/>
    <col min="5631" max="5631" width="7" style="15" bestFit="1" customWidth="1"/>
    <col min="5632" max="5632" width="5.5703125" style="15" bestFit="1" customWidth="1"/>
    <col min="5633" max="5633" width="8.7109375" style="15" bestFit="1" customWidth="1"/>
    <col min="5634" max="5634" width="8.42578125" style="15" bestFit="1" customWidth="1"/>
    <col min="5635" max="5635" width="76.140625" style="15" customWidth="1"/>
    <col min="5636" max="5637" width="16.5703125" style="15" customWidth="1"/>
    <col min="5638" max="5638" width="16.7109375" style="15" customWidth="1"/>
    <col min="5639" max="5639" width="18.5703125" style="15" customWidth="1"/>
    <col min="5640" max="5885" width="9.140625" style="15"/>
    <col min="5886" max="5886" width="7.5703125" style="15" bestFit="1" customWidth="1"/>
    <col min="5887" max="5887" width="7" style="15" bestFit="1" customWidth="1"/>
    <col min="5888" max="5888" width="5.5703125" style="15" bestFit="1" customWidth="1"/>
    <col min="5889" max="5889" width="8.7109375" style="15" bestFit="1" customWidth="1"/>
    <col min="5890" max="5890" width="8.42578125" style="15" bestFit="1" customWidth="1"/>
    <col min="5891" max="5891" width="76.140625" style="15" customWidth="1"/>
    <col min="5892" max="5893" width="16.5703125" style="15" customWidth="1"/>
    <col min="5894" max="5894" width="16.7109375" style="15" customWidth="1"/>
    <col min="5895" max="5895" width="18.5703125" style="15" customWidth="1"/>
    <col min="5896" max="6141" width="9.140625" style="15"/>
    <col min="6142" max="6142" width="7.5703125" style="15" bestFit="1" customWidth="1"/>
    <col min="6143" max="6143" width="7" style="15" bestFit="1" customWidth="1"/>
    <col min="6144" max="6144" width="5.5703125" style="15" bestFit="1" customWidth="1"/>
    <col min="6145" max="6145" width="8.7109375" style="15" bestFit="1" customWidth="1"/>
    <col min="6146" max="6146" width="8.42578125" style="15" bestFit="1" customWidth="1"/>
    <col min="6147" max="6147" width="76.140625" style="15" customWidth="1"/>
    <col min="6148" max="6149" width="16.5703125" style="15" customWidth="1"/>
    <col min="6150" max="6150" width="16.7109375" style="15" customWidth="1"/>
    <col min="6151" max="6151" width="18.5703125" style="15" customWidth="1"/>
    <col min="6152" max="6397" width="9.140625" style="15"/>
    <col min="6398" max="6398" width="7.5703125" style="15" bestFit="1" customWidth="1"/>
    <col min="6399" max="6399" width="7" style="15" bestFit="1" customWidth="1"/>
    <col min="6400" max="6400" width="5.5703125" style="15" bestFit="1" customWidth="1"/>
    <col min="6401" max="6401" width="8.7109375" style="15" bestFit="1" customWidth="1"/>
    <col min="6402" max="6402" width="8.42578125" style="15" bestFit="1" customWidth="1"/>
    <col min="6403" max="6403" width="76.140625" style="15" customWidth="1"/>
    <col min="6404" max="6405" width="16.5703125" style="15" customWidth="1"/>
    <col min="6406" max="6406" width="16.7109375" style="15" customWidth="1"/>
    <col min="6407" max="6407" width="18.5703125" style="15" customWidth="1"/>
    <col min="6408" max="6653" width="9.140625" style="15"/>
    <col min="6654" max="6654" width="7.5703125" style="15" bestFit="1" customWidth="1"/>
    <col min="6655" max="6655" width="7" style="15" bestFit="1" customWidth="1"/>
    <col min="6656" max="6656" width="5.5703125" style="15" bestFit="1" customWidth="1"/>
    <col min="6657" max="6657" width="8.7109375" style="15" bestFit="1" customWidth="1"/>
    <col min="6658" max="6658" width="8.42578125" style="15" bestFit="1" customWidth="1"/>
    <col min="6659" max="6659" width="76.140625" style="15" customWidth="1"/>
    <col min="6660" max="6661" width="16.5703125" style="15" customWidth="1"/>
    <col min="6662" max="6662" width="16.7109375" style="15" customWidth="1"/>
    <col min="6663" max="6663" width="18.5703125" style="15" customWidth="1"/>
    <col min="6664" max="6909" width="9.140625" style="15"/>
    <col min="6910" max="6910" width="7.5703125" style="15" bestFit="1" customWidth="1"/>
    <col min="6911" max="6911" width="7" style="15" bestFit="1" customWidth="1"/>
    <col min="6912" max="6912" width="5.5703125" style="15" bestFit="1" customWidth="1"/>
    <col min="6913" max="6913" width="8.7109375" style="15" bestFit="1" customWidth="1"/>
    <col min="6914" max="6914" width="8.42578125" style="15" bestFit="1" customWidth="1"/>
    <col min="6915" max="6915" width="76.140625" style="15" customWidth="1"/>
    <col min="6916" max="6917" width="16.5703125" style="15" customWidth="1"/>
    <col min="6918" max="6918" width="16.7109375" style="15" customWidth="1"/>
    <col min="6919" max="6919" width="18.5703125" style="15" customWidth="1"/>
    <col min="6920" max="7165" width="9.140625" style="15"/>
    <col min="7166" max="7166" width="7.5703125" style="15" bestFit="1" customWidth="1"/>
    <col min="7167" max="7167" width="7" style="15" bestFit="1" customWidth="1"/>
    <col min="7168" max="7168" width="5.5703125" style="15" bestFit="1" customWidth="1"/>
    <col min="7169" max="7169" width="8.7109375" style="15" bestFit="1" customWidth="1"/>
    <col min="7170" max="7170" width="8.42578125" style="15" bestFit="1" customWidth="1"/>
    <col min="7171" max="7171" width="76.140625" style="15" customWidth="1"/>
    <col min="7172" max="7173" width="16.5703125" style="15" customWidth="1"/>
    <col min="7174" max="7174" width="16.7109375" style="15" customWidth="1"/>
    <col min="7175" max="7175" width="18.5703125" style="15" customWidth="1"/>
    <col min="7176" max="7421" width="9.140625" style="15"/>
    <col min="7422" max="7422" width="7.5703125" style="15" bestFit="1" customWidth="1"/>
    <col min="7423" max="7423" width="7" style="15" bestFit="1" customWidth="1"/>
    <col min="7424" max="7424" width="5.5703125" style="15" bestFit="1" customWidth="1"/>
    <col min="7425" max="7425" width="8.7109375" style="15" bestFit="1" customWidth="1"/>
    <col min="7426" max="7426" width="8.42578125" style="15" bestFit="1" customWidth="1"/>
    <col min="7427" max="7427" width="76.140625" style="15" customWidth="1"/>
    <col min="7428" max="7429" width="16.5703125" style="15" customWidth="1"/>
    <col min="7430" max="7430" width="16.7109375" style="15" customWidth="1"/>
    <col min="7431" max="7431" width="18.5703125" style="15" customWidth="1"/>
    <col min="7432" max="7677" width="9.140625" style="15"/>
    <col min="7678" max="7678" width="7.5703125" style="15" bestFit="1" customWidth="1"/>
    <col min="7679" max="7679" width="7" style="15" bestFit="1" customWidth="1"/>
    <col min="7680" max="7680" width="5.5703125" style="15" bestFit="1" customWidth="1"/>
    <col min="7681" max="7681" width="8.7109375" style="15" bestFit="1" customWidth="1"/>
    <col min="7682" max="7682" width="8.42578125" style="15" bestFit="1" customWidth="1"/>
    <col min="7683" max="7683" width="76.140625" style="15" customWidth="1"/>
    <col min="7684" max="7685" width="16.5703125" style="15" customWidth="1"/>
    <col min="7686" max="7686" width="16.7109375" style="15" customWidth="1"/>
    <col min="7687" max="7687" width="18.5703125" style="15" customWidth="1"/>
    <col min="7688" max="7933" width="9.140625" style="15"/>
    <col min="7934" max="7934" width="7.5703125" style="15" bestFit="1" customWidth="1"/>
    <col min="7935" max="7935" width="7" style="15" bestFit="1" customWidth="1"/>
    <col min="7936" max="7936" width="5.5703125" style="15" bestFit="1" customWidth="1"/>
    <col min="7937" max="7937" width="8.7109375" style="15" bestFit="1" customWidth="1"/>
    <col min="7938" max="7938" width="8.42578125" style="15" bestFit="1" customWidth="1"/>
    <col min="7939" max="7939" width="76.140625" style="15" customWidth="1"/>
    <col min="7940" max="7941" width="16.5703125" style="15" customWidth="1"/>
    <col min="7942" max="7942" width="16.7109375" style="15" customWidth="1"/>
    <col min="7943" max="7943" width="18.5703125" style="15" customWidth="1"/>
    <col min="7944" max="8189" width="9.140625" style="15"/>
    <col min="8190" max="8190" width="7.5703125" style="15" bestFit="1" customWidth="1"/>
    <col min="8191" max="8191" width="7" style="15" bestFit="1" customWidth="1"/>
    <col min="8192" max="8192" width="5.5703125" style="15" bestFit="1" customWidth="1"/>
    <col min="8193" max="8193" width="8.7109375" style="15" bestFit="1" customWidth="1"/>
    <col min="8194" max="8194" width="8.42578125" style="15" bestFit="1" customWidth="1"/>
    <col min="8195" max="8195" width="76.140625" style="15" customWidth="1"/>
    <col min="8196" max="8197" width="16.5703125" style="15" customWidth="1"/>
    <col min="8198" max="8198" width="16.7109375" style="15" customWidth="1"/>
    <col min="8199" max="8199" width="18.5703125" style="15" customWidth="1"/>
    <col min="8200" max="8445" width="9.140625" style="15"/>
    <col min="8446" max="8446" width="7.5703125" style="15" bestFit="1" customWidth="1"/>
    <col min="8447" max="8447" width="7" style="15" bestFit="1" customWidth="1"/>
    <col min="8448" max="8448" width="5.5703125" style="15" bestFit="1" customWidth="1"/>
    <col min="8449" max="8449" width="8.7109375" style="15" bestFit="1" customWidth="1"/>
    <col min="8450" max="8450" width="8.42578125" style="15" bestFit="1" customWidth="1"/>
    <col min="8451" max="8451" width="76.140625" style="15" customWidth="1"/>
    <col min="8452" max="8453" width="16.5703125" style="15" customWidth="1"/>
    <col min="8454" max="8454" width="16.7109375" style="15" customWidth="1"/>
    <col min="8455" max="8455" width="18.5703125" style="15" customWidth="1"/>
    <col min="8456" max="8701" width="9.140625" style="15"/>
    <col min="8702" max="8702" width="7.5703125" style="15" bestFit="1" customWidth="1"/>
    <col min="8703" max="8703" width="7" style="15" bestFit="1" customWidth="1"/>
    <col min="8704" max="8704" width="5.5703125" style="15" bestFit="1" customWidth="1"/>
    <col min="8705" max="8705" width="8.7109375" style="15" bestFit="1" customWidth="1"/>
    <col min="8706" max="8706" width="8.42578125" style="15" bestFit="1" customWidth="1"/>
    <col min="8707" max="8707" width="76.140625" style="15" customWidth="1"/>
    <col min="8708" max="8709" width="16.5703125" style="15" customWidth="1"/>
    <col min="8710" max="8710" width="16.7109375" style="15" customWidth="1"/>
    <col min="8711" max="8711" width="18.5703125" style="15" customWidth="1"/>
    <col min="8712" max="8957" width="9.140625" style="15"/>
    <col min="8958" max="8958" width="7.5703125" style="15" bestFit="1" customWidth="1"/>
    <col min="8959" max="8959" width="7" style="15" bestFit="1" customWidth="1"/>
    <col min="8960" max="8960" width="5.5703125" style="15" bestFit="1" customWidth="1"/>
    <col min="8961" max="8961" width="8.7109375" style="15" bestFit="1" customWidth="1"/>
    <col min="8962" max="8962" width="8.42578125" style="15" bestFit="1" customWidth="1"/>
    <col min="8963" max="8963" width="76.140625" style="15" customWidth="1"/>
    <col min="8964" max="8965" width="16.5703125" style="15" customWidth="1"/>
    <col min="8966" max="8966" width="16.7109375" style="15" customWidth="1"/>
    <col min="8967" max="8967" width="18.5703125" style="15" customWidth="1"/>
    <col min="8968" max="9213" width="9.140625" style="15"/>
    <col min="9214" max="9214" width="7.5703125" style="15" bestFit="1" customWidth="1"/>
    <col min="9215" max="9215" width="7" style="15" bestFit="1" customWidth="1"/>
    <col min="9216" max="9216" width="5.5703125" style="15" bestFit="1" customWidth="1"/>
    <col min="9217" max="9217" width="8.7109375" style="15" bestFit="1" customWidth="1"/>
    <col min="9218" max="9218" width="8.42578125" style="15" bestFit="1" customWidth="1"/>
    <col min="9219" max="9219" width="76.140625" style="15" customWidth="1"/>
    <col min="9220" max="9221" width="16.5703125" style="15" customWidth="1"/>
    <col min="9222" max="9222" width="16.7109375" style="15" customWidth="1"/>
    <col min="9223" max="9223" width="18.5703125" style="15" customWidth="1"/>
    <col min="9224" max="9469" width="9.140625" style="15"/>
    <col min="9470" max="9470" width="7.5703125" style="15" bestFit="1" customWidth="1"/>
    <col min="9471" max="9471" width="7" style="15" bestFit="1" customWidth="1"/>
    <col min="9472" max="9472" width="5.5703125" style="15" bestFit="1" customWidth="1"/>
    <col min="9473" max="9473" width="8.7109375" style="15" bestFit="1" customWidth="1"/>
    <col min="9474" max="9474" width="8.42578125" style="15" bestFit="1" customWidth="1"/>
    <col min="9475" max="9475" width="76.140625" style="15" customWidth="1"/>
    <col min="9476" max="9477" width="16.5703125" style="15" customWidth="1"/>
    <col min="9478" max="9478" width="16.7109375" style="15" customWidth="1"/>
    <col min="9479" max="9479" width="18.5703125" style="15" customWidth="1"/>
    <col min="9480" max="9725" width="9.140625" style="15"/>
    <col min="9726" max="9726" width="7.5703125" style="15" bestFit="1" customWidth="1"/>
    <col min="9727" max="9727" width="7" style="15" bestFit="1" customWidth="1"/>
    <col min="9728" max="9728" width="5.5703125" style="15" bestFit="1" customWidth="1"/>
    <col min="9729" max="9729" width="8.7109375" style="15" bestFit="1" customWidth="1"/>
    <col min="9730" max="9730" width="8.42578125" style="15" bestFit="1" customWidth="1"/>
    <col min="9731" max="9731" width="76.140625" style="15" customWidth="1"/>
    <col min="9732" max="9733" width="16.5703125" style="15" customWidth="1"/>
    <col min="9734" max="9734" width="16.7109375" style="15" customWidth="1"/>
    <col min="9735" max="9735" width="18.5703125" style="15" customWidth="1"/>
    <col min="9736" max="9981" width="9.140625" style="15"/>
    <col min="9982" max="9982" width="7.5703125" style="15" bestFit="1" customWidth="1"/>
    <col min="9983" max="9983" width="7" style="15" bestFit="1" customWidth="1"/>
    <col min="9984" max="9984" width="5.5703125" style="15" bestFit="1" customWidth="1"/>
    <col min="9985" max="9985" width="8.7109375" style="15" bestFit="1" customWidth="1"/>
    <col min="9986" max="9986" width="8.42578125" style="15" bestFit="1" customWidth="1"/>
    <col min="9987" max="9987" width="76.140625" style="15" customWidth="1"/>
    <col min="9988" max="9989" width="16.5703125" style="15" customWidth="1"/>
    <col min="9990" max="9990" width="16.7109375" style="15" customWidth="1"/>
    <col min="9991" max="9991" width="18.5703125" style="15" customWidth="1"/>
    <col min="9992" max="10237" width="9.140625" style="15"/>
    <col min="10238" max="10238" width="7.5703125" style="15" bestFit="1" customWidth="1"/>
    <col min="10239" max="10239" width="7" style="15" bestFit="1" customWidth="1"/>
    <col min="10240" max="10240" width="5.5703125" style="15" bestFit="1" customWidth="1"/>
    <col min="10241" max="10241" width="8.7109375" style="15" bestFit="1" customWidth="1"/>
    <col min="10242" max="10242" width="8.42578125" style="15" bestFit="1" customWidth="1"/>
    <col min="10243" max="10243" width="76.140625" style="15" customWidth="1"/>
    <col min="10244" max="10245" width="16.5703125" style="15" customWidth="1"/>
    <col min="10246" max="10246" width="16.7109375" style="15" customWidth="1"/>
    <col min="10247" max="10247" width="18.5703125" style="15" customWidth="1"/>
    <col min="10248" max="10493" width="9.140625" style="15"/>
    <col min="10494" max="10494" width="7.5703125" style="15" bestFit="1" customWidth="1"/>
    <col min="10495" max="10495" width="7" style="15" bestFit="1" customWidth="1"/>
    <col min="10496" max="10496" width="5.5703125" style="15" bestFit="1" customWidth="1"/>
    <col min="10497" max="10497" width="8.7109375" style="15" bestFit="1" customWidth="1"/>
    <col min="10498" max="10498" width="8.42578125" style="15" bestFit="1" customWidth="1"/>
    <col min="10499" max="10499" width="76.140625" style="15" customWidth="1"/>
    <col min="10500" max="10501" width="16.5703125" style="15" customWidth="1"/>
    <col min="10502" max="10502" width="16.7109375" style="15" customWidth="1"/>
    <col min="10503" max="10503" width="18.5703125" style="15" customWidth="1"/>
    <col min="10504" max="10749" width="9.140625" style="15"/>
    <col min="10750" max="10750" width="7.5703125" style="15" bestFit="1" customWidth="1"/>
    <col min="10751" max="10751" width="7" style="15" bestFit="1" customWidth="1"/>
    <col min="10752" max="10752" width="5.5703125" style="15" bestFit="1" customWidth="1"/>
    <col min="10753" max="10753" width="8.7109375" style="15" bestFit="1" customWidth="1"/>
    <col min="10754" max="10754" width="8.42578125" style="15" bestFit="1" customWidth="1"/>
    <col min="10755" max="10755" width="76.140625" style="15" customWidth="1"/>
    <col min="10756" max="10757" width="16.5703125" style="15" customWidth="1"/>
    <col min="10758" max="10758" width="16.7109375" style="15" customWidth="1"/>
    <col min="10759" max="10759" width="18.5703125" style="15" customWidth="1"/>
    <col min="10760" max="11005" width="9.140625" style="15"/>
    <col min="11006" max="11006" width="7.5703125" style="15" bestFit="1" customWidth="1"/>
    <col min="11007" max="11007" width="7" style="15" bestFit="1" customWidth="1"/>
    <col min="11008" max="11008" width="5.5703125" style="15" bestFit="1" customWidth="1"/>
    <col min="11009" max="11009" width="8.7109375" style="15" bestFit="1" customWidth="1"/>
    <col min="11010" max="11010" width="8.42578125" style="15" bestFit="1" customWidth="1"/>
    <col min="11011" max="11011" width="76.140625" style="15" customWidth="1"/>
    <col min="11012" max="11013" width="16.5703125" style="15" customWidth="1"/>
    <col min="11014" max="11014" width="16.7109375" style="15" customWidth="1"/>
    <col min="11015" max="11015" width="18.5703125" style="15" customWidth="1"/>
    <col min="11016" max="11261" width="9.140625" style="15"/>
    <col min="11262" max="11262" width="7.5703125" style="15" bestFit="1" customWidth="1"/>
    <col min="11263" max="11263" width="7" style="15" bestFit="1" customWidth="1"/>
    <col min="11264" max="11264" width="5.5703125" style="15" bestFit="1" customWidth="1"/>
    <col min="11265" max="11265" width="8.7109375" style="15" bestFit="1" customWidth="1"/>
    <col min="11266" max="11266" width="8.42578125" style="15" bestFit="1" customWidth="1"/>
    <col min="11267" max="11267" width="76.140625" style="15" customWidth="1"/>
    <col min="11268" max="11269" width="16.5703125" style="15" customWidth="1"/>
    <col min="11270" max="11270" width="16.7109375" style="15" customWidth="1"/>
    <col min="11271" max="11271" width="18.5703125" style="15" customWidth="1"/>
    <col min="11272" max="11517" width="9.140625" style="15"/>
    <col min="11518" max="11518" width="7.5703125" style="15" bestFit="1" customWidth="1"/>
    <col min="11519" max="11519" width="7" style="15" bestFit="1" customWidth="1"/>
    <col min="11520" max="11520" width="5.5703125" style="15" bestFit="1" customWidth="1"/>
    <col min="11521" max="11521" width="8.7109375" style="15" bestFit="1" customWidth="1"/>
    <col min="11522" max="11522" width="8.42578125" style="15" bestFit="1" customWidth="1"/>
    <col min="11523" max="11523" width="76.140625" style="15" customWidth="1"/>
    <col min="11524" max="11525" width="16.5703125" style="15" customWidth="1"/>
    <col min="11526" max="11526" width="16.7109375" style="15" customWidth="1"/>
    <col min="11527" max="11527" width="18.5703125" style="15" customWidth="1"/>
    <col min="11528" max="11773" width="9.140625" style="15"/>
    <col min="11774" max="11774" width="7.5703125" style="15" bestFit="1" customWidth="1"/>
    <col min="11775" max="11775" width="7" style="15" bestFit="1" customWidth="1"/>
    <col min="11776" max="11776" width="5.5703125" style="15" bestFit="1" customWidth="1"/>
    <col min="11777" max="11777" width="8.7109375" style="15" bestFit="1" customWidth="1"/>
    <col min="11778" max="11778" width="8.42578125" style="15" bestFit="1" customWidth="1"/>
    <col min="11779" max="11779" width="76.140625" style="15" customWidth="1"/>
    <col min="11780" max="11781" width="16.5703125" style="15" customWidth="1"/>
    <col min="11782" max="11782" width="16.7109375" style="15" customWidth="1"/>
    <col min="11783" max="11783" width="18.5703125" style="15" customWidth="1"/>
    <col min="11784" max="12029" width="9.140625" style="15"/>
    <col min="12030" max="12030" width="7.5703125" style="15" bestFit="1" customWidth="1"/>
    <col min="12031" max="12031" width="7" style="15" bestFit="1" customWidth="1"/>
    <col min="12032" max="12032" width="5.5703125" style="15" bestFit="1" customWidth="1"/>
    <col min="12033" max="12033" width="8.7109375" style="15" bestFit="1" customWidth="1"/>
    <col min="12034" max="12034" width="8.42578125" style="15" bestFit="1" customWidth="1"/>
    <col min="12035" max="12035" width="76.140625" style="15" customWidth="1"/>
    <col min="12036" max="12037" width="16.5703125" style="15" customWidth="1"/>
    <col min="12038" max="12038" width="16.7109375" style="15" customWidth="1"/>
    <col min="12039" max="12039" width="18.5703125" style="15" customWidth="1"/>
    <col min="12040" max="12285" width="9.140625" style="15"/>
    <col min="12286" max="12286" width="7.5703125" style="15" bestFit="1" customWidth="1"/>
    <col min="12287" max="12287" width="7" style="15" bestFit="1" customWidth="1"/>
    <col min="12288" max="12288" width="5.5703125" style="15" bestFit="1" customWidth="1"/>
    <col min="12289" max="12289" width="8.7109375" style="15" bestFit="1" customWidth="1"/>
    <col min="12290" max="12290" width="8.42578125" style="15" bestFit="1" customWidth="1"/>
    <col min="12291" max="12291" width="76.140625" style="15" customWidth="1"/>
    <col min="12292" max="12293" width="16.5703125" style="15" customWidth="1"/>
    <col min="12294" max="12294" width="16.7109375" style="15" customWidth="1"/>
    <col min="12295" max="12295" width="18.5703125" style="15" customWidth="1"/>
    <col min="12296" max="12541" width="9.140625" style="15"/>
    <col min="12542" max="12542" width="7.5703125" style="15" bestFit="1" customWidth="1"/>
    <col min="12543" max="12543" width="7" style="15" bestFit="1" customWidth="1"/>
    <col min="12544" max="12544" width="5.5703125" style="15" bestFit="1" customWidth="1"/>
    <col min="12545" max="12545" width="8.7109375" style="15" bestFit="1" customWidth="1"/>
    <col min="12546" max="12546" width="8.42578125" style="15" bestFit="1" customWidth="1"/>
    <col min="12547" max="12547" width="76.140625" style="15" customWidth="1"/>
    <col min="12548" max="12549" width="16.5703125" style="15" customWidth="1"/>
    <col min="12550" max="12550" width="16.7109375" style="15" customWidth="1"/>
    <col min="12551" max="12551" width="18.5703125" style="15" customWidth="1"/>
    <col min="12552" max="12797" width="9.140625" style="15"/>
    <col min="12798" max="12798" width="7.5703125" style="15" bestFit="1" customWidth="1"/>
    <col min="12799" max="12799" width="7" style="15" bestFit="1" customWidth="1"/>
    <col min="12800" max="12800" width="5.5703125" style="15" bestFit="1" customWidth="1"/>
    <col min="12801" max="12801" width="8.7109375" style="15" bestFit="1" customWidth="1"/>
    <col min="12802" max="12802" width="8.42578125" style="15" bestFit="1" customWidth="1"/>
    <col min="12803" max="12803" width="76.140625" style="15" customWidth="1"/>
    <col min="12804" max="12805" width="16.5703125" style="15" customWidth="1"/>
    <col min="12806" max="12806" width="16.7109375" style="15" customWidth="1"/>
    <col min="12807" max="12807" width="18.5703125" style="15" customWidth="1"/>
    <col min="12808" max="13053" width="9.140625" style="15"/>
    <col min="13054" max="13054" width="7.5703125" style="15" bestFit="1" customWidth="1"/>
    <col min="13055" max="13055" width="7" style="15" bestFit="1" customWidth="1"/>
    <col min="13056" max="13056" width="5.5703125" style="15" bestFit="1" customWidth="1"/>
    <col min="13057" max="13057" width="8.7109375" style="15" bestFit="1" customWidth="1"/>
    <col min="13058" max="13058" width="8.42578125" style="15" bestFit="1" customWidth="1"/>
    <col min="13059" max="13059" width="76.140625" style="15" customWidth="1"/>
    <col min="13060" max="13061" width="16.5703125" style="15" customWidth="1"/>
    <col min="13062" max="13062" width="16.7109375" style="15" customWidth="1"/>
    <col min="13063" max="13063" width="18.5703125" style="15" customWidth="1"/>
    <col min="13064" max="13309" width="9.140625" style="15"/>
    <col min="13310" max="13310" width="7.5703125" style="15" bestFit="1" customWidth="1"/>
    <col min="13311" max="13311" width="7" style="15" bestFit="1" customWidth="1"/>
    <col min="13312" max="13312" width="5.5703125" style="15" bestFit="1" customWidth="1"/>
    <col min="13313" max="13313" width="8.7109375" style="15" bestFit="1" customWidth="1"/>
    <col min="13314" max="13314" width="8.42578125" style="15" bestFit="1" customWidth="1"/>
    <col min="13315" max="13315" width="76.140625" style="15" customWidth="1"/>
    <col min="13316" max="13317" width="16.5703125" style="15" customWidth="1"/>
    <col min="13318" max="13318" width="16.7109375" style="15" customWidth="1"/>
    <col min="13319" max="13319" width="18.5703125" style="15" customWidth="1"/>
    <col min="13320" max="13565" width="9.140625" style="15"/>
    <col min="13566" max="13566" width="7.5703125" style="15" bestFit="1" customWidth="1"/>
    <col min="13567" max="13567" width="7" style="15" bestFit="1" customWidth="1"/>
    <col min="13568" max="13568" width="5.5703125" style="15" bestFit="1" customWidth="1"/>
    <col min="13569" max="13569" width="8.7109375" style="15" bestFit="1" customWidth="1"/>
    <col min="13570" max="13570" width="8.42578125" style="15" bestFit="1" customWidth="1"/>
    <col min="13571" max="13571" width="76.140625" style="15" customWidth="1"/>
    <col min="13572" max="13573" width="16.5703125" style="15" customWidth="1"/>
    <col min="13574" max="13574" width="16.7109375" style="15" customWidth="1"/>
    <col min="13575" max="13575" width="18.5703125" style="15" customWidth="1"/>
    <col min="13576" max="13821" width="9.140625" style="15"/>
    <col min="13822" max="13822" width="7.5703125" style="15" bestFit="1" customWidth="1"/>
    <col min="13823" max="13823" width="7" style="15" bestFit="1" customWidth="1"/>
    <col min="13824" max="13824" width="5.5703125" style="15" bestFit="1" customWidth="1"/>
    <col min="13825" max="13825" width="8.7109375" style="15" bestFit="1" customWidth="1"/>
    <col min="13826" max="13826" width="8.42578125" style="15" bestFit="1" customWidth="1"/>
    <col min="13827" max="13827" width="76.140625" style="15" customWidth="1"/>
    <col min="13828" max="13829" width="16.5703125" style="15" customWidth="1"/>
    <col min="13830" max="13830" width="16.7109375" style="15" customWidth="1"/>
    <col min="13831" max="13831" width="18.5703125" style="15" customWidth="1"/>
    <col min="13832" max="14077" width="9.140625" style="15"/>
    <col min="14078" max="14078" width="7.5703125" style="15" bestFit="1" customWidth="1"/>
    <col min="14079" max="14079" width="7" style="15" bestFit="1" customWidth="1"/>
    <col min="14080" max="14080" width="5.5703125" style="15" bestFit="1" customWidth="1"/>
    <col min="14081" max="14081" width="8.7109375" style="15" bestFit="1" customWidth="1"/>
    <col min="14082" max="14082" width="8.42578125" style="15" bestFit="1" customWidth="1"/>
    <col min="14083" max="14083" width="76.140625" style="15" customWidth="1"/>
    <col min="14084" max="14085" width="16.5703125" style="15" customWidth="1"/>
    <col min="14086" max="14086" width="16.7109375" style="15" customWidth="1"/>
    <col min="14087" max="14087" width="18.5703125" style="15" customWidth="1"/>
    <col min="14088" max="14333" width="9.140625" style="15"/>
    <col min="14334" max="14334" width="7.5703125" style="15" bestFit="1" customWidth="1"/>
    <col min="14335" max="14335" width="7" style="15" bestFit="1" customWidth="1"/>
    <col min="14336" max="14336" width="5.5703125" style="15" bestFit="1" customWidth="1"/>
    <col min="14337" max="14337" width="8.7109375" style="15" bestFit="1" customWidth="1"/>
    <col min="14338" max="14338" width="8.42578125" style="15" bestFit="1" customWidth="1"/>
    <col min="14339" max="14339" width="76.140625" style="15" customWidth="1"/>
    <col min="14340" max="14341" width="16.5703125" style="15" customWidth="1"/>
    <col min="14342" max="14342" width="16.7109375" style="15" customWidth="1"/>
    <col min="14343" max="14343" width="18.5703125" style="15" customWidth="1"/>
    <col min="14344" max="14589" width="9.140625" style="15"/>
    <col min="14590" max="14590" width="7.5703125" style="15" bestFit="1" customWidth="1"/>
    <col min="14591" max="14591" width="7" style="15" bestFit="1" customWidth="1"/>
    <col min="14592" max="14592" width="5.5703125" style="15" bestFit="1" customWidth="1"/>
    <col min="14593" max="14593" width="8.7109375" style="15" bestFit="1" customWidth="1"/>
    <col min="14594" max="14594" width="8.42578125" style="15" bestFit="1" customWidth="1"/>
    <col min="14595" max="14595" width="76.140625" style="15" customWidth="1"/>
    <col min="14596" max="14597" width="16.5703125" style="15" customWidth="1"/>
    <col min="14598" max="14598" width="16.7109375" style="15" customWidth="1"/>
    <col min="14599" max="14599" width="18.5703125" style="15" customWidth="1"/>
    <col min="14600" max="14845" width="9.140625" style="15"/>
    <col min="14846" max="14846" width="7.5703125" style="15" bestFit="1" customWidth="1"/>
    <col min="14847" max="14847" width="7" style="15" bestFit="1" customWidth="1"/>
    <col min="14848" max="14848" width="5.5703125" style="15" bestFit="1" customWidth="1"/>
    <col min="14849" max="14849" width="8.7109375" style="15" bestFit="1" customWidth="1"/>
    <col min="14850" max="14850" width="8.42578125" style="15" bestFit="1" customWidth="1"/>
    <col min="14851" max="14851" width="76.140625" style="15" customWidth="1"/>
    <col min="14852" max="14853" width="16.5703125" style="15" customWidth="1"/>
    <col min="14854" max="14854" width="16.7109375" style="15" customWidth="1"/>
    <col min="14855" max="14855" width="18.5703125" style="15" customWidth="1"/>
    <col min="14856" max="15101" width="9.140625" style="15"/>
    <col min="15102" max="15102" width="7.5703125" style="15" bestFit="1" customWidth="1"/>
    <col min="15103" max="15103" width="7" style="15" bestFit="1" customWidth="1"/>
    <col min="15104" max="15104" width="5.5703125" style="15" bestFit="1" customWidth="1"/>
    <col min="15105" max="15105" width="8.7109375" style="15" bestFit="1" customWidth="1"/>
    <col min="15106" max="15106" width="8.42578125" style="15" bestFit="1" customWidth="1"/>
    <col min="15107" max="15107" width="76.140625" style="15" customWidth="1"/>
    <col min="15108" max="15109" width="16.5703125" style="15" customWidth="1"/>
    <col min="15110" max="15110" width="16.7109375" style="15" customWidth="1"/>
    <col min="15111" max="15111" width="18.5703125" style="15" customWidth="1"/>
    <col min="15112" max="15357" width="9.140625" style="15"/>
    <col min="15358" max="15358" width="7.5703125" style="15" bestFit="1" customWidth="1"/>
    <col min="15359" max="15359" width="7" style="15" bestFit="1" customWidth="1"/>
    <col min="15360" max="15360" width="5.5703125" style="15" bestFit="1" customWidth="1"/>
    <col min="15361" max="15361" width="8.7109375" style="15" bestFit="1" customWidth="1"/>
    <col min="15362" max="15362" width="8.42578125" style="15" bestFit="1" customWidth="1"/>
    <col min="15363" max="15363" width="76.140625" style="15" customWidth="1"/>
    <col min="15364" max="15365" width="16.5703125" style="15" customWidth="1"/>
    <col min="15366" max="15366" width="16.7109375" style="15" customWidth="1"/>
    <col min="15367" max="15367" width="18.5703125" style="15" customWidth="1"/>
    <col min="15368" max="15613" width="9.140625" style="15"/>
    <col min="15614" max="15614" width="7.5703125" style="15" bestFit="1" customWidth="1"/>
    <col min="15615" max="15615" width="7" style="15" bestFit="1" customWidth="1"/>
    <col min="15616" max="15616" width="5.5703125" style="15" bestFit="1" customWidth="1"/>
    <col min="15617" max="15617" width="8.7109375" style="15" bestFit="1" customWidth="1"/>
    <col min="15618" max="15618" width="8.42578125" style="15" bestFit="1" customWidth="1"/>
    <col min="15619" max="15619" width="76.140625" style="15" customWidth="1"/>
    <col min="15620" max="15621" width="16.5703125" style="15" customWidth="1"/>
    <col min="15622" max="15622" width="16.7109375" style="15" customWidth="1"/>
    <col min="15623" max="15623" width="18.5703125" style="15" customWidth="1"/>
    <col min="15624" max="15869" width="9.140625" style="15"/>
    <col min="15870" max="15870" width="7.5703125" style="15" bestFit="1" customWidth="1"/>
    <col min="15871" max="15871" width="7" style="15" bestFit="1" customWidth="1"/>
    <col min="15872" max="15872" width="5.5703125" style="15" bestFit="1" customWidth="1"/>
    <col min="15873" max="15873" width="8.7109375" style="15" bestFit="1" customWidth="1"/>
    <col min="15874" max="15874" width="8.42578125" style="15" bestFit="1" customWidth="1"/>
    <col min="15875" max="15875" width="76.140625" style="15" customWidth="1"/>
    <col min="15876" max="15877" width="16.5703125" style="15" customWidth="1"/>
    <col min="15878" max="15878" width="16.7109375" style="15" customWidth="1"/>
    <col min="15879" max="15879" width="18.5703125" style="15" customWidth="1"/>
    <col min="15880" max="16125" width="9.140625" style="15"/>
    <col min="16126" max="16126" width="7.5703125" style="15" bestFit="1" customWidth="1"/>
    <col min="16127" max="16127" width="7" style="15" bestFit="1" customWidth="1"/>
    <col min="16128" max="16128" width="5.5703125" style="15" bestFit="1" customWidth="1"/>
    <col min="16129" max="16129" width="8.7109375" style="15" bestFit="1" customWidth="1"/>
    <col min="16130" max="16130" width="8.42578125" style="15" bestFit="1" customWidth="1"/>
    <col min="16131" max="16131" width="76.140625" style="15" customWidth="1"/>
    <col min="16132" max="16133" width="16.5703125" style="15" customWidth="1"/>
    <col min="16134" max="16134" width="16.7109375" style="15" customWidth="1"/>
    <col min="16135" max="16135" width="18.5703125" style="15" customWidth="1"/>
    <col min="16136" max="16384" width="9.140625" style="15"/>
  </cols>
  <sheetData>
    <row r="1" spans="1:7" ht="14.25" customHeight="1">
      <c r="A1" s="170" t="s">
        <v>151</v>
      </c>
      <c r="B1" s="170"/>
      <c r="C1" s="170"/>
      <c r="D1" s="170"/>
      <c r="E1" s="170"/>
      <c r="F1" s="170"/>
      <c r="G1" s="170"/>
    </row>
    <row r="2" spans="1:7" ht="15" customHeight="1">
      <c r="A2" s="170" t="s">
        <v>75</v>
      </c>
      <c r="B2" s="170"/>
      <c r="C2" s="170"/>
      <c r="D2" s="170"/>
      <c r="E2" s="170"/>
      <c r="F2" s="170"/>
      <c r="G2" s="170"/>
    </row>
    <row r="3" spans="1:7">
      <c r="A3" s="170" t="s">
        <v>0</v>
      </c>
      <c r="B3" s="170"/>
      <c r="C3" s="170"/>
      <c r="D3" s="170"/>
      <c r="E3" s="170"/>
      <c r="F3" s="170"/>
      <c r="G3" s="170"/>
    </row>
    <row r="4" spans="1:7">
      <c r="A4" s="170"/>
      <c r="B4" s="170"/>
      <c r="C4" s="170"/>
      <c r="D4" s="170"/>
      <c r="E4" s="170"/>
      <c r="F4" s="170"/>
      <c r="G4" s="170"/>
    </row>
    <row r="5" spans="1:7" ht="46.5" customHeight="1">
      <c r="A5" s="171" t="s">
        <v>76</v>
      </c>
      <c r="B5" s="171"/>
      <c r="C5" s="171"/>
      <c r="D5" s="171"/>
      <c r="E5" s="171"/>
      <c r="F5" s="171"/>
      <c r="G5" s="171"/>
    </row>
    <row r="6" spans="1:7">
      <c r="F6" s="71"/>
      <c r="G6" s="71"/>
    </row>
    <row r="7" spans="1:7">
      <c r="G7" s="108" t="s">
        <v>73</v>
      </c>
    </row>
    <row r="8" spans="1:7" ht="102" customHeight="1">
      <c r="A8" s="165" t="s">
        <v>5</v>
      </c>
      <c r="B8" s="166"/>
      <c r="C8" s="167"/>
      <c r="D8" s="165" t="s">
        <v>1</v>
      </c>
      <c r="E8" s="167"/>
      <c r="F8" s="168" t="s">
        <v>20</v>
      </c>
      <c r="G8" s="102" t="s">
        <v>92</v>
      </c>
    </row>
    <row r="9" spans="1:7">
      <c r="A9" s="16" t="s">
        <v>80</v>
      </c>
      <c r="B9" s="16" t="s">
        <v>81</v>
      </c>
      <c r="C9" s="16" t="s">
        <v>82</v>
      </c>
      <c r="D9" s="16" t="s">
        <v>24</v>
      </c>
      <c r="E9" s="16" t="s">
        <v>25</v>
      </c>
      <c r="F9" s="169"/>
      <c r="G9" s="16" t="s">
        <v>2</v>
      </c>
    </row>
    <row r="10" spans="1:7">
      <c r="A10" s="16"/>
      <c r="B10" s="16"/>
      <c r="C10" s="16"/>
      <c r="D10" s="16"/>
      <c r="E10" s="16"/>
      <c r="F10" s="17" t="s">
        <v>4</v>
      </c>
      <c r="G10" s="22">
        <f>+G12+G41</f>
        <v>0</v>
      </c>
    </row>
    <row r="11" spans="1:7" ht="18" customHeight="1">
      <c r="A11" s="16"/>
      <c r="B11" s="16"/>
      <c r="C11" s="16"/>
      <c r="D11" s="16"/>
      <c r="E11" s="16"/>
      <c r="F11" s="18" t="s">
        <v>3</v>
      </c>
      <c r="G11" s="22"/>
    </row>
    <row r="12" spans="1:7" ht="42.75" customHeight="1">
      <c r="A12" s="165"/>
      <c r="B12" s="166"/>
      <c r="C12" s="166"/>
      <c r="D12" s="166"/>
      <c r="E12" s="167"/>
      <c r="F12" s="17" t="s">
        <v>34</v>
      </c>
      <c r="G12" s="22">
        <f>+G13</f>
        <v>-3032320.2</v>
      </c>
    </row>
    <row r="13" spans="1:7">
      <c r="A13" s="19" t="s">
        <v>37</v>
      </c>
      <c r="B13" s="16"/>
      <c r="C13" s="16"/>
      <c r="D13" s="16"/>
      <c r="E13" s="16"/>
      <c r="F13" s="17" t="s">
        <v>38</v>
      </c>
      <c r="G13" s="22">
        <f>+G15</f>
        <v>-3032320.2</v>
      </c>
    </row>
    <row r="14" spans="1:7">
      <c r="A14" s="16"/>
      <c r="B14" s="16"/>
      <c r="C14" s="16"/>
      <c r="D14" s="16"/>
      <c r="E14" s="16"/>
      <c r="F14" s="18" t="s">
        <v>3</v>
      </c>
      <c r="G14" s="22"/>
    </row>
    <row r="15" spans="1:7">
      <c r="A15" s="16"/>
      <c r="B15" s="16" t="s">
        <v>39</v>
      </c>
      <c r="C15" s="16"/>
      <c r="D15" s="16"/>
      <c r="E15" s="16"/>
      <c r="F15" s="17" t="s">
        <v>40</v>
      </c>
      <c r="G15" s="22">
        <f>+G17</f>
        <v>-3032320.2</v>
      </c>
    </row>
    <row r="16" spans="1:7">
      <c r="A16" s="16"/>
      <c r="B16" s="16"/>
      <c r="C16" s="16"/>
      <c r="D16" s="16"/>
      <c r="E16" s="16"/>
      <c r="F16" s="18" t="s">
        <v>3</v>
      </c>
      <c r="G16" s="22"/>
    </row>
    <row r="17" spans="1:7">
      <c r="A17" s="16"/>
      <c r="B17" s="16"/>
      <c r="C17" s="19" t="s">
        <v>17</v>
      </c>
      <c r="D17" s="16"/>
      <c r="E17" s="16"/>
      <c r="F17" s="17" t="s">
        <v>41</v>
      </c>
      <c r="G17" s="22">
        <f>+G19</f>
        <v>-3032320.2</v>
      </c>
    </row>
    <row r="18" spans="1:7">
      <c r="A18" s="16"/>
      <c r="B18" s="16"/>
      <c r="C18" s="16"/>
      <c r="D18" s="16"/>
      <c r="E18" s="16"/>
      <c r="F18" s="18" t="s">
        <v>3</v>
      </c>
      <c r="G18" s="22"/>
    </row>
    <row r="19" spans="1:7" ht="34.5">
      <c r="A19" s="165"/>
      <c r="B19" s="166"/>
      <c r="C19" s="166"/>
      <c r="D19" s="166"/>
      <c r="E19" s="167"/>
      <c r="F19" s="17" t="s">
        <v>34</v>
      </c>
      <c r="G19" s="22">
        <f>+G21</f>
        <v>-3032320.2</v>
      </c>
    </row>
    <row r="20" spans="1:7">
      <c r="A20" s="16"/>
      <c r="B20" s="16"/>
      <c r="C20" s="16"/>
      <c r="D20" s="16"/>
      <c r="E20" s="16"/>
      <c r="F20" s="18" t="s">
        <v>3</v>
      </c>
      <c r="G20" s="22"/>
    </row>
    <row r="21" spans="1:7">
      <c r="A21" s="16"/>
      <c r="B21" s="16"/>
      <c r="C21" s="16"/>
      <c r="D21" s="16" t="s">
        <v>42</v>
      </c>
      <c r="E21" s="16"/>
      <c r="F21" s="17" t="s">
        <v>43</v>
      </c>
      <c r="G21" s="22">
        <f>+G23+G32</f>
        <v>-3032320.2</v>
      </c>
    </row>
    <row r="22" spans="1:7">
      <c r="A22" s="16"/>
      <c r="B22" s="16"/>
      <c r="C22" s="16"/>
      <c r="D22" s="16"/>
      <c r="E22" s="16"/>
      <c r="F22" s="18" t="s">
        <v>3</v>
      </c>
      <c r="G22" s="22"/>
    </row>
    <row r="23" spans="1:7" ht="34.5">
      <c r="A23" s="16"/>
      <c r="B23" s="16"/>
      <c r="C23" s="16"/>
      <c r="D23" s="16"/>
      <c r="E23" s="16" t="s">
        <v>44</v>
      </c>
      <c r="F23" s="17" t="s">
        <v>45</v>
      </c>
      <c r="G23" s="22">
        <f>+G25</f>
        <v>-2990613.6</v>
      </c>
    </row>
    <row r="24" spans="1:7">
      <c r="A24" s="16"/>
      <c r="B24" s="16"/>
      <c r="C24" s="16"/>
      <c r="D24" s="16"/>
      <c r="E24" s="16"/>
      <c r="F24" s="18" t="s">
        <v>18</v>
      </c>
      <c r="G24" s="22"/>
    </row>
    <row r="25" spans="1:7" s="23" customFormat="1" ht="34.5">
      <c r="A25" s="20"/>
      <c r="B25" s="20"/>
      <c r="C25" s="20"/>
      <c r="D25" s="20"/>
      <c r="E25" s="20"/>
      <c r="F25" s="21" t="s">
        <v>53</v>
      </c>
      <c r="G25" s="22">
        <f>+G27</f>
        <v>-2990613.6</v>
      </c>
    </row>
    <row r="26" spans="1:7" s="27" customFormat="1" ht="34.5">
      <c r="A26" s="24"/>
      <c r="B26" s="25"/>
      <c r="C26" s="26"/>
      <c r="D26" s="26"/>
      <c r="E26" s="26"/>
      <c r="F26" s="18" t="s">
        <v>19</v>
      </c>
      <c r="G26" s="22"/>
    </row>
    <row r="27" spans="1:7" s="27" customFormat="1">
      <c r="A27" s="24"/>
      <c r="B27" s="25"/>
      <c r="C27" s="26"/>
      <c r="D27" s="26"/>
      <c r="E27" s="26"/>
      <c r="F27" s="18" t="s">
        <v>4</v>
      </c>
      <c r="G27" s="22">
        <f>+G28</f>
        <v>-2990613.6</v>
      </c>
    </row>
    <row r="28" spans="1:7" s="27" customFormat="1">
      <c r="A28" s="24"/>
      <c r="B28" s="25"/>
      <c r="C28" s="26"/>
      <c r="D28" s="26"/>
      <c r="E28" s="26"/>
      <c r="F28" s="18" t="s">
        <v>69</v>
      </c>
      <c r="G28" s="22">
        <f>+G29</f>
        <v>-2990613.6</v>
      </c>
    </row>
    <row r="29" spans="1:7" s="27" customFormat="1">
      <c r="A29" s="24"/>
      <c r="B29" s="25"/>
      <c r="C29" s="26"/>
      <c r="D29" s="26"/>
      <c r="E29" s="26"/>
      <c r="F29" s="18" t="s">
        <v>70</v>
      </c>
      <c r="G29" s="22">
        <f>+G30</f>
        <v>-2990613.6</v>
      </c>
    </row>
    <row r="30" spans="1:7" s="27" customFormat="1">
      <c r="A30" s="24"/>
      <c r="B30" s="25"/>
      <c r="C30" s="26"/>
      <c r="D30" s="26"/>
      <c r="E30" s="26"/>
      <c r="F30" s="18" t="s">
        <v>71</v>
      </c>
      <c r="G30" s="22">
        <f>+G31</f>
        <v>-2990613.6</v>
      </c>
    </row>
    <row r="31" spans="1:7" s="30" customFormat="1" ht="27.75" customHeight="1">
      <c r="A31" s="28"/>
      <c r="B31" s="1"/>
      <c r="C31" s="29"/>
      <c r="D31" s="28"/>
      <c r="E31" s="2"/>
      <c r="F31" s="18" t="s">
        <v>46</v>
      </c>
      <c r="G31" s="22">
        <f>+'Հ 4'!D15</f>
        <v>-2990613.6</v>
      </c>
    </row>
    <row r="32" spans="1:7" s="27" customFormat="1">
      <c r="A32" s="24"/>
      <c r="B32" s="25"/>
      <c r="C32" s="26"/>
      <c r="D32" s="26"/>
      <c r="E32" s="26" t="s">
        <v>105</v>
      </c>
      <c r="F32" s="18" t="s">
        <v>106</v>
      </c>
      <c r="G32" s="22">
        <f>+G34</f>
        <v>-41706.600000000006</v>
      </c>
    </row>
    <row r="33" spans="1:7" s="27" customFormat="1">
      <c r="A33" s="24"/>
      <c r="B33" s="25"/>
      <c r="C33" s="26"/>
      <c r="D33" s="26"/>
      <c r="E33" s="26"/>
      <c r="F33" s="18" t="s">
        <v>107</v>
      </c>
      <c r="G33" s="22"/>
    </row>
    <row r="34" spans="1:7" s="27" customFormat="1" ht="34.5">
      <c r="A34" s="24"/>
      <c r="B34" s="25"/>
      <c r="C34" s="26"/>
      <c r="D34" s="26"/>
      <c r="E34" s="26"/>
      <c r="F34" s="18" t="s">
        <v>53</v>
      </c>
      <c r="G34" s="22">
        <f>+G36</f>
        <v>-41706.600000000006</v>
      </c>
    </row>
    <row r="35" spans="1:7" s="27" customFormat="1" ht="34.5">
      <c r="A35" s="24"/>
      <c r="B35" s="25"/>
      <c r="C35" s="26"/>
      <c r="D35" s="26"/>
      <c r="E35" s="26"/>
      <c r="F35" s="18" t="s">
        <v>19</v>
      </c>
      <c r="G35" s="22"/>
    </row>
    <row r="36" spans="1:7" s="27" customFormat="1">
      <c r="A36" s="24"/>
      <c r="B36" s="25"/>
      <c r="C36" s="26"/>
      <c r="D36" s="26"/>
      <c r="E36" s="26"/>
      <c r="F36" s="18" t="s">
        <v>4</v>
      </c>
      <c r="G36" s="22">
        <f>+G37</f>
        <v>-41706.600000000006</v>
      </c>
    </row>
    <row r="37" spans="1:7" s="27" customFormat="1">
      <c r="A37" s="24"/>
      <c r="B37" s="25"/>
      <c r="C37" s="26"/>
      <c r="D37" s="26"/>
      <c r="E37" s="26"/>
      <c r="F37" s="18" t="s">
        <v>69</v>
      </c>
      <c r="G37" s="22">
        <f>+G38</f>
        <v>-41706.600000000006</v>
      </c>
    </row>
    <row r="38" spans="1:7" s="27" customFormat="1">
      <c r="A38" s="24"/>
      <c r="B38" s="25"/>
      <c r="C38" s="26"/>
      <c r="D38" s="26"/>
      <c r="E38" s="26"/>
      <c r="F38" s="18" t="s">
        <v>70</v>
      </c>
      <c r="G38" s="22">
        <f>+G39</f>
        <v>-41706.600000000006</v>
      </c>
    </row>
    <row r="39" spans="1:7" s="27" customFormat="1">
      <c r="A39" s="24"/>
      <c r="B39" s="25"/>
      <c r="C39" s="26"/>
      <c r="D39" s="26"/>
      <c r="E39" s="26"/>
      <c r="F39" s="18" t="s">
        <v>71</v>
      </c>
      <c r="G39" s="22">
        <f>+G40</f>
        <v>-41706.600000000006</v>
      </c>
    </row>
    <row r="40" spans="1:7" s="27" customFormat="1">
      <c r="A40" s="24"/>
      <c r="B40" s="25"/>
      <c r="C40" s="26"/>
      <c r="D40" s="26"/>
      <c r="E40" s="26"/>
      <c r="F40" s="18" t="s">
        <v>46</v>
      </c>
      <c r="G40" s="22">
        <f>+'Հ 4'!D45</f>
        <v>-41706.600000000006</v>
      </c>
    </row>
    <row r="41" spans="1:7">
      <c r="A41" s="165"/>
      <c r="B41" s="166"/>
      <c r="C41" s="166"/>
      <c r="D41" s="166"/>
      <c r="E41" s="167"/>
      <c r="F41" s="110" t="s">
        <v>207</v>
      </c>
      <c r="G41" s="22">
        <f>+G42</f>
        <v>3032320.2</v>
      </c>
    </row>
    <row r="42" spans="1:7">
      <c r="A42" s="148" t="s">
        <v>210</v>
      </c>
      <c r="B42" s="110"/>
      <c r="C42" s="110"/>
      <c r="D42" s="110"/>
      <c r="E42" s="110"/>
      <c r="F42" s="110" t="s">
        <v>211</v>
      </c>
      <c r="G42" s="22">
        <f t="shared" ref="G42" si="0">G44</f>
        <v>3032320.2</v>
      </c>
    </row>
    <row r="43" spans="1:7">
      <c r="A43" s="110"/>
      <c r="B43" s="110"/>
      <c r="C43" s="110"/>
      <c r="D43" s="110"/>
      <c r="E43" s="110"/>
      <c r="F43" s="110" t="s">
        <v>3</v>
      </c>
      <c r="G43" s="22"/>
    </row>
    <row r="44" spans="1:7">
      <c r="A44" s="110"/>
      <c r="B44" s="110" t="s">
        <v>17</v>
      </c>
      <c r="C44" s="110"/>
      <c r="D44" s="110"/>
      <c r="E44" s="110"/>
      <c r="F44" s="110" t="s">
        <v>212</v>
      </c>
      <c r="G44" s="22">
        <f t="shared" ref="G44" si="1">G46</f>
        <v>3032320.2</v>
      </c>
    </row>
    <row r="45" spans="1:7">
      <c r="A45" s="110"/>
      <c r="B45" s="110"/>
      <c r="C45" s="110"/>
      <c r="D45" s="110"/>
      <c r="E45" s="110"/>
      <c r="F45" s="110" t="s">
        <v>3</v>
      </c>
      <c r="G45" s="22"/>
    </row>
    <row r="46" spans="1:7">
      <c r="A46" s="110"/>
      <c r="B46" s="110"/>
      <c r="C46" s="110" t="s">
        <v>17</v>
      </c>
      <c r="D46" s="110"/>
      <c r="E46" s="110"/>
      <c r="F46" s="110" t="s">
        <v>212</v>
      </c>
      <c r="G46" s="22">
        <f t="shared" ref="G46" si="2">G48</f>
        <v>3032320.2</v>
      </c>
    </row>
    <row r="47" spans="1:7">
      <c r="A47" s="110"/>
      <c r="B47" s="110"/>
      <c r="C47" s="110"/>
      <c r="D47" s="110"/>
      <c r="E47" s="110"/>
      <c r="F47" s="110" t="s">
        <v>3</v>
      </c>
      <c r="G47" s="22"/>
    </row>
    <row r="48" spans="1:7">
      <c r="A48" s="165"/>
      <c r="B48" s="166"/>
      <c r="C48" s="166"/>
      <c r="D48" s="166"/>
      <c r="E48" s="167"/>
      <c r="F48" s="148" t="s">
        <v>213</v>
      </c>
      <c r="G48" s="22">
        <f t="shared" ref="G48" si="3">G50</f>
        <v>3032320.2</v>
      </c>
    </row>
    <row r="49" spans="1:7">
      <c r="A49" s="110"/>
      <c r="B49" s="110"/>
      <c r="C49" s="110"/>
      <c r="D49" s="110"/>
      <c r="E49" s="110"/>
      <c r="F49" s="110" t="s">
        <v>3</v>
      </c>
      <c r="G49" s="22"/>
    </row>
    <row r="50" spans="1:7">
      <c r="A50" s="110"/>
      <c r="B50" s="110"/>
      <c r="C50" s="110"/>
      <c r="D50" s="110">
        <v>1169</v>
      </c>
      <c r="E50" s="110"/>
      <c r="F50" s="110" t="s">
        <v>201</v>
      </c>
      <c r="G50" s="22">
        <f>+G52</f>
        <v>3032320.2</v>
      </c>
    </row>
    <row r="51" spans="1:7">
      <c r="A51" s="111"/>
      <c r="B51" s="111"/>
      <c r="C51" s="111"/>
      <c r="D51" s="110"/>
      <c r="E51" s="110"/>
      <c r="F51" s="110" t="s">
        <v>3</v>
      </c>
      <c r="G51" s="22"/>
    </row>
    <row r="52" spans="1:7" ht="34.5">
      <c r="A52" s="110"/>
      <c r="B52" s="110"/>
      <c r="C52" s="110"/>
      <c r="D52" s="110"/>
      <c r="E52" s="112">
        <v>31001</v>
      </c>
      <c r="F52" s="110" t="s">
        <v>204</v>
      </c>
      <c r="G52" s="22">
        <f t="shared" ref="G52" si="4">G54</f>
        <v>3032320.2</v>
      </c>
    </row>
    <row r="53" spans="1:7">
      <c r="A53" s="110"/>
      <c r="B53" s="110"/>
      <c r="C53" s="110"/>
      <c r="D53" s="113"/>
      <c r="E53" s="110"/>
      <c r="F53" s="110" t="s">
        <v>107</v>
      </c>
      <c r="G53" s="22"/>
    </row>
    <row r="54" spans="1:7">
      <c r="A54" s="110"/>
      <c r="B54" s="110"/>
      <c r="C54" s="110"/>
      <c r="D54" s="113"/>
      <c r="E54" s="110"/>
      <c r="F54" s="114" t="s">
        <v>214</v>
      </c>
      <c r="G54" s="22">
        <f t="shared" ref="G54" si="5">G56</f>
        <v>3032320.2</v>
      </c>
    </row>
    <row r="55" spans="1:7" ht="34.5">
      <c r="A55" s="110"/>
      <c r="B55" s="110"/>
      <c r="C55" s="110"/>
      <c r="D55" s="113"/>
      <c r="E55" s="110"/>
      <c r="F55" s="110" t="s">
        <v>108</v>
      </c>
      <c r="G55" s="22"/>
    </row>
    <row r="56" spans="1:7">
      <c r="A56" s="110"/>
      <c r="B56" s="110"/>
      <c r="C56" s="110"/>
      <c r="D56" s="113"/>
      <c r="E56" s="110"/>
      <c r="F56" s="115" t="s">
        <v>215</v>
      </c>
      <c r="G56" s="22">
        <f t="shared" ref="G56:G58" si="6">G57</f>
        <v>3032320.2</v>
      </c>
    </row>
    <row r="57" spans="1:7">
      <c r="A57" s="110"/>
      <c r="B57" s="110"/>
      <c r="C57" s="110"/>
      <c r="D57" s="113"/>
      <c r="E57" s="110"/>
      <c r="F57" s="115" t="s">
        <v>69</v>
      </c>
      <c r="G57" s="22">
        <f t="shared" si="6"/>
        <v>3032320.2</v>
      </c>
    </row>
    <row r="58" spans="1:7">
      <c r="A58" s="110"/>
      <c r="B58" s="110"/>
      <c r="C58" s="110"/>
      <c r="D58" s="113"/>
      <c r="E58" s="110"/>
      <c r="F58" s="115" t="s">
        <v>70</v>
      </c>
      <c r="G58" s="22">
        <f t="shared" si="6"/>
        <v>3032320.2</v>
      </c>
    </row>
    <row r="59" spans="1:7">
      <c r="A59" s="110"/>
      <c r="B59" s="110"/>
      <c r="C59" s="110"/>
      <c r="D59" s="113"/>
      <c r="E59" s="110"/>
      <c r="F59" s="110" t="s">
        <v>71</v>
      </c>
      <c r="G59" s="22">
        <f>-G29-G40</f>
        <v>3032320.2</v>
      </c>
    </row>
    <row r="60" spans="1:7">
      <c r="A60" s="110"/>
      <c r="B60" s="110"/>
      <c r="C60" s="110"/>
      <c r="D60" s="113"/>
      <c r="E60" s="110"/>
      <c r="F60" s="110" t="s">
        <v>216</v>
      </c>
      <c r="G60" s="22">
        <f>+G59</f>
        <v>3032320.2</v>
      </c>
    </row>
  </sheetData>
  <mergeCells count="12">
    <mergeCell ref="A1:G1"/>
    <mergeCell ref="A2:G2"/>
    <mergeCell ref="A3:G3"/>
    <mergeCell ref="A4:G4"/>
    <mergeCell ref="A5:G5"/>
    <mergeCell ref="A41:E41"/>
    <mergeCell ref="A48:E48"/>
    <mergeCell ref="A8:C8"/>
    <mergeCell ref="D8:E8"/>
    <mergeCell ref="F8:F9"/>
    <mergeCell ref="A19:E19"/>
    <mergeCell ref="A12:E12"/>
  </mergeCells>
  <pageMargins left="0.19685039370078741" right="0.19685039370078741" top="0.15748031496062992" bottom="0.15748031496062992" header="0.15748031496062992" footer="0.15748031496062992"/>
  <pageSetup paperSize="9" scale="75" orientation="landscape" r:id="rId1"/>
  <ignoredErrors>
    <ignoredError sqref="A6:F6 F7 F9 F8 G6 G9 G30 A43:E49 A40:E40 A59:E59 A41:E41 G41 G42:G58 B42:E42 A53:E58 A52:D52 A51:E51 A50:C50 E50" formula="1"/>
    <ignoredError sqref="A7:E8 A9:D9" numberStoredAsText="1" formula="1"/>
    <ignoredError sqref="A13:C17 D21:E23 E32" numberStoredAsText="1"/>
    <ignoredError sqref="G11:G27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Normal="100" workbookViewId="0">
      <selection sqref="A1:D1"/>
    </sheetView>
  </sheetViews>
  <sheetFormatPr defaultRowHeight="17.25"/>
  <cols>
    <col min="1" max="1" width="10.140625" style="42" customWidth="1"/>
    <col min="2" max="2" width="10.5703125" style="42" customWidth="1"/>
    <col min="3" max="3" width="77.5703125" style="40" customWidth="1"/>
    <col min="4" max="4" width="28.42578125" style="40" customWidth="1"/>
    <col min="5" max="5" width="9.140625" style="40" customWidth="1"/>
    <col min="6" max="6" width="10.85546875" style="40" bestFit="1" customWidth="1"/>
    <col min="7" max="7" width="12.85546875" style="40" bestFit="1" customWidth="1"/>
    <col min="8" max="16384" width="9.140625" style="40"/>
  </cols>
  <sheetData>
    <row r="1" spans="1:7" ht="17.25" customHeight="1">
      <c r="A1" s="175" t="s">
        <v>152</v>
      </c>
      <c r="B1" s="175"/>
      <c r="C1" s="175"/>
      <c r="D1" s="175"/>
    </row>
    <row r="2" spans="1:7" ht="17.25" customHeight="1">
      <c r="A2" s="175" t="s">
        <v>75</v>
      </c>
      <c r="B2" s="175"/>
      <c r="C2" s="175"/>
      <c r="D2" s="175"/>
    </row>
    <row r="3" spans="1:7" ht="17.25" customHeight="1">
      <c r="A3" s="175" t="s">
        <v>0</v>
      </c>
      <c r="B3" s="175"/>
      <c r="C3" s="175"/>
      <c r="D3" s="175"/>
    </row>
    <row r="4" spans="1:7">
      <c r="A4" s="175"/>
      <c r="B4" s="175"/>
      <c r="C4" s="175"/>
      <c r="D4" s="175"/>
    </row>
    <row r="5" spans="1:7" ht="48" customHeight="1">
      <c r="A5" s="176" t="s">
        <v>77</v>
      </c>
      <c r="B5" s="176"/>
      <c r="C5" s="176"/>
      <c r="D5" s="176"/>
    </row>
    <row r="6" spans="1:7" ht="17.25" customHeight="1">
      <c r="A6" s="41"/>
      <c r="B6" s="41"/>
      <c r="C6" s="42"/>
      <c r="D6" s="99"/>
    </row>
    <row r="7" spans="1:7" s="42" customFormat="1" ht="115.5" customHeight="1">
      <c r="A7" s="172" t="s">
        <v>21</v>
      </c>
      <c r="B7" s="172"/>
      <c r="C7" s="173" t="s">
        <v>22</v>
      </c>
      <c r="D7" s="44" t="s">
        <v>92</v>
      </c>
    </row>
    <row r="8" spans="1:7" s="42" customFormat="1" ht="56.25" customHeight="1">
      <c r="A8" s="43" t="s">
        <v>24</v>
      </c>
      <c r="B8" s="43" t="s">
        <v>25</v>
      </c>
      <c r="C8" s="174"/>
      <c r="D8" s="44" t="s">
        <v>2</v>
      </c>
    </row>
    <row r="9" spans="1:7" s="42" customFormat="1">
      <c r="A9" s="43"/>
      <c r="B9" s="43"/>
      <c r="C9" s="45" t="s">
        <v>30</v>
      </c>
      <c r="D9" s="39">
        <f>+D11+D51</f>
        <v>0</v>
      </c>
    </row>
    <row r="10" spans="1:7">
      <c r="A10" s="43"/>
      <c r="B10" s="43"/>
      <c r="C10" s="45" t="s">
        <v>31</v>
      </c>
      <c r="D10" s="46"/>
    </row>
    <row r="11" spans="1:7" s="42" customFormat="1" ht="34.5">
      <c r="A11" s="47"/>
      <c r="B11" s="48"/>
      <c r="C11" s="49" t="s">
        <v>34</v>
      </c>
      <c r="D11" s="39">
        <f>+D13+D45</f>
        <v>-3032320.2</v>
      </c>
    </row>
    <row r="12" spans="1:7" s="42" customFormat="1">
      <c r="A12" s="47"/>
      <c r="B12" s="47"/>
      <c r="C12" s="45" t="s">
        <v>32</v>
      </c>
      <c r="D12" s="44"/>
    </row>
    <row r="13" spans="1:7" s="89" customFormat="1">
      <c r="A13" s="90">
        <v>1049</v>
      </c>
      <c r="B13" s="90">
        <v>21001</v>
      </c>
      <c r="C13" s="91" t="s">
        <v>35</v>
      </c>
      <c r="D13" s="88">
        <f>+D15</f>
        <v>-2990613.6</v>
      </c>
    </row>
    <row r="14" spans="1:7" s="53" customFormat="1">
      <c r="A14" s="50"/>
      <c r="B14" s="50"/>
      <c r="C14" s="51" t="s">
        <v>18</v>
      </c>
      <c r="D14" s="52"/>
    </row>
    <row r="15" spans="1:7" s="53" customFormat="1" ht="39" customHeight="1">
      <c r="A15" s="54"/>
      <c r="B15" s="54"/>
      <c r="C15" s="45" t="s">
        <v>36</v>
      </c>
      <c r="D15" s="52">
        <f>+D17+D22+D35</f>
        <v>-2990613.6</v>
      </c>
      <c r="E15" s="69"/>
      <c r="F15" s="69"/>
      <c r="G15" s="69"/>
    </row>
    <row r="16" spans="1:7">
      <c r="A16" s="56"/>
      <c r="B16" s="56"/>
      <c r="C16" s="51" t="s">
        <v>33</v>
      </c>
      <c r="D16" s="36"/>
    </row>
    <row r="17" spans="1:4">
      <c r="A17" s="45"/>
      <c r="B17" s="80" t="s">
        <v>87</v>
      </c>
      <c r="C17" s="81" t="s">
        <v>52</v>
      </c>
      <c r="D17" s="88">
        <f>SUM(D18:D21)</f>
        <v>-696866.20000000007</v>
      </c>
    </row>
    <row r="18" spans="1:4" ht="51.75">
      <c r="A18" s="45"/>
      <c r="B18" s="82"/>
      <c r="C18" s="83" t="s">
        <v>110</v>
      </c>
      <c r="D18" s="39">
        <v>-14573.6</v>
      </c>
    </row>
    <row r="19" spans="1:4" ht="51.75">
      <c r="A19" s="45"/>
      <c r="B19" s="82"/>
      <c r="C19" s="100" t="s">
        <v>95</v>
      </c>
      <c r="D19" s="39">
        <v>-338</v>
      </c>
    </row>
    <row r="20" spans="1:4" ht="51.75">
      <c r="A20" s="45"/>
      <c r="B20" s="82"/>
      <c r="C20" s="100" t="s">
        <v>111</v>
      </c>
      <c r="D20" s="39">
        <v>-670972.60000000009</v>
      </c>
    </row>
    <row r="21" spans="1:4" ht="51.75">
      <c r="A21" s="45"/>
      <c r="B21" s="82"/>
      <c r="C21" s="100" t="s">
        <v>112</v>
      </c>
      <c r="D21" s="39">
        <v>-10982</v>
      </c>
    </row>
    <row r="22" spans="1:4" ht="34.5">
      <c r="A22" s="64"/>
      <c r="B22" s="80" t="s">
        <v>79</v>
      </c>
      <c r="C22" s="81" t="s">
        <v>68</v>
      </c>
      <c r="D22" s="87">
        <f>SUM(D23:D34)</f>
        <v>-2246342.2999999998</v>
      </c>
    </row>
    <row r="23" spans="1:4" ht="51.75">
      <c r="A23" s="64"/>
      <c r="B23" s="84"/>
      <c r="C23" s="78" t="s">
        <v>113</v>
      </c>
      <c r="D23" s="67">
        <v>-109779.2</v>
      </c>
    </row>
    <row r="24" spans="1:4" ht="51.75">
      <c r="A24" s="45"/>
      <c r="B24" s="101"/>
      <c r="C24" s="98" t="s">
        <v>114</v>
      </c>
      <c r="D24" s="39">
        <v>-221334.1</v>
      </c>
    </row>
    <row r="25" spans="1:4" ht="51.75">
      <c r="A25" s="45"/>
      <c r="B25" s="101"/>
      <c r="C25" s="98" t="s">
        <v>115</v>
      </c>
      <c r="D25" s="39">
        <v>-884299.4</v>
      </c>
    </row>
    <row r="26" spans="1:4" ht="34.5">
      <c r="A26" s="45"/>
      <c r="B26" s="101"/>
      <c r="C26" s="98" t="s">
        <v>116</v>
      </c>
      <c r="D26" s="39">
        <v>-34607.800000000003</v>
      </c>
    </row>
    <row r="27" spans="1:4" ht="51.75">
      <c r="A27" s="45"/>
      <c r="B27" s="101"/>
      <c r="C27" s="98" t="s">
        <v>117</v>
      </c>
      <c r="D27" s="39">
        <v>-289.10000000000002</v>
      </c>
    </row>
    <row r="28" spans="1:4" ht="51.75">
      <c r="A28" s="45"/>
      <c r="B28" s="101"/>
      <c r="C28" s="98" t="s">
        <v>96</v>
      </c>
      <c r="D28" s="39">
        <v>-927002.6</v>
      </c>
    </row>
    <row r="29" spans="1:4" ht="86.25">
      <c r="A29" s="45"/>
      <c r="B29" s="101"/>
      <c r="C29" s="98" t="s">
        <v>118</v>
      </c>
      <c r="D29" s="39">
        <v>-805.5</v>
      </c>
    </row>
    <row r="30" spans="1:4" ht="51.75">
      <c r="A30" s="45"/>
      <c r="B30" s="101"/>
      <c r="C30" s="98" t="s">
        <v>119</v>
      </c>
      <c r="D30" s="39">
        <v>-46.4</v>
      </c>
    </row>
    <row r="31" spans="1:4" ht="51.75">
      <c r="A31" s="45"/>
      <c r="B31" s="101"/>
      <c r="C31" s="98" t="s">
        <v>120</v>
      </c>
      <c r="D31" s="39">
        <v>-29314.799999999999</v>
      </c>
    </row>
    <row r="32" spans="1:4" ht="51.75">
      <c r="A32" s="45"/>
      <c r="B32" s="101"/>
      <c r="C32" s="98" t="s">
        <v>121</v>
      </c>
      <c r="D32" s="39">
        <v>-18364.5</v>
      </c>
    </row>
    <row r="33" spans="1:4" ht="51.75">
      <c r="A33" s="45"/>
      <c r="B33" s="101"/>
      <c r="C33" s="98" t="s">
        <v>122</v>
      </c>
      <c r="D33" s="39">
        <v>-12149.3</v>
      </c>
    </row>
    <row r="34" spans="1:4" ht="34.5">
      <c r="A34" s="45"/>
      <c r="B34" s="101"/>
      <c r="C34" s="98" t="s">
        <v>123</v>
      </c>
      <c r="D34" s="39">
        <v>-8349.6</v>
      </c>
    </row>
    <row r="35" spans="1:4">
      <c r="A35" s="64"/>
      <c r="B35" s="85">
        <v>3</v>
      </c>
      <c r="C35" s="81" t="s">
        <v>67</v>
      </c>
      <c r="D35" s="87">
        <f>SUM(D36:D44)</f>
        <v>-47405.100000000006</v>
      </c>
    </row>
    <row r="36" spans="1:4" ht="34.5">
      <c r="A36" s="64"/>
      <c r="B36" s="84"/>
      <c r="C36" s="86" t="s">
        <v>97</v>
      </c>
      <c r="D36" s="67">
        <v>-6789.9</v>
      </c>
    </row>
    <row r="37" spans="1:4" ht="34.5">
      <c r="A37" s="64"/>
      <c r="B37" s="84"/>
      <c r="C37" s="86" t="s">
        <v>98</v>
      </c>
      <c r="D37" s="67">
        <v>-2399.6999999999998</v>
      </c>
    </row>
    <row r="38" spans="1:4" ht="34.5">
      <c r="A38" s="64"/>
      <c r="B38" s="84"/>
      <c r="C38" s="86" t="s">
        <v>99</v>
      </c>
      <c r="D38" s="67">
        <v>-592</v>
      </c>
    </row>
    <row r="39" spans="1:4" ht="69">
      <c r="A39" s="64"/>
      <c r="B39" s="85"/>
      <c r="C39" s="78" t="s">
        <v>124</v>
      </c>
      <c r="D39" s="67">
        <v>-418.6</v>
      </c>
    </row>
    <row r="40" spans="1:4" ht="69">
      <c r="A40" s="45"/>
      <c r="B40" s="138"/>
      <c r="C40" s="78" t="s">
        <v>160</v>
      </c>
      <c r="D40" s="39">
        <v>-4595.8</v>
      </c>
    </row>
    <row r="41" spans="1:4" ht="34.5">
      <c r="A41" s="64"/>
      <c r="B41" s="85"/>
      <c r="C41" s="78" t="s">
        <v>125</v>
      </c>
      <c r="D41" s="67">
        <v>-215.1</v>
      </c>
    </row>
    <row r="42" spans="1:4" ht="51.75">
      <c r="A42" s="64"/>
      <c r="B42" s="85"/>
      <c r="C42" s="78" t="s">
        <v>126</v>
      </c>
      <c r="D42" s="67">
        <v>-10396.6</v>
      </c>
    </row>
    <row r="43" spans="1:4" ht="34.5">
      <c r="A43" s="64"/>
      <c r="B43" s="85"/>
      <c r="C43" s="78" t="s">
        <v>127</v>
      </c>
      <c r="D43" s="67">
        <v>-3861.5</v>
      </c>
    </row>
    <row r="44" spans="1:4" ht="34.5">
      <c r="A44" s="64"/>
      <c r="B44" s="85"/>
      <c r="C44" s="78" t="s">
        <v>128</v>
      </c>
      <c r="D44" s="67">
        <v>-18135.900000000001</v>
      </c>
    </row>
    <row r="45" spans="1:4">
      <c r="A45" s="104">
        <v>1049</v>
      </c>
      <c r="B45" s="104">
        <v>21002</v>
      </c>
      <c r="C45" s="105" t="s">
        <v>101</v>
      </c>
      <c r="D45" s="67">
        <f>+D47</f>
        <v>-41706.600000000006</v>
      </c>
    </row>
    <row r="46" spans="1:4">
      <c r="A46" s="104"/>
      <c r="B46" s="104"/>
      <c r="C46" s="97" t="s">
        <v>18</v>
      </c>
      <c r="D46" s="67"/>
    </row>
    <row r="47" spans="1:4" ht="35.25" customHeight="1">
      <c r="A47" s="106"/>
      <c r="B47" s="106"/>
      <c r="C47" s="45" t="s">
        <v>36</v>
      </c>
      <c r="D47" s="67">
        <f>SUM(D49:D50)</f>
        <v>-41706.600000000006</v>
      </c>
    </row>
    <row r="48" spans="1:4">
      <c r="A48" s="106"/>
      <c r="B48" s="106"/>
      <c r="C48" s="51" t="s">
        <v>33</v>
      </c>
      <c r="D48" s="67"/>
    </row>
    <row r="49" spans="1:4" ht="34.5">
      <c r="A49" s="45"/>
      <c r="B49" s="45"/>
      <c r="C49" s="107" t="s">
        <v>129</v>
      </c>
      <c r="D49" s="67">
        <v>-761.8</v>
      </c>
    </row>
    <row r="50" spans="1:4" ht="69">
      <c r="A50" s="45"/>
      <c r="B50" s="45"/>
      <c r="C50" s="107" t="s">
        <v>130</v>
      </c>
      <c r="D50" s="67">
        <v>-40944.800000000003</v>
      </c>
    </row>
    <row r="51" spans="1:4">
      <c r="A51" s="45"/>
      <c r="B51" s="45"/>
      <c r="C51" s="107" t="s">
        <v>207</v>
      </c>
      <c r="D51" s="67">
        <f>+D53</f>
        <v>3032320.2</v>
      </c>
    </row>
    <row r="52" spans="1:4">
      <c r="A52" s="45"/>
      <c r="B52" s="45"/>
      <c r="C52" s="107" t="s">
        <v>218</v>
      </c>
      <c r="D52" s="67"/>
    </row>
    <row r="53" spans="1:4" s="89" customFormat="1" ht="41.25" customHeight="1">
      <c r="A53" s="90">
        <v>1169</v>
      </c>
      <c r="B53" s="90">
        <v>31001</v>
      </c>
      <c r="C53" s="91" t="s">
        <v>217</v>
      </c>
      <c r="D53" s="88">
        <f>+D55</f>
        <v>3032320.2</v>
      </c>
    </row>
    <row r="54" spans="1:4">
      <c r="A54" s="45"/>
      <c r="B54" s="45"/>
      <c r="C54" s="107" t="s">
        <v>18</v>
      </c>
      <c r="D54" s="67"/>
    </row>
    <row r="55" spans="1:4">
      <c r="A55" s="45"/>
      <c r="B55" s="45"/>
      <c r="C55" s="107" t="s">
        <v>214</v>
      </c>
      <c r="D55" s="67">
        <f>-D11</f>
        <v>3032320.2</v>
      </c>
    </row>
  </sheetData>
  <mergeCells count="7">
    <mergeCell ref="A7:B7"/>
    <mergeCell ref="C7:C8"/>
    <mergeCell ref="A1:D1"/>
    <mergeCell ref="A2:D2"/>
    <mergeCell ref="A3:D3"/>
    <mergeCell ref="A4:D4"/>
    <mergeCell ref="A5:D5"/>
  </mergeCells>
  <printOptions horizontalCentered="1"/>
  <pageMargins left="0.23622047244094491" right="0.15748031496062992" top="0.19685039370078741" bottom="0.27559055118110237" header="0.15748031496062992" footer="0.19685039370078741"/>
  <pageSetup paperSize="9" scale="65" firstPageNumber="23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opLeftCell="A31" zoomScaleNormal="100" zoomScaleSheetLayoutView="85" workbookViewId="0">
      <selection activeCell="D12" sqref="D12"/>
    </sheetView>
  </sheetViews>
  <sheetFormatPr defaultColWidth="8.28515625" defaultRowHeight="17.25"/>
  <cols>
    <col min="1" max="1" width="8.28515625" style="142"/>
    <col min="2" max="2" width="28.5703125" style="3" customWidth="1"/>
    <col min="3" max="3" width="57.5703125" style="3" customWidth="1"/>
    <col min="4" max="4" width="28.5703125" style="3" customWidth="1"/>
    <col min="5" max="254" width="8.28515625" style="3"/>
    <col min="255" max="255" width="28.5703125" style="3" customWidth="1"/>
    <col min="256" max="256" width="47.7109375" style="3" customWidth="1"/>
    <col min="257" max="259" width="13.85546875" style="3" customWidth="1"/>
    <col min="260" max="260" width="15.42578125" style="3" customWidth="1"/>
    <col min="261" max="510" width="8.28515625" style="3"/>
    <col min="511" max="511" width="28.5703125" style="3" customWidth="1"/>
    <col min="512" max="512" width="47.7109375" style="3" customWidth="1"/>
    <col min="513" max="515" width="13.85546875" style="3" customWidth="1"/>
    <col min="516" max="516" width="15.42578125" style="3" customWidth="1"/>
    <col min="517" max="766" width="8.28515625" style="3"/>
    <col min="767" max="767" width="28.5703125" style="3" customWidth="1"/>
    <col min="768" max="768" width="47.7109375" style="3" customWidth="1"/>
    <col min="769" max="771" width="13.85546875" style="3" customWidth="1"/>
    <col min="772" max="772" width="15.42578125" style="3" customWidth="1"/>
    <col min="773" max="1022" width="8.28515625" style="3"/>
    <col min="1023" max="1023" width="28.5703125" style="3" customWidth="1"/>
    <col min="1024" max="1024" width="47.7109375" style="3" customWidth="1"/>
    <col min="1025" max="1027" width="13.85546875" style="3" customWidth="1"/>
    <col min="1028" max="1028" width="15.42578125" style="3" customWidth="1"/>
    <col min="1029" max="1278" width="8.28515625" style="3"/>
    <col min="1279" max="1279" width="28.5703125" style="3" customWidth="1"/>
    <col min="1280" max="1280" width="47.7109375" style="3" customWidth="1"/>
    <col min="1281" max="1283" width="13.85546875" style="3" customWidth="1"/>
    <col min="1284" max="1284" width="15.42578125" style="3" customWidth="1"/>
    <col min="1285" max="1534" width="8.28515625" style="3"/>
    <col min="1535" max="1535" width="28.5703125" style="3" customWidth="1"/>
    <col min="1536" max="1536" width="47.7109375" style="3" customWidth="1"/>
    <col min="1537" max="1539" width="13.85546875" style="3" customWidth="1"/>
    <col min="1540" max="1540" width="15.42578125" style="3" customWidth="1"/>
    <col min="1541" max="1790" width="8.28515625" style="3"/>
    <col min="1791" max="1791" width="28.5703125" style="3" customWidth="1"/>
    <col min="1792" max="1792" width="47.7109375" style="3" customWidth="1"/>
    <col min="1793" max="1795" width="13.85546875" style="3" customWidth="1"/>
    <col min="1796" max="1796" width="15.42578125" style="3" customWidth="1"/>
    <col min="1797" max="2046" width="8.28515625" style="3"/>
    <col min="2047" max="2047" width="28.5703125" style="3" customWidth="1"/>
    <col min="2048" max="2048" width="47.7109375" style="3" customWidth="1"/>
    <col min="2049" max="2051" width="13.85546875" style="3" customWidth="1"/>
    <col min="2052" max="2052" width="15.42578125" style="3" customWidth="1"/>
    <col min="2053" max="2302" width="8.28515625" style="3"/>
    <col min="2303" max="2303" width="28.5703125" style="3" customWidth="1"/>
    <col min="2304" max="2304" width="47.7109375" style="3" customWidth="1"/>
    <col min="2305" max="2307" width="13.85546875" style="3" customWidth="1"/>
    <col min="2308" max="2308" width="15.42578125" style="3" customWidth="1"/>
    <col min="2309" max="2558" width="8.28515625" style="3"/>
    <col min="2559" max="2559" width="28.5703125" style="3" customWidth="1"/>
    <col min="2560" max="2560" width="47.7109375" style="3" customWidth="1"/>
    <col min="2561" max="2563" width="13.85546875" style="3" customWidth="1"/>
    <col min="2564" max="2564" width="15.42578125" style="3" customWidth="1"/>
    <col min="2565" max="2814" width="8.28515625" style="3"/>
    <col min="2815" max="2815" width="28.5703125" style="3" customWidth="1"/>
    <col min="2816" max="2816" width="47.7109375" style="3" customWidth="1"/>
    <col min="2817" max="2819" width="13.85546875" style="3" customWidth="1"/>
    <col min="2820" max="2820" width="15.42578125" style="3" customWidth="1"/>
    <col min="2821" max="3070" width="8.28515625" style="3"/>
    <col min="3071" max="3071" width="28.5703125" style="3" customWidth="1"/>
    <col min="3072" max="3072" width="47.7109375" style="3" customWidth="1"/>
    <col min="3073" max="3075" width="13.85546875" style="3" customWidth="1"/>
    <col min="3076" max="3076" width="15.42578125" style="3" customWidth="1"/>
    <col min="3077" max="3326" width="8.28515625" style="3"/>
    <col min="3327" max="3327" width="28.5703125" style="3" customWidth="1"/>
    <col min="3328" max="3328" width="47.7109375" style="3" customWidth="1"/>
    <col min="3329" max="3331" width="13.85546875" style="3" customWidth="1"/>
    <col min="3332" max="3332" width="15.42578125" style="3" customWidth="1"/>
    <col min="3333" max="3582" width="8.28515625" style="3"/>
    <col min="3583" max="3583" width="28.5703125" style="3" customWidth="1"/>
    <col min="3584" max="3584" width="47.7109375" style="3" customWidth="1"/>
    <col min="3585" max="3587" width="13.85546875" style="3" customWidth="1"/>
    <col min="3588" max="3588" width="15.42578125" style="3" customWidth="1"/>
    <col min="3589" max="3838" width="8.28515625" style="3"/>
    <col min="3839" max="3839" width="28.5703125" style="3" customWidth="1"/>
    <col min="3840" max="3840" width="47.7109375" style="3" customWidth="1"/>
    <col min="3841" max="3843" width="13.85546875" style="3" customWidth="1"/>
    <col min="3844" max="3844" width="15.42578125" style="3" customWidth="1"/>
    <col min="3845" max="4094" width="8.28515625" style="3"/>
    <col min="4095" max="4095" width="28.5703125" style="3" customWidth="1"/>
    <col min="4096" max="4096" width="47.7109375" style="3" customWidth="1"/>
    <col min="4097" max="4099" width="13.85546875" style="3" customWidth="1"/>
    <col min="4100" max="4100" width="15.42578125" style="3" customWidth="1"/>
    <col min="4101" max="4350" width="8.28515625" style="3"/>
    <col min="4351" max="4351" width="28.5703125" style="3" customWidth="1"/>
    <col min="4352" max="4352" width="47.7109375" style="3" customWidth="1"/>
    <col min="4353" max="4355" width="13.85546875" style="3" customWidth="1"/>
    <col min="4356" max="4356" width="15.42578125" style="3" customWidth="1"/>
    <col min="4357" max="4606" width="8.28515625" style="3"/>
    <col min="4607" max="4607" width="28.5703125" style="3" customWidth="1"/>
    <col min="4608" max="4608" width="47.7109375" style="3" customWidth="1"/>
    <col min="4609" max="4611" width="13.85546875" style="3" customWidth="1"/>
    <col min="4612" max="4612" width="15.42578125" style="3" customWidth="1"/>
    <col min="4613" max="4862" width="8.28515625" style="3"/>
    <col min="4863" max="4863" width="28.5703125" style="3" customWidth="1"/>
    <col min="4864" max="4864" width="47.7109375" style="3" customWidth="1"/>
    <col min="4865" max="4867" width="13.85546875" style="3" customWidth="1"/>
    <col min="4868" max="4868" width="15.42578125" style="3" customWidth="1"/>
    <col min="4869" max="5118" width="8.28515625" style="3"/>
    <col min="5119" max="5119" width="28.5703125" style="3" customWidth="1"/>
    <col min="5120" max="5120" width="47.7109375" style="3" customWidth="1"/>
    <col min="5121" max="5123" width="13.85546875" style="3" customWidth="1"/>
    <col min="5124" max="5124" width="15.42578125" style="3" customWidth="1"/>
    <col min="5125" max="5374" width="8.28515625" style="3"/>
    <col min="5375" max="5375" width="28.5703125" style="3" customWidth="1"/>
    <col min="5376" max="5376" width="47.7109375" style="3" customWidth="1"/>
    <col min="5377" max="5379" width="13.85546875" style="3" customWidth="1"/>
    <col min="5380" max="5380" width="15.42578125" style="3" customWidth="1"/>
    <col min="5381" max="5630" width="8.28515625" style="3"/>
    <col min="5631" max="5631" width="28.5703125" style="3" customWidth="1"/>
    <col min="5632" max="5632" width="47.7109375" style="3" customWidth="1"/>
    <col min="5633" max="5635" width="13.85546875" style="3" customWidth="1"/>
    <col min="5636" max="5636" width="15.42578125" style="3" customWidth="1"/>
    <col min="5637" max="5886" width="8.28515625" style="3"/>
    <col min="5887" max="5887" width="28.5703125" style="3" customWidth="1"/>
    <col min="5888" max="5888" width="47.7109375" style="3" customWidth="1"/>
    <col min="5889" max="5891" width="13.85546875" style="3" customWidth="1"/>
    <col min="5892" max="5892" width="15.42578125" style="3" customWidth="1"/>
    <col min="5893" max="6142" width="8.28515625" style="3"/>
    <col min="6143" max="6143" width="28.5703125" style="3" customWidth="1"/>
    <col min="6144" max="6144" width="47.7109375" style="3" customWidth="1"/>
    <col min="6145" max="6147" width="13.85546875" style="3" customWidth="1"/>
    <col min="6148" max="6148" width="15.42578125" style="3" customWidth="1"/>
    <col min="6149" max="6398" width="8.28515625" style="3"/>
    <col min="6399" max="6399" width="28.5703125" style="3" customWidth="1"/>
    <col min="6400" max="6400" width="47.7109375" style="3" customWidth="1"/>
    <col min="6401" max="6403" width="13.85546875" style="3" customWidth="1"/>
    <col min="6404" max="6404" width="15.42578125" style="3" customWidth="1"/>
    <col min="6405" max="6654" width="8.28515625" style="3"/>
    <col min="6655" max="6655" width="28.5703125" style="3" customWidth="1"/>
    <col min="6656" max="6656" width="47.7109375" style="3" customWidth="1"/>
    <col min="6657" max="6659" width="13.85546875" style="3" customWidth="1"/>
    <col min="6660" max="6660" width="15.42578125" style="3" customWidth="1"/>
    <col min="6661" max="6910" width="8.28515625" style="3"/>
    <col min="6911" max="6911" width="28.5703125" style="3" customWidth="1"/>
    <col min="6912" max="6912" width="47.7109375" style="3" customWidth="1"/>
    <col min="6913" max="6915" width="13.85546875" style="3" customWidth="1"/>
    <col min="6916" max="6916" width="15.42578125" style="3" customWidth="1"/>
    <col min="6917" max="7166" width="8.28515625" style="3"/>
    <col min="7167" max="7167" width="28.5703125" style="3" customWidth="1"/>
    <col min="7168" max="7168" width="47.7109375" style="3" customWidth="1"/>
    <col min="7169" max="7171" width="13.85546875" style="3" customWidth="1"/>
    <col min="7172" max="7172" width="15.42578125" style="3" customWidth="1"/>
    <col min="7173" max="7422" width="8.28515625" style="3"/>
    <col min="7423" max="7423" width="28.5703125" style="3" customWidth="1"/>
    <col min="7424" max="7424" width="47.7109375" style="3" customWidth="1"/>
    <col min="7425" max="7427" width="13.85546875" style="3" customWidth="1"/>
    <col min="7428" max="7428" width="15.42578125" style="3" customWidth="1"/>
    <col min="7429" max="7678" width="8.28515625" style="3"/>
    <col min="7679" max="7679" width="28.5703125" style="3" customWidth="1"/>
    <col min="7680" max="7680" width="47.7109375" style="3" customWidth="1"/>
    <col min="7681" max="7683" width="13.85546875" style="3" customWidth="1"/>
    <col min="7684" max="7684" width="15.42578125" style="3" customWidth="1"/>
    <col min="7685" max="7934" width="8.28515625" style="3"/>
    <col min="7935" max="7935" width="28.5703125" style="3" customWidth="1"/>
    <col min="7936" max="7936" width="47.7109375" style="3" customWidth="1"/>
    <col min="7937" max="7939" width="13.85546875" style="3" customWidth="1"/>
    <col min="7940" max="7940" width="15.42578125" style="3" customWidth="1"/>
    <col min="7941" max="8190" width="8.28515625" style="3"/>
    <col min="8191" max="8191" width="28.5703125" style="3" customWidth="1"/>
    <col min="8192" max="8192" width="47.7109375" style="3" customWidth="1"/>
    <col min="8193" max="8195" width="13.85546875" style="3" customWidth="1"/>
    <col min="8196" max="8196" width="15.42578125" style="3" customWidth="1"/>
    <col min="8197" max="8446" width="8.28515625" style="3"/>
    <col min="8447" max="8447" width="28.5703125" style="3" customWidth="1"/>
    <col min="8448" max="8448" width="47.7109375" style="3" customWidth="1"/>
    <col min="8449" max="8451" width="13.85546875" style="3" customWidth="1"/>
    <col min="8452" max="8452" width="15.42578125" style="3" customWidth="1"/>
    <col min="8453" max="8702" width="8.28515625" style="3"/>
    <col min="8703" max="8703" width="28.5703125" style="3" customWidth="1"/>
    <col min="8704" max="8704" width="47.7109375" style="3" customWidth="1"/>
    <col min="8705" max="8707" width="13.85546875" style="3" customWidth="1"/>
    <col min="8708" max="8708" width="15.42578125" style="3" customWidth="1"/>
    <col min="8709" max="8958" width="8.28515625" style="3"/>
    <col min="8959" max="8959" width="28.5703125" style="3" customWidth="1"/>
    <col min="8960" max="8960" width="47.7109375" style="3" customWidth="1"/>
    <col min="8961" max="8963" width="13.85546875" style="3" customWidth="1"/>
    <col min="8964" max="8964" width="15.42578125" style="3" customWidth="1"/>
    <col min="8965" max="9214" width="8.28515625" style="3"/>
    <col min="9215" max="9215" width="28.5703125" style="3" customWidth="1"/>
    <col min="9216" max="9216" width="47.7109375" style="3" customWidth="1"/>
    <col min="9217" max="9219" width="13.85546875" style="3" customWidth="1"/>
    <col min="9220" max="9220" width="15.42578125" style="3" customWidth="1"/>
    <col min="9221" max="9470" width="8.28515625" style="3"/>
    <col min="9471" max="9471" width="28.5703125" style="3" customWidth="1"/>
    <col min="9472" max="9472" width="47.7109375" style="3" customWidth="1"/>
    <col min="9473" max="9475" width="13.85546875" style="3" customWidth="1"/>
    <col min="9476" max="9476" width="15.42578125" style="3" customWidth="1"/>
    <col min="9477" max="9726" width="8.28515625" style="3"/>
    <col min="9727" max="9727" width="28.5703125" style="3" customWidth="1"/>
    <col min="9728" max="9728" width="47.7109375" style="3" customWidth="1"/>
    <col min="9729" max="9731" width="13.85546875" style="3" customWidth="1"/>
    <col min="9732" max="9732" width="15.42578125" style="3" customWidth="1"/>
    <col min="9733" max="9982" width="8.28515625" style="3"/>
    <col min="9983" max="9983" width="28.5703125" style="3" customWidth="1"/>
    <col min="9984" max="9984" width="47.7109375" style="3" customWidth="1"/>
    <col min="9985" max="9987" width="13.85546875" style="3" customWidth="1"/>
    <col min="9988" max="9988" width="15.42578125" style="3" customWidth="1"/>
    <col min="9989" max="10238" width="8.28515625" style="3"/>
    <col min="10239" max="10239" width="28.5703125" style="3" customWidth="1"/>
    <col min="10240" max="10240" width="47.7109375" style="3" customWidth="1"/>
    <col min="10241" max="10243" width="13.85546875" style="3" customWidth="1"/>
    <col min="10244" max="10244" width="15.42578125" style="3" customWidth="1"/>
    <col min="10245" max="10494" width="8.28515625" style="3"/>
    <col min="10495" max="10495" width="28.5703125" style="3" customWidth="1"/>
    <col min="10496" max="10496" width="47.7109375" style="3" customWidth="1"/>
    <col min="10497" max="10499" width="13.85546875" style="3" customWidth="1"/>
    <col min="10500" max="10500" width="15.42578125" style="3" customWidth="1"/>
    <col min="10501" max="10750" width="8.28515625" style="3"/>
    <col min="10751" max="10751" width="28.5703125" style="3" customWidth="1"/>
    <col min="10752" max="10752" width="47.7109375" style="3" customWidth="1"/>
    <col min="10753" max="10755" width="13.85546875" style="3" customWidth="1"/>
    <col min="10756" max="10756" width="15.42578125" style="3" customWidth="1"/>
    <col min="10757" max="11006" width="8.28515625" style="3"/>
    <col min="11007" max="11007" width="28.5703125" style="3" customWidth="1"/>
    <col min="11008" max="11008" width="47.7109375" style="3" customWidth="1"/>
    <col min="11009" max="11011" width="13.85546875" style="3" customWidth="1"/>
    <col min="11012" max="11012" width="15.42578125" style="3" customWidth="1"/>
    <col min="11013" max="11262" width="8.28515625" style="3"/>
    <col min="11263" max="11263" width="28.5703125" style="3" customWidth="1"/>
    <col min="11264" max="11264" width="47.7109375" style="3" customWidth="1"/>
    <col min="11265" max="11267" width="13.85546875" style="3" customWidth="1"/>
    <col min="11268" max="11268" width="15.42578125" style="3" customWidth="1"/>
    <col min="11269" max="11518" width="8.28515625" style="3"/>
    <col min="11519" max="11519" width="28.5703125" style="3" customWidth="1"/>
    <col min="11520" max="11520" width="47.7109375" style="3" customWidth="1"/>
    <col min="11521" max="11523" width="13.85546875" style="3" customWidth="1"/>
    <col min="11524" max="11524" width="15.42578125" style="3" customWidth="1"/>
    <col min="11525" max="11774" width="8.28515625" style="3"/>
    <col min="11775" max="11775" width="28.5703125" style="3" customWidth="1"/>
    <col min="11776" max="11776" width="47.7109375" style="3" customWidth="1"/>
    <col min="11777" max="11779" width="13.85546875" style="3" customWidth="1"/>
    <col min="11780" max="11780" width="15.42578125" style="3" customWidth="1"/>
    <col min="11781" max="12030" width="8.28515625" style="3"/>
    <col min="12031" max="12031" width="28.5703125" style="3" customWidth="1"/>
    <col min="12032" max="12032" width="47.7109375" style="3" customWidth="1"/>
    <col min="12033" max="12035" width="13.85546875" style="3" customWidth="1"/>
    <col min="12036" max="12036" width="15.42578125" style="3" customWidth="1"/>
    <col min="12037" max="12286" width="8.28515625" style="3"/>
    <col min="12287" max="12287" width="28.5703125" style="3" customWidth="1"/>
    <col min="12288" max="12288" width="47.7109375" style="3" customWidth="1"/>
    <col min="12289" max="12291" width="13.85546875" style="3" customWidth="1"/>
    <col min="12292" max="12292" width="15.42578125" style="3" customWidth="1"/>
    <col min="12293" max="12542" width="8.28515625" style="3"/>
    <col min="12543" max="12543" width="28.5703125" style="3" customWidth="1"/>
    <col min="12544" max="12544" width="47.7109375" style="3" customWidth="1"/>
    <col min="12545" max="12547" width="13.85546875" style="3" customWidth="1"/>
    <col min="12548" max="12548" width="15.42578125" style="3" customWidth="1"/>
    <col min="12549" max="12798" width="8.28515625" style="3"/>
    <col min="12799" max="12799" width="28.5703125" style="3" customWidth="1"/>
    <col min="12800" max="12800" width="47.7109375" style="3" customWidth="1"/>
    <col min="12801" max="12803" width="13.85546875" style="3" customWidth="1"/>
    <col min="12804" max="12804" width="15.42578125" style="3" customWidth="1"/>
    <col min="12805" max="13054" width="8.28515625" style="3"/>
    <col min="13055" max="13055" width="28.5703125" style="3" customWidth="1"/>
    <col min="13056" max="13056" width="47.7109375" style="3" customWidth="1"/>
    <col min="13057" max="13059" width="13.85546875" style="3" customWidth="1"/>
    <col min="13060" max="13060" width="15.42578125" style="3" customWidth="1"/>
    <col min="13061" max="13310" width="8.28515625" style="3"/>
    <col min="13311" max="13311" width="28.5703125" style="3" customWidth="1"/>
    <col min="13312" max="13312" width="47.7109375" style="3" customWidth="1"/>
    <col min="13313" max="13315" width="13.85546875" style="3" customWidth="1"/>
    <col min="13316" max="13316" width="15.42578125" style="3" customWidth="1"/>
    <col min="13317" max="13566" width="8.28515625" style="3"/>
    <col min="13567" max="13567" width="28.5703125" style="3" customWidth="1"/>
    <col min="13568" max="13568" width="47.7109375" style="3" customWidth="1"/>
    <col min="13569" max="13571" width="13.85546875" style="3" customWidth="1"/>
    <col min="13572" max="13572" width="15.42578125" style="3" customWidth="1"/>
    <col min="13573" max="13822" width="8.28515625" style="3"/>
    <col min="13823" max="13823" width="28.5703125" style="3" customWidth="1"/>
    <col min="13824" max="13824" width="47.7109375" style="3" customWidth="1"/>
    <col min="13825" max="13827" width="13.85546875" style="3" customWidth="1"/>
    <col min="13828" max="13828" width="15.42578125" style="3" customWidth="1"/>
    <col min="13829" max="14078" width="8.28515625" style="3"/>
    <col min="14079" max="14079" width="28.5703125" style="3" customWidth="1"/>
    <col min="14080" max="14080" width="47.7109375" style="3" customWidth="1"/>
    <col min="14081" max="14083" width="13.85546875" style="3" customWidth="1"/>
    <col min="14084" max="14084" width="15.42578125" style="3" customWidth="1"/>
    <col min="14085" max="14334" width="8.28515625" style="3"/>
    <col min="14335" max="14335" width="28.5703125" style="3" customWidth="1"/>
    <col min="14336" max="14336" width="47.7109375" style="3" customWidth="1"/>
    <col min="14337" max="14339" width="13.85546875" style="3" customWidth="1"/>
    <col min="14340" max="14340" width="15.42578125" style="3" customWidth="1"/>
    <col min="14341" max="14590" width="8.28515625" style="3"/>
    <col min="14591" max="14591" width="28.5703125" style="3" customWidth="1"/>
    <col min="14592" max="14592" width="47.7109375" style="3" customWidth="1"/>
    <col min="14593" max="14595" width="13.85546875" style="3" customWidth="1"/>
    <col min="14596" max="14596" width="15.42578125" style="3" customWidth="1"/>
    <col min="14597" max="14846" width="8.28515625" style="3"/>
    <col min="14847" max="14847" width="28.5703125" style="3" customWidth="1"/>
    <col min="14848" max="14848" width="47.7109375" style="3" customWidth="1"/>
    <col min="14849" max="14851" width="13.85546875" style="3" customWidth="1"/>
    <col min="14852" max="14852" width="15.42578125" style="3" customWidth="1"/>
    <col min="14853" max="15102" width="8.28515625" style="3"/>
    <col min="15103" max="15103" width="28.5703125" style="3" customWidth="1"/>
    <col min="15104" max="15104" width="47.7109375" style="3" customWidth="1"/>
    <col min="15105" max="15107" width="13.85546875" style="3" customWidth="1"/>
    <col min="15108" max="15108" width="15.42578125" style="3" customWidth="1"/>
    <col min="15109" max="15358" width="8.28515625" style="3"/>
    <col min="15359" max="15359" width="28.5703125" style="3" customWidth="1"/>
    <col min="15360" max="15360" width="47.7109375" style="3" customWidth="1"/>
    <col min="15361" max="15363" width="13.85546875" style="3" customWidth="1"/>
    <col min="15364" max="15364" width="15.42578125" style="3" customWidth="1"/>
    <col min="15365" max="15614" width="8.28515625" style="3"/>
    <col min="15615" max="15615" width="28.5703125" style="3" customWidth="1"/>
    <col min="15616" max="15616" width="47.7109375" style="3" customWidth="1"/>
    <col min="15617" max="15619" width="13.85546875" style="3" customWidth="1"/>
    <col min="15620" max="15620" width="15.42578125" style="3" customWidth="1"/>
    <col min="15621" max="15870" width="8.28515625" style="3"/>
    <col min="15871" max="15871" width="28.5703125" style="3" customWidth="1"/>
    <col min="15872" max="15872" width="47.7109375" style="3" customWidth="1"/>
    <col min="15873" max="15875" width="13.85546875" style="3" customWidth="1"/>
    <col min="15876" max="15876" width="15.42578125" style="3" customWidth="1"/>
    <col min="15877" max="16126" width="8.28515625" style="3"/>
    <col min="16127" max="16127" width="28.5703125" style="3" customWidth="1"/>
    <col min="16128" max="16128" width="47.7109375" style="3" customWidth="1"/>
    <col min="16129" max="16131" width="13.85546875" style="3" customWidth="1"/>
    <col min="16132" max="16132" width="15.42578125" style="3" customWidth="1"/>
    <col min="16133" max="16384" width="8.28515625" style="3"/>
  </cols>
  <sheetData>
    <row r="1" spans="2:5">
      <c r="D1" s="4" t="s">
        <v>153</v>
      </c>
    </row>
    <row r="2" spans="2:5" s="5" customFormat="1" ht="17.25" customHeight="1">
      <c r="B2" s="170" t="s">
        <v>75</v>
      </c>
      <c r="C2" s="170"/>
      <c r="D2" s="170"/>
      <c r="E2" s="72"/>
    </row>
    <row r="3" spans="2:5" s="5" customFormat="1" ht="17.25" customHeight="1">
      <c r="B3" s="170" t="s">
        <v>0</v>
      </c>
      <c r="C3" s="170"/>
      <c r="D3" s="170"/>
      <c r="E3" s="72"/>
    </row>
    <row r="4" spans="2:5" ht="55.5" customHeight="1">
      <c r="B4" s="183" t="s">
        <v>221</v>
      </c>
      <c r="C4" s="183"/>
      <c r="D4" s="183"/>
    </row>
    <row r="5" spans="2:5" ht="21.75" customHeight="1">
      <c r="B5" s="77"/>
      <c r="C5" s="77"/>
      <c r="D5" s="6" t="s">
        <v>86</v>
      </c>
    </row>
    <row r="6" spans="2:5" ht="20.45" customHeight="1">
      <c r="B6" s="184" t="s">
        <v>34</v>
      </c>
      <c r="C6" s="184"/>
      <c r="D6" s="184"/>
    </row>
    <row r="7" spans="2:5" ht="21.75" customHeight="1">
      <c r="B7" s="7" t="s">
        <v>90</v>
      </c>
      <c r="C7" s="7"/>
      <c r="D7" s="7"/>
    </row>
    <row r="8" spans="2:5">
      <c r="B8" s="75" t="s">
        <v>7</v>
      </c>
      <c r="C8" s="8" t="s">
        <v>8</v>
      </c>
      <c r="D8" s="9"/>
    </row>
    <row r="9" spans="2:5" ht="18.75" customHeight="1">
      <c r="B9" s="76" t="s">
        <v>47</v>
      </c>
      <c r="C9" s="10" t="s">
        <v>48</v>
      </c>
      <c r="D9" s="11"/>
    </row>
    <row r="10" spans="2:5" ht="18.75" customHeight="1">
      <c r="B10" s="12"/>
      <c r="C10" s="12"/>
      <c r="D10" s="12"/>
    </row>
    <row r="11" spans="2:5">
      <c r="B11" s="7" t="s">
        <v>9</v>
      </c>
      <c r="C11" s="9"/>
      <c r="D11" s="9"/>
    </row>
    <row r="12" spans="2:5" ht="14.25" customHeight="1">
      <c r="B12" s="12"/>
      <c r="C12" s="12"/>
      <c r="D12" s="12"/>
    </row>
    <row r="13" spans="2:5" ht="78" customHeight="1">
      <c r="B13" s="75" t="s">
        <v>10</v>
      </c>
      <c r="C13" s="76" t="s">
        <v>47</v>
      </c>
      <c r="D13" s="103" t="s">
        <v>94</v>
      </c>
    </row>
    <row r="14" spans="2:5">
      <c r="B14" s="75" t="s">
        <v>11</v>
      </c>
      <c r="C14" s="76" t="s">
        <v>49</v>
      </c>
      <c r="D14" s="74" t="s">
        <v>2</v>
      </c>
    </row>
    <row r="15" spans="2:5" ht="34.5">
      <c r="B15" s="75" t="s">
        <v>12</v>
      </c>
      <c r="C15" s="76" t="s">
        <v>50</v>
      </c>
      <c r="D15" s="180"/>
    </row>
    <row r="16" spans="2:5" ht="62.25" customHeight="1">
      <c r="B16" s="75" t="s">
        <v>13</v>
      </c>
      <c r="C16" s="76" t="s">
        <v>72</v>
      </c>
      <c r="D16" s="181"/>
    </row>
    <row r="17" spans="2:4" ht="65.25" customHeight="1">
      <c r="B17" s="75" t="s">
        <v>14</v>
      </c>
      <c r="C17" s="76" t="s">
        <v>54</v>
      </c>
      <c r="D17" s="181"/>
    </row>
    <row r="18" spans="2:4" ht="62.25" customHeight="1">
      <c r="B18" s="75" t="s">
        <v>83</v>
      </c>
      <c r="C18" s="76" t="s">
        <v>84</v>
      </c>
      <c r="D18" s="73"/>
    </row>
    <row r="19" spans="2:4" ht="26.25" customHeight="1">
      <c r="B19" s="182" t="s">
        <v>15</v>
      </c>
      <c r="C19" s="182"/>
      <c r="D19" s="75"/>
    </row>
    <row r="20" spans="2:4" ht="17.25" customHeight="1">
      <c r="B20" s="177" t="s">
        <v>91</v>
      </c>
      <c r="C20" s="178"/>
      <c r="D20" s="13">
        <v>-6.7</v>
      </c>
    </row>
    <row r="21" spans="2:4" ht="21" customHeight="1">
      <c r="B21" s="177" t="s">
        <v>16</v>
      </c>
      <c r="C21" s="178"/>
      <c r="D21" s="13">
        <f>+'Հ 3'!G23</f>
        <v>-2990613.6</v>
      </c>
    </row>
    <row r="23" spans="2:4">
      <c r="B23" s="75" t="s">
        <v>7</v>
      </c>
      <c r="C23" s="8" t="s">
        <v>8</v>
      </c>
      <c r="D23" s="9"/>
    </row>
    <row r="24" spans="2:4" ht="18.75" customHeight="1">
      <c r="B24" s="76" t="s">
        <v>47</v>
      </c>
      <c r="C24" s="10" t="s">
        <v>48</v>
      </c>
      <c r="D24" s="11"/>
    </row>
    <row r="25" spans="2:4" ht="18.75" customHeight="1">
      <c r="B25" s="12"/>
      <c r="C25" s="12"/>
      <c r="D25" s="12"/>
    </row>
    <row r="26" spans="2:4">
      <c r="B26" s="7" t="s">
        <v>9</v>
      </c>
      <c r="C26" s="9"/>
      <c r="D26" s="9"/>
    </row>
    <row r="28" spans="2:4" ht="74.25" customHeight="1">
      <c r="B28" s="75" t="s">
        <v>10</v>
      </c>
      <c r="C28" s="76" t="s">
        <v>47</v>
      </c>
      <c r="D28" s="103" t="s">
        <v>109</v>
      </c>
    </row>
    <row r="29" spans="2:4" ht="24.75" customHeight="1">
      <c r="B29" s="75" t="s">
        <v>11</v>
      </c>
      <c r="C29" s="76">
        <v>21002</v>
      </c>
      <c r="D29" s="74" t="s">
        <v>2</v>
      </c>
    </row>
    <row r="30" spans="2:4" ht="36" customHeight="1">
      <c r="B30" s="75" t="s">
        <v>12</v>
      </c>
      <c r="C30" s="76" t="s">
        <v>102</v>
      </c>
      <c r="D30" s="180"/>
    </row>
    <row r="31" spans="2:4" ht="34.5">
      <c r="B31" s="75" t="s">
        <v>13</v>
      </c>
      <c r="C31" s="76" t="s">
        <v>103</v>
      </c>
      <c r="D31" s="181"/>
    </row>
    <row r="32" spans="2:4" ht="51.75">
      <c r="B32" s="75" t="s">
        <v>14</v>
      </c>
      <c r="C32" s="76" t="s">
        <v>54</v>
      </c>
      <c r="D32" s="181"/>
    </row>
    <row r="33" spans="2:6" ht="51.75">
      <c r="B33" s="75" t="s">
        <v>83</v>
      </c>
      <c r="C33" s="76" t="s">
        <v>84</v>
      </c>
      <c r="D33" s="73"/>
    </row>
    <row r="34" spans="2:6">
      <c r="B34" s="182" t="s">
        <v>15</v>
      </c>
      <c r="C34" s="182"/>
      <c r="D34" s="75"/>
    </row>
    <row r="35" spans="2:6">
      <c r="B35" s="177" t="s">
        <v>16</v>
      </c>
      <c r="C35" s="178"/>
      <c r="D35" s="13">
        <f>+'Հ 4'!D45</f>
        <v>-41706.600000000006</v>
      </c>
    </row>
    <row r="37" spans="2:6">
      <c r="B37" s="116"/>
      <c r="C37" s="116"/>
      <c r="D37" s="149" t="s">
        <v>222</v>
      </c>
      <c r="E37" s="149"/>
      <c r="F37" s="116"/>
    </row>
    <row r="38" spans="2:6">
      <c r="C38" s="117" t="s">
        <v>207</v>
      </c>
      <c r="D38" s="117"/>
      <c r="E38" s="117"/>
      <c r="F38" s="117"/>
    </row>
    <row r="39" spans="2:6" ht="17.25" customHeight="1">
      <c r="B39" s="179" t="s">
        <v>90</v>
      </c>
      <c r="C39" s="179"/>
      <c r="D39" s="179"/>
      <c r="E39" s="179"/>
      <c r="F39" s="179"/>
    </row>
    <row r="40" spans="2:6" ht="17.25" customHeight="1">
      <c r="B40" s="116"/>
      <c r="C40" s="116"/>
      <c r="D40" s="116"/>
      <c r="E40" s="116"/>
      <c r="F40" s="116"/>
    </row>
    <row r="41" spans="2:6">
      <c r="B41" s="110" t="s">
        <v>7</v>
      </c>
      <c r="C41" s="118" t="s">
        <v>8</v>
      </c>
      <c r="D41" s="9"/>
    </row>
    <row r="42" spans="2:6">
      <c r="B42" s="114">
        <v>1169</v>
      </c>
      <c r="C42" s="119" t="str">
        <f>+'Հ 1'!C34</f>
        <v xml:space="preserve"> ՀՀ պաշտպանության ապահովում</v>
      </c>
      <c r="D42" s="11"/>
    </row>
    <row r="43" spans="2:6">
      <c r="B43" s="12"/>
      <c r="C43" s="12"/>
      <c r="D43" s="12"/>
    </row>
    <row r="44" spans="2:6">
      <c r="B44" s="7" t="s">
        <v>9</v>
      </c>
      <c r="C44" s="9"/>
      <c r="D44" s="9"/>
    </row>
    <row r="45" spans="2:6">
      <c r="B45" s="12"/>
      <c r="C45" s="12"/>
      <c r="D45" s="12"/>
    </row>
    <row r="46" spans="2:6" ht="69">
      <c r="B46" s="75" t="s">
        <v>10</v>
      </c>
      <c r="C46" s="76">
        <f>+'Հ 1'!A33</f>
        <v>1169</v>
      </c>
      <c r="D46" s="103" t="s">
        <v>93</v>
      </c>
    </row>
    <row r="47" spans="2:6">
      <c r="B47" s="75" t="s">
        <v>11</v>
      </c>
      <c r="C47" s="76">
        <f>+'Հ 1'!B39</f>
        <v>31001</v>
      </c>
      <c r="D47" s="74" t="s">
        <v>2</v>
      </c>
    </row>
    <row r="48" spans="2:6" ht="34.5">
      <c r="B48" s="75" t="s">
        <v>12</v>
      </c>
      <c r="C48" s="76" t="str">
        <f>+'Հ 1'!C40</f>
        <v xml:space="preserve"> ՀՀ պաշտպանության նախարարության շենքային պայմանների բարելավում</v>
      </c>
      <c r="D48" s="180"/>
    </row>
    <row r="49" spans="2:4" ht="55.5" customHeight="1">
      <c r="B49" s="75" t="s">
        <v>13</v>
      </c>
      <c r="C49" s="76" t="str">
        <f>+'Հ 1'!C42</f>
        <v xml:space="preserve"> Պաշտպանության կարիքների համար բնակելի, գրասենյակային և այլ նշանակության շենքերի և շինությունների կառուցում</v>
      </c>
      <c r="D49" s="181"/>
    </row>
    <row r="50" spans="2:4" ht="46.5" customHeight="1">
      <c r="B50" s="75" t="s">
        <v>14</v>
      </c>
      <c r="C50" s="76" t="str">
        <f>+'Հ 1'!C44</f>
        <v xml:space="preserve"> Պետական մարմինների կողմից օգտագործվող ոչ ֆինանսական ակտիվների հետ գործառնություններ</v>
      </c>
      <c r="D50" s="181"/>
    </row>
    <row r="51" spans="2:4" ht="51.75">
      <c r="B51" s="75" t="s">
        <v>220</v>
      </c>
      <c r="C51" s="76" t="s">
        <v>219</v>
      </c>
      <c r="D51" s="73"/>
    </row>
    <row r="52" spans="2:4">
      <c r="B52" s="182" t="s">
        <v>15</v>
      </c>
      <c r="C52" s="182"/>
      <c r="D52" s="75"/>
    </row>
    <row r="53" spans="2:4">
      <c r="B53" s="177" t="s">
        <v>16</v>
      </c>
      <c r="C53" s="178"/>
      <c r="D53" s="13">
        <f>-D21-D35</f>
        <v>3032320.2</v>
      </c>
    </row>
  </sheetData>
  <mergeCells count="16">
    <mergeCell ref="B35:C35"/>
    <mergeCell ref="D30:D32"/>
    <mergeCell ref="B34:C34"/>
    <mergeCell ref="B21:C21"/>
    <mergeCell ref="D15:D17"/>
    <mergeCell ref="B19:C19"/>
    <mergeCell ref="B2:D2"/>
    <mergeCell ref="B3:D3"/>
    <mergeCell ref="B4:D4"/>
    <mergeCell ref="B6:D6"/>
    <mergeCell ref="B20:C20"/>
    <mergeCell ref="B53:C53"/>
    <mergeCell ref="D37:E37"/>
    <mergeCell ref="B39:F39"/>
    <mergeCell ref="D48:D50"/>
    <mergeCell ref="B52:C52"/>
  </mergeCells>
  <pageMargins left="0.19" right="0.19" top="0.33" bottom="0.33" header="0.31496062992125984" footer="0.31496062992125984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opLeftCell="A28" zoomScaleNormal="100" zoomScaleSheetLayoutView="85" workbookViewId="0">
      <selection activeCell="C34" sqref="C34"/>
    </sheetView>
  </sheetViews>
  <sheetFormatPr defaultColWidth="8.28515625" defaultRowHeight="17.25"/>
  <cols>
    <col min="1" max="1" width="28.5703125" style="3" customWidth="1"/>
    <col min="2" max="2" width="75.5703125" style="3" customWidth="1"/>
    <col min="3" max="3" width="32" style="3" customWidth="1"/>
    <col min="4" max="253" width="8.28515625" style="3"/>
    <col min="254" max="254" width="28.5703125" style="3" customWidth="1"/>
    <col min="255" max="255" width="47.7109375" style="3" customWidth="1"/>
    <col min="256" max="258" width="13.85546875" style="3" customWidth="1"/>
    <col min="259" max="259" width="15.42578125" style="3" customWidth="1"/>
    <col min="260" max="509" width="8.28515625" style="3"/>
    <col min="510" max="510" width="28.5703125" style="3" customWidth="1"/>
    <col min="511" max="511" width="47.7109375" style="3" customWidth="1"/>
    <col min="512" max="514" width="13.85546875" style="3" customWidth="1"/>
    <col min="515" max="515" width="15.42578125" style="3" customWidth="1"/>
    <col min="516" max="765" width="8.28515625" style="3"/>
    <col min="766" max="766" width="28.5703125" style="3" customWidth="1"/>
    <col min="767" max="767" width="47.7109375" style="3" customWidth="1"/>
    <col min="768" max="770" width="13.85546875" style="3" customWidth="1"/>
    <col min="771" max="771" width="15.42578125" style="3" customWidth="1"/>
    <col min="772" max="1021" width="8.28515625" style="3"/>
    <col min="1022" max="1022" width="28.5703125" style="3" customWidth="1"/>
    <col min="1023" max="1023" width="47.7109375" style="3" customWidth="1"/>
    <col min="1024" max="1026" width="13.85546875" style="3" customWidth="1"/>
    <col min="1027" max="1027" width="15.42578125" style="3" customWidth="1"/>
    <col min="1028" max="1277" width="8.28515625" style="3"/>
    <col min="1278" max="1278" width="28.5703125" style="3" customWidth="1"/>
    <col min="1279" max="1279" width="47.7109375" style="3" customWidth="1"/>
    <col min="1280" max="1282" width="13.85546875" style="3" customWidth="1"/>
    <col min="1283" max="1283" width="15.42578125" style="3" customWidth="1"/>
    <col min="1284" max="1533" width="8.28515625" style="3"/>
    <col min="1534" max="1534" width="28.5703125" style="3" customWidth="1"/>
    <col min="1535" max="1535" width="47.7109375" style="3" customWidth="1"/>
    <col min="1536" max="1538" width="13.85546875" style="3" customWidth="1"/>
    <col min="1539" max="1539" width="15.42578125" style="3" customWidth="1"/>
    <col min="1540" max="1789" width="8.28515625" style="3"/>
    <col min="1790" max="1790" width="28.5703125" style="3" customWidth="1"/>
    <col min="1791" max="1791" width="47.7109375" style="3" customWidth="1"/>
    <col min="1792" max="1794" width="13.85546875" style="3" customWidth="1"/>
    <col min="1795" max="1795" width="15.42578125" style="3" customWidth="1"/>
    <col min="1796" max="2045" width="8.28515625" style="3"/>
    <col min="2046" max="2046" width="28.5703125" style="3" customWidth="1"/>
    <col min="2047" max="2047" width="47.7109375" style="3" customWidth="1"/>
    <col min="2048" max="2050" width="13.85546875" style="3" customWidth="1"/>
    <col min="2051" max="2051" width="15.42578125" style="3" customWidth="1"/>
    <col min="2052" max="2301" width="8.28515625" style="3"/>
    <col min="2302" max="2302" width="28.5703125" style="3" customWidth="1"/>
    <col min="2303" max="2303" width="47.7109375" style="3" customWidth="1"/>
    <col min="2304" max="2306" width="13.85546875" style="3" customWidth="1"/>
    <col min="2307" max="2307" width="15.42578125" style="3" customWidth="1"/>
    <col min="2308" max="2557" width="8.28515625" style="3"/>
    <col min="2558" max="2558" width="28.5703125" style="3" customWidth="1"/>
    <col min="2559" max="2559" width="47.7109375" style="3" customWidth="1"/>
    <col min="2560" max="2562" width="13.85546875" style="3" customWidth="1"/>
    <col min="2563" max="2563" width="15.42578125" style="3" customWidth="1"/>
    <col min="2564" max="2813" width="8.28515625" style="3"/>
    <col min="2814" max="2814" width="28.5703125" style="3" customWidth="1"/>
    <col min="2815" max="2815" width="47.7109375" style="3" customWidth="1"/>
    <col min="2816" max="2818" width="13.85546875" style="3" customWidth="1"/>
    <col min="2819" max="2819" width="15.42578125" style="3" customWidth="1"/>
    <col min="2820" max="3069" width="8.28515625" style="3"/>
    <col min="3070" max="3070" width="28.5703125" style="3" customWidth="1"/>
    <col min="3071" max="3071" width="47.7109375" style="3" customWidth="1"/>
    <col min="3072" max="3074" width="13.85546875" style="3" customWidth="1"/>
    <col min="3075" max="3075" width="15.42578125" style="3" customWidth="1"/>
    <col min="3076" max="3325" width="8.28515625" style="3"/>
    <col min="3326" max="3326" width="28.5703125" style="3" customWidth="1"/>
    <col min="3327" max="3327" width="47.7109375" style="3" customWidth="1"/>
    <col min="3328" max="3330" width="13.85546875" style="3" customWidth="1"/>
    <col min="3331" max="3331" width="15.42578125" style="3" customWidth="1"/>
    <col min="3332" max="3581" width="8.28515625" style="3"/>
    <col min="3582" max="3582" width="28.5703125" style="3" customWidth="1"/>
    <col min="3583" max="3583" width="47.7109375" style="3" customWidth="1"/>
    <col min="3584" max="3586" width="13.85546875" style="3" customWidth="1"/>
    <col min="3587" max="3587" width="15.42578125" style="3" customWidth="1"/>
    <col min="3588" max="3837" width="8.28515625" style="3"/>
    <col min="3838" max="3838" width="28.5703125" style="3" customWidth="1"/>
    <col min="3839" max="3839" width="47.7109375" style="3" customWidth="1"/>
    <col min="3840" max="3842" width="13.85546875" style="3" customWidth="1"/>
    <col min="3843" max="3843" width="15.42578125" style="3" customWidth="1"/>
    <col min="3844" max="4093" width="8.28515625" style="3"/>
    <col min="4094" max="4094" width="28.5703125" style="3" customWidth="1"/>
    <col min="4095" max="4095" width="47.7109375" style="3" customWidth="1"/>
    <col min="4096" max="4098" width="13.85546875" style="3" customWidth="1"/>
    <col min="4099" max="4099" width="15.42578125" style="3" customWidth="1"/>
    <col min="4100" max="4349" width="8.28515625" style="3"/>
    <col min="4350" max="4350" width="28.5703125" style="3" customWidth="1"/>
    <col min="4351" max="4351" width="47.7109375" style="3" customWidth="1"/>
    <col min="4352" max="4354" width="13.85546875" style="3" customWidth="1"/>
    <col min="4355" max="4355" width="15.42578125" style="3" customWidth="1"/>
    <col min="4356" max="4605" width="8.28515625" style="3"/>
    <col min="4606" max="4606" width="28.5703125" style="3" customWidth="1"/>
    <col min="4607" max="4607" width="47.7109375" style="3" customWidth="1"/>
    <col min="4608" max="4610" width="13.85546875" style="3" customWidth="1"/>
    <col min="4611" max="4611" width="15.42578125" style="3" customWidth="1"/>
    <col min="4612" max="4861" width="8.28515625" style="3"/>
    <col min="4862" max="4862" width="28.5703125" style="3" customWidth="1"/>
    <col min="4863" max="4863" width="47.7109375" style="3" customWidth="1"/>
    <col min="4864" max="4866" width="13.85546875" style="3" customWidth="1"/>
    <col min="4867" max="4867" width="15.42578125" style="3" customWidth="1"/>
    <col min="4868" max="5117" width="8.28515625" style="3"/>
    <col min="5118" max="5118" width="28.5703125" style="3" customWidth="1"/>
    <col min="5119" max="5119" width="47.7109375" style="3" customWidth="1"/>
    <col min="5120" max="5122" width="13.85546875" style="3" customWidth="1"/>
    <col min="5123" max="5123" width="15.42578125" style="3" customWidth="1"/>
    <col min="5124" max="5373" width="8.28515625" style="3"/>
    <col min="5374" max="5374" width="28.5703125" style="3" customWidth="1"/>
    <col min="5375" max="5375" width="47.7109375" style="3" customWidth="1"/>
    <col min="5376" max="5378" width="13.85546875" style="3" customWidth="1"/>
    <col min="5379" max="5379" width="15.42578125" style="3" customWidth="1"/>
    <col min="5380" max="5629" width="8.28515625" style="3"/>
    <col min="5630" max="5630" width="28.5703125" style="3" customWidth="1"/>
    <col min="5631" max="5631" width="47.7109375" style="3" customWidth="1"/>
    <col min="5632" max="5634" width="13.85546875" style="3" customWidth="1"/>
    <col min="5635" max="5635" width="15.42578125" style="3" customWidth="1"/>
    <col min="5636" max="5885" width="8.28515625" style="3"/>
    <col min="5886" max="5886" width="28.5703125" style="3" customWidth="1"/>
    <col min="5887" max="5887" width="47.7109375" style="3" customWidth="1"/>
    <col min="5888" max="5890" width="13.85546875" style="3" customWidth="1"/>
    <col min="5891" max="5891" width="15.42578125" style="3" customWidth="1"/>
    <col min="5892" max="6141" width="8.28515625" style="3"/>
    <col min="6142" max="6142" width="28.5703125" style="3" customWidth="1"/>
    <col min="6143" max="6143" width="47.7109375" style="3" customWidth="1"/>
    <col min="6144" max="6146" width="13.85546875" style="3" customWidth="1"/>
    <col min="6147" max="6147" width="15.42578125" style="3" customWidth="1"/>
    <col min="6148" max="6397" width="8.28515625" style="3"/>
    <col min="6398" max="6398" width="28.5703125" style="3" customWidth="1"/>
    <col min="6399" max="6399" width="47.7109375" style="3" customWidth="1"/>
    <col min="6400" max="6402" width="13.85546875" style="3" customWidth="1"/>
    <col min="6403" max="6403" width="15.42578125" style="3" customWidth="1"/>
    <col min="6404" max="6653" width="8.28515625" style="3"/>
    <col min="6654" max="6654" width="28.5703125" style="3" customWidth="1"/>
    <col min="6655" max="6655" width="47.7109375" style="3" customWidth="1"/>
    <col min="6656" max="6658" width="13.85546875" style="3" customWidth="1"/>
    <col min="6659" max="6659" width="15.42578125" style="3" customWidth="1"/>
    <col min="6660" max="6909" width="8.28515625" style="3"/>
    <col min="6910" max="6910" width="28.5703125" style="3" customWidth="1"/>
    <col min="6911" max="6911" width="47.7109375" style="3" customWidth="1"/>
    <col min="6912" max="6914" width="13.85546875" style="3" customWidth="1"/>
    <col min="6915" max="6915" width="15.42578125" style="3" customWidth="1"/>
    <col min="6916" max="7165" width="8.28515625" style="3"/>
    <col min="7166" max="7166" width="28.5703125" style="3" customWidth="1"/>
    <col min="7167" max="7167" width="47.7109375" style="3" customWidth="1"/>
    <col min="7168" max="7170" width="13.85546875" style="3" customWidth="1"/>
    <col min="7171" max="7171" width="15.42578125" style="3" customWidth="1"/>
    <col min="7172" max="7421" width="8.28515625" style="3"/>
    <col min="7422" max="7422" width="28.5703125" style="3" customWidth="1"/>
    <col min="7423" max="7423" width="47.7109375" style="3" customWidth="1"/>
    <col min="7424" max="7426" width="13.85546875" style="3" customWidth="1"/>
    <col min="7427" max="7427" width="15.42578125" style="3" customWidth="1"/>
    <col min="7428" max="7677" width="8.28515625" style="3"/>
    <col min="7678" max="7678" width="28.5703125" style="3" customWidth="1"/>
    <col min="7679" max="7679" width="47.7109375" style="3" customWidth="1"/>
    <col min="7680" max="7682" width="13.85546875" style="3" customWidth="1"/>
    <col min="7683" max="7683" width="15.42578125" style="3" customWidth="1"/>
    <col min="7684" max="7933" width="8.28515625" style="3"/>
    <col min="7934" max="7934" width="28.5703125" style="3" customWidth="1"/>
    <col min="7935" max="7935" width="47.7109375" style="3" customWidth="1"/>
    <col min="7936" max="7938" width="13.85546875" style="3" customWidth="1"/>
    <col min="7939" max="7939" width="15.42578125" style="3" customWidth="1"/>
    <col min="7940" max="8189" width="8.28515625" style="3"/>
    <col min="8190" max="8190" width="28.5703125" style="3" customWidth="1"/>
    <col min="8191" max="8191" width="47.7109375" style="3" customWidth="1"/>
    <col min="8192" max="8194" width="13.85546875" style="3" customWidth="1"/>
    <col min="8195" max="8195" width="15.42578125" style="3" customWidth="1"/>
    <col min="8196" max="8445" width="8.28515625" style="3"/>
    <col min="8446" max="8446" width="28.5703125" style="3" customWidth="1"/>
    <col min="8447" max="8447" width="47.7109375" style="3" customWidth="1"/>
    <col min="8448" max="8450" width="13.85546875" style="3" customWidth="1"/>
    <col min="8451" max="8451" width="15.42578125" style="3" customWidth="1"/>
    <col min="8452" max="8701" width="8.28515625" style="3"/>
    <col min="8702" max="8702" width="28.5703125" style="3" customWidth="1"/>
    <col min="8703" max="8703" width="47.7109375" style="3" customWidth="1"/>
    <col min="8704" max="8706" width="13.85546875" style="3" customWidth="1"/>
    <col min="8707" max="8707" width="15.42578125" style="3" customWidth="1"/>
    <col min="8708" max="8957" width="8.28515625" style="3"/>
    <col min="8958" max="8958" width="28.5703125" style="3" customWidth="1"/>
    <col min="8959" max="8959" width="47.7109375" style="3" customWidth="1"/>
    <col min="8960" max="8962" width="13.85546875" style="3" customWidth="1"/>
    <col min="8963" max="8963" width="15.42578125" style="3" customWidth="1"/>
    <col min="8964" max="9213" width="8.28515625" style="3"/>
    <col min="9214" max="9214" width="28.5703125" style="3" customWidth="1"/>
    <col min="9215" max="9215" width="47.7109375" style="3" customWidth="1"/>
    <col min="9216" max="9218" width="13.85546875" style="3" customWidth="1"/>
    <col min="9219" max="9219" width="15.42578125" style="3" customWidth="1"/>
    <col min="9220" max="9469" width="8.28515625" style="3"/>
    <col min="9470" max="9470" width="28.5703125" style="3" customWidth="1"/>
    <col min="9471" max="9471" width="47.7109375" style="3" customWidth="1"/>
    <col min="9472" max="9474" width="13.85546875" style="3" customWidth="1"/>
    <col min="9475" max="9475" width="15.42578125" style="3" customWidth="1"/>
    <col min="9476" max="9725" width="8.28515625" style="3"/>
    <col min="9726" max="9726" width="28.5703125" style="3" customWidth="1"/>
    <col min="9727" max="9727" width="47.7109375" style="3" customWidth="1"/>
    <col min="9728" max="9730" width="13.85546875" style="3" customWidth="1"/>
    <col min="9731" max="9731" width="15.42578125" style="3" customWidth="1"/>
    <col min="9732" max="9981" width="8.28515625" style="3"/>
    <col min="9982" max="9982" width="28.5703125" style="3" customWidth="1"/>
    <col min="9983" max="9983" width="47.7109375" style="3" customWidth="1"/>
    <col min="9984" max="9986" width="13.85546875" style="3" customWidth="1"/>
    <col min="9987" max="9987" width="15.42578125" style="3" customWidth="1"/>
    <col min="9988" max="10237" width="8.28515625" style="3"/>
    <col min="10238" max="10238" width="28.5703125" style="3" customWidth="1"/>
    <col min="10239" max="10239" width="47.7109375" style="3" customWidth="1"/>
    <col min="10240" max="10242" width="13.85546875" style="3" customWidth="1"/>
    <col min="10243" max="10243" width="15.42578125" style="3" customWidth="1"/>
    <col min="10244" max="10493" width="8.28515625" style="3"/>
    <col min="10494" max="10494" width="28.5703125" style="3" customWidth="1"/>
    <col min="10495" max="10495" width="47.7109375" style="3" customWidth="1"/>
    <col min="10496" max="10498" width="13.85546875" style="3" customWidth="1"/>
    <col min="10499" max="10499" width="15.42578125" style="3" customWidth="1"/>
    <col min="10500" max="10749" width="8.28515625" style="3"/>
    <col min="10750" max="10750" width="28.5703125" style="3" customWidth="1"/>
    <col min="10751" max="10751" width="47.7109375" style="3" customWidth="1"/>
    <col min="10752" max="10754" width="13.85546875" style="3" customWidth="1"/>
    <col min="10755" max="10755" width="15.42578125" style="3" customWidth="1"/>
    <col min="10756" max="11005" width="8.28515625" style="3"/>
    <col min="11006" max="11006" width="28.5703125" style="3" customWidth="1"/>
    <col min="11007" max="11007" width="47.7109375" style="3" customWidth="1"/>
    <col min="11008" max="11010" width="13.85546875" style="3" customWidth="1"/>
    <col min="11011" max="11011" width="15.42578125" style="3" customWidth="1"/>
    <col min="11012" max="11261" width="8.28515625" style="3"/>
    <col min="11262" max="11262" width="28.5703125" style="3" customWidth="1"/>
    <col min="11263" max="11263" width="47.7109375" style="3" customWidth="1"/>
    <col min="11264" max="11266" width="13.85546875" style="3" customWidth="1"/>
    <col min="11267" max="11267" width="15.42578125" style="3" customWidth="1"/>
    <col min="11268" max="11517" width="8.28515625" style="3"/>
    <col min="11518" max="11518" width="28.5703125" style="3" customWidth="1"/>
    <col min="11519" max="11519" width="47.7109375" style="3" customWidth="1"/>
    <col min="11520" max="11522" width="13.85546875" style="3" customWidth="1"/>
    <col min="11523" max="11523" width="15.42578125" style="3" customWidth="1"/>
    <col min="11524" max="11773" width="8.28515625" style="3"/>
    <col min="11774" max="11774" width="28.5703125" style="3" customWidth="1"/>
    <col min="11775" max="11775" width="47.7109375" style="3" customWidth="1"/>
    <col min="11776" max="11778" width="13.85546875" style="3" customWidth="1"/>
    <col min="11779" max="11779" width="15.42578125" style="3" customWidth="1"/>
    <col min="11780" max="12029" width="8.28515625" style="3"/>
    <col min="12030" max="12030" width="28.5703125" style="3" customWidth="1"/>
    <col min="12031" max="12031" width="47.7109375" style="3" customWidth="1"/>
    <col min="12032" max="12034" width="13.85546875" style="3" customWidth="1"/>
    <col min="12035" max="12035" width="15.42578125" style="3" customWidth="1"/>
    <col min="12036" max="12285" width="8.28515625" style="3"/>
    <col min="12286" max="12286" width="28.5703125" style="3" customWidth="1"/>
    <col min="12287" max="12287" width="47.7109375" style="3" customWidth="1"/>
    <col min="12288" max="12290" width="13.85546875" style="3" customWidth="1"/>
    <col min="12291" max="12291" width="15.42578125" style="3" customWidth="1"/>
    <col min="12292" max="12541" width="8.28515625" style="3"/>
    <col min="12542" max="12542" width="28.5703125" style="3" customWidth="1"/>
    <col min="12543" max="12543" width="47.7109375" style="3" customWidth="1"/>
    <col min="12544" max="12546" width="13.85546875" style="3" customWidth="1"/>
    <col min="12547" max="12547" width="15.42578125" style="3" customWidth="1"/>
    <col min="12548" max="12797" width="8.28515625" style="3"/>
    <col min="12798" max="12798" width="28.5703125" style="3" customWidth="1"/>
    <col min="12799" max="12799" width="47.7109375" style="3" customWidth="1"/>
    <col min="12800" max="12802" width="13.85546875" style="3" customWidth="1"/>
    <col min="12803" max="12803" width="15.42578125" style="3" customWidth="1"/>
    <col min="12804" max="13053" width="8.28515625" style="3"/>
    <col min="13054" max="13054" width="28.5703125" style="3" customWidth="1"/>
    <col min="13055" max="13055" width="47.7109375" style="3" customWidth="1"/>
    <col min="13056" max="13058" width="13.85546875" style="3" customWidth="1"/>
    <col min="13059" max="13059" width="15.42578125" style="3" customWidth="1"/>
    <col min="13060" max="13309" width="8.28515625" style="3"/>
    <col min="13310" max="13310" width="28.5703125" style="3" customWidth="1"/>
    <col min="13311" max="13311" width="47.7109375" style="3" customWidth="1"/>
    <col min="13312" max="13314" width="13.85546875" style="3" customWidth="1"/>
    <col min="13315" max="13315" width="15.42578125" style="3" customWidth="1"/>
    <col min="13316" max="13565" width="8.28515625" style="3"/>
    <col min="13566" max="13566" width="28.5703125" style="3" customWidth="1"/>
    <col min="13567" max="13567" width="47.7109375" style="3" customWidth="1"/>
    <col min="13568" max="13570" width="13.85546875" style="3" customWidth="1"/>
    <col min="13571" max="13571" width="15.42578125" style="3" customWidth="1"/>
    <col min="13572" max="13821" width="8.28515625" style="3"/>
    <col min="13822" max="13822" width="28.5703125" style="3" customWidth="1"/>
    <col min="13823" max="13823" width="47.7109375" style="3" customWidth="1"/>
    <col min="13824" max="13826" width="13.85546875" style="3" customWidth="1"/>
    <col min="13827" max="13827" width="15.42578125" style="3" customWidth="1"/>
    <col min="13828" max="14077" width="8.28515625" style="3"/>
    <col min="14078" max="14078" width="28.5703125" style="3" customWidth="1"/>
    <col min="14079" max="14079" width="47.7109375" style="3" customWidth="1"/>
    <col min="14080" max="14082" width="13.85546875" style="3" customWidth="1"/>
    <col min="14083" max="14083" width="15.42578125" style="3" customWidth="1"/>
    <col min="14084" max="14333" width="8.28515625" style="3"/>
    <col min="14334" max="14334" width="28.5703125" style="3" customWidth="1"/>
    <col min="14335" max="14335" width="47.7109375" style="3" customWidth="1"/>
    <col min="14336" max="14338" width="13.85546875" style="3" customWidth="1"/>
    <col min="14339" max="14339" width="15.42578125" style="3" customWidth="1"/>
    <col min="14340" max="14589" width="8.28515625" style="3"/>
    <col min="14590" max="14590" width="28.5703125" style="3" customWidth="1"/>
    <col min="14591" max="14591" width="47.7109375" style="3" customWidth="1"/>
    <col min="14592" max="14594" width="13.85546875" style="3" customWidth="1"/>
    <col min="14595" max="14595" width="15.42578125" style="3" customWidth="1"/>
    <col min="14596" max="14845" width="8.28515625" style="3"/>
    <col min="14846" max="14846" width="28.5703125" style="3" customWidth="1"/>
    <col min="14847" max="14847" width="47.7109375" style="3" customWidth="1"/>
    <col min="14848" max="14850" width="13.85546875" style="3" customWidth="1"/>
    <col min="14851" max="14851" width="15.42578125" style="3" customWidth="1"/>
    <col min="14852" max="15101" width="8.28515625" style="3"/>
    <col min="15102" max="15102" width="28.5703125" style="3" customWidth="1"/>
    <col min="15103" max="15103" width="47.7109375" style="3" customWidth="1"/>
    <col min="15104" max="15106" width="13.85546875" style="3" customWidth="1"/>
    <col min="15107" max="15107" width="15.42578125" style="3" customWidth="1"/>
    <col min="15108" max="15357" width="8.28515625" style="3"/>
    <col min="15358" max="15358" width="28.5703125" style="3" customWidth="1"/>
    <col min="15359" max="15359" width="47.7109375" style="3" customWidth="1"/>
    <col min="15360" max="15362" width="13.85546875" style="3" customWidth="1"/>
    <col min="15363" max="15363" width="15.42578125" style="3" customWidth="1"/>
    <col min="15364" max="15613" width="8.28515625" style="3"/>
    <col min="15614" max="15614" width="28.5703125" style="3" customWidth="1"/>
    <col min="15615" max="15615" width="47.7109375" style="3" customWidth="1"/>
    <col min="15616" max="15618" width="13.85546875" style="3" customWidth="1"/>
    <col min="15619" max="15619" width="15.42578125" style="3" customWidth="1"/>
    <col min="15620" max="15869" width="8.28515625" style="3"/>
    <col min="15870" max="15870" width="28.5703125" style="3" customWidth="1"/>
    <col min="15871" max="15871" width="47.7109375" style="3" customWidth="1"/>
    <col min="15872" max="15874" width="13.85546875" style="3" customWidth="1"/>
    <col min="15875" max="15875" width="15.42578125" style="3" customWidth="1"/>
    <col min="15876" max="16125" width="8.28515625" style="3"/>
    <col min="16126" max="16126" width="28.5703125" style="3" customWidth="1"/>
    <col min="16127" max="16127" width="47.7109375" style="3" customWidth="1"/>
    <col min="16128" max="16130" width="13.85546875" style="3" customWidth="1"/>
    <col min="16131" max="16131" width="15.42578125" style="3" customWidth="1"/>
    <col min="16132" max="16384" width="8.28515625" style="3"/>
  </cols>
  <sheetData>
    <row r="1" spans="1:4">
      <c r="C1" s="4" t="s">
        <v>154</v>
      </c>
    </row>
    <row r="2" spans="1:4" s="5" customFormat="1" ht="17.25" customHeight="1">
      <c r="A2" s="170" t="s">
        <v>75</v>
      </c>
      <c r="B2" s="170"/>
      <c r="C2" s="170"/>
      <c r="D2" s="72"/>
    </row>
    <row r="3" spans="1:4" s="5" customFormat="1" ht="17.25" customHeight="1">
      <c r="A3" s="170" t="s">
        <v>0</v>
      </c>
      <c r="B3" s="170"/>
      <c r="C3" s="170"/>
      <c r="D3" s="72"/>
    </row>
    <row r="4" spans="1:4" ht="55.5" customHeight="1">
      <c r="A4" s="183" t="s">
        <v>223</v>
      </c>
      <c r="B4" s="183"/>
      <c r="C4" s="183"/>
    </row>
    <row r="5" spans="1:4" ht="21.75" customHeight="1">
      <c r="A5" s="77"/>
      <c r="B5" s="77"/>
      <c r="C5" s="6" t="s">
        <v>78</v>
      </c>
    </row>
    <row r="6" spans="1:4" ht="20.45" customHeight="1">
      <c r="A6" s="184" t="s">
        <v>34</v>
      </c>
      <c r="B6" s="184"/>
      <c r="C6" s="184"/>
    </row>
    <row r="7" spans="1:4" ht="21.75" customHeight="1">
      <c r="A7" s="7" t="s">
        <v>51</v>
      </c>
      <c r="B7" s="7"/>
      <c r="C7" s="7"/>
    </row>
    <row r="8" spans="1:4">
      <c r="A8" s="75" t="s">
        <v>7</v>
      </c>
      <c r="B8" s="8" t="s">
        <v>8</v>
      </c>
      <c r="C8" s="9"/>
    </row>
    <row r="9" spans="1:4" ht="18.75" customHeight="1">
      <c r="A9" s="76" t="s">
        <v>47</v>
      </c>
      <c r="B9" s="10" t="s">
        <v>48</v>
      </c>
      <c r="C9" s="11"/>
    </row>
    <row r="10" spans="1:4" ht="18.75" customHeight="1">
      <c r="A10" s="12"/>
      <c r="B10" s="12"/>
      <c r="C10" s="12"/>
    </row>
    <row r="11" spans="1:4">
      <c r="A11" s="7" t="s">
        <v>9</v>
      </c>
      <c r="B11" s="9"/>
      <c r="C11" s="9"/>
    </row>
    <row r="12" spans="1:4" ht="14.25" customHeight="1">
      <c r="A12" s="12"/>
      <c r="B12" s="12"/>
      <c r="C12" s="12"/>
    </row>
    <row r="13" spans="1:4" ht="74.25" customHeight="1">
      <c r="A13" s="75" t="s">
        <v>10</v>
      </c>
      <c r="B13" s="76" t="s">
        <v>47</v>
      </c>
      <c r="C13" s="103" t="s">
        <v>109</v>
      </c>
    </row>
    <row r="14" spans="1:4" ht="24.75" customHeight="1">
      <c r="A14" s="75" t="s">
        <v>11</v>
      </c>
      <c r="B14" s="76" t="s">
        <v>49</v>
      </c>
      <c r="C14" s="74" t="s">
        <v>2</v>
      </c>
    </row>
    <row r="15" spans="1:4" ht="36" customHeight="1">
      <c r="A15" s="75" t="s">
        <v>12</v>
      </c>
      <c r="B15" s="76" t="s">
        <v>50</v>
      </c>
      <c r="C15" s="180"/>
    </row>
    <row r="16" spans="1:4" ht="51.75">
      <c r="A16" s="75" t="s">
        <v>13</v>
      </c>
      <c r="B16" s="76" t="s">
        <v>72</v>
      </c>
      <c r="C16" s="181"/>
    </row>
    <row r="17" spans="1:3" ht="34.5">
      <c r="A17" s="75" t="s">
        <v>14</v>
      </c>
      <c r="B17" s="76" t="s">
        <v>54</v>
      </c>
      <c r="C17" s="181"/>
    </row>
    <row r="18" spans="1:3" ht="51.75">
      <c r="A18" s="75" t="s">
        <v>83</v>
      </c>
      <c r="B18" s="76" t="s">
        <v>84</v>
      </c>
      <c r="C18" s="73"/>
    </row>
    <row r="19" spans="1:3">
      <c r="A19" s="182" t="s">
        <v>15</v>
      </c>
      <c r="B19" s="182"/>
      <c r="C19" s="75"/>
    </row>
    <row r="20" spans="1:3" ht="17.25" customHeight="1">
      <c r="A20" s="177" t="s">
        <v>91</v>
      </c>
      <c r="B20" s="178"/>
      <c r="C20" s="13">
        <f>+'Հ 5'!D20</f>
        <v>-6.7</v>
      </c>
    </row>
    <row r="21" spans="1:3">
      <c r="A21" s="177" t="s">
        <v>16</v>
      </c>
      <c r="B21" s="178"/>
      <c r="C21" s="13">
        <f>+'Հ 4'!D15</f>
        <v>-2990613.6</v>
      </c>
    </row>
    <row r="23" spans="1:3" ht="74.25" customHeight="1">
      <c r="A23" s="75" t="s">
        <v>10</v>
      </c>
      <c r="B23" s="76" t="s">
        <v>47</v>
      </c>
      <c r="C23" s="103" t="s">
        <v>109</v>
      </c>
    </row>
    <row r="24" spans="1:3" ht="24.75" customHeight="1">
      <c r="A24" s="75" t="s">
        <v>11</v>
      </c>
      <c r="B24" s="76">
        <v>21002</v>
      </c>
      <c r="C24" s="74" t="s">
        <v>2</v>
      </c>
    </row>
    <row r="25" spans="1:3" ht="36" customHeight="1">
      <c r="A25" s="75" t="s">
        <v>12</v>
      </c>
      <c r="B25" s="76" t="s">
        <v>102</v>
      </c>
      <c r="C25" s="180"/>
    </row>
    <row r="26" spans="1:3" ht="34.5">
      <c r="A26" s="75" t="s">
        <v>13</v>
      </c>
      <c r="B26" s="76" t="s">
        <v>103</v>
      </c>
      <c r="C26" s="181"/>
    </row>
    <row r="27" spans="1:3" ht="34.5">
      <c r="A27" s="75" t="s">
        <v>14</v>
      </c>
      <c r="B27" s="76" t="s">
        <v>54</v>
      </c>
      <c r="C27" s="181"/>
    </row>
    <row r="28" spans="1:3" ht="51.75">
      <c r="A28" s="75" t="s">
        <v>83</v>
      </c>
      <c r="B28" s="76" t="s">
        <v>84</v>
      </c>
      <c r="C28" s="73"/>
    </row>
    <row r="29" spans="1:3">
      <c r="A29" s="182" t="s">
        <v>15</v>
      </c>
      <c r="B29" s="182"/>
      <c r="C29" s="75"/>
    </row>
    <row r="30" spans="1:3">
      <c r="A30" s="177" t="s">
        <v>16</v>
      </c>
      <c r="B30" s="178"/>
      <c r="C30" s="13">
        <f>+'Հ 4'!D47</f>
        <v>-41706.600000000006</v>
      </c>
    </row>
    <row r="32" spans="1:3">
      <c r="A32" s="12"/>
      <c r="B32" s="12"/>
      <c r="C32" s="12"/>
    </row>
    <row r="33" spans="1:3">
      <c r="C33" s="14" t="s">
        <v>224</v>
      </c>
    </row>
    <row r="34" spans="1:3">
      <c r="A34" s="7"/>
      <c r="B34" s="7" t="str">
        <f>+'Հ 5'!C38</f>
        <v>ՀՀ ՊԱՇՏՊԱՆՈՒԹՅԱՆ ՆԱԽԱՐԱՐՈՒԹՅՈՒՆ</v>
      </c>
      <c r="C34" s="7"/>
    </row>
    <row r="35" spans="1:3">
      <c r="A35" s="7" t="s">
        <v>51</v>
      </c>
      <c r="B35" s="7"/>
      <c r="C35" s="7"/>
    </row>
    <row r="36" spans="1:3">
      <c r="A36" s="75" t="s">
        <v>7</v>
      </c>
      <c r="B36" s="8" t="s">
        <v>8</v>
      </c>
      <c r="C36" s="9"/>
    </row>
    <row r="37" spans="1:3">
      <c r="A37" s="76">
        <f>+'Հ 5'!B42</f>
        <v>1169</v>
      </c>
      <c r="B37" s="76" t="str">
        <f>+'Հ 5'!C42</f>
        <v xml:space="preserve"> ՀՀ պաշտպանության ապահովում</v>
      </c>
      <c r="C37" s="11"/>
    </row>
    <row r="38" spans="1:3">
      <c r="A38" s="12"/>
      <c r="B38" s="11"/>
      <c r="C38" s="11"/>
    </row>
    <row r="39" spans="1:3">
      <c r="A39" s="185" t="s">
        <v>9</v>
      </c>
      <c r="B39" s="185"/>
      <c r="C39" s="185"/>
    </row>
    <row r="41" spans="1:3" ht="74.25" customHeight="1">
      <c r="A41" s="75" t="s">
        <v>10</v>
      </c>
      <c r="B41" s="76">
        <f>+'Հ 5'!C46</f>
        <v>1169</v>
      </c>
      <c r="C41" s="103" t="s">
        <v>93</v>
      </c>
    </row>
    <row r="42" spans="1:3">
      <c r="A42" s="75" t="s">
        <v>11</v>
      </c>
      <c r="B42" s="76">
        <f>+'Հ 5'!C47</f>
        <v>31001</v>
      </c>
      <c r="C42" s="74" t="s">
        <v>2</v>
      </c>
    </row>
    <row r="43" spans="1:3" ht="34.5">
      <c r="A43" s="75" t="s">
        <v>12</v>
      </c>
      <c r="B43" s="76" t="str">
        <f>+'Հ 5'!C48</f>
        <v xml:space="preserve"> ՀՀ պաշտպանության նախարարության շենքային պայմանների բարելավում</v>
      </c>
      <c r="C43" s="186"/>
    </row>
    <row r="44" spans="1:3" ht="34.5">
      <c r="A44" s="75" t="s">
        <v>13</v>
      </c>
      <c r="B44" s="76" t="str">
        <f>+'Հ 5'!C49</f>
        <v xml:space="preserve"> Պաշտպանության կարիքների համար բնակելի, գրասենյակային և այլ նշանակության շենքերի և շինությունների կառուցում</v>
      </c>
      <c r="C44" s="187"/>
    </row>
    <row r="45" spans="1:3" ht="34.5">
      <c r="A45" s="75" t="s">
        <v>14</v>
      </c>
      <c r="B45" s="76" t="str">
        <f>+'Հ 5'!C50</f>
        <v xml:space="preserve"> Պետական մարմինների կողմից օգտագործվող ոչ ֆինանսական ակտիվների հետ գործառնություններ</v>
      </c>
      <c r="C45" s="187"/>
    </row>
    <row r="46" spans="1:3" ht="51.75">
      <c r="A46" s="75" t="s">
        <v>220</v>
      </c>
      <c r="B46" s="76" t="str">
        <f>+'Հ 5'!C51</f>
        <v xml:space="preserve">ՀՀ պաշտպանության նախարարություն </v>
      </c>
      <c r="C46" s="73"/>
    </row>
    <row r="47" spans="1:3" ht="18.75" customHeight="1">
      <c r="A47" s="182" t="s">
        <v>15</v>
      </c>
      <c r="B47" s="182"/>
      <c r="C47" s="75"/>
    </row>
    <row r="48" spans="1:3">
      <c r="A48" s="177" t="s">
        <v>16</v>
      </c>
      <c r="B48" s="178"/>
      <c r="C48" s="13">
        <f>-C21-C30</f>
        <v>3032320.2</v>
      </c>
    </row>
  </sheetData>
  <mergeCells count="15">
    <mergeCell ref="A39:C39"/>
    <mergeCell ref="A48:B48"/>
    <mergeCell ref="C43:C45"/>
    <mergeCell ref="A47:B47"/>
    <mergeCell ref="A2:C2"/>
    <mergeCell ref="A3:C3"/>
    <mergeCell ref="A4:C4"/>
    <mergeCell ref="A6:C6"/>
    <mergeCell ref="C15:C17"/>
    <mergeCell ref="A19:B19"/>
    <mergeCell ref="A21:B21"/>
    <mergeCell ref="A20:B20"/>
    <mergeCell ref="C25:C27"/>
    <mergeCell ref="A29:B29"/>
    <mergeCell ref="A30:B30"/>
  </mergeCells>
  <pageMargins left="0.54" right="0.41" top="0.19" bottom="0.19" header="0.19" footer="0.19"/>
  <pageSetup paperSize="9" scale="5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zoomScaleNormal="100" workbookViewId="0">
      <selection activeCell="C26" sqref="C26"/>
    </sheetView>
  </sheetViews>
  <sheetFormatPr defaultRowHeight="17.25"/>
  <cols>
    <col min="1" max="1" width="16" style="37" customWidth="1"/>
    <col min="2" max="2" width="53.5703125" style="31" customWidth="1"/>
    <col min="3" max="3" width="11.5703125" style="31" bestFit="1" customWidth="1"/>
    <col min="4" max="4" width="7.85546875" style="31" customWidth="1"/>
    <col min="5" max="5" width="16.5703125" style="38" customWidth="1"/>
    <col min="6" max="6" width="11.140625" style="38" customWidth="1"/>
    <col min="7" max="7" width="21.28515625" style="38" bestFit="1" customWidth="1"/>
    <col min="8" max="9" width="9.140625" style="31"/>
    <col min="10" max="10" width="20.7109375" style="31" customWidth="1"/>
    <col min="11" max="16384" width="9.140625" style="31"/>
  </cols>
  <sheetData>
    <row r="1" spans="1:10" s="32" customFormat="1">
      <c r="A1" s="193" t="s">
        <v>155</v>
      </c>
      <c r="B1" s="193"/>
      <c r="C1" s="193"/>
      <c r="D1" s="193"/>
      <c r="E1" s="193"/>
      <c r="F1" s="193"/>
      <c r="G1" s="193"/>
    </row>
    <row r="2" spans="1:10" s="32" customFormat="1">
      <c r="A2" s="193" t="s">
        <v>85</v>
      </c>
      <c r="B2" s="193"/>
      <c r="C2" s="193"/>
      <c r="D2" s="193"/>
      <c r="E2" s="193"/>
      <c r="F2" s="193"/>
      <c r="G2" s="193"/>
    </row>
    <row r="3" spans="1:10" s="32" customFormat="1">
      <c r="A3" s="193" t="s">
        <v>0</v>
      </c>
      <c r="B3" s="193"/>
      <c r="C3" s="193"/>
      <c r="D3" s="193"/>
      <c r="E3" s="193"/>
      <c r="F3" s="193"/>
      <c r="G3" s="193"/>
    </row>
    <row r="5" spans="1:10" ht="53.25" customHeight="1">
      <c r="A5" s="194" t="s">
        <v>156</v>
      </c>
      <c r="B5" s="194"/>
      <c r="C5" s="194"/>
      <c r="D5" s="194"/>
      <c r="E5" s="194"/>
      <c r="F5" s="194"/>
      <c r="G5" s="194"/>
    </row>
    <row r="6" spans="1:10" ht="75.75" customHeight="1">
      <c r="A6" s="195" t="s">
        <v>55</v>
      </c>
      <c r="B6" s="196" t="s">
        <v>56</v>
      </c>
      <c r="C6" s="196" t="s">
        <v>57</v>
      </c>
      <c r="D6" s="196" t="s">
        <v>58</v>
      </c>
      <c r="E6" s="197" t="s">
        <v>59</v>
      </c>
      <c r="F6" s="197" t="s">
        <v>109</v>
      </c>
      <c r="G6" s="197"/>
    </row>
    <row r="7" spans="1:10" ht="42" customHeight="1">
      <c r="A7" s="195"/>
      <c r="B7" s="196"/>
      <c r="C7" s="196"/>
      <c r="D7" s="196"/>
      <c r="E7" s="197"/>
      <c r="F7" s="39" t="s">
        <v>60</v>
      </c>
      <c r="G7" s="39" t="s">
        <v>61</v>
      </c>
    </row>
    <row r="8" spans="1:10" ht="21" customHeight="1">
      <c r="A8" s="191" t="s">
        <v>36</v>
      </c>
      <c r="B8" s="191"/>
      <c r="C8" s="191"/>
      <c r="D8" s="191"/>
      <c r="E8" s="191"/>
      <c r="F8" s="191"/>
      <c r="G8" s="39">
        <f>+G9</f>
        <v>-3032320.2</v>
      </c>
      <c r="J8" s="33"/>
    </row>
    <row r="9" spans="1:10" ht="21" customHeight="1">
      <c r="A9" s="96" t="s">
        <v>62</v>
      </c>
      <c r="B9" s="97" t="s">
        <v>63</v>
      </c>
      <c r="C9" s="97" t="s">
        <v>64</v>
      </c>
      <c r="D9" s="191" t="s">
        <v>41</v>
      </c>
      <c r="E9" s="191"/>
      <c r="F9" s="191"/>
      <c r="G9" s="39">
        <f>+G10+G44</f>
        <v>-3032320.2</v>
      </c>
      <c r="I9" s="34"/>
      <c r="J9" s="35"/>
    </row>
    <row r="10" spans="1:10" ht="21" customHeight="1">
      <c r="A10" s="96" t="s">
        <v>65</v>
      </c>
      <c r="B10" s="191" t="s">
        <v>35</v>
      </c>
      <c r="C10" s="191"/>
      <c r="D10" s="191"/>
      <c r="E10" s="191"/>
      <c r="F10" s="191"/>
      <c r="G10" s="39">
        <f>G11+G36</f>
        <v>-2990613.6</v>
      </c>
    </row>
    <row r="11" spans="1:10" ht="21" customHeight="1">
      <c r="A11" s="188" t="s">
        <v>89</v>
      </c>
      <c r="B11" s="192"/>
      <c r="C11" s="192"/>
      <c r="D11" s="192"/>
      <c r="E11" s="192"/>
      <c r="F11" s="190"/>
      <c r="G11" s="39">
        <f>SUM(G12:G35)</f>
        <v>-2940997</v>
      </c>
    </row>
    <row r="12" spans="1:10" ht="21" customHeight="1">
      <c r="A12" s="70" t="s">
        <v>165</v>
      </c>
      <c r="B12" s="92" t="s">
        <v>157</v>
      </c>
      <c r="C12" s="97" t="s">
        <v>158</v>
      </c>
      <c r="D12" s="97" t="s">
        <v>74</v>
      </c>
      <c r="E12" s="94"/>
      <c r="F12" s="97"/>
      <c r="G12" s="39">
        <v>-14573.6</v>
      </c>
    </row>
    <row r="13" spans="1:10" ht="21" customHeight="1">
      <c r="A13" s="95" t="s">
        <v>166</v>
      </c>
      <c r="B13" s="137" t="s">
        <v>157</v>
      </c>
      <c r="C13" s="97" t="s">
        <v>158</v>
      </c>
      <c r="D13" s="1" t="s">
        <v>74</v>
      </c>
      <c r="E13" s="94"/>
      <c r="F13" s="97"/>
      <c r="G13" s="39">
        <v>-338</v>
      </c>
    </row>
    <row r="14" spans="1:10" ht="21" customHeight="1">
      <c r="A14" s="70" t="s">
        <v>167</v>
      </c>
      <c r="B14" s="137" t="s">
        <v>157</v>
      </c>
      <c r="C14" s="1" t="s">
        <v>159</v>
      </c>
      <c r="D14" s="1" t="s">
        <v>74</v>
      </c>
      <c r="E14" s="94"/>
      <c r="F14" s="97"/>
      <c r="G14" s="39">
        <v>-660223.30000000005</v>
      </c>
    </row>
    <row r="15" spans="1:10" ht="21" customHeight="1">
      <c r="A15" s="70" t="s">
        <v>168</v>
      </c>
      <c r="B15" s="92" t="s">
        <v>157</v>
      </c>
      <c r="C15" s="97" t="s">
        <v>158</v>
      </c>
      <c r="D15" s="97" t="s">
        <v>74</v>
      </c>
      <c r="E15" s="94"/>
      <c r="F15" s="97"/>
      <c r="G15" s="39">
        <v>-10982</v>
      </c>
    </row>
    <row r="16" spans="1:10" ht="21" customHeight="1">
      <c r="A16" s="70" t="s">
        <v>169</v>
      </c>
      <c r="B16" s="92" t="s">
        <v>157</v>
      </c>
      <c r="C16" s="97" t="s">
        <v>158</v>
      </c>
      <c r="D16" s="97" t="s">
        <v>74</v>
      </c>
      <c r="E16" s="94"/>
      <c r="F16" s="97"/>
      <c r="G16" s="39">
        <v>-109779.2</v>
      </c>
    </row>
    <row r="17" spans="1:7" ht="21" customHeight="1">
      <c r="A17" s="95" t="s">
        <v>170</v>
      </c>
      <c r="B17" s="137" t="s">
        <v>157</v>
      </c>
      <c r="C17" s="97" t="s">
        <v>225</v>
      </c>
      <c r="D17" s="1" t="s">
        <v>74</v>
      </c>
      <c r="E17" s="94"/>
      <c r="F17" s="97"/>
      <c r="G17" s="39">
        <v>-1095071.6000000001</v>
      </c>
    </row>
    <row r="18" spans="1:7" ht="21" customHeight="1">
      <c r="A18" s="70" t="s">
        <v>171</v>
      </c>
      <c r="B18" s="137" t="s">
        <v>157</v>
      </c>
      <c r="C18" s="97" t="s">
        <v>158</v>
      </c>
      <c r="D18" s="1" t="s">
        <v>74</v>
      </c>
      <c r="E18" s="94"/>
      <c r="F18" s="97"/>
      <c r="G18" s="39">
        <v>-34607.800000000003</v>
      </c>
    </row>
    <row r="19" spans="1:7" ht="21" customHeight="1">
      <c r="A19" s="70" t="s">
        <v>172</v>
      </c>
      <c r="B19" s="92" t="s">
        <v>157</v>
      </c>
      <c r="C19" s="97" t="s">
        <v>158</v>
      </c>
      <c r="D19" s="97" t="s">
        <v>74</v>
      </c>
      <c r="E19" s="94"/>
      <c r="F19" s="97"/>
      <c r="G19" s="39">
        <v>-289.10000000000002</v>
      </c>
    </row>
    <row r="20" spans="1:7" ht="21" customHeight="1">
      <c r="A20" s="95" t="s">
        <v>173</v>
      </c>
      <c r="B20" s="137" t="s">
        <v>157</v>
      </c>
      <c r="C20" s="97" t="s">
        <v>225</v>
      </c>
      <c r="D20" s="1" t="s">
        <v>74</v>
      </c>
      <c r="E20" s="94"/>
      <c r="F20" s="97"/>
      <c r="G20" s="39">
        <v>-898697.2</v>
      </c>
    </row>
    <row r="21" spans="1:7" ht="21" customHeight="1">
      <c r="A21" s="70" t="s">
        <v>174</v>
      </c>
      <c r="B21" s="137" t="s">
        <v>157</v>
      </c>
      <c r="C21" s="1" t="s">
        <v>164</v>
      </c>
      <c r="D21" s="1" t="s">
        <v>74</v>
      </c>
      <c r="E21" s="94"/>
      <c r="F21" s="97"/>
      <c r="G21" s="39">
        <v>-805.5</v>
      </c>
    </row>
    <row r="22" spans="1:7" ht="21" customHeight="1">
      <c r="A22" s="70" t="s">
        <v>175</v>
      </c>
      <c r="B22" s="92" t="s">
        <v>157</v>
      </c>
      <c r="C22" s="97" t="s">
        <v>158</v>
      </c>
      <c r="D22" s="97" t="s">
        <v>74</v>
      </c>
      <c r="E22" s="94"/>
      <c r="F22" s="97"/>
      <c r="G22" s="39">
        <v>-46.4</v>
      </c>
    </row>
    <row r="23" spans="1:7" ht="21" customHeight="1">
      <c r="A23" s="70" t="s">
        <v>176</v>
      </c>
      <c r="B23" s="137" t="s">
        <v>157</v>
      </c>
      <c r="C23" s="1" t="s">
        <v>159</v>
      </c>
      <c r="D23" s="1" t="s">
        <v>74</v>
      </c>
      <c r="E23" s="94"/>
      <c r="F23" s="97"/>
      <c r="G23" s="39">
        <v>-29314.799999999999</v>
      </c>
    </row>
    <row r="24" spans="1:7" ht="21" customHeight="1">
      <c r="A24" s="70" t="s">
        <v>177</v>
      </c>
      <c r="B24" s="92" t="s">
        <v>157</v>
      </c>
      <c r="C24" s="1" t="s">
        <v>159</v>
      </c>
      <c r="D24" s="97" t="s">
        <v>74</v>
      </c>
      <c r="E24" s="94"/>
      <c r="F24" s="97"/>
      <c r="G24" s="39">
        <v>-18364.5</v>
      </c>
    </row>
    <row r="25" spans="1:7" ht="21" customHeight="1">
      <c r="A25" s="70" t="s">
        <v>179</v>
      </c>
      <c r="B25" s="137" t="s">
        <v>157</v>
      </c>
      <c r="C25" s="97" t="s">
        <v>158</v>
      </c>
      <c r="D25" s="1" t="s">
        <v>74</v>
      </c>
      <c r="E25" s="94"/>
      <c r="F25" s="97"/>
      <c r="G25" s="39">
        <v>-12149.3</v>
      </c>
    </row>
    <row r="26" spans="1:7" ht="21" customHeight="1">
      <c r="A26" s="70" t="s">
        <v>178</v>
      </c>
      <c r="B26" s="137" t="s">
        <v>157</v>
      </c>
      <c r="C26" s="1" t="s">
        <v>225</v>
      </c>
      <c r="D26" s="1" t="s">
        <v>74</v>
      </c>
      <c r="E26" s="94"/>
      <c r="F26" s="97"/>
      <c r="G26" s="39">
        <v>-8349.6</v>
      </c>
    </row>
    <row r="27" spans="1:7" ht="21" customHeight="1">
      <c r="A27" s="70" t="s">
        <v>180</v>
      </c>
      <c r="B27" s="92" t="s">
        <v>157</v>
      </c>
      <c r="C27" s="97" t="s">
        <v>158</v>
      </c>
      <c r="D27" s="97" t="s">
        <v>74</v>
      </c>
      <c r="E27" s="94"/>
      <c r="F27" s="97"/>
      <c r="G27" s="39">
        <v>-6789.9</v>
      </c>
    </row>
    <row r="28" spans="1:7" ht="21" customHeight="1">
      <c r="A28" s="70" t="s">
        <v>181</v>
      </c>
      <c r="B28" s="92" t="s">
        <v>157</v>
      </c>
      <c r="C28" s="97" t="s">
        <v>158</v>
      </c>
      <c r="D28" s="97" t="s">
        <v>74</v>
      </c>
      <c r="E28" s="94"/>
      <c r="F28" s="97"/>
      <c r="G28" s="39">
        <v>-2399.6999999999998</v>
      </c>
    </row>
    <row r="29" spans="1:7" ht="21" customHeight="1">
      <c r="A29" s="70" t="s">
        <v>182</v>
      </c>
      <c r="B29" s="92" t="s">
        <v>157</v>
      </c>
      <c r="C29" s="97" t="s">
        <v>158</v>
      </c>
      <c r="D29" s="97" t="s">
        <v>74</v>
      </c>
      <c r="E29" s="94"/>
      <c r="F29" s="97"/>
      <c r="G29" s="39">
        <v>-592</v>
      </c>
    </row>
    <row r="30" spans="1:7" ht="21" customHeight="1">
      <c r="A30" s="95" t="s">
        <v>183</v>
      </c>
      <c r="B30" s="137" t="s">
        <v>157</v>
      </c>
      <c r="C30" s="97" t="s">
        <v>158</v>
      </c>
      <c r="D30" s="1" t="s">
        <v>74</v>
      </c>
      <c r="E30" s="94"/>
      <c r="F30" s="97"/>
      <c r="G30" s="39">
        <v>-418.6</v>
      </c>
    </row>
    <row r="31" spans="1:7" ht="21" customHeight="1">
      <c r="A31" s="70" t="s">
        <v>184</v>
      </c>
      <c r="B31" s="137" t="s">
        <v>157</v>
      </c>
      <c r="C31" s="97" t="s">
        <v>158</v>
      </c>
      <c r="D31" s="1" t="s">
        <v>74</v>
      </c>
      <c r="E31" s="94"/>
      <c r="F31" s="97"/>
      <c r="G31" s="39">
        <v>-4595.8</v>
      </c>
    </row>
    <row r="32" spans="1:7" ht="21" customHeight="1">
      <c r="A32" s="70" t="s">
        <v>185</v>
      </c>
      <c r="B32" s="92" t="s">
        <v>157</v>
      </c>
      <c r="C32" s="97" t="s">
        <v>158</v>
      </c>
      <c r="D32" s="97" t="s">
        <v>74</v>
      </c>
      <c r="E32" s="94"/>
      <c r="F32" s="97"/>
      <c r="G32" s="39">
        <v>-215.1</v>
      </c>
    </row>
    <row r="33" spans="1:7" ht="21" customHeight="1">
      <c r="A33" s="95" t="s">
        <v>186</v>
      </c>
      <c r="B33" s="137" t="s">
        <v>157</v>
      </c>
      <c r="C33" s="97" t="s">
        <v>158</v>
      </c>
      <c r="D33" s="1" t="s">
        <v>74</v>
      </c>
      <c r="E33" s="94"/>
      <c r="F33" s="97"/>
      <c r="G33" s="39">
        <v>-10396.6</v>
      </c>
    </row>
    <row r="34" spans="1:7" ht="21" customHeight="1">
      <c r="A34" s="70" t="s">
        <v>187</v>
      </c>
      <c r="B34" s="92" t="s">
        <v>157</v>
      </c>
      <c r="C34" s="97" t="s">
        <v>158</v>
      </c>
      <c r="D34" s="97" t="s">
        <v>74</v>
      </c>
      <c r="E34" s="94"/>
      <c r="F34" s="97"/>
      <c r="G34" s="39">
        <v>-3861.5</v>
      </c>
    </row>
    <row r="35" spans="1:7" ht="21" customHeight="1">
      <c r="A35" s="95" t="s">
        <v>188</v>
      </c>
      <c r="B35" s="137" t="s">
        <v>157</v>
      </c>
      <c r="C35" s="97" t="s">
        <v>159</v>
      </c>
      <c r="D35" s="1" t="s">
        <v>74</v>
      </c>
      <c r="E35" s="94"/>
      <c r="F35" s="97"/>
      <c r="G35" s="39">
        <v>-18135.900000000001</v>
      </c>
    </row>
    <row r="36" spans="1:7" s="93" customFormat="1">
      <c r="A36" s="188" t="s">
        <v>66</v>
      </c>
      <c r="B36" s="192"/>
      <c r="C36" s="192"/>
      <c r="D36" s="192"/>
      <c r="E36" s="192"/>
      <c r="F36" s="190"/>
      <c r="G36" s="39">
        <f>SUM(G37:G43)</f>
        <v>-49616.6</v>
      </c>
    </row>
    <row r="37" spans="1:7" s="93" customFormat="1">
      <c r="A37" s="70" t="s">
        <v>189</v>
      </c>
      <c r="B37" s="98" t="s">
        <v>161</v>
      </c>
      <c r="C37" s="97" t="s">
        <v>162</v>
      </c>
      <c r="D37" s="97" t="s">
        <v>74</v>
      </c>
      <c r="E37" s="94"/>
      <c r="F37" s="97"/>
      <c r="G37" s="39">
        <v>-4401.3999999999996</v>
      </c>
    </row>
    <row r="38" spans="1:7" s="93" customFormat="1">
      <c r="A38" s="70" t="s">
        <v>190</v>
      </c>
      <c r="B38" s="98" t="s">
        <v>161</v>
      </c>
      <c r="C38" s="97" t="s">
        <v>162</v>
      </c>
      <c r="D38" s="97" t="s">
        <v>74</v>
      </c>
      <c r="E38" s="94"/>
      <c r="F38" s="1"/>
      <c r="G38" s="39">
        <v>-1736.9</v>
      </c>
    </row>
    <row r="39" spans="1:7" s="93" customFormat="1">
      <c r="A39" s="70" t="s">
        <v>191</v>
      </c>
      <c r="B39" s="98" t="s">
        <v>161</v>
      </c>
      <c r="C39" s="97" t="s">
        <v>162</v>
      </c>
      <c r="D39" s="97" t="s">
        <v>74</v>
      </c>
      <c r="E39" s="94"/>
      <c r="F39" s="1"/>
      <c r="G39" s="39">
        <v>-7434.3</v>
      </c>
    </row>
    <row r="40" spans="1:7" s="93" customFormat="1">
      <c r="A40" s="70" t="s">
        <v>192</v>
      </c>
      <c r="B40" s="98" t="s">
        <v>161</v>
      </c>
      <c r="C40" s="97" t="s">
        <v>162</v>
      </c>
      <c r="D40" s="97" t="s">
        <v>74</v>
      </c>
      <c r="E40" s="94"/>
      <c r="F40" s="1"/>
      <c r="G40" s="39">
        <v>-18077.900000000001</v>
      </c>
    </row>
    <row r="41" spans="1:7" s="93" customFormat="1">
      <c r="A41" s="70" t="s">
        <v>193</v>
      </c>
      <c r="B41" s="98" t="s">
        <v>163</v>
      </c>
      <c r="C41" s="97" t="s">
        <v>159</v>
      </c>
      <c r="D41" s="97" t="s">
        <v>74</v>
      </c>
      <c r="E41" s="94"/>
      <c r="F41" s="97"/>
      <c r="G41" s="39">
        <v>-6347.9</v>
      </c>
    </row>
    <row r="42" spans="1:7" s="93" customFormat="1">
      <c r="A42" s="70" t="s">
        <v>194</v>
      </c>
      <c r="B42" s="98" t="s">
        <v>163</v>
      </c>
      <c r="C42" s="97" t="s">
        <v>158</v>
      </c>
      <c r="D42" s="97" t="s">
        <v>74</v>
      </c>
      <c r="E42" s="94"/>
      <c r="F42" s="97"/>
      <c r="G42" s="39">
        <v>-1390.7</v>
      </c>
    </row>
    <row r="43" spans="1:7" s="93" customFormat="1">
      <c r="A43" s="70" t="s">
        <v>195</v>
      </c>
      <c r="B43" s="98" t="s">
        <v>163</v>
      </c>
      <c r="C43" s="97" t="s">
        <v>164</v>
      </c>
      <c r="D43" s="97" t="s">
        <v>74</v>
      </c>
      <c r="E43" s="94"/>
      <c r="F43" s="97"/>
      <c r="G43" s="39">
        <v>-10227.5</v>
      </c>
    </row>
    <row r="44" spans="1:7">
      <c r="A44" s="96" t="s">
        <v>100</v>
      </c>
      <c r="B44" s="191" t="s">
        <v>101</v>
      </c>
      <c r="C44" s="191"/>
      <c r="D44" s="191"/>
      <c r="E44" s="191"/>
      <c r="F44" s="191"/>
      <c r="G44" s="39">
        <f>G45+G48</f>
        <v>-41706.600000000006</v>
      </c>
    </row>
    <row r="45" spans="1:7">
      <c r="A45" s="188" t="s">
        <v>89</v>
      </c>
      <c r="B45" s="189"/>
      <c r="C45" s="189"/>
      <c r="D45" s="189"/>
      <c r="E45" s="189"/>
      <c r="F45" s="190"/>
      <c r="G45" s="36">
        <f>SUM(G46:G47)</f>
        <v>-40667.200000000004</v>
      </c>
    </row>
    <row r="46" spans="1:7" ht="34.5">
      <c r="A46" s="97" t="s">
        <v>196</v>
      </c>
      <c r="B46" s="139" t="s">
        <v>200</v>
      </c>
      <c r="C46" s="97" t="s">
        <v>158</v>
      </c>
      <c r="D46" s="97" t="s">
        <v>74</v>
      </c>
      <c r="E46" s="98"/>
      <c r="F46" s="98"/>
      <c r="G46" s="36">
        <v>-761.8</v>
      </c>
    </row>
    <row r="47" spans="1:7" ht="34.5">
      <c r="A47" s="97" t="s">
        <v>197</v>
      </c>
      <c r="B47" s="139" t="s">
        <v>200</v>
      </c>
      <c r="C47" s="97" t="s">
        <v>158</v>
      </c>
      <c r="D47" s="97" t="s">
        <v>74</v>
      </c>
      <c r="E47" s="98"/>
      <c r="F47" s="98"/>
      <c r="G47" s="36">
        <v>-39905.4</v>
      </c>
    </row>
    <row r="48" spans="1:7">
      <c r="A48" s="120" t="s">
        <v>66</v>
      </c>
      <c r="B48" s="98"/>
      <c r="C48" s="97"/>
      <c r="D48" s="97"/>
      <c r="E48" s="94"/>
      <c r="F48" s="97"/>
      <c r="G48" s="36">
        <f>SUM(G49:G50)</f>
        <v>-1039.4000000000001</v>
      </c>
    </row>
    <row r="49" spans="1:7">
      <c r="A49" s="70" t="s">
        <v>198</v>
      </c>
      <c r="B49" s="98" t="s">
        <v>161</v>
      </c>
      <c r="C49" s="97" t="s">
        <v>162</v>
      </c>
      <c r="D49" s="97" t="s">
        <v>74</v>
      </c>
      <c r="E49" s="94"/>
      <c r="F49" s="97"/>
      <c r="G49" s="36">
        <v>-243</v>
      </c>
    </row>
    <row r="50" spans="1:7">
      <c r="A50" s="70" t="s">
        <v>199</v>
      </c>
      <c r="B50" s="98" t="s">
        <v>163</v>
      </c>
      <c r="C50" s="97" t="s">
        <v>164</v>
      </c>
      <c r="D50" s="97" t="s">
        <v>74</v>
      </c>
      <c r="E50" s="94"/>
      <c r="F50" s="97"/>
      <c r="G50" s="36">
        <v>-796.4</v>
      </c>
    </row>
  </sheetData>
  <sortState ref="A64:K70">
    <sortCondition ref="A64:A70"/>
  </sortState>
  <mergeCells count="17">
    <mergeCell ref="A8:F8"/>
    <mergeCell ref="D9:F9"/>
    <mergeCell ref="A1:G1"/>
    <mergeCell ref="A2:G2"/>
    <mergeCell ref="A3:G3"/>
    <mergeCell ref="A5:G5"/>
    <mergeCell ref="A6:A7"/>
    <mergeCell ref="B6:B7"/>
    <mergeCell ref="C6:C7"/>
    <mergeCell ref="D6:D7"/>
    <mergeCell ref="E6:E7"/>
    <mergeCell ref="F6:G6"/>
    <mergeCell ref="A45:F45"/>
    <mergeCell ref="B44:F44"/>
    <mergeCell ref="B10:F10"/>
    <mergeCell ref="A36:F36"/>
    <mergeCell ref="A11:F11"/>
  </mergeCells>
  <phoneticPr fontId="98" type="noConversion"/>
  <pageMargins left="0.28000000000000003" right="0.25" top="0.19" bottom="0.21" header="0.19" footer="0.19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Հ 1</vt:lpstr>
      <vt:lpstr>Հ 2</vt:lpstr>
      <vt:lpstr>Հ 3</vt:lpstr>
      <vt:lpstr>Հ 4</vt:lpstr>
      <vt:lpstr>Հ 5</vt:lpstr>
      <vt:lpstr>Հ 6</vt:lpstr>
      <vt:lpstr>Հ 7</vt:lpstr>
      <vt:lpstr>'Հ 2'!Заголовки_для_печати</vt:lpstr>
      <vt:lpstr>'Հ 3'!Заголовки_для_печати</vt:lpstr>
      <vt:lpstr>'Հ 4'!Заголовки_для_печати</vt:lpstr>
      <vt:lpstr>'Հ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Hasmik Aperyan</dc:creator>
  <cp:keywords>https:/mul2-mta.gov.am/tasks/1109677/oneclick/dbf3ddb815381ec12a374e24688d37d2926bc899d0e64b38bfbda0eb560024ce.xlsx?token=42cecee8ce368b8414111472b9e24718</cp:keywords>
  <cp:lastModifiedBy>h.aperyan</cp:lastModifiedBy>
  <cp:lastPrinted>2022-12-06T12:30:34Z</cp:lastPrinted>
  <dcterms:created xsi:type="dcterms:W3CDTF">2020-01-16T08:04:10Z</dcterms:created>
  <dcterms:modified xsi:type="dcterms:W3CDTF">2022-12-07T16:11:12Z</dcterms:modified>
</cp:coreProperties>
</file>