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29" windowHeight="7669" tabRatio="744" activeTab="2"/>
  </bookViews>
  <sheets>
    <sheet name="Հավելված N 1" sheetId="27" r:id="rId1"/>
    <sheet name="Հավելված N 2" sheetId="32" r:id="rId2"/>
    <sheet name="Հավելված N 3" sheetId="49" r:id="rId3"/>
    <sheet name="Հավելված N 4" sheetId="60" r:id="rId4"/>
    <sheet name="Հավելված N 5" sheetId="29" r:id="rId5"/>
    <sheet name="Հավելված N 6" sheetId="59" r:id="rId6"/>
  </sheets>
  <definedNames>
    <definedName name="a" localSheetId="2">#REF!</definedName>
    <definedName name="a" localSheetId="3">#REF!</definedName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5">#REF!</definedName>
    <definedName name="AgencyCode">#REF!</definedName>
    <definedName name="AgencyName" localSheetId="1">#REF!</definedName>
    <definedName name="AgencyName" localSheetId="2">#REF!</definedName>
    <definedName name="AgencyName" localSheetId="5">#REF!</definedName>
    <definedName name="AgencyName">#REF!</definedName>
    <definedName name="davit" localSheetId="2">#REF!</definedName>
    <definedName name="davit" localSheetId="5">#REF!</definedName>
    <definedName name="davit">#REF!</definedName>
    <definedName name="Functional1" localSheetId="1">#REF!</definedName>
    <definedName name="Functional1" localSheetId="2">#REF!</definedName>
    <definedName name="Functional1" localSheetId="5">#REF!</definedName>
    <definedName name="Functional1">#REF!</definedName>
    <definedName name="ggg" localSheetId="2">#REF!</definedName>
    <definedName name="ggg" localSheetId="5">#REF!</definedName>
    <definedName name="ggg">#REF!</definedName>
    <definedName name="PANature" localSheetId="1">#REF!</definedName>
    <definedName name="PANature" localSheetId="2">#REF!</definedName>
    <definedName name="PANature" localSheetId="5">#REF!</definedName>
    <definedName name="PANature">#REF!</definedName>
    <definedName name="PAType" localSheetId="1">#REF!</definedName>
    <definedName name="PAType" localSheetId="2">#REF!</definedName>
    <definedName name="PAType" localSheetId="5">#REF!</definedName>
    <definedName name="PAType">#REF!</definedName>
    <definedName name="Performance2" localSheetId="1">#REF!</definedName>
    <definedName name="Performance2" localSheetId="2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5">#REF!</definedName>
    <definedName name="PerformanceType">#REF!</definedName>
    <definedName name="_xlnm.Print_Titles" localSheetId="3">'Հավելված N 4'!$10:$11</definedName>
    <definedName name="Հավելված" localSheetId="2">#REF!</definedName>
    <definedName name="Հավելված" localSheetId="3">#REF!</definedName>
    <definedName name="Հավելված" localSheetId="5">#REF!</definedName>
    <definedName name="Հավելված">#REF!</definedName>
    <definedName name="Մաս" localSheetId="2">#REF!</definedName>
    <definedName name="Մաս" localSheetId="5">#REF!</definedName>
    <definedName name="Մաս">#REF!</definedName>
    <definedName name="շախմատիստ" localSheetId="2">#REF!</definedName>
    <definedName name="շախմատիստ" localSheetId="5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10" i="49"/>
  <c r="G15"/>
  <c r="G22" l="1"/>
  <c r="G110" i="32" l="1"/>
  <c r="G26" i="49"/>
  <c r="G37" i="32"/>
  <c r="G36" s="1"/>
  <c r="G35" s="1"/>
  <c r="G34" s="1"/>
  <c r="G32" s="1"/>
  <c r="D24" i="59" s="1"/>
  <c r="G99" i="32"/>
  <c r="G98" s="1"/>
  <c r="G97" s="1"/>
  <c r="G96" s="1"/>
  <c r="G95" s="1"/>
  <c r="G93" s="1"/>
  <c r="D38" i="59" s="1"/>
  <c r="G20" i="49"/>
  <c r="G19" s="1"/>
  <c r="G14" s="1"/>
  <c r="G92" i="32" l="1"/>
  <c r="G30"/>
  <c r="G29" s="1"/>
  <c r="G28" s="1"/>
  <c r="G27" s="1"/>
  <c r="G25" s="1"/>
  <c r="G23" l="1"/>
  <c r="G21" s="1"/>
  <c r="G19" s="1"/>
  <c r="G17" s="1"/>
  <c r="G15" s="1"/>
  <c r="D84" i="59"/>
  <c r="G12" i="49"/>
  <c r="G11" s="1"/>
  <c r="D42" i="27" l="1"/>
  <c r="D48" i="29" s="1"/>
  <c r="G72" i="32"/>
  <c r="G71" s="1"/>
  <c r="G70" s="1"/>
  <c r="G69" s="1"/>
  <c r="G68" s="1"/>
  <c r="G66" s="1"/>
  <c r="D35" i="27" l="1"/>
  <c r="G64" i="32"/>
  <c r="G62" s="1"/>
  <c r="D71" i="59"/>
  <c r="D29" i="27" l="1"/>
  <c r="D35" i="29" s="1"/>
  <c r="G83" i="32" l="1"/>
  <c r="G111" l="1"/>
  <c r="G25" i="49"/>
  <c r="G109" i="32" l="1"/>
  <c r="G108" s="1"/>
  <c r="G107" s="1"/>
  <c r="G106" s="1"/>
  <c r="G104" s="1"/>
  <c r="G102" l="1"/>
  <c r="G100" s="1"/>
  <c r="D124" i="59"/>
  <c r="D74" i="27" l="1"/>
  <c r="D67" s="1"/>
  <c r="D88" i="29" s="1"/>
  <c r="G54" i="32" l="1"/>
  <c r="G53" s="1"/>
  <c r="G52" s="1"/>
  <c r="G51" s="1"/>
  <c r="G49" s="1"/>
  <c r="G91"/>
  <c r="G90" s="1"/>
  <c r="G89" s="1"/>
  <c r="G88" s="1"/>
  <c r="G86" s="1"/>
  <c r="G84" s="1"/>
  <c r="G47" l="1"/>
  <c r="D23" i="27" s="1"/>
  <c r="D60" i="59"/>
  <c r="D111"/>
  <c r="D61" i="27"/>
  <c r="D75" i="29" s="1"/>
  <c r="D24" l="1"/>
  <c r="D16" i="27"/>
  <c r="G45" i="32"/>
  <c r="G43" s="1"/>
  <c r="G82" l="1"/>
  <c r="G81" s="1"/>
  <c r="G80" s="1"/>
  <c r="G79" s="1"/>
  <c r="G77" l="1"/>
  <c r="D100" i="59" s="1"/>
  <c r="G75" i="32" l="1"/>
  <c r="G73" l="1"/>
  <c r="G60" s="1"/>
  <c r="D55" i="27"/>
  <c r="D48" l="1"/>
  <c r="D14" s="1"/>
  <c r="D12" s="1"/>
  <c r="D64" i="29"/>
  <c r="G58" i="32" l="1"/>
  <c r="G56" s="1"/>
  <c r="G41" l="1"/>
  <c r="G39" l="1"/>
  <c r="G13" s="1"/>
  <c r="G12" s="1"/>
  <c r="G10" s="1"/>
</calcChain>
</file>

<file path=xl/sharedStrings.xml><?xml version="1.0" encoding="utf-8"?>
<sst xmlns="http://schemas.openxmlformats.org/spreadsheetml/2006/main" count="528" uniqueCount="191">
  <si>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</si>
  <si>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</si>
  <si>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</si>
  <si>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</si>
  <si>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</si>
  <si>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</si>
  <si>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</si>
  <si>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</si>
  <si>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</si>
  <si>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</si>
  <si>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</si>
  <si>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</si>
  <si>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</si>
  <si>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</si>
  <si>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</si>
  <si>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</si>
  <si>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</si>
  <si>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</si>
  <si>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</si>
  <si>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</si>
  <si>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</si>
  <si>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</si>
  <si>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</si>
  <si>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</si>
  <si>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</si>
  <si>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</si>
  <si>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</si>
  <si>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01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</si>
  <si>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</si>
  <si>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</si>
  <si>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</si>
  <si>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</si>
  <si>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</si>
  <si>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</si>
  <si>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</si>
  <si>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</si>
  <si>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</si>
  <si>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</si>
  <si>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</si>
  <si>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</si>
  <si>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</si>
  <si>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</si>
  <si>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</si>
  <si>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</si>
  <si>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</si>
  <si>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</si>
  <si>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</si>
  <si>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</si>
  <si>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</si>
  <si>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</si>
  <si>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</si>
  <si>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</si>
  <si>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</si>
  <si>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</si>
  <si>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</si>
  <si>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</si>
  <si>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</si>
  <si>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այդ թվում՝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</si>
  <si>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</si>
  <si>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Ծրագրի դասիչը
</t>
  </si>
  <si>
    <t>Հավելված N 1</t>
  </si>
  <si>
    <t>Հավելված N 2</t>
  </si>
  <si>
    <t>Հավելված N 3</t>
  </si>
  <si>
    <t>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</si>
  <si>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</si>
  <si>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</si>
  <si>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>Աղյուսակ 9․1.14</t>
  </si>
  <si>
    <t xml:space="preserve">Ցուցանիշների փոփոխությունը (ավելացումները նշված են դրական նշանով)  </t>
  </si>
  <si>
    <t>Ապահով դպրոց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</si>
  <si>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</si>
  <si>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</si>
  <si>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</si>
  <si>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</si>
  <si>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 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</si>
  <si>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</si>
  <si>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Ապահով դպրոց </t>
  </si>
  <si>
    <t xml:space="preserve"> Հանրակրթական դպրոցներ 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</si>
  <si>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</si>
  <si>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</si>
  <si>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</si>
  <si>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</si>
  <si>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</si>
  <si>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Հաստատությունների քանակ, որոնց շինարարական աշխատանքների ավարտվածության աստիճանը 100% է, հատ </t>
  </si>
  <si>
    <t xml:space="preserve"> Նախնական մասնագիտական (արհեստագործական) և միջին մասնագիտական ուսումնական հաստատություններ 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</si>
  <si>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</si>
  <si>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</si>
  <si>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</si>
  <si>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 xml:space="preserve">ՀՀ կառավարության  2022 թվականի 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</si>
  <si>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</si>
  <si>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</si>
  <si>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</si>
  <si>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</si>
  <si>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</si>
  <si>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Նախնական մասնագիտական (արհեստագործական) և միջին մասնագիտական ուսումնական հաստատությունների շենքերի կառուցում</t>
  </si>
  <si>
    <t xml:space="preserve"> ՆՄՄԿՈՒ հաստատությունների շենքերի (մասնաշենքերի) կառուցման և նախագծման աշխատանքների իրականացում</t>
  </si>
  <si>
    <t>Ավագ մակարդակի կրթություն իրականացնող ուսումնական հաստատությունների շենքային պայմանների բարելավում</t>
  </si>
  <si>
    <t>«Երևանի Հ. Գալստյանի անվան թիվ 83 ավագ դպրոց» ՊՈԱԿ</t>
  </si>
  <si>
    <t>«Ալավերդու թիվ 5 ավագ դպրոց» ՊՈԱԿ</t>
  </si>
  <si>
    <t xml:space="preserve"> Ավագ մակարդակի կրթություն իրականացնող ուսումնական հաստատությունների շենքային պայմանների բարելավում</t>
  </si>
  <si>
    <t xml:space="preserve"> Ավագ դպրոցների շենքային պայմանների բարելավում</t>
  </si>
  <si>
    <t xml:space="preserve"> Նախագծանախահաշվային փաստաթղթերի թիվը, հատ</t>
  </si>
  <si>
    <t xml:space="preserve"> Ավագ մակարդակի կրթություն իրականացնող ուսումնական հաստատությունների շենքային պայմանների բարելավում </t>
  </si>
  <si>
    <t xml:space="preserve"> Ավագ դպրոցների շենքային պայմանների բարելավում </t>
  </si>
  <si>
    <t xml:space="preserve"> Ավագ դպրոցներ </t>
  </si>
  <si>
    <t>Հանրակրթական դպրոցների գույքով և տեխնիկայով ապահովում</t>
  </si>
  <si>
    <t xml:space="preserve"> Հանրակրթական դպրոցների գույքով և տեխնիկայով ապահովում</t>
  </si>
  <si>
    <t xml:space="preserve">Կրթական ժամանակակից նորմերին համապատասխանող գույքի ձեռքբերում </t>
  </si>
  <si>
    <t xml:space="preserve"> Հանրակրթական դպրոցների գույքով և տեխնիկայով ապահովում </t>
  </si>
  <si>
    <t xml:space="preserve"> Կրթական ժամանակակից նորմերին համապատասխանող գույքի ձեռքբերում </t>
  </si>
  <si>
    <t>Ոչ մոդուլային դպրոցների թիվը, որոնք ապահովվում են գույքով (հատ)</t>
  </si>
  <si>
    <t>01</t>
  </si>
  <si>
    <t>«Երևանի N 105 ավագ դպրոց» ՊՈԱԿ</t>
  </si>
  <si>
    <t>03</t>
  </si>
  <si>
    <t xml:space="preserve"> Նախնական մասնագիտական (արհեստագործական) և միջին մասնագիտական կրթություն</t>
  </si>
  <si>
    <t xml:space="preserve"> Նախնական մասնագիտական (արհեստագործական) կրթություն</t>
  </si>
  <si>
    <t xml:space="preserve"> Նախնական մասնագիտական (արհեստագործական) կրթություն ստացող ուսանողների կրթաթոշակ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</si>
  <si>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</si>
  <si>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</si>
  <si>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Կրթական, մշակութային և սպորտային նպաստներ բյուջեից</t>
  </si>
  <si>
    <t xml:space="preserve"> Համընդհանուր ներառական կրթության համակարգի ներդրում</t>
  </si>
  <si>
    <t xml:space="preserve"> Մանկավարժահոգեբանական աջակցության ծառայություններ և  կրթության առանձնահատուկ պայմանների կարիք ունեցող երեխաների կրթության կազմակերպմանն օժանդակող միջոցառումներ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</si>
  <si>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</si>
  <si>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</si>
  <si>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- Այլ ընթացիկ դրամաշնորհներ </t>
  </si>
  <si>
    <t>Համընդհանուր ներառական կրթության համակարգի ներդրում</t>
  </si>
  <si>
    <t>Մանկավարժահոգեբանական աջակցության ծառայություններ և կրթության առանձնահատուկ պայմանների կարիք ունեցող երեխաների կրթության կազմակերպմանն օժանդակող միջոցառումներ</t>
  </si>
  <si>
    <t>Մրցույթով ընտրված կազմակերպություն</t>
  </si>
  <si>
    <t xml:space="preserve"> ԿԱՊԻՏԱԼ ԴՐԱՄԱՇՆՈՐՀՆԵՐ ՊԵՏԱԿԱՆ ՀԱՏՎԱԾԻ ԱՅԼ ՄԱԿԱՐԴԱԿՆԵՐԻՆ</t>
  </si>
  <si>
    <t xml:space="preserve"> Նախնական մասնագիտական (արհեստագործական) կրթություն ստացող ուսանողներին կրթաթոշակի տրամադրում</t>
  </si>
  <si>
    <t xml:space="preserve"> Տրանսֆերտների տրամադրում</t>
  </si>
  <si>
    <t xml:space="preserve"> Յուրաքանչյուր երեխայի համար կրթության մատչելիության, հավասար մասնակցության հնարավորության և որակի ապահովում՛ զարգացման առանձնահատկություններին համապատասխան և անհրաժեշտ պայմանների ստեղծման միջոցով</t>
  </si>
  <si>
    <t xml:space="preserve"> Խոցելի խմբերի երեխաների ընդգրկվածության ապահովում հանրակրթական հաստատություններում</t>
  </si>
  <si>
    <t>Նախնական մասնագիտական (արհեստագործական) և միջին մասնագիտական ուսումնական հաստատությունների շենքային պայմանների բարելավում</t>
  </si>
  <si>
    <t>«Երևանի թիվ 4 արհեստագործական պետական ուսումնարան» ՊՈԱԿ</t>
  </si>
  <si>
    <t>«Գառնիի Ատոմի անվան հ․2 ավագ դպրոց» ՊՈԱԿ</t>
  </si>
  <si>
    <t xml:space="preserve"> Նախադպրոցական և տարրական ընդհանուր կրթություն</t>
  </si>
  <si>
    <t xml:space="preserve"> Տարրական ընդհանուր կրթություն</t>
  </si>
  <si>
    <t xml:space="preserve"> Հանրակրթության ծրագիր</t>
  </si>
  <si>
    <t xml:space="preserve"> Տարրական ընդհանուր հանրակրթություն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</si>
  <si>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</si>
  <si>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</si>
  <si>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</si>
  <si>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Ծառայությունների մատուցում 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</si>
  <si>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</si>
  <si>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</si>
  <si>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</si>
  <si>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</si>
  <si>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</t>
  </si>
  <si>
    <t>Հավելված N 4</t>
  </si>
  <si>
    <t xml:space="preserve"> Նախնական մասնագիտական (արհեստագործական) կրթություն ստացող ուսանողների կրթաթոշակ </t>
  </si>
  <si>
    <t xml:space="preserve"> Նախնական մասնագիտական (արհեստագործական) կրթություն ստացող ուսանողներին կրթաթոշակի տրամադրում </t>
  </si>
  <si>
    <t xml:space="preserve"> Տրանսֆերտների տրամադրում </t>
  </si>
  <si>
    <t xml:space="preserve"> Շահառուների ընտրության չափորոշիչները՛ </t>
  </si>
  <si>
    <t xml:space="preserve"> Արհեստագործական ոլորտում կրթաթոշակ ստացող ուսանողներ </t>
  </si>
  <si>
    <t xml:space="preserve"> Կրթաթոշակ ստացող ուսանողների թիվ, մարդ </t>
  </si>
  <si>
    <t xml:space="preserve"> Հիմնանորոգվող միջին մասնագիտական ուսումնական հաստատությունների քանակ, հատ </t>
  </si>
  <si>
    <t>Ցուցանիշների փոփոխությունը (ավելացումները նշված են դրական նշանով)</t>
  </si>
  <si>
    <t xml:space="preserve"> Հանրակրթության ծրագիր </t>
  </si>
  <si>
    <t xml:space="preserve"> Տարրական ընդհանուր հանրակրթություն 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</si>
  <si>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 </t>
  </si>
  <si>
    <t xml:space="preserve"> Ծառայությունը մատուցող կազմակերպության(ների) անվանում(ներ)ը՛ 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</si>
  <si>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</si>
  <si>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 Հիմնանորոգվող ուսումնական հաստատությունների քանակ, հատ </t>
  </si>
  <si>
    <t xml:space="preserve"> Երեխաների կրթության առանձնահատուկ պայմանների կարիքի բացահայտում և գնահատում, կրթության աջակցության ծառայությունների իրականացում և կրթության կազմակերպման համար նախատեսված  ծրագրերի,  ձեռնարկների, ուսումնական այլ նյութերի մշակում,  հրատարակում և ձեռքբերում</t>
  </si>
  <si>
    <t xml:space="preserve"> Համընդհանուր ներառական կրթության համակարգի ներդրում </t>
  </si>
  <si>
    <t xml:space="preserve"> Մանկավարժահոգեբանական աջակցության ծառայություններ և  կրթության առանձնահատուկ պայմանների կարիք ունեցող երեխաների կրթության կազմակերպմանն օժանդակող միջոցառումներ </t>
  </si>
  <si>
    <t xml:space="preserve"> Երեխաների կրթության առանձնահատուկ պայմանների կարիքի բացահայտում և գնահատում, կրթության աջակցության ծառայությունների իրականացում և կրթության կազմակերպման համար նախատեսված  ծրագրերի,  ձեռնարկների, ուսումնական այլ նյութերի մշակում,  հրատարակում և ձեռքբերում </t>
  </si>
  <si>
    <t xml:space="preserve"> Մասնագիտացված կազմակերպություններ,  </t>
  </si>
  <si>
    <t>Հավելված N 5</t>
  </si>
  <si>
    <t>Հավելված N 6</t>
  </si>
  <si>
    <t xml:space="preserve">«Երևանի Ռոբերտ Աբաջյանի անվան հ.147 հիմնական դպրոց» ՊՈԱԿ </t>
  </si>
  <si>
    <t>ՀՀ տարածքային կառավարման և ենթակառուցվածքների նախարարություն</t>
  </si>
  <si>
    <t xml:space="preserve"> ՀՀ ԿԳՄՍՆ ենթակայության հանրակրթական դպրոցներ </t>
  </si>
  <si>
    <t xml:space="preserve"> Երևանի քաղաքապետարանի ենթակայության հանրակրթական դպրոցներ </t>
  </si>
  <si>
    <t>Աղյուսակ 9․1.8</t>
  </si>
  <si>
    <t xml:space="preserve">ՀՀ տարածքային կառավարման և ենթակառուցվածքների նախարարություն </t>
  </si>
  <si>
    <t>ՑԱՆԿ</t>
  </si>
  <si>
    <t>Գործառական դասիչ</t>
  </si>
  <si>
    <t>Ծրագրային դասիչը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</si>
  <si>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</si>
  <si>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>Դաս</t>
  </si>
  <si>
    <t>ԿՐԹՈՒԹՅՈՒՆ</t>
  </si>
  <si>
    <t>ՀԱՅԱՍՏԱՆԻ ՀԱՆՐԱՊԵՏՈՒԹՅԱՆ ԿԱՌԱՎԱՐՈՒԹՅԱՆ 2021 ԹՎԱԿԱՆԻ ԴԵԿՏԵՄԲԵՐԻ 23-Ի N 2121-Ն ՈՐՈՇՄԱՆ N 8 ՀԱՎԵԼՎԱԾԻ ՑԱՆԿՈՒՄ  ԿԱՏԱՐՎՈՂ  ԼՐԱՑՈՒՄԸ</t>
  </si>
  <si>
    <t>«Գեղարքունիքի տարածքային մանկավարժահոգեբանական աջակցության կենտրոն» ՊՈԱԿ</t>
  </si>
  <si>
    <t>«Երևանի Հ. Խաչատրյանի անվան N 199 հիմնական դպրոց» ՊՈԱԿ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</si>
  <si>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</si>
  <si>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N2121-Ն ՈՐՈՇՄԱՆ N 3 ԵՎ N 4 ՀԱՎԵԼՎԱԾՆԵՐՈՒՄ ԿԱՏԱՐՎՈՂ  ՓՈՓՈԽՈՒԹՅՈՒՆՆԵՐԸ ԵՎ ԼՐԱՑՈՒՄՆԵՐԸ</t>
  </si>
  <si>
    <t>ՀԱՅԱՍՏԱՆԻ ՀԱՆՐԱՊԵՏՈՒԹՅԱՆ ԿԱՌԱՎԱՐՈՒԹՅԱՆ 2021 ԹՎԱԿԱՆԻ ԴԵԿՏԵՄԲԵՐԻ 23-Ի N 2121-Ն ՈՐՈՇՄԱՆ N 5 ՀԱՎԵԼՎԱԾԻ N 7 ԱՂՅՈՒՍԱԿՈՒՄ ԿԱՏԱՐՎՈՂ ՓՈՓՈԽՈՒԹՅՈՒՆԸ ԵՎ ԼՐԱՑՈՒՄՆԵՐԸ</t>
  </si>
  <si>
    <t xml:space="preserve">Ցուցանիշների փոփոխությունը (ավելացումները նշված են դրական նշանով, իսկ նվազեցումները փակագծերում)  </t>
  </si>
  <si>
    <t xml:space="preserve">ՀԱՅԱՍՏԱՆԻ ՀԱՆՐԱՊԵՏՈՒԹՅԱՆ ԿԱՌԱՎԱՐՈՒԹՅԱՆ 2021 ԹՎԱԿԱՆԻ ԴԵԿՏԵՄԲԵՐԻ 23-Ի N 2121-Ն ՈՐՈՇՄԱՆ N 9 ՀԱՎԵԼՎԱԾԻ NN 9.13 ԱՂՅՈՒՍԱԿՈՒՄ ԿԱՏԱՐՎՈՂ ՓՈՓՈԽՈՒԹՅՈՒՆՆԵՐԸ ԵՎ ԼՐԱՑՈՒՄՆԵՐԸ </t>
  </si>
  <si>
    <t xml:space="preserve">ՀԱՅԱՍՏԱՆԻ ՀԱՆՐԱՊԵՏՈՒԹՅԱՆ ԿԱՌԱՎԱՐՈՒԹՅԱՆ 2021 ԹՎԱԿԱՆԻ ԴԵԿՏԵՄԲԵՐԻ 23-Ի N 2121-Ն ՈՐՈՇՄԱՆ N 9.1 ՀԱՎԵԼՎԱԾԻ NN 9.1.8 ԵՎ 9.1.14 ԱՂՅՈՒՍԱԿՆԵՐՈՒՄ ԿԱՏԱՐՎՈՂ ՓՈՓՈԽՈՒԹՅՈՒՆՆԵՐԸ ԵՎ ԼՐԱՑՈՒՄՆԵՐԸ </t>
  </si>
</sst>
</file>

<file path=xl/styles.xml><?xml version="1.0" encoding="utf-8"?>
<styleSheet xmlns="http://schemas.openxmlformats.org/spreadsheetml/2006/main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0_);\(0\)"/>
    <numFmt numFmtId="175" formatCode="_-* #,##0.00\ _р_._-;\-* #,##0.00\ _р_._-;_-* &quot;-&quot;??\ _р_._-;_-@_-"/>
  </numFmts>
  <fonts count="9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sz val="10"/>
      <color theme="1"/>
      <name val="Arial Narrow"/>
      <family val="2"/>
    </font>
    <font>
      <i/>
      <sz val="12"/>
      <color rgb="FFFF0000"/>
      <name val="GHEA Grapalat"/>
      <family val="3"/>
    </font>
    <font>
      <i/>
      <sz val="12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3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4" applyNumberFormat="0" applyAlignment="0" applyProtection="0"/>
    <xf numFmtId="0" fontId="26" fillId="7" borderId="15" applyNumberFormat="0" applyAlignment="0" applyProtection="0"/>
    <xf numFmtId="0" fontId="27" fillId="7" borderId="14" applyNumberFormat="0" applyAlignment="0" applyProtection="0"/>
    <xf numFmtId="0" fontId="28" fillId="0" borderId="16" applyNumberFormat="0" applyFill="0" applyAlignment="0" applyProtection="0"/>
    <xf numFmtId="0" fontId="29" fillId="8" borderId="17" applyNumberFormat="0" applyAlignment="0" applyProtection="0"/>
    <xf numFmtId="0" fontId="30" fillId="0" borderId="0" applyNumberFormat="0" applyFill="0" applyBorder="0" applyAlignment="0" applyProtection="0"/>
    <xf numFmtId="0" fontId="13" fillId="9" borderId="1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8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1" applyNumberFormat="0" applyFill="0" applyAlignment="0" applyProtection="0"/>
    <xf numFmtId="0" fontId="35" fillId="25" borderId="0" applyNumberFormat="0" applyBorder="0" applyAlignment="0" applyProtection="0"/>
    <xf numFmtId="0" fontId="43" fillId="0" borderId="13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6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4" applyNumberFormat="0" applyAlignment="0" applyProtection="0"/>
    <xf numFmtId="0" fontId="40" fillId="3" borderId="0" applyNumberFormat="0" applyBorder="0" applyAlignment="0" applyProtection="0"/>
    <xf numFmtId="0" fontId="47" fillId="7" borderId="15" applyNumberFormat="0" applyAlignment="0" applyProtection="0"/>
    <xf numFmtId="0" fontId="44" fillId="6" borderId="14" applyNumberFormat="0" applyAlignment="0" applyProtection="0"/>
    <xf numFmtId="0" fontId="42" fillId="0" borderId="12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7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9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20" applyNumberFormat="0" applyAlignment="0" applyProtection="0"/>
    <xf numFmtId="0" fontId="57" fillId="53" borderId="21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2" applyNumberFormat="0" applyFill="0" applyAlignment="0" applyProtection="0"/>
    <xf numFmtId="0" fontId="61" fillId="0" borderId="23" applyNumberFormat="0" applyFill="0" applyAlignment="0" applyProtection="0"/>
    <xf numFmtId="0" fontId="62" fillId="0" borderId="24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20" applyNumberFormat="0" applyAlignment="0" applyProtection="0"/>
    <xf numFmtId="0" fontId="64" fillId="0" borderId="25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6" applyNumberFormat="0" applyFont="0" applyAlignment="0" applyProtection="0"/>
    <xf numFmtId="0" fontId="66" fillId="52" borderId="27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8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7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3" fontId="82" fillId="0" borderId="38">
      <protection locked="0"/>
    </xf>
    <xf numFmtId="173" fontId="83" fillId="56" borderId="38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90" fillId="0" borderId="0"/>
    <xf numFmtId="43" fontId="90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84" fillId="0" borderId="0" applyFont="0" applyFill="0" applyBorder="0" applyAlignment="0" applyProtection="0"/>
    <xf numFmtId="0" fontId="1" fillId="0" borderId="0"/>
    <xf numFmtId="9" fontId="84" fillId="0" borderId="0" applyFont="0" applyFill="0" applyBorder="0" applyAlignment="0" applyProtection="0"/>
    <xf numFmtId="0" fontId="13" fillId="0" borderId="0"/>
  </cellStyleXfs>
  <cellXfs count="312">
    <xf numFmtId="0" fontId="0" fillId="0" borderId="0" xfId="0"/>
    <xf numFmtId="0" fontId="74" fillId="2" borderId="0" xfId="0" applyFont="1" applyFill="1"/>
    <xf numFmtId="169" fontId="17" fillId="2" borderId="30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73" fillId="2" borderId="8" xfId="0" applyFont="1" applyFill="1" applyBorder="1" applyAlignment="1">
      <alignment horizontal="center" vertical="center" wrapText="1"/>
    </xf>
    <xf numFmtId="167" fontId="73" fillId="2" borderId="30" xfId="0" applyNumberFormat="1" applyFont="1" applyFill="1" applyBorder="1" applyAlignment="1">
      <alignment horizontal="center" vertical="center" wrapText="1"/>
    </xf>
    <xf numFmtId="165" fontId="17" fillId="2" borderId="30" xfId="0" applyNumberFormat="1" applyFont="1" applyFill="1" applyBorder="1" applyAlignment="1">
      <alignment horizontal="left" vertical="top" wrapText="1"/>
    </xf>
    <xf numFmtId="0" fontId="17" fillId="2" borderId="30" xfId="165" applyFont="1" applyFill="1" applyBorder="1" applyAlignment="1">
      <alignment horizontal="left" vertical="top" wrapText="1"/>
    </xf>
    <xf numFmtId="165" fontId="73" fillId="2" borderId="30" xfId="0" applyNumberFormat="1" applyFont="1" applyFill="1" applyBorder="1"/>
    <xf numFmtId="0" fontId="17" fillId="2" borderId="30" xfId="0" applyFont="1" applyFill="1" applyBorder="1"/>
    <xf numFmtId="0" fontId="73" fillId="2" borderId="1" xfId="0" applyFont="1" applyFill="1" applyBorder="1" applyAlignment="1"/>
    <xf numFmtId="165" fontId="73" fillId="2" borderId="30" xfId="6" applyNumberFormat="1" applyFont="1" applyFill="1" applyBorder="1" applyAlignment="1">
      <alignment horizontal="right" vertical="top"/>
    </xf>
    <xf numFmtId="0" fontId="73" fillId="2" borderId="1" xfId="0" applyFont="1" applyFill="1" applyBorder="1" applyAlignment="1">
      <alignment horizontal="left" vertical="top" wrapText="1"/>
    </xf>
    <xf numFmtId="0" fontId="17" fillId="2" borderId="30" xfId="0" applyFont="1" applyFill="1" applyBorder="1" applyAlignment="1">
      <alignment horizontal="left" vertical="top" wrapText="1"/>
    </xf>
    <xf numFmtId="0" fontId="14" fillId="2" borderId="31" xfId="0" applyFont="1" applyFill="1" applyBorder="1" applyAlignment="1">
      <alignment horizontal="center" vertical="top" wrapText="1"/>
    </xf>
    <xf numFmtId="0" fontId="14" fillId="2" borderId="0" xfId="0" applyFont="1" applyFill="1" applyAlignment="1">
      <alignment horizontal="right"/>
    </xf>
    <xf numFmtId="0" fontId="17" fillId="2" borderId="40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0" fontId="73" fillId="2" borderId="1" xfId="0" applyFont="1" applyFill="1" applyBorder="1" applyAlignment="1">
      <alignment horizontal="left" vertical="top"/>
    </xf>
    <xf numFmtId="0" fontId="86" fillId="2" borderId="3" xfId="0" applyFont="1" applyFill="1" applyBorder="1" applyAlignment="1">
      <alignment horizontal="right" vertical="top" wrapText="1"/>
    </xf>
    <xf numFmtId="0" fontId="17" fillId="2" borderId="1" xfId="0" applyFont="1" applyFill="1" applyBorder="1" applyAlignment="1">
      <alignment vertical="top" wrapText="1"/>
    </xf>
    <xf numFmtId="0" fontId="74" fillId="2" borderId="1" xfId="0" applyFont="1" applyFill="1" applyBorder="1" applyAlignment="1">
      <alignment vertical="top" wrapText="1"/>
    </xf>
    <xf numFmtId="0" fontId="74" fillId="2" borderId="1" xfId="0" applyFont="1" applyFill="1" applyBorder="1" applyAlignment="1">
      <alignment horizontal="left" vertical="center"/>
    </xf>
    <xf numFmtId="0" fontId="14" fillId="2" borderId="31" xfId="0" applyFont="1" applyFill="1" applyBorder="1" applyAlignment="1">
      <alignment vertical="top" wrapText="1"/>
    </xf>
    <xf numFmtId="0" fontId="74" fillId="2" borderId="1" xfId="0" applyFont="1" applyFill="1" applyBorder="1" applyAlignment="1">
      <alignment horizontal="left" vertical="top" wrapText="1"/>
    </xf>
    <xf numFmtId="169" fontId="17" fillId="2" borderId="30" xfId="7" applyNumberFormat="1" applyFont="1" applyFill="1" applyBorder="1" applyAlignment="1">
      <alignment horizontal="center" vertical="top" wrapText="1"/>
    </xf>
    <xf numFmtId="165" fontId="17" fillId="2" borderId="47" xfId="6" applyNumberFormat="1" applyFont="1" applyFill="1" applyBorder="1" applyAlignment="1">
      <alignment horizontal="center" vertical="center"/>
    </xf>
    <xf numFmtId="0" fontId="73" fillId="2" borderId="31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0" fontId="73" fillId="2" borderId="0" xfId="0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169" fontId="17" fillId="2" borderId="30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72" fontId="73" fillId="2" borderId="0" xfId="0" applyNumberFormat="1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30" xfId="0" applyFont="1" applyFill="1" applyBorder="1" applyAlignment="1">
      <alignment horizontal="left" vertical="center" wrapText="1"/>
    </xf>
    <xf numFmtId="0" fontId="86" fillId="2" borderId="30" xfId="0" applyFont="1" applyFill="1" applyBorder="1" applyAlignment="1">
      <alignment horizontal="left" vertical="top" wrapText="1"/>
    </xf>
    <xf numFmtId="0" fontId="74" fillId="2" borderId="0" xfId="0" applyFont="1" applyFill="1" applyBorder="1"/>
    <xf numFmtId="0" fontId="73" fillId="2" borderId="0" xfId="8" applyFont="1" applyFill="1">
      <alignment horizontal="left" vertical="top" wrapText="1"/>
    </xf>
    <xf numFmtId="0" fontId="17" fillId="2" borderId="47" xfId="0" applyFont="1" applyFill="1" applyBorder="1" applyAlignment="1">
      <alignment horizontal="center" vertical="center"/>
    </xf>
    <xf numFmtId="0" fontId="73" fillId="2" borderId="47" xfId="8" applyFont="1" applyFill="1" applyBorder="1">
      <alignment horizontal="left" vertical="top" wrapText="1"/>
    </xf>
    <xf numFmtId="4" fontId="17" fillId="2" borderId="44" xfId="8" applyNumberFormat="1" applyFont="1" applyFill="1" applyBorder="1" applyAlignment="1">
      <alignment horizontal="center" vertical="center" wrapText="1"/>
    </xf>
    <xf numFmtId="0" fontId="86" fillId="2" borderId="47" xfId="8" applyFont="1" applyFill="1" applyBorder="1">
      <alignment horizontal="left" vertical="top" wrapText="1"/>
    </xf>
    <xf numFmtId="0" fontId="86" fillId="2" borderId="47" xfId="0" applyFont="1" applyFill="1" applyBorder="1" applyAlignment="1">
      <alignment horizontal="center" vertical="center"/>
    </xf>
    <xf numFmtId="0" fontId="86" fillId="2" borderId="44" xfId="0" applyFont="1" applyFill="1" applyBorder="1" applyAlignment="1">
      <alignment horizontal="center" vertical="center"/>
    </xf>
    <xf numFmtId="165" fontId="86" fillId="2" borderId="47" xfId="6" applyNumberFormat="1" applyFont="1" applyFill="1" applyBorder="1" applyAlignment="1">
      <alignment horizontal="center" vertical="center"/>
    </xf>
    <xf numFmtId="0" fontId="86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86" fillId="2" borderId="54" xfId="0" applyFont="1" applyFill="1" applyBorder="1" applyAlignment="1">
      <alignment vertical="center" wrapText="1"/>
    </xf>
    <xf numFmtId="169" fontId="73" fillId="2" borderId="0" xfId="0" applyNumberFormat="1" applyFont="1" applyFill="1" applyAlignment="1">
      <alignment horizontal="left" vertical="top" wrapText="1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3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left" vertical="top" wrapText="1"/>
    </xf>
    <xf numFmtId="0" fontId="17" fillId="2" borderId="55" xfId="0" applyFont="1" applyFill="1" applyBorder="1" applyAlignment="1">
      <alignment horizontal="center" vertical="center"/>
    </xf>
    <xf numFmtId="0" fontId="73" fillId="2" borderId="1" xfId="0" applyFont="1" applyFill="1" applyBorder="1" applyAlignment="1">
      <alignment horizontal="center" vertical="center" wrapText="1"/>
    </xf>
    <xf numFmtId="0" fontId="73" fillId="2" borderId="4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vertical="top" wrapText="1"/>
    </xf>
    <xf numFmtId="0" fontId="73" fillId="2" borderId="7" xfId="0" applyFont="1" applyFill="1" applyBorder="1" applyAlignment="1">
      <alignment horizontal="center" vertical="top" wrapText="1"/>
    </xf>
    <xf numFmtId="0" fontId="17" fillId="2" borderId="46" xfId="0" applyFont="1" applyFill="1" applyBorder="1" applyAlignment="1">
      <alignment vertical="top" wrapText="1"/>
    </xf>
    <xf numFmtId="0" fontId="86" fillId="2" borderId="3" xfId="0" applyFont="1" applyFill="1" applyBorder="1" applyAlignment="1">
      <alignment horizontal="left" vertical="top" wrapText="1"/>
    </xf>
    <xf numFmtId="165" fontId="73" fillId="2" borderId="0" xfId="0" applyNumberFormat="1" applyFont="1" applyFill="1"/>
    <xf numFmtId="0" fontId="86" fillId="2" borderId="1" xfId="0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horizontal="center" vertical="top"/>
    </xf>
    <xf numFmtId="0" fontId="73" fillId="2" borderId="1" xfId="8" applyFont="1" applyFill="1" applyBorder="1" applyAlignment="1">
      <alignment horizontal="left" vertical="top" wrapText="1"/>
    </xf>
    <xf numFmtId="0" fontId="17" fillId="2" borderId="6" xfId="0" applyFont="1" applyFill="1" applyBorder="1" applyAlignment="1">
      <alignment vertical="top" wrapText="1"/>
    </xf>
    <xf numFmtId="165" fontId="73" fillId="2" borderId="0" xfId="0" applyNumberFormat="1" applyFont="1" applyFill="1" applyAlignment="1">
      <alignment horizontal="left" vertical="top" wrapText="1"/>
    </xf>
    <xf numFmtId="0" fontId="86" fillId="2" borderId="30" xfId="165" applyFont="1" applyFill="1" applyBorder="1">
      <alignment horizontal="left" vertical="top" wrapText="1"/>
    </xf>
    <xf numFmtId="0" fontId="73" fillId="2" borderId="30" xfId="165" applyFont="1" applyFill="1" applyBorder="1" applyAlignment="1">
      <alignment horizontal="left" vertical="top" wrapText="1"/>
    </xf>
    <xf numFmtId="0" fontId="73" fillId="2" borderId="30" xfId="0" applyFont="1" applyFill="1" applyBorder="1" applyAlignment="1"/>
    <xf numFmtId="0" fontId="73" fillId="2" borderId="30" xfId="165" applyFont="1" applyFill="1" applyBorder="1" applyAlignment="1">
      <alignment horizontal="center" vertical="top"/>
    </xf>
    <xf numFmtId="39" fontId="73" fillId="2" borderId="0" xfId="0" applyNumberFormat="1" applyFont="1" applyFill="1" applyAlignment="1">
      <alignment horizontal="left" vertical="top" wrapText="1"/>
    </xf>
    <xf numFmtId="0" fontId="73" fillId="2" borderId="8" xfId="8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7" fontId="74" fillId="2" borderId="0" xfId="0" applyNumberFormat="1" applyFont="1" applyFill="1" applyBorder="1"/>
    <xf numFmtId="0" fontId="74" fillId="2" borderId="40" xfId="0" applyFont="1" applyFill="1" applyBorder="1"/>
    <xf numFmtId="0" fontId="73" fillId="2" borderId="40" xfId="0" applyFont="1" applyFill="1" applyBorder="1" applyAlignment="1">
      <alignment horizontal="left" vertical="top" wrapText="1"/>
    </xf>
    <xf numFmtId="0" fontId="74" fillId="2" borderId="40" xfId="0" applyFont="1" applyFill="1" applyBorder="1" applyAlignment="1">
      <alignment vertical="top" wrapText="1"/>
    </xf>
    <xf numFmtId="0" fontId="14" fillId="2" borderId="40" xfId="0" applyFont="1" applyFill="1" applyBorder="1" applyAlignment="1">
      <alignment vertical="top" wrapText="1"/>
    </xf>
    <xf numFmtId="165" fontId="73" fillId="2" borderId="1" xfId="6" applyNumberFormat="1" applyFont="1" applyFill="1" applyBorder="1" applyAlignment="1">
      <alignment horizontal="right" vertical="top"/>
    </xf>
    <xf numFmtId="168" fontId="73" fillId="2" borderId="0" xfId="0" applyNumberFormat="1" applyFont="1" applyFill="1"/>
    <xf numFmtId="0" fontId="73" fillId="2" borderId="4" xfId="0" applyFont="1" applyFill="1" applyBorder="1" applyAlignment="1">
      <alignment horizontal="left" vertical="top" wrapText="1"/>
    </xf>
    <xf numFmtId="165" fontId="73" fillId="2" borderId="1" xfId="6" applyNumberFormat="1" applyFont="1" applyFill="1" applyBorder="1" applyAlignment="1">
      <alignment horizontal="right" vertical="center"/>
    </xf>
    <xf numFmtId="167" fontId="14" fillId="2" borderId="1" xfId="0" applyNumberFormat="1" applyFont="1" applyFill="1" applyBorder="1"/>
    <xf numFmtId="171" fontId="86" fillId="2" borderId="1" xfId="6" applyNumberFormat="1" applyFont="1" applyFill="1" applyBorder="1" applyAlignment="1">
      <alignment horizontal="right" vertical="center"/>
    </xf>
    <xf numFmtId="0" fontId="73" fillId="2" borderId="0" xfId="0" applyFont="1" applyFill="1" applyAlignment="1"/>
    <xf numFmtId="165" fontId="17" fillId="2" borderId="55" xfId="6" applyNumberFormat="1" applyFont="1" applyFill="1" applyBorder="1" applyAlignment="1">
      <alignment horizontal="center" vertical="center"/>
    </xf>
    <xf numFmtId="0" fontId="73" fillId="2" borderId="55" xfId="0" applyFont="1" applyFill="1" applyBorder="1" applyAlignment="1">
      <alignment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30" xfId="0" applyFont="1" applyFill="1" applyBorder="1" applyAlignment="1">
      <alignment horizontal="left" vertical="top" wrapText="1"/>
    </xf>
    <xf numFmtId="171" fontId="86" fillId="2" borderId="55" xfId="6" applyNumberFormat="1" applyFont="1" applyFill="1" applyBorder="1" applyAlignment="1">
      <alignment horizontal="right" vertical="center"/>
    </xf>
    <xf numFmtId="0" fontId="86" fillId="2" borderId="55" xfId="0" applyFont="1" applyFill="1" applyBorder="1" applyAlignment="1">
      <alignment vertical="center" wrapText="1"/>
    </xf>
    <xf numFmtId="0" fontId="17" fillId="0" borderId="55" xfId="96" applyFont="1" applyBorder="1" applyAlignment="1">
      <alignment horizontal="left" vertical="center" wrapText="1"/>
    </xf>
    <xf numFmtId="0" fontId="87" fillId="0" borderId="55" xfId="0" applyFont="1" applyBorder="1" applyAlignment="1">
      <alignment horizontal="left" vertical="top" wrapText="1"/>
    </xf>
    <xf numFmtId="0" fontId="86" fillId="0" borderId="54" xfId="0" applyFont="1" applyBorder="1" applyAlignment="1">
      <alignment horizontal="left" vertical="top" wrapText="1"/>
    </xf>
    <xf numFmtId="0" fontId="86" fillId="2" borderId="55" xfId="0" applyFont="1" applyFill="1" applyBorder="1" applyAlignment="1">
      <alignment horizontal="left" vertical="top" wrapText="1"/>
    </xf>
    <xf numFmtId="0" fontId="86" fillId="2" borderId="47" xfId="0" applyFont="1" applyFill="1" applyBorder="1" applyAlignment="1">
      <alignment vertical="center" wrapText="1"/>
    </xf>
    <xf numFmtId="0" fontId="73" fillId="2" borderId="1" xfId="0" applyFont="1" applyFill="1" applyBorder="1" applyAlignment="1">
      <alignment horizontal="center" vertical="top" wrapText="1"/>
    </xf>
    <xf numFmtId="0" fontId="17" fillId="2" borderId="48" xfId="0" applyFont="1" applyFill="1" applyBorder="1" applyAlignment="1">
      <alignment horizontal="center" vertical="center"/>
    </xf>
    <xf numFmtId="0" fontId="17" fillId="2" borderId="51" xfId="0" applyFont="1" applyFill="1" applyBorder="1" applyAlignment="1">
      <alignment vertical="center"/>
    </xf>
    <xf numFmtId="165" fontId="17" fillId="2" borderId="51" xfId="0" applyNumberFormat="1" applyFont="1" applyFill="1" applyBorder="1" applyAlignment="1">
      <alignment vertical="center" wrapText="1"/>
    </xf>
    <xf numFmtId="0" fontId="17" fillId="2" borderId="55" xfId="0" applyFont="1" applyFill="1" applyBorder="1" applyAlignment="1">
      <alignment horizontal="left" vertical="top" wrapText="1"/>
    </xf>
    <xf numFmtId="0" fontId="73" fillId="2" borderId="55" xfId="0" applyFont="1" applyFill="1" applyBorder="1" applyAlignment="1">
      <alignment horizontal="center" vertical="center" wrapText="1"/>
    </xf>
    <xf numFmtId="0" fontId="86" fillId="2" borderId="55" xfId="8" applyFont="1" applyFill="1" applyBorder="1">
      <alignment horizontal="left" vertical="top" wrapText="1"/>
    </xf>
    <xf numFmtId="0" fontId="86" fillId="2" borderId="55" xfId="0" applyFont="1" applyFill="1" applyBorder="1" applyAlignment="1">
      <alignment horizontal="center" vertical="center"/>
    </xf>
    <xf numFmtId="0" fontId="86" fillId="2" borderId="54" xfId="0" applyFont="1" applyFill="1" applyBorder="1" applyAlignment="1">
      <alignment horizontal="center" vertical="center"/>
    </xf>
    <xf numFmtId="165" fontId="86" fillId="2" borderId="55" xfId="6" applyNumberFormat="1" applyFont="1" applyFill="1" applyBorder="1" applyAlignment="1">
      <alignment horizontal="center" vertical="center"/>
    </xf>
    <xf numFmtId="165" fontId="17" fillId="2" borderId="47" xfId="6" applyNumberFormat="1" applyFont="1" applyFill="1" applyBorder="1" applyAlignment="1">
      <alignment horizontal="center" vertical="top"/>
    </xf>
    <xf numFmtId="0" fontId="73" fillId="2" borderId="55" xfId="8" applyFont="1" applyFill="1" applyBorder="1" applyAlignment="1">
      <alignment horizontal="left" vertical="top" wrapText="1"/>
    </xf>
    <xf numFmtId="165" fontId="73" fillId="2" borderId="0" xfId="8" applyNumberFormat="1" applyFont="1" applyFill="1">
      <alignment horizontal="left" vertical="top" wrapText="1"/>
    </xf>
    <xf numFmtId="0" fontId="73" fillId="2" borderId="55" xfId="0" applyFont="1" applyFill="1" applyBorder="1" applyAlignment="1">
      <alignment horizontal="center" vertical="top" wrapText="1"/>
    </xf>
    <xf numFmtId="0" fontId="86" fillId="2" borderId="54" xfId="0" applyFont="1" applyFill="1" applyBorder="1" applyAlignment="1">
      <alignment horizontal="left" vertical="top" wrapText="1"/>
    </xf>
    <xf numFmtId="0" fontId="73" fillId="2" borderId="30" xfId="0" applyFont="1" applyFill="1" applyBorder="1" applyAlignment="1">
      <alignment horizontal="left" vertical="top" wrapText="1"/>
    </xf>
    <xf numFmtId="0" fontId="17" fillId="2" borderId="54" xfId="0" applyFont="1" applyFill="1" applyBorder="1" applyAlignment="1">
      <alignment vertical="center"/>
    </xf>
    <xf numFmtId="165" fontId="17" fillId="2" borderId="54" xfId="0" applyNumberFormat="1" applyFont="1" applyFill="1" applyBorder="1" applyAlignment="1">
      <alignment vertical="center" wrapText="1"/>
    </xf>
    <xf numFmtId="0" fontId="73" fillId="2" borderId="55" xfId="8" applyFont="1" applyFill="1" applyBorder="1">
      <alignment horizontal="left" vertical="top" wrapText="1"/>
    </xf>
    <xf numFmtId="4" fontId="17" fillId="2" borderId="54" xfId="8" applyNumberFormat="1" applyFont="1" applyFill="1" applyBorder="1" applyAlignment="1">
      <alignment horizontal="center" vertical="center" wrapText="1"/>
    </xf>
    <xf numFmtId="169" fontId="73" fillId="2" borderId="55" xfId="7" applyNumberFormat="1" applyFont="1" applyFill="1" applyBorder="1" applyAlignment="1">
      <alignment horizontal="center" vertical="center" wrapText="1"/>
    </xf>
    <xf numFmtId="166" fontId="73" fillId="2" borderId="55" xfId="7" applyNumberFormat="1" applyFont="1" applyFill="1" applyBorder="1" applyAlignment="1">
      <alignment horizontal="center" vertical="center" wrapText="1"/>
    </xf>
    <xf numFmtId="43" fontId="73" fillId="2" borderId="55" xfId="7" applyNumberFormat="1" applyFont="1" applyFill="1" applyBorder="1" applyAlignment="1">
      <alignment horizontal="center" vertical="center" wrapText="1"/>
    </xf>
    <xf numFmtId="169" fontId="17" fillId="2" borderId="55" xfId="7" applyNumberFormat="1" applyFont="1" applyFill="1" applyBorder="1" applyAlignment="1">
      <alignment horizontal="center" vertical="center" wrapText="1"/>
    </xf>
    <xf numFmtId="169" fontId="17" fillId="2" borderId="55" xfId="7" applyNumberFormat="1" applyFont="1" applyFill="1" applyBorder="1" applyAlignment="1">
      <alignment horizontal="right" vertical="center" wrapText="1"/>
    </xf>
    <xf numFmtId="166" fontId="17" fillId="2" borderId="55" xfId="7" applyNumberFormat="1" applyFont="1" applyFill="1" applyBorder="1" applyAlignment="1">
      <alignment horizontal="right" vertical="center" wrapText="1"/>
    </xf>
    <xf numFmtId="0" fontId="86" fillId="2" borderId="55" xfId="165" applyFont="1" applyFill="1" applyBorder="1" applyAlignment="1">
      <alignment horizontal="left" vertical="top" wrapText="1"/>
    </xf>
    <xf numFmtId="166" fontId="86" fillId="2" borderId="55" xfId="7" applyNumberFormat="1" applyFont="1" applyFill="1" applyBorder="1" applyAlignment="1">
      <alignment horizontal="center" vertical="center" wrapText="1"/>
    </xf>
    <xf numFmtId="166" fontId="73" fillId="2" borderId="55" xfId="7" applyNumberFormat="1" applyFont="1" applyFill="1" applyBorder="1" applyAlignment="1">
      <alignment horizontal="right" vertical="center" wrapText="1"/>
    </xf>
    <xf numFmtId="0" fontId="87" fillId="2" borderId="55" xfId="0" applyFont="1" applyFill="1" applyBorder="1" applyAlignment="1">
      <alignment horizontal="left" vertical="top" wrapText="1"/>
    </xf>
    <xf numFmtId="165" fontId="73" fillId="2" borderId="55" xfId="6" applyNumberFormat="1" applyFont="1" applyFill="1" applyBorder="1" applyAlignment="1">
      <alignment horizontal="right" vertical="center"/>
    </xf>
    <xf numFmtId="167" fontId="14" fillId="2" borderId="55" xfId="0" applyNumberFormat="1" applyFont="1" applyFill="1" applyBorder="1"/>
    <xf numFmtId="0" fontId="74" fillId="2" borderId="55" xfId="0" applyFont="1" applyFill="1" applyBorder="1" applyAlignment="1">
      <alignment horizontal="left" vertical="top" wrapText="1"/>
    </xf>
    <xf numFmtId="0" fontId="74" fillId="2" borderId="55" xfId="0" applyFont="1" applyFill="1" applyBorder="1" applyAlignment="1">
      <alignment horizontal="left" vertical="center"/>
    </xf>
    <xf numFmtId="0" fontId="73" fillId="2" borderId="31" xfId="0" applyFont="1" applyFill="1" applyBorder="1" applyAlignment="1">
      <alignment horizontal="center" vertical="top" wrapText="1"/>
    </xf>
    <xf numFmtId="0" fontId="73" fillId="2" borderId="55" xfId="0" applyFont="1" applyFill="1" applyBorder="1" applyAlignment="1">
      <alignment horizontal="left" vertical="top" wrapText="1"/>
    </xf>
    <xf numFmtId="0" fontId="73" fillId="2" borderId="30" xfId="0" applyFont="1" applyFill="1" applyBorder="1" applyAlignment="1">
      <alignment horizontal="left" vertical="top" wrapText="1"/>
    </xf>
    <xf numFmtId="0" fontId="17" fillId="2" borderId="55" xfId="0" applyFont="1" applyFill="1" applyBorder="1" applyAlignment="1">
      <alignment horizontal="center" vertical="center" wrapText="1"/>
    </xf>
    <xf numFmtId="0" fontId="17" fillId="2" borderId="55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30" xfId="0" applyFont="1" applyFill="1" applyBorder="1" applyAlignment="1">
      <alignment horizontal="left" vertical="top" wrapText="1"/>
    </xf>
    <xf numFmtId="0" fontId="73" fillId="2" borderId="55" xfId="0" applyFont="1" applyFill="1" applyBorder="1" applyAlignment="1">
      <alignment horizontal="center" vertical="top" wrapText="1"/>
    </xf>
    <xf numFmtId="0" fontId="73" fillId="2" borderId="30" xfId="0" applyFont="1" applyFill="1" applyBorder="1" applyAlignment="1">
      <alignment horizontal="center" vertical="center" wrapText="1"/>
    </xf>
    <xf numFmtId="0" fontId="17" fillId="2" borderId="55" xfId="0" applyFont="1" applyFill="1" applyBorder="1" applyAlignment="1">
      <alignment horizontal="left" vertical="top" wrapText="1"/>
    </xf>
    <xf numFmtId="0" fontId="73" fillId="2" borderId="31" xfId="0" applyFont="1" applyFill="1" applyBorder="1" applyAlignment="1">
      <alignment horizontal="center" vertical="top" wrapText="1"/>
    </xf>
    <xf numFmtId="0" fontId="73" fillId="2" borderId="55" xfId="0" applyFont="1" applyFill="1" applyBorder="1" applyAlignment="1">
      <alignment horizontal="left" vertical="center" wrapText="1"/>
    </xf>
    <xf numFmtId="0" fontId="73" fillId="2" borderId="30" xfId="0" applyFont="1" applyFill="1" applyBorder="1" applyAlignment="1">
      <alignment horizontal="left" vertical="top" wrapText="1"/>
    </xf>
    <xf numFmtId="0" fontId="73" fillId="0" borderId="55" xfId="0" applyFont="1" applyBorder="1" applyAlignment="1">
      <alignment horizontal="left" vertical="top" wrapText="1"/>
    </xf>
    <xf numFmtId="0" fontId="17" fillId="2" borderId="2" xfId="0" applyFont="1" applyFill="1" applyBorder="1" applyAlignment="1">
      <alignment vertical="top" wrapText="1"/>
    </xf>
    <xf numFmtId="43" fontId="73" fillId="2" borderId="55" xfId="7" applyNumberFormat="1" applyFont="1" applyFill="1" applyBorder="1" applyAlignment="1">
      <alignment vertical="center" wrapText="1"/>
    </xf>
    <xf numFmtId="166" fontId="17" fillId="2" borderId="55" xfId="7" applyNumberFormat="1" applyFont="1" applyFill="1" applyBorder="1" applyAlignment="1">
      <alignment horizontal="center" vertical="center" wrapText="1"/>
    </xf>
    <xf numFmtId="0" fontId="17" fillId="2" borderId="55" xfId="0" applyFont="1" applyFill="1" applyBorder="1" applyAlignment="1"/>
    <xf numFmtId="0" fontId="86" fillId="0" borderId="55" xfId="165" applyFont="1" applyBorder="1" applyAlignment="1">
      <alignment horizontal="left" vertical="top" wrapText="1"/>
    </xf>
    <xf numFmtId="0" fontId="73" fillId="0" borderId="55" xfId="1657" applyFont="1" applyBorder="1" applyAlignment="1">
      <alignment horizontal="left" vertical="top" wrapText="1"/>
    </xf>
    <xf numFmtId="0" fontId="73" fillId="0" borderId="55" xfId="1657" applyFont="1" applyBorder="1" applyAlignment="1">
      <alignment horizontal="center" vertical="top" wrapText="1"/>
    </xf>
    <xf numFmtId="43" fontId="73" fillId="2" borderId="0" xfId="7" applyFont="1" applyFill="1" applyAlignment="1">
      <alignment horizontal="left" vertical="top" wrapText="1"/>
    </xf>
    <xf numFmtId="0" fontId="73" fillId="2" borderId="55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vertical="top" wrapText="1"/>
    </xf>
    <xf numFmtId="0" fontId="17" fillId="2" borderId="31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17" fillId="2" borderId="3" xfId="0" applyFont="1" applyFill="1" applyBorder="1" applyAlignment="1">
      <alignment vertical="center" wrapText="1"/>
    </xf>
    <xf numFmtId="0" fontId="17" fillId="2" borderId="3" xfId="0" applyFont="1" applyFill="1" applyBorder="1" applyAlignment="1">
      <alignment vertical="top" wrapText="1"/>
    </xf>
    <xf numFmtId="0" fontId="73" fillId="2" borderId="31" xfId="0" applyFont="1" applyFill="1" applyBorder="1" applyAlignment="1">
      <alignment horizontal="left" vertical="center" wrapText="1"/>
    </xf>
    <xf numFmtId="0" fontId="73" fillId="2" borderId="3" xfId="0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55" xfId="0" applyFont="1" applyFill="1" applyBorder="1" applyAlignment="1">
      <alignment horizontal="center" vertical="center" wrapText="1"/>
    </xf>
    <xf numFmtId="0" fontId="91" fillId="2" borderId="55" xfId="8" applyFont="1" applyFill="1" applyBorder="1">
      <alignment horizontal="left" vertical="top" wrapText="1"/>
    </xf>
    <xf numFmtId="0" fontId="91" fillId="2" borderId="55" xfId="0" applyFont="1" applyFill="1" applyBorder="1" applyAlignment="1">
      <alignment horizontal="center" vertical="center"/>
    </xf>
    <xf numFmtId="0" fontId="91" fillId="2" borderId="54" xfId="0" applyFont="1" applyFill="1" applyBorder="1" applyAlignment="1">
      <alignment horizontal="center" vertical="center"/>
    </xf>
    <xf numFmtId="0" fontId="91" fillId="2" borderId="55" xfId="0" applyFont="1" applyFill="1" applyBorder="1" applyAlignment="1">
      <alignment vertical="center" wrapText="1"/>
    </xf>
    <xf numFmtId="0" fontId="92" fillId="2" borderId="54" xfId="0" applyFont="1" applyFill="1" applyBorder="1" applyAlignment="1">
      <alignment vertical="center" wrapText="1"/>
    </xf>
    <xf numFmtId="43" fontId="91" fillId="2" borderId="0" xfId="7" applyFont="1" applyFill="1" applyAlignment="1">
      <alignment horizontal="left" vertical="top" wrapText="1"/>
    </xf>
    <xf numFmtId="0" fontId="91" fillId="2" borderId="0" xfId="8" applyFont="1" applyFill="1">
      <alignment horizontal="left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55" xfId="0" applyFont="1" applyFill="1" applyBorder="1" applyAlignment="1">
      <alignment horizontal="center" vertical="top" wrapText="1"/>
    </xf>
    <xf numFmtId="0" fontId="17" fillId="2" borderId="55" xfId="0" applyFont="1" applyFill="1" applyBorder="1" applyAlignment="1">
      <alignment horizontal="left" vertical="top" wrapText="1"/>
    </xf>
    <xf numFmtId="0" fontId="86" fillId="2" borderId="54" xfId="0" applyFont="1" applyFill="1" applyBorder="1" applyAlignment="1">
      <alignment horizontal="left" vertical="top" wrapText="1"/>
    </xf>
    <xf numFmtId="0" fontId="73" fillId="2" borderId="55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55" xfId="0" applyFont="1" applyFill="1" applyBorder="1" applyAlignment="1">
      <alignment horizontal="center" vertical="top" wrapText="1"/>
    </xf>
    <xf numFmtId="0" fontId="17" fillId="2" borderId="53" xfId="0" applyFont="1" applyFill="1" applyBorder="1" applyAlignment="1">
      <alignment horizontal="left" vertical="center" wrapText="1"/>
    </xf>
    <xf numFmtId="0" fontId="17" fillId="2" borderId="54" xfId="0" applyFont="1" applyFill="1" applyBorder="1" applyAlignment="1">
      <alignment horizontal="left" vertical="center" wrapText="1"/>
    </xf>
    <xf numFmtId="0" fontId="73" fillId="2" borderId="47" xfId="8" applyFont="1" applyFill="1" applyBorder="1" applyAlignment="1">
      <alignment horizontal="center" vertical="center" wrapText="1"/>
    </xf>
    <xf numFmtId="0" fontId="73" fillId="0" borderId="55" xfId="0" applyFont="1" applyBorder="1" applyAlignment="1">
      <alignment horizontal="left" vertical="top" wrapText="1"/>
    </xf>
    <xf numFmtId="0" fontId="73" fillId="2" borderId="40" xfId="0" applyFont="1" applyFill="1" applyBorder="1"/>
    <xf numFmtId="0" fontId="73" fillId="2" borderId="40" xfId="0" applyFont="1" applyFill="1" applyBorder="1" applyAlignment="1">
      <alignment vertical="top" wrapText="1"/>
    </xf>
    <xf numFmtId="174" fontId="86" fillId="2" borderId="1" xfId="6" applyNumberFormat="1" applyFont="1" applyFill="1" applyBorder="1" applyAlignment="1">
      <alignment horizontal="right" vertical="top"/>
    </xf>
    <xf numFmtId="0" fontId="73" fillId="2" borderId="1" xfId="0" applyFont="1" applyFill="1" applyBorder="1" applyAlignment="1">
      <alignment horizontal="center" vertical="top" wrapText="1"/>
    </xf>
    <xf numFmtId="0" fontId="73" fillId="2" borderId="55" xfId="0" applyFont="1" applyFill="1" applyBorder="1" applyAlignment="1">
      <alignment horizontal="center" vertical="top" wrapText="1"/>
    </xf>
    <xf numFmtId="0" fontId="87" fillId="0" borderId="55" xfId="0" applyFont="1" applyBorder="1" applyAlignment="1">
      <alignment horizontal="left" vertical="top" wrapText="1"/>
    </xf>
    <xf numFmtId="0" fontId="86" fillId="2" borderId="54" xfId="0" applyFont="1" applyFill="1" applyBorder="1" applyAlignment="1">
      <alignment horizontal="left" vertical="top" wrapText="1"/>
    </xf>
    <xf numFmtId="0" fontId="73" fillId="2" borderId="55" xfId="0" applyFont="1" applyFill="1" applyBorder="1" applyAlignment="1">
      <alignment horizontal="center" vertical="center" wrapText="1"/>
    </xf>
    <xf numFmtId="169" fontId="73" fillId="2" borderId="0" xfId="8" applyNumberFormat="1" applyFont="1" applyFill="1">
      <alignment horizontal="left" vertical="top" wrapText="1"/>
    </xf>
    <xf numFmtId="0" fontId="74" fillId="2" borderId="0" xfId="0" applyFont="1" applyFill="1" applyAlignment="1">
      <alignment horizontal="right"/>
    </xf>
    <xf numFmtId="0" fontId="74" fillId="2" borderId="0" xfId="0" applyFont="1" applyFill="1" applyAlignment="1">
      <alignment vertical="top"/>
    </xf>
    <xf numFmtId="0" fontId="74" fillId="2" borderId="0" xfId="0" applyFont="1" applyFill="1" applyAlignment="1"/>
    <xf numFmtId="0" fontId="73" fillId="2" borderId="0" xfId="162" applyNumberFormat="1" applyFont="1" applyFill="1" applyBorder="1" applyAlignment="1">
      <alignment vertical="center" wrapText="1"/>
    </xf>
    <xf numFmtId="0" fontId="73" fillId="2" borderId="0" xfId="162" applyFont="1" applyFill="1" applyAlignment="1">
      <alignment vertical="center" wrapText="1"/>
    </xf>
    <xf numFmtId="0" fontId="73" fillId="2" borderId="0" xfId="162" applyFont="1" applyFill="1" applyAlignment="1">
      <alignment horizontal="right" vertical="center" wrapText="1"/>
    </xf>
    <xf numFmtId="0" fontId="73" fillId="2" borderId="0" xfId="295" applyFont="1" applyFill="1">
      <alignment horizontal="left" vertical="top" wrapText="1"/>
    </xf>
    <xf numFmtId="0" fontId="73" fillId="2" borderId="0" xfId="162" applyNumberFormat="1" applyFont="1" applyFill="1" applyBorder="1" applyAlignment="1">
      <alignment horizontal="center" vertical="center" wrapText="1"/>
    </xf>
    <xf numFmtId="0" fontId="73" fillId="2" borderId="0" xfId="162" applyFont="1" applyFill="1" applyAlignment="1"/>
    <xf numFmtId="0" fontId="74" fillId="2" borderId="55" xfId="295" applyFont="1" applyFill="1" applyBorder="1" applyAlignment="1">
      <alignment horizontal="center" vertical="center" wrapText="1"/>
    </xf>
    <xf numFmtId="49" fontId="17" fillId="2" borderId="55" xfId="295" applyNumberFormat="1" applyFont="1" applyFill="1" applyBorder="1" applyAlignment="1">
      <alignment horizontal="center" vertical="center"/>
    </xf>
    <xf numFmtId="0" fontId="17" fillId="2" borderId="55" xfId="295" applyNumberFormat="1" applyFont="1" applyFill="1" applyBorder="1" applyAlignment="1">
      <alignment horizontal="center" vertical="center"/>
    </xf>
    <xf numFmtId="0" fontId="17" fillId="2" borderId="55" xfId="295" applyNumberFormat="1" applyFont="1" applyFill="1" applyBorder="1" applyAlignment="1">
      <alignment horizontal="center" vertical="top"/>
    </xf>
    <xf numFmtId="0" fontId="17" fillId="2" borderId="55" xfId="295" applyNumberFormat="1" applyFont="1" applyFill="1" applyBorder="1" applyAlignment="1">
      <alignment horizontal="left" vertical="center" wrapText="1"/>
    </xf>
    <xf numFmtId="0" fontId="73" fillId="2" borderId="0" xfId="295" applyFont="1" applyFill="1" applyAlignment="1"/>
    <xf numFmtId="0" fontId="73" fillId="2" borderId="55" xfId="295" applyFont="1" applyFill="1" applyBorder="1" applyAlignment="1">
      <alignment horizontal="center" vertical="center" wrapText="1"/>
    </xf>
    <xf numFmtId="0" fontId="73" fillId="2" borderId="55" xfId="295" applyFont="1" applyFill="1" applyBorder="1" applyAlignment="1">
      <alignment horizontal="left" vertical="center" wrapText="1"/>
    </xf>
    <xf numFmtId="0" fontId="73" fillId="2" borderId="0" xfId="295" applyFont="1" applyFill="1" applyAlignment="1">
      <alignment horizontal="center" vertical="center" wrapText="1"/>
    </xf>
    <xf numFmtId="0" fontId="73" fillId="2" borderId="0" xfId="295" applyFont="1" applyFill="1" applyAlignment="1">
      <alignment horizontal="left" vertical="top" wrapText="1"/>
    </xf>
    <xf numFmtId="43" fontId="73" fillId="2" borderId="0" xfId="7" applyFont="1" applyFill="1" applyAlignment="1">
      <alignment horizontal="left" vertical="center" wrapText="1"/>
    </xf>
    <xf numFmtId="0" fontId="74" fillId="2" borderId="0" xfId="0" applyFont="1" applyFill="1" applyAlignment="1">
      <alignment horizontal="right" vertical="top"/>
    </xf>
    <xf numFmtId="0" fontId="73" fillId="2" borderId="47" xfId="8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vertical="top" wrapText="1"/>
    </xf>
    <xf numFmtId="0" fontId="17" fillId="2" borderId="3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8" xfId="0" applyFont="1" applyFill="1" applyBorder="1" applyAlignment="1">
      <alignment horizontal="center" vertical="top" wrapText="1"/>
    </xf>
    <xf numFmtId="0" fontId="17" fillId="0" borderId="55" xfId="0" applyFont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73" fillId="2" borderId="8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wrapText="1"/>
    </xf>
    <xf numFmtId="0" fontId="73" fillId="2" borderId="4" xfId="0" applyFont="1" applyFill="1" applyBorder="1" applyAlignment="1">
      <alignment horizontal="center" vertical="center" wrapText="1"/>
    </xf>
    <xf numFmtId="0" fontId="73" fillId="2" borderId="7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left" vertical="top" wrapText="1"/>
    </xf>
    <xf numFmtId="0" fontId="73" fillId="2" borderId="30" xfId="0" applyFont="1" applyFill="1" applyBorder="1" applyAlignment="1">
      <alignment wrapText="1"/>
    </xf>
    <xf numFmtId="0" fontId="17" fillId="2" borderId="39" xfId="0" applyFont="1" applyFill="1" applyBorder="1" applyAlignment="1">
      <alignment horizontal="center" vertical="top" wrapText="1"/>
    </xf>
    <xf numFmtId="0" fontId="17" fillId="2" borderId="55" xfId="0" applyFont="1" applyFill="1" applyBorder="1" applyAlignment="1">
      <alignment horizontal="center" vertical="top" wrapText="1"/>
    </xf>
    <xf numFmtId="0" fontId="17" fillId="0" borderId="55" xfId="0" applyFont="1" applyBorder="1" applyAlignment="1">
      <alignment horizontal="center" vertical="top" wrapText="1"/>
    </xf>
    <xf numFmtId="49" fontId="17" fillId="2" borderId="56" xfId="0" applyNumberFormat="1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0" fontId="17" fillId="2" borderId="55" xfId="0" applyFont="1" applyFill="1" applyBorder="1" applyAlignment="1">
      <alignment horizontal="left" vertical="top" wrapText="1"/>
    </xf>
    <xf numFmtId="0" fontId="17" fillId="2" borderId="55" xfId="0" applyNumberFormat="1" applyFont="1" applyFill="1" applyBorder="1" applyAlignment="1">
      <alignment horizontal="center" vertical="top" wrapText="1"/>
    </xf>
    <xf numFmtId="0" fontId="17" fillId="2" borderId="56" xfId="0" applyNumberFormat="1" applyFont="1" applyFill="1" applyBorder="1" applyAlignment="1">
      <alignment horizontal="center" vertical="top" wrapText="1"/>
    </xf>
    <xf numFmtId="0" fontId="73" fillId="2" borderId="31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73" fillId="2" borderId="30" xfId="0" applyFont="1" applyFill="1" applyBorder="1" applyAlignment="1">
      <alignment horizontal="center" vertical="center" wrapText="1"/>
    </xf>
    <xf numFmtId="0" fontId="17" fillId="2" borderId="55" xfId="0" applyFont="1" applyFill="1" applyBorder="1" applyAlignment="1">
      <alignment horizontal="center" wrapText="1"/>
    </xf>
    <xf numFmtId="49" fontId="17" fillId="2" borderId="55" xfId="0" applyNumberFormat="1" applyFont="1" applyFill="1" applyBorder="1" applyAlignment="1">
      <alignment horizontal="left" vertical="top" wrapText="1"/>
    </xf>
    <xf numFmtId="0" fontId="73" fillId="2" borderId="55" xfId="0" applyFont="1" applyFill="1" applyBorder="1" applyAlignment="1">
      <alignment wrapText="1"/>
    </xf>
    <xf numFmtId="49" fontId="17" fillId="2" borderId="31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49" fontId="17" fillId="2" borderId="39" xfId="0" applyNumberFormat="1" applyFont="1" applyFill="1" applyBorder="1" applyAlignment="1">
      <alignment horizontal="center" vertical="top" wrapText="1"/>
    </xf>
    <xf numFmtId="0" fontId="17" fillId="2" borderId="52" xfId="0" applyFont="1" applyFill="1" applyBorder="1" applyAlignment="1">
      <alignment horizontal="left" vertical="center" wrapText="1"/>
    </xf>
    <xf numFmtId="0" fontId="17" fillId="2" borderId="53" xfId="0" applyFont="1" applyFill="1" applyBorder="1" applyAlignment="1">
      <alignment horizontal="left" vertical="center" wrapText="1"/>
    </xf>
    <xf numFmtId="0" fontId="17" fillId="2" borderId="54" xfId="0" applyFont="1" applyFill="1" applyBorder="1" applyAlignment="1">
      <alignment horizontal="left" vertical="center" wrapText="1"/>
    </xf>
    <xf numFmtId="0" fontId="17" fillId="2" borderId="52" xfId="0" applyFont="1" applyFill="1" applyBorder="1" applyAlignment="1">
      <alignment horizontal="center" vertical="center" wrapText="1"/>
    </xf>
    <xf numFmtId="0" fontId="17" fillId="2" borderId="53" xfId="0" applyFont="1" applyFill="1" applyBorder="1" applyAlignment="1">
      <alignment horizontal="center" vertical="center" wrapText="1"/>
    </xf>
    <xf numFmtId="0" fontId="17" fillId="2" borderId="54" xfId="0" applyFont="1" applyFill="1" applyBorder="1" applyAlignment="1">
      <alignment horizontal="center" vertical="center" wrapText="1"/>
    </xf>
    <xf numFmtId="0" fontId="17" fillId="2" borderId="45" xfId="0" applyFont="1" applyFill="1" applyBorder="1" applyAlignment="1">
      <alignment horizontal="center" vertical="top" wrapText="1"/>
    </xf>
    <xf numFmtId="0" fontId="17" fillId="2" borderId="46" xfId="0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17" fillId="2" borderId="0" xfId="0" applyFont="1" applyFill="1" applyAlignment="1">
      <alignment horizontal="center" vertical="center" wrapText="1"/>
    </xf>
    <xf numFmtId="0" fontId="73" fillId="2" borderId="47" xfId="8" applyFont="1" applyFill="1" applyBorder="1" applyAlignment="1">
      <alignment horizontal="center" vertical="center" wrapText="1"/>
    </xf>
    <xf numFmtId="0" fontId="73" fillId="2" borderId="32" xfId="8" applyFont="1" applyFill="1" applyBorder="1" applyAlignment="1">
      <alignment horizontal="center" vertical="center" wrapText="1"/>
    </xf>
    <xf numFmtId="0" fontId="73" fillId="2" borderId="35" xfId="8" applyFont="1" applyFill="1" applyBorder="1" applyAlignment="1">
      <alignment horizontal="center" vertical="center" wrapText="1"/>
    </xf>
    <xf numFmtId="0" fontId="73" fillId="2" borderId="34" xfId="8" applyFont="1" applyFill="1" applyBorder="1" applyAlignment="1">
      <alignment horizontal="center" vertical="center" wrapText="1"/>
    </xf>
    <xf numFmtId="0" fontId="73" fillId="2" borderId="10" xfId="8" applyFont="1" applyFill="1" applyBorder="1" applyAlignment="1">
      <alignment horizontal="center" vertical="center" wrapText="1"/>
    </xf>
    <xf numFmtId="0" fontId="73" fillId="2" borderId="9" xfId="8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31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49" xfId="0" applyFont="1" applyFill="1" applyBorder="1" applyAlignment="1">
      <alignment horizontal="center" vertical="center" wrapText="1"/>
    </xf>
    <xf numFmtId="0" fontId="17" fillId="2" borderId="50" xfId="0" applyFont="1" applyFill="1" applyBorder="1" applyAlignment="1">
      <alignment horizontal="center" vertical="center" wrapText="1"/>
    </xf>
    <xf numFmtId="0" fontId="17" fillId="2" borderId="51" xfId="0" applyFont="1" applyFill="1" applyBorder="1" applyAlignment="1">
      <alignment horizontal="center" vertical="center" wrapText="1"/>
    </xf>
    <xf numFmtId="0" fontId="17" fillId="2" borderId="45" xfId="0" applyFont="1" applyFill="1" applyBorder="1" applyAlignment="1">
      <alignment horizontal="left" vertical="center" wrapText="1"/>
    </xf>
    <xf numFmtId="0" fontId="17" fillId="2" borderId="46" xfId="0" applyFont="1" applyFill="1" applyBorder="1" applyAlignment="1">
      <alignment horizontal="left" vertical="center" wrapText="1"/>
    </xf>
    <xf numFmtId="0" fontId="17" fillId="2" borderId="44" xfId="0" applyFont="1" applyFill="1" applyBorder="1" applyAlignment="1">
      <alignment horizontal="left" vertical="center" wrapText="1"/>
    </xf>
    <xf numFmtId="0" fontId="74" fillId="2" borderId="55" xfId="295" applyFont="1" applyFill="1" applyBorder="1" applyAlignment="1">
      <alignment horizontal="center" vertical="center" wrapText="1"/>
    </xf>
    <xf numFmtId="0" fontId="74" fillId="2" borderId="55" xfId="295" applyFont="1" applyFill="1" applyBorder="1" applyAlignment="1">
      <alignment horizontal="center" vertical="center"/>
    </xf>
    <xf numFmtId="0" fontId="73" fillId="2" borderId="55" xfId="107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17" fillId="2" borderId="0" xfId="162" applyNumberFormat="1" applyFont="1" applyFill="1" applyBorder="1" applyAlignment="1">
      <alignment horizontal="center" vertical="center" wrapText="1"/>
    </xf>
    <xf numFmtId="0" fontId="17" fillId="2" borderId="0" xfId="162" applyFont="1" applyFill="1" applyAlignment="1">
      <alignment horizontal="center" vertical="center"/>
    </xf>
    <xf numFmtId="0" fontId="14" fillId="2" borderId="4" xfId="0" applyFont="1" applyFill="1" applyBorder="1" applyAlignment="1">
      <alignment horizontal="left" vertical="top" wrapText="1"/>
    </xf>
    <xf numFmtId="0" fontId="89" fillId="2" borderId="5" xfId="0" applyFont="1" applyFill="1" applyBorder="1" applyAlignment="1">
      <alignment wrapText="1"/>
    </xf>
    <xf numFmtId="0" fontId="14" fillId="2" borderId="1" xfId="0" applyFont="1" applyFill="1" applyBorder="1" applyAlignment="1">
      <alignment horizontal="left" vertical="top" wrapText="1"/>
    </xf>
    <xf numFmtId="0" fontId="89" fillId="2" borderId="1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0" fontId="73" fillId="2" borderId="36" xfId="0" applyFont="1" applyFill="1" applyBorder="1" applyAlignment="1">
      <alignment horizontal="center" vertical="top" wrapText="1"/>
    </xf>
    <xf numFmtId="0" fontId="73" fillId="2" borderId="33" xfId="0" applyFont="1" applyFill="1" applyBorder="1" applyAlignment="1">
      <alignment horizontal="center" vertical="top" wrapText="1"/>
    </xf>
    <xf numFmtId="0" fontId="86" fillId="2" borderId="52" xfId="0" applyFont="1" applyFill="1" applyBorder="1" applyAlignment="1">
      <alignment horizontal="left" vertical="top" wrapText="1"/>
    </xf>
    <xf numFmtId="0" fontId="86" fillId="2" borderId="54" xfId="0" applyFont="1" applyFill="1" applyBorder="1" applyAlignment="1">
      <alignment horizontal="left" vertical="top" wrapText="1"/>
    </xf>
    <xf numFmtId="0" fontId="17" fillId="2" borderId="43" xfId="0" applyFont="1" applyFill="1" applyBorder="1" applyAlignment="1">
      <alignment horizontal="left"/>
    </xf>
    <xf numFmtId="0" fontId="17" fillId="2" borderId="41" xfId="0" applyFont="1" applyFill="1" applyBorder="1" applyAlignment="1">
      <alignment horizontal="left"/>
    </xf>
    <xf numFmtId="0" fontId="17" fillId="2" borderId="42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4" fillId="2" borderId="0" xfId="0" applyFont="1" applyFill="1" applyAlignment="1">
      <alignment horizontal="center" vertical="center" wrapText="1"/>
    </xf>
    <xf numFmtId="0" fontId="86" fillId="2" borderId="36" xfId="0" applyFont="1" applyFill="1" applyBorder="1" applyAlignment="1">
      <alignment horizontal="left" vertical="top" wrapText="1"/>
    </xf>
    <xf numFmtId="0" fontId="86" fillId="2" borderId="33" xfId="0" applyFont="1" applyFill="1" applyBorder="1" applyAlignment="1">
      <alignment horizontal="left" vertical="top" wrapText="1"/>
    </xf>
    <xf numFmtId="0" fontId="74" fillId="2" borderId="31" xfId="0" applyFont="1" applyFill="1" applyBorder="1" applyAlignment="1">
      <alignment horizontal="center" vertical="top" wrapText="1"/>
    </xf>
    <xf numFmtId="0" fontId="74" fillId="2" borderId="2" xfId="0" applyFont="1" applyFill="1" applyBorder="1" applyAlignment="1">
      <alignment horizontal="center" vertical="top" wrapText="1"/>
    </xf>
    <xf numFmtId="0" fontId="74" fillId="2" borderId="3" xfId="0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horizontal="center" vertical="top" wrapText="1"/>
    </xf>
    <xf numFmtId="0" fontId="14" fillId="2" borderId="55" xfId="0" applyFont="1" applyFill="1" applyBorder="1" applyAlignment="1">
      <alignment horizontal="left" vertical="top" wrapText="1"/>
    </xf>
    <xf numFmtId="0" fontId="89" fillId="2" borderId="55" xfId="0" applyFont="1" applyFill="1" applyBorder="1" applyAlignment="1">
      <alignment horizontal="left" vertical="top" wrapText="1"/>
    </xf>
    <xf numFmtId="0" fontId="74" fillId="2" borderId="55" xfId="0" applyFont="1" applyFill="1" applyBorder="1" applyAlignment="1">
      <alignment horizontal="center" vertical="top" wrapText="1"/>
    </xf>
  </cellXfs>
  <cellStyles count="203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3" xfId="2028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9" xfId="202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30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8"/>
  <sheetViews>
    <sheetView topLeftCell="A9" zoomScale="85" zoomScaleNormal="85" zoomScaleSheetLayoutView="100" workbookViewId="0">
      <selection activeCell="C18" sqref="C18"/>
    </sheetView>
  </sheetViews>
  <sheetFormatPr defaultColWidth="9.09765625" defaultRowHeight="18"/>
  <cols>
    <col min="1" max="1" width="9.69921875" style="3" customWidth="1"/>
    <col min="2" max="2" width="24.69921875" style="3" customWidth="1"/>
    <col min="3" max="3" width="64.3984375" style="3" customWidth="1"/>
    <col min="4" max="4" width="28.5" style="3" customWidth="1"/>
    <col min="5" max="5" width="15.8984375" style="3" customWidth="1"/>
    <col min="6" max="6" width="15.69921875" style="3" customWidth="1"/>
    <col min="7" max="7" width="13.8984375" style="3" customWidth="1"/>
    <col min="8" max="9" width="12.296875" style="3" customWidth="1"/>
    <col min="10" max="16384" width="9.09765625" style="3"/>
  </cols>
  <sheetData>
    <row r="1" spans="1:5" ht="37.1" customHeight="1">
      <c r="C1" s="224" t="s">
        <v>60</v>
      </c>
      <c r="D1" s="224"/>
    </row>
    <row r="2" spans="1:5" ht="17.45" customHeight="1">
      <c r="C2" s="225" t="s">
        <v>87</v>
      </c>
      <c r="D2" s="225"/>
    </row>
    <row r="3" spans="1:5" ht="17.45" customHeight="1">
      <c r="C3" s="225" t="s">
        <v>9</v>
      </c>
      <c r="D3" s="225"/>
    </row>
    <row r="6" spans="1:5" ht="75.95" customHeight="1">
      <c r="A6" s="228" t="s">
        <v>185</v>
      </c>
      <c r="B6" s="228"/>
      <c r="C6" s="228"/>
      <c r="D6" s="228"/>
    </row>
    <row r="7" spans="1:5">
      <c r="A7" s="51"/>
      <c r="B7" s="51"/>
      <c r="C7" s="51"/>
      <c r="D7" s="51"/>
    </row>
    <row r="9" spans="1:5">
      <c r="D9" s="50" t="s">
        <v>24</v>
      </c>
    </row>
    <row r="10" spans="1:5" s="29" customFormat="1" ht="108">
      <c r="A10" s="229" t="s">
        <v>13</v>
      </c>
      <c r="B10" s="230"/>
      <c r="C10" s="226" t="s">
        <v>14</v>
      </c>
      <c r="D10" s="103" t="s">
        <v>79</v>
      </c>
    </row>
    <row r="11" spans="1:5" s="29" customFormat="1" ht="44.45" customHeight="1">
      <c r="A11" s="55" t="s">
        <v>53</v>
      </c>
      <c r="B11" s="56" t="s">
        <v>17</v>
      </c>
      <c r="C11" s="227"/>
      <c r="D11" s="4" t="s">
        <v>15</v>
      </c>
    </row>
    <row r="12" spans="1:5" s="29" customFormat="1" ht="34.950000000000003" customHeight="1">
      <c r="A12" s="57" t="s">
        <v>52</v>
      </c>
      <c r="B12" s="58"/>
      <c r="C12" s="53" t="s">
        <v>23</v>
      </c>
      <c r="D12" s="25">
        <f>+D14</f>
        <v>0</v>
      </c>
    </row>
    <row r="13" spans="1:5" s="29" customFormat="1" ht="18" customHeight="1">
      <c r="A13" s="57"/>
      <c r="B13" s="58"/>
      <c r="C13" s="12" t="s">
        <v>43</v>
      </c>
      <c r="D13" s="5"/>
    </row>
    <row r="14" spans="1:5" s="29" customFormat="1" ht="33.85">
      <c r="A14" s="65"/>
      <c r="B14" s="59"/>
      <c r="C14" s="13" t="s">
        <v>56</v>
      </c>
      <c r="D14" s="2">
        <f>+D16+D35+D48+D67</f>
        <v>0</v>
      </c>
    </row>
    <row r="15" spans="1:5" s="29" customFormat="1">
      <c r="A15" s="233">
        <v>1045</v>
      </c>
      <c r="B15" s="231"/>
      <c r="C15" s="36" t="s">
        <v>29</v>
      </c>
      <c r="D15" s="6"/>
    </row>
    <row r="16" spans="1:5" s="29" customFormat="1" ht="33.85">
      <c r="A16" s="217"/>
      <c r="B16" s="232"/>
      <c r="C16" s="35" t="s">
        <v>63</v>
      </c>
      <c r="D16" s="2">
        <f>+D23+D29</f>
        <v>20368.300000000003</v>
      </c>
      <c r="E16" s="66"/>
    </row>
    <row r="17" spans="1:5" s="29" customFormat="1">
      <c r="A17" s="217"/>
      <c r="B17" s="232"/>
      <c r="C17" s="67" t="s">
        <v>30</v>
      </c>
      <c r="D17" s="6"/>
    </row>
    <row r="18" spans="1:5" s="29" customFormat="1" ht="90">
      <c r="A18" s="217"/>
      <c r="B18" s="232"/>
      <c r="C18" s="68" t="s">
        <v>64</v>
      </c>
      <c r="D18" s="69"/>
    </row>
    <row r="19" spans="1:5" s="29" customFormat="1">
      <c r="A19" s="217"/>
      <c r="B19" s="232"/>
      <c r="C19" s="67" t="s">
        <v>31</v>
      </c>
      <c r="D19" s="69"/>
    </row>
    <row r="20" spans="1:5" s="29" customFormat="1" ht="72">
      <c r="A20" s="217"/>
      <c r="B20" s="232"/>
      <c r="C20" s="68" t="s">
        <v>65</v>
      </c>
      <c r="D20" s="69"/>
    </row>
    <row r="21" spans="1:5" s="29" customFormat="1" ht="23.9" customHeight="1">
      <c r="A21" s="217"/>
      <c r="B21" s="69"/>
      <c r="C21" s="70" t="s">
        <v>51</v>
      </c>
      <c r="D21" s="70"/>
    </row>
    <row r="22" spans="1:5" s="29" customFormat="1">
      <c r="A22" s="217"/>
      <c r="B22" s="223">
        <v>12001</v>
      </c>
      <c r="C22" s="67" t="s">
        <v>32</v>
      </c>
      <c r="D22" s="69"/>
    </row>
    <row r="23" spans="1:5" s="29" customFormat="1" ht="33.85">
      <c r="A23" s="217"/>
      <c r="B23" s="223"/>
      <c r="C23" s="7" t="s">
        <v>115</v>
      </c>
      <c r="D23" s="31">
        <f>+'Հավելված N 2'!G47</f>
        <v>-53825.8</v>
      </c>
      <c r="E23" s="71"/>
    </row>
    <row r="24" spans="1:5" s="29" customFormat="1">
      <c r="A24" s="217"/>
      <c r="B24" s="223"/>
      <c r="C24" s="67" t="s">
        <v>33</v>
      </c>
      <c r="D24" s="69"/>
    </row>
    <row r="25" spans="1:5" s="29" customFormat="1" ht="54">
      <c r="A25" s="217"/>
      <c r="B25" s="223"/>
      <c r="C25" s="68" t="s">
        <v>128</v>
      </c>
      <c r="D25" s="69"/>
    </row>
    <row r="26" spans="1:5" s="29" customFormat="1">
      <c r="A26" s="217"/>
      <c r="B26" s="223"/>
      <c r="C26" s="67" t="s">
        <v>34</v>
      </c>
      <c r="D26" s="69"/>
    </row>
    <row r="27" spans="1:5" s="29" customFormat="1">
      <c r="A27" s="217"/>
      <c r="B27" s="223"/>
      <c r="C27" s="68" t="s">
        <v>129</v>
      </c>
      <c r="D27" s="69"/>
    </row>
    <row r="28" spans="1:5" s="29" customFormat="1">
      <c r="A28" s="217"/>
      <c r="B28" s="223">
        <v>32001</v>
      </c>
      <c r="C28" s="67" t="s">
        <v>32</v>
      </c>
      <c r="D28" s="69"/>
    </row>
    <row r="29" spans="1:5" s="29" customFormat="1" ht="67.650000000000006">
      <c r="A29" s="217"/>
      <c r="B29" s="223"/>
      <c r="C29" s="7" t="s">
        <v>143</v>
      </c>
      <c r="D29" s="31">
        <f>+'Հավելված N 2'!G64</f>
        <v>74194.100000000006</v>
      </c>
      <c r="E29" s="71"/>
    </row>
    <row r="30" spans="1:5" s="29" customFormat="1">
      <c r="A30" s="217"/>
      <c r="B30" s="223"/>
      <c r="C30" s="67" t="s">
        <v>33</v>
      </c>
      <c r="D30" s="69"/>
    </row>
    <row r="31" spans="1:5" s="29" customFormat="1" ht="72">
      <c r="A31" s="217"/>
      <c r="B31" s="223"/>
      <c r="C31" s="68" t="s">
        <v>144</v>
      </c>
      <c r="D31" s="69"/>
    </row>
    <row r="32" spans="1:5" s="29" customFormat="1">
      <c r="A32" s="217"/>
      <c r="B32" s="223"/>
      <c r="C32" s="67" t="s">
        <v>34</v>
      </c>
      <c r="D32" s="69"/>
    </row>
    <row r="33" spans="1:5" s="29" customFormat="1" ht="54">
      <c r="A33" s="217"/>
      <c r="B33" s="223"/>
      <c r="C33" s="68" t="s">
        <v>58</v>
      </c>
      <c r="D33" s="69"/>
    </row>
    <row r="34" spans="1:5">
      <c r="A34" s="216">
        <v>1146</v>
      </c>
      <c r="B34" s="219"/>
      <c r="C34" s="60" t="s">
        <v>29</v>
      </c>
      <c r="D34" s="8"/>
    </row>
    <row r="35" spans="1:5" ht="19.399999999999999" customHeight="1">
      <c r="A35" s="217"/>
      <c r="B35" s="220"/>
      <c r="C35" s="35" t="s">
        <v>137</v>
      </c>
      <c r="D35" s="2">
        <f>+D42</f>
        <v>-84064.1</v>
      </c>
      <c r="E35" s="61"/>
    </row>
    <row r="36" spans="1:5" ht="17.899999999999999" customHeight="1">
      <c r="A36" s="217"/>
      <c r="B36" s="220"/>
      <c r="C36" s="62" t="s">
        <v>30</v>
      </c>
      <c r="D36" s="9"/>
    </row>
    <row r="37" spans="1:5">
      <c r="A37" s="217"/>
      <c r="B37" s="220"/>
      <c r="C37" s="64" t="s">
        <v>145</v>
      </c>
      <c r="D37" s="9"/>
    </row>
    <row r="38" spans="1:5" ht="18" customHeight="1">
      <c r="A38" s="217"/>
      <c r="B38" s="220"/>
      <c r="C38" s="62" t="s">
        <v>31</v>
      </c>
      <c r="D38" s="9"/>
    </row>
    <row r="39" spans="1:5" ht="90">
      <c r="A39" s="217"/>
      <c r="B39" s="221"/>
      <c r="C39" s="72" t="s">
        <v>146</v>
      </c>
      <c r="D39" s="9"/>
    </row>
    <row r="40" spans="1:5" ht="24" customHeight="1">
      <c r="A40" s="217"/>
      <c r="B40" s="143"/>
      <c r="C40" s="63" t="s">
        <v>18</v>
      </c>
      <c r="D40" s="10"/>
    </row>
    <row r="41" spans="1:5" ht="17.899999999999999" customHeight="1">
      <c r="A41" s="217"/>
      <c r="B41" s="222">
        <v>11001</v>
      </c>
      <c r="C41" s="96" t="s">
        <v>32</v>
      </c>
      <c r="D41" s="11"/>
    </row>
    <row r="42" spans="1:5">
      <c r="A42" s="217"/>
      <c r="B42" s="222"/>
      <c r="C42" s="142" t="s">
        <v>138</v>
      </c>
      <c r="D42" s="31">
        <f>+'Հավելված N 2'!G23</f>
        <v>-84064.1</v>
      </c>
      <c r="E42" s="61"/>
    </row>
    <row r="43" spans="1:5" ht="16.95" customHeight="1">
      <c r="A43" s="217"/>
      <c r="B43" s="222"/>
      <c r="C43" s="96" t="s">
        <v>33</v>
      </c>
      <c r="D43" s="145"/>
    </row>
    <row r="44" spans="1:5" ht="54">
      <c r="A44" s="217"/>
      <c r="B44" s="222"/>
      <c r="C44" s="109" t="s">
        <v>147</v>
      </c>
      <c r="D44" s="145"/>
    </row>
    <row r="45" spans="1:5" ht="16.95" customHeight="1">
      <c r="A45" s="217"/>
      <c r="B45" s="222"/>
      <c r="C45" s="96" t="s">
        <v>34</v>
      </c>
      <c r="D45" s="12"/>
    </row>
    <row r="46" spans="1:5">
      <c r="A46" s="218"/>
      <c r="B46" s="222"/>
      <c r="C46" s="109" t="s">
        <v>35</v>
      </c>
      <c r="D46" s="12"/>
    </row>
    <row r="47" spans="1:5" ht="17.899999999999999" customHeight="1">
      <c r="A47" s="216">
        <v>1183</v>
      </c>
      <c r="B47" s="219"/>
      <c r="C47" s="60" t="s">
        <v>29</v>
      </c>
      <c r="D47" s="8"/>
    </row>
    <row r="48" spans="1:5" ht="19.399999999999999" customHeight="1">
      <c r="A48" s="217"/>
      <c r="B48" s="220"/>
      <c r="C48" s="35" t="s">
        <v>69</v>
      </c>
      <c r="D48" s="2">
        <f>+D55+D61</f>
        <v>89444.9</v>
      </c>
      <c r="E48" s="61"/>
    </row>
    <row r="49" spans="1:5" ht="17.899999999999999" customHeight="1">
      <c r="A49" s="217"/>
      <c r="B49" s="220"/>
      <c r="C49" s="62" t="s">
        <v>30</v>
      </c>
      <c r="D49" s="9"/>
    </row>
    <row r="50" spans="1:5" ht="90">
      <c r="A50" s="217"/>
      <c r="B50" s="220"/>
      <c r="C50" s="64" t="s">
        <v>70</v>
      </c>
      <c r="D50" s="9"/>
    </row>
    <row r="51" spans="1:5" ht="17.899999999999999" customHeight="1">
      <c r="A51" s="217"/>
      <c r="B51" s="220"/>
      <c r="C51" s="62" t="s">
        <v>31</v>
      </c>
      <c r="D51" s="9"/>
    </row>
    <row r="52" spans="1:5">
      <c r="A52" s="217"/>
      <c r="B52" s="221"/>
      <c r="C52" s="72" t="s">
        <v>71</v>
      </c>
      <c r="D52" s="9"/>
    </row>
    <row r="53" spans="1:5" ht="24" customHeight="1">
      <c r="A53" s="217"/>
      <c r="B53" s="52"/>
      <c r="C53" s="63" t="s">
        <v>18</v>
      </c>
      <c r="D53" s="10"/>
    </row>
    <row r="54" spans="1:5" ht="17.899999999999999" customHeight="1">
      <c r="A54" s="217"/>
      <c r="B54" s="235">
        <v>32004</v>
      </c>
      <c r="C54" s="96" t="s">
        <v>32</v>
      </c>
      <c r="D54" s="11"/>
    </row>
    <row r="55" spans="1:5" ht="50.75">
      <c r="A55" s="217"/>
      <c r="B55" s="235"/>
      <c r="C55" s="102" t="s">
        <v>98</v>
      </c>
      <c r="D55" s="31">
        <f>+'Հավելված N 2'!G75</f>
        <v>44384.9</v>
      </c>
      <c r="E55" s="61"/>
    </row>
    <row r="56" spans="1:5" ht="17.45" customHeight="1">
      <c r="A56" s="217"/>
      <c r="B56" s="235"/>
      <c r="C56" s="96" t="s">
        <v>33</v>
      </c>
      <c r="D56" s="90"/>
    </row>
    <row r="57" spans="1:5">
      <c r="A57" s="217"/>
      <c r="B57" s="235"/>
      <c r="C57" s="109" t="s">
        <v>99</v>
      </c>
      <c r="D57" s="90"/>
    </row>
    <row r="58" spans="1:5" ht="17.45" customHeight="1">
      <c r="A58" s="217"/>
      <c r="B58" s="235"/>
      <c r="C58" s="96" t="s">
        <v>34</v>
      </c>
      <c r="D58" s="12"/>
    </row>
    <row r="59" spans="1:5" ht="54">
      <c r="A59" s="217"/>
      <c r="B59" s="235"/>
      <c r="C59" s="109" t="s">
        <v>58</v>
      </c>
      <c r="D59" s="12"/>
    </row>
    <row r="60" spans="1:5" ht="17.899999999999999" customHeight="1">
      <c r="A60" s="217"/>
      <c r="B60" s="234">
        <v>32012</v>
      </c>
      <c r="C60" s="96" t="s">
        <v>32</v>
      </c>
      <c r="D60" s="11"/>
    </row>
    <row r="61" spans="1:5" ht="33.85">
      <c r="A61" s="217"/>
      <c r="B61" s="234"/>
      <c r="C61" s="102" t="s">
        <v>105</v>
      </c>
      <c r="D61" s="31">
        <f>+'Հավելված N 2'!G84</f>
        <v>45060</v>
      </c>
      <c r="E61" s="61"/>
    </row>
    <row r="62" spans="1:5" ht="17.45" customHeight="1">
      <c r="A62" s="217"/>
      <c r="B62" s="234"/>
      <c r="C62" s="96" t="s">
        <v>33</v>
      </c>
      <c r="D62" s="113"/>
    </row>
    <row r="63" spans="1:5" ht="36">
      <c r="A63" s="217"/>
      <c r="B63" s="234"/>
      <c r="C63" s="109" t="s">
        <v>106</v>
      </c>
      <c r="D63" s="113"/>
    </row>
    <row r="64" spans="1:5" ht="17.45" customHeight="1">
      <c r="A64" s="217"/>
      <c r="B64" s="234"/>
      <c r="C64" s="96" t="s">
        <v>34</v>
      </c>
      <c r="D64" s="12"/>
    </row>
    <row r="65" spans="1:5" ht="54">
      <c r="A65" s="218"/>
      <c r="B65" s="234"/>
      <c r="C65" s="109" t="s">
        <v>58</v>
      </c>
      <c r="D65" s="12"/>
    </row>
    <row r="66" spans="1:5" ht="17.45" customHeight="1">
      <c r="A66" s="216">
        <v>1193</v>
      </c>
      <c r="B66" s="219"/>
      <c r="C66" s="60" t="s">
        <v>29</v>
      </c>
      <c r="D66" s="8"/>
    </row>
    <row r="67" spans="1:5" ht="33.85">
      <c r="A67" s="217"/>
      <c r="B67" s="220"/>
      <c r="C67" s="35" t="s">
        <v>119</v>
      </c>
      <c r="D67" s="2">
        <f>+D74</f>
        <v>-25749.1</v>
      </c>
      <c r="E67" s="61"/>
    </row>
    <row r="68" spans="1:5" ht="17.899999999999999" customHeight="1">
      <c r="A68" s="217"/>
      <c r="B68" s="220"/>
      <c r="C68" s="62" t="s">
        <v>30</v>
      </c>
      <c r="D68" s="9"/>
    </row>
    <row r="69" spans="1:5" ht="90">
      <c r="A69" s="217"/>
      <c r="B69" s="220"/>
      <c r="C69" s="64" t="s">
        <v>130</v>
      </c>
      <c r="D69" s="9"/>
    </row>
    <row r="70" spans="1:5" ht="17.899999999999999" customHeight="1">
      <c r="A70" s="217"/>
      <c r="B70" s="220"/>
      <c r="C70" s="62" t="s">
        <v>31</v>
      </c>
      <c r="D70" s="9"/>
    </row>
    <row r="71" spans="1:5" ht="36">
      <c r="A71" s="217"/>
      <c r="B71" s="221"/>
      <c r="C71" s="72" t="s">
        <v>131</v>
      </c>
      <c r="D71" s="9"/>
    </row>
    <row r="72" spans="1:5" ht="24" customHeight="1">
      <c r="A72" s="217"/>
      <c r="B72" s="132"/>
      <c r="C72" s="63" t="s">
        <v>18</v>
      </c>
      <c r="D72" s="10"/>
    </row>
    <row r="73" spans="1:5" ht="17.899999999999999" customHeight="1">
      <c r="A73" s="217"/>
      <c r="B73" s="234">
        <v>11001</v>
      </c>
      <c r="C73" s="96" t="s">
        <v>32</v>
      </c>
      <c r="D73" s="11"/>
    </row>
    <row r="74" spans="1:5" ht="67.650000000000006">
      <c r="A74" s="217"/>
      <c r="B74" s="234"/>
      <c r="C74" s="174" t="s">
        <v>120</v>
      </c>
      <c r="D74" s="31">
        <f>+'Հավելված N 2'!G102</f>
        <v>-25749.1</v>
      </c>
      <c r="E74" s="61"/>
    </row>
    <row r="75" spans="1:5" ht="17.45" customHeight="1">
      <c r="A75" s="217"/>
      <c r="B75" s="234"/>
      <c r="C75" s="96" t="s">
        <v>33</v>
      </c>
      <c r="D75" s="134"/>
    </row>
    <row r="76" spans="1:5" ht="108">
      <c r="A76" s="217"/>
      <c r="B76" s="234"/>
      <c r="C76" s="109" t="s">
        <v>163</v>
      </c>
      <c r="D76" s="134"/>
    </row>
    <row r="77" spans="1:5" ht="17.45" customHeight="1">
      <c r="A77" s="217"/>
      <c r="B77" s="234"/>
      <c r="C77" s="96" t="s">
        <v>34</v>
      </c>
      <c r="D77" s="12"/>
    </row>
    <row r="78" spans="1:5">
      <c r="A78" s="218"/>
      <c r="B78" s="234"/>
      <c r="C78" s="109" t="s">
        <v>35</v>
      </c>
      <c r="D78" s="12"/>
    </row>
  </sheetData>
  <mergeCells count="20">
    <mergeCell ref="B15:B20"/>
    <mergeCell ref="A15:A33"/>
    <mergeCell ref="B22:B27"/>
    <mergeCell ref="B66:B71"/>
    <mergeCell ref="B73:B78"/>
    <mergeCell ref="A66:A78"/>
    <mergeCell ref="B47:B52"/>
    <mergeCell ref="B54:B59"/>
    <mergeCell ref="B60:B65"/>
    <mergeCell ref="C1:D1"/>
    <mergeCell ref="C2:D2"/>
    <mergeCell ref="C3:D3"/>
    <mergeCell ref="C10:C11"/>
    <mergeCell ref="A6:D6"/>
    <mergeCell ref="A10:B10"/>
    <mergeCell ref="A47:A65"/>
    <mergeCell ref="A34:A46"/>
    <mergeCell ref="B34:B39"/>
    <mergeCell ref="B41:B46"/>
    <mergeCell ref="B28:B33"/>
  </mergeCells>
  <pageMargins left="0" right="0" top="0" bottom="0" header="0.3" footer="0.3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11"/>
  <sheetViews>
    <sheetView zoomScale="82" zoomScaleNormal="82" zoomScaleSheetLayoutView="100" workbookViewId="0">
      <selection activeCell="F8" sqref="F8:F9"/>
    </sheetView>
  </sheetViews>
  <sheetFormatPr defaultColWidth="9.09765625" defaultRowHeight="18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7" width="28.59765625" style="3" customWidth="1"/>
    <col min="8" max="10" width="15" style="3" customWidth="1"/>
    <col min="11" max="16384" width="9.09765625" style="3"/>
  </cols>
  <sheetData>
    <row r="1" spans="1:9" s="137" customFormat="1" ht="37.5" customHeight="1">
      <c r="F1" s="224" t="s">
        <v>61</v>
      </c>
      <c r="G1" s="224"/>
    </row>
    <row r="2" spans="1:9" s="138" customFormat="1" ht="17.45" customHeight="1">
      <c r="F2" s="225" t="s">
        <v>87</v>
      </c>
      <c r="G2" s="225"/>
    </row>
    <row r="3" spans="1:9" s="138" customFormat="1" ht="17.45" customHeight="1">
      <c r="F3" s="225" t="s">
        <v>9</v>
      </c>
      <c r="G3" s="225"/>
    </row>
    <row r="4" spans="1:9" ht="13.5" customHeight="1"/>
    <row r="5" spans="1:9" ht="52.5" customHeight="1">
      <c r="A5" s="228" t="s">
        <v>186</v>
      </c>
      <c r="B5" s="228"/>
      <c r="C5" s="228"/>
      <c r="D5" s="228"/>
      <c r="E5" s="228"/>
      <c r="F5" s="228"/>
      <c r="G5" s="228"/>
    </row>
    <row r="7" spans="1:9">
      <c r="G7" s="138" t="s">
        <v>24</v>
      </c>
    </row>
    <row r="8" spans="1:9" s="29" customFormat="1" ht="108">
      <c r="A8" s="248" t="s">
        <v>25</v>
      </c>
      <c r="B8" s="248"/>
      <c r="C8" s="248"/>
      <c r="D8" s="248" t="s">
        <v>13</v>
      </c>
      <c r="E8" s="248"/>
      <c r="F8" s="248" t="s">
        <v>19</v>
      </c>
      <c r="G8" s="155" t="s">
        <v>79</v>
      </c>
    </row>
    <row r="9" spans="1:9" s="29" customFormat="1">
      <c r="A9" s="141" t="s">
        <v>80</v>
      </c>
      <c r="B9" s="141" t="s">
        <v>81</v>
      </c>
      <c r="C9" s="141" t="s">
        <v>26</v>
      </c>
      <c r="D9" s="141" t="s">
        <v>16</v>
      </c>
      <c r="E9" s="141" t="s">
        <v>54</v>
      </c>
      <c r="F9" s="248"/>
      <c r="G9" s="141" t="s">
        <v>15</v>
      </c>
    </row>
    <row r="10" spans="1:9" s="29" customFormat="1" ht="34.950000000000003" customHeight="1">
      <c r="A10" s="145"/>
      <c r="B10" s="145"/>
      <c r="C10" s="145"/>
      <c r="D10" s="141"/>
      <c r="E10" s="141"/>
      <c r="F10" s="139" t="s">
        <v>23</v>
      </c>
      <c r="G10" s="25">
        <f>+G12</f>
        <v>0</v>
      </c>
      <c r="H10" s="49"/>
    </row>
    <row r="11" spans="1:9" s="29" customFormat="1">
      <c r="A11" s="145"/>
      <c r="B11" s="145"/>
      <c r="C11" s="145"/>
      <c r="D11" s="141"/>
      <c r="E11" s="141"/>
      <c r="F11" s="145" t="s">
        <v>43</v>
      </c>
      <c r="G11" s="2"/>
    </row>
    <row r="12" spans="1:9" s="29" customFormat="1" ht="33.85">
      <c r="A12" s="145"/>
      <c r="B12" s="145"/>
      <c r="C12" s="145"/>
      <c r="D12" s="141"/>
      <c r="E12" s="141"/>
      <c r="F12" s="139" t="s">
        <v>56</v>
      </c>
      <c r="G12" s="2">
        <f>+G13</f>
        <v>0</v>
      </c>
      <c r="H12" s="49"/>
      <c r="I12" s="49"/>
    </row>
    <row r="13" spans="1:9" s="29" customFormat="1">
      <c r="A13" s="255" t="s">
        <v>47</v>
      </c>
      <c r="B13" s="241"/>
      <c r="C13" s="215"/>
      <c r="D13" s="157"/>
      <c r="E13" s="27"/>
      <c r="F13" s="142" t="s">
        <v>45</v>
      </c>
      <c r="G13" s="121">
        <f>+G15+G39+G56</f>
        <v>0</v>
      </c>
    </row>
    <row r="14" spans="1:9" s="29" customFormat="1" ht="16.95" customHeight="1">
      <c r="A14" s="253"/>
      <c r="B14" s="242"/>
      <c r="C14" s="147"/>
      <c r="D14" s="158"/>
      <c r="E14" s="28"/>
      <c r="F14" s="133" t="s">
        <v>20</v>
      </c>
      <c r="G14" s="118"/>
    </row>
    <row r="15" spans="1:9" s="29" customFormat="1" ht="18" customHeight="1">
      <c r="A15" s="253"/>
      <c r="B15" s="236" t="s">
        <v>110</v>
      </c>
      <c r="C15" s="147"/>
      <c r="D15" s="158"/>
      <c r="E15" s="28"/>
      <c r="F15" s="142" t="s">
        <v>135</v>
      </c>
      <c r="G15" s="118">
        <f>+G17</f>
        <v>-84064.1</v>
      </c>
    </row>
    <row r="16" spans="1:9" s="29" customFormat="1" ht="16.95" customHeight="1">
      <c r="A16" s="253"/>
      <c r="B16" s="236"/>
      <c r="C16" s="147"/>
      <c r="D16" s="158"/>
      <c r="E16" s="28"/>
      <c r="F16" s="133" t="s">
        <v>20</v>
      </c>
      <c r="G16" s="118"/>
    </row>
    <row r="17" spans="1:15" s="29" customFormat="1">
      <c r="A17" s="253"/>
      <c r="B17" s="236"/>
      <c r="C17" s="236" t="s">
        <v>28</v>
      </c>
      <c r="D17" s="158"/>
      <c r="E17" s="28"/>
      <c r="F17" s="142" t="s">
        <v>136</v>
      </c>
      <c r="G17" s="118">
        <f t="shared" ref="G17" si="0">+G19</f>
        <v>-84064.1</v>
      </c>
      <c r="H17" s="30"/>
      <c r="I17" s="30"/>
      <c r="J17" s="30"/>
      <c r="K17" s="30"/>
      <c r="L17" s="30"/>
      <c r="M17" s="30"/>
      <c r="N17" s="30"/>
      <c r="O17" s="30"/>
    </row>
    <row r="18" spans="1:15" s="29" customFormat="1" ht="16.95" customHeight="1">
      <c r="A18" s="253"/>
      <c r="B18" s="236"/>
      <c r="C18" s="236"/>
      <c r="D18" s="158"/>
      <c r="E18" s="28"/>
      <c r="F18" s="133" t="s">
        <v>20</v>
      </c>
      <c r="G18" s="118"/>
      <c r="H18" s="30"/>
      <c r="I18" s="30"/>
      <c r="J18" s="30"/>
      <c r="K18" s="30"/>
      <c r="L18" s="30"/>
      <c r="M18" s="30"/>
      <c r="N18" s="30"/>
      <c r="O18" s="30"/>
    </row>
    <row r="19" spans="1:15" s="29" customFormat="1" ht="36">
      <c r="A19" s="253"/>
      <c r="B19" s="236"/>
      <c r="C19" s="236"/>
      <c r="D19" s="158"/>
      <c r="E19" s="28"/>
      <c r="F19" s="144" t="s">
        <v>44</v>
      </c>
      <c r="G19" s="148">
        <f>+G21</f>
        <v>-84064.1</v>
      </c>
      <c r="H19" s="30"/>
      <c r="I19" s="30"/>
      <c r="J19" s="30"/>
      <c r="K19" s="30"/>
      <c r="L19" s="30"/>
      <c r="M19" s="30"/>
      <c r="N19" s="30"/>
      <c r="O19" s="30"/>
    </row>
    <row r="20" spans="1:15" s="29" customFormat="1" ht="16.95" customHeight="1">
      <c r="A20" s="253"/>
      <c r="B20" s="236"/>
      <c r="C20" s="236"/>
      <c r="D20" s="158"/>
      <c r="E20" s="28"/>
      <c r="F20" s="161" t="s">
        <v>57</v>
      </c>
      <c r="G20" s="148"/>
      <c r="H20" s="30"/>
      <c r="I20" s="30"/>
      <c r="J20" s="30"/>
      <c r="K20" s="30"/>
      <c r="L20" s="30"/>
      <c r="M20" s="30"/>
      <c r="N20" s="30"/>
      <c r="O20" s="30"/>
    </row>
    <row r="21" spans="1:15" s="29" customFormat="1">
      <c r="A21" s="253"/>
      <c r="B21" s="236"/>
      <c r="C21" s="236"/>
      <c r="D21" s="135">
        <v>1146</v>
      </c>
      <c r="E21" s="240" t="s">
        <v>137</v>
      </c>
      <c r="F21" s="240"/>
      <c r="G21" s="149">
        <f>+G23</f>
        <v>-84064.1</v>
      </c>
      <c r="H21" s="30"/>
      <c r="I21" s="30"/>
      <c r="J21" s="30"/>
      <c r="K21" s="30"/>
      <c r="L21" s="30"/>
      <c r="M21" s="30"/>
      <c r="N21" s="30"/>
      <c r="O21" s="30"/>
    </row>
    <row r="22" spans="1:15" s="29" customFormat="1" ht="16.95" customHeight="1">
      <c r="A22" s="253"/>
      <c r="B22" s="236"/>
      <c r="C22" s="236"/>
      <c r="D22" s="157"/>
      <c r="E22" s="28"/>
      <c r="F22" s="162" t="s">
        <v>20</v>
      </c>
      <c r="G22" s="120"/>
      <c r="H22" s="30"/>
      <c r="I22" s="30"/>
      <c r="J22" s="30"/>
      <c r="K22" s="30"/>
      <c r="L22" s="30"/>
      <c r="M22" s="30"/>
      <c r="N22" s="30"/>
      <c r="O22" s="30"/>
    </row>
    <row r="23" spans="1:15" s="29" customFormat="1">
      <c r="A23" s="253"/>
      <c r="B23" s="236"/>
      <c r="C23" s="236"/>
      <c r="D23" s="245"/>
      <c r="E23" s="136">
        <v>11001</v>
      </c>
      <c r="F23" s="93" t="s">
        <v>138</v>
      </c>
      <c r="G23" s="122">
        <f>+G25+G32</f>
        <v>-84064.1</v>
      </c>
      <c r="H23" s="30"/>
      <c r="I23" s="30"/>
      <c r="J23" s="30"/>
      <c r="K23" s="30"/>
      <c r="L23" s="30"/>
      <c r="M23" s="30"/>
      <c r="N23" s="30"/>
      <c r="O23" s="30"/>
    </row>
    <row r="24" spans="1:15" s="29" customFormat="1" ht="16.95" customHeight="1">
      <c r="A24" s="253"/>
      <c r="B24" s="236"/>
      <c r="C24" s="236"/>
      <c r="D24" s="246"/>
      <c r="E24" s="243"/>
      <c r="F24" s="133" t="s">
        <v>55</v>
      </c>
      <c r="G24" s="119"/>
    </row>
    <row r="25" spans="1:15" s="32" customFormat="1" ht="36">
      <c r="A25" s="253"/>
      <c r="B25" s="236"/>
      <c r="C25" s="236"/>
      <c r="D25" s="246"/>
      <c r="E25" s="244"/>
      <c r="F25" s="151" t="s">
        <v>44</v>
      </c>
      <c r="G25" s="125">
        <f t="shared" ref="G25" si="1">G27</f>
        <v>-53104.1</v>
      </c>
    </row>
    <row r="26" spans="1:15" s="29" customFormat="1" ht="54">
      <c r="A26" s="253"/>
      <c r="B26" s="236"/>
      <c r="C26" s="236"/>
      <c r="D26" s="246"/>
      <c r="E26" s="244"/>
      <c r="F26" s="152" t="s">
        <v>49</v>
      </c>
      <c r="G26" s="119"/>
    </row>
    <row r="27" spans="1:15" s="29" customFormat="1" ht="16.95" customHeight="1">
      <c r="A27" s="253"/>
      <c r="B27" s="236"/>
      <c r="C27" s="236"/>
      <c r="D27" s="246"/>
      <c r="E27" s="244"/>
      <c r="F27" s="153" t="s">
        <v>21</v>
      </c>
      <c r="G27" s="119">
        <f>+G28</f>
        <v>-53104.1</v>
      </c>
    </row>
    <row r="28" spans="1:15" s="29" customFormat="1" ht="16.95" customHeight="1">
      <c r="A28" s="253"/>
      <c r="B28" s="236"/>
      <c r="C28" s="236"/>
      <c r="D28" s="246"/>
      <c r="E28" s="244"/>
      <c r="F28" s="146" t="s">
        <v>22</v>
      </c>
      <c r="G28" s="126">
        <f t="shared" ref="G28" si="2">G29</f>
        <v>-53104.1</v>
      </c>
    </row>
    <row r="29" spans="1:15" s="29" customFormat="1" ht="16.95" customHeight="1">
      <c r="A29" s="253"/>
      <c r="B29" s="236"/>
      <c r="C29" s="236"/>
      <c r="D29" s="246"/>
      <c r="E29" s="244"/>
      <c r="F29" s="146" t="s">
        <v>139</v>
      </c>
      <c r="G29" s="126">
        <f t="shared" ref="G29:G30" si="3">+G30</f>
        <v>-53104.1</v>
      </c>
    </row>
    <row r="30" spans="1:15" s="29" customFormat="1" ht="17.45" customHeight="1">
      <c r="A30" s="253"/>
      <c r="B30" s="236"/>
      <c r="C30" s="236"/>
      <c r="D30" s="246"/>
      <c r="E30" s="244"/>
      <c r="F30" s="146" t="s">
        <v>140</v>
      </c>
      <c r="G30" s="126">
        <f t="shared" si="3"/>
        <v>-53104.1</v>
      </c>
      <c r="H30" s="33"/>
    </row>
    <row r="31" spans="1:15" s="29" customFormat="1" ht="36">
      <c r="A31" s="253"/>
      <c r="B31" s="236"/>
      <c r="C31" s="236"/>
      <c r="D31" s="246"/>
      <c r="E31" s="244"/>
      <c r="F31" s="146" t="s">
        <v>141</v>
      </c>
      <c r="G31" s="126">
        <v>-53104.1</v>
      </c>
      <c r="H31" s="212"/>
    </row>
    <row r="32" spans="1:15" s="32" customFormat="1" ht="36">
      <c r="A32" s="253"/>
      <c r="B32" s="236"/>
      <c r="C32" s="236"/>
      <c r="D32" s="246"/>
      <c r="E32" s="244"/>
      <c r="F32" s="151" t="s">
        <v>171</v>
      </c>
      <c r="G32" s="125">
        <f t="shared" ref="G32" si="4">G34</f>
        <v>-30960</v>
      </c>
    </row>
    <row r="33" spans="1:15" s="29" customFormat="1" ht="54">
      <c r="A33" s="253"/>
      <c r="B33" s="236"/>
      <c r="C33" s="236"/>
      <c r="D33" s="246"/>
      <c r="E33" s="244"/>
      <c r="F33" s="152" t="s">
        <v>49</v>
      </c>
      <c r="G33" s="119"/>
    </row>
    <row r="34" spans="1:15" s="29" customFormat="1" ht="16.95" customHeight="1">
      <c r="A34" s="253"/>
      <c r="B34" s="236"/>
      <c r="C34" s="236"/>
      <c r="D34" s="246"/>
      <c r="E34" s="244"/>
      <c r="F34" s="153" t="s">
        <v>21</v>
      </c>
      <c r="G34" s="119">
        <f>+G35</f>
        <v>-30960</v>
      </c>
    </row>
    <row r="35" spans="1:15" s="29" customFormat="1" ht="16.95" customHeight="1">
      <c r="A35" s="253"/>
      <c r="B35" s="236"/>
      <c r="C35" s="236"/>
      <c r="D35" s="246"/>
      <c r="E35" s="244"/>
      <c r="F35" s="183" t="s">
        <v>22</v>
      </c>
      <c r="G35" s="126">
        <f t="shared" ref="G35" si="5">G36</f>
        <v>-30960</v>
      </c>
    </row>
    <row r="36" spans="1:15" s="29" customFormat="1" ht="16.95" customHeight="1">
      <c r="A36" s="253"/>
      <c r="B36" s="236"/>
      <c r="C36" s="236"/>
      <c r="D36" s="246"/>
      <c r="E36" s="244"/>
      <c r="F36" s="183" t="s">
        <v>139</v>
      </c>
      <c r="G36" s="126">
        <f t="shared" ref="G36:G37" si="6">+G37</f>
        <v>-30960</v>
      </c>
    </row>
    <row r="37" spans="1:15" s="29" customFormat="1" ht="17.45" customHeight="1">
      <c r="A37" s="253"/>
      <c r="B37" s="236"/>
      <c r="C37" s="236"/>
      <c r="D37" s="246"/>
      <c r="E37" s="244"/>
      <c r="F37" s="183" t="s">
        <v>140</v>
      </c>
      <c r="G37" s="126">
        <f t="shared" si="6"/>
        <v>-30960</v>
      </c>
      <c r="H37" s="33"/>
    </row>
    <row r="38" spans="1:15" s="29" customFormat="1" ht="36">
      <c r="A38" s="253"/>
      <c r="B38" s="236"/>
      <c r="C38" s="236"/>
      <c r="D38" s="247"/>
      <c r="E38" s="219"/>
      <c r="F38" s="183" t="s">
        <v>141</v>
      </c>
      <c r="G38" s="126">
        <v>-30960</v>
      </c>
      <c r="H38" s="34"/>
    </row>
    <row r="39" spans="1:15" s="29" customFormat="1" ht="33.85">
      <c r="A39" s="253"/>
      <c r="B39" s="253" t="s">
        <v>112</v>
      </c>
      <c r="C39" s="147"/>
      <c r="D39" s="158"/>
      <c r="E39" s="28"/>
      <c r="F39" s="142" t="s">
        <v>113</v>
      </c>
      <c r="G39" s="118">
        <f>+G41</f>
        <v>-53825.8</v>
      </c>
    </row>
    <row r="40" spans="1:15" s="29" customFormat="1" ht="16.95" customHeight="1">
      <c r="A40" s="253"/>
      <c r="B40" s="253"/>
      <c r="C40" s="160"/>
      <c r="D40" s="158"/>
      <c r="E40" s="28"/>
      <c r="F40" s="133" t="s">
        <v>20</v>
      </c>
      <c r="G40" s="118"/>
    </row>
    <row r="41" spans="1:15" s="29" customFormat="1" ht="33.85">
      <c r="A41" s="253"/>
      <c r="B41" s="253"/>
      <c r="C41" s="252" t="s">
        <v>110</v>
      </c>
      <c r="D41" s="158"/>
      <c r="E41" s="28"/>
      <c r="F41" s="142" t="s">
        <v>114</v>
      </c>
      <c r="G41" s="118">
        <f t="shared" ref="G41" si="7">+G43</f>
        <v>-53825.8</v>
      </c>
      <c r="H41" s="30"/>
      <c r="I41" s="30"/>
      <c r="J41" s="30"/>
      <c r="K41" s="30"/>
      <c r="L41" s="30"/>
      <c r="M41" s="30"/>
      <c r="N41" s="30"/>
      <c r="O41" s="30"/>
    </row>
    <row r="42" spans="1:15" s="29" customFormat="1" ht="16.95" customHeight="1">
      <c r="A42" s="253"/>
      <c r="B42" s="253"/>
      <c r="C42" s="253"/>
      <c r="D42" s="158"/>
      <c r="E42" s="28"/>
      <c r="F42" s="133" t="s">
        <v>20</v>
      </c>
      <c r="G42" s="118"/>
      <c r="H42" s="30"/>
      <c r="I42" s="30"/>
      <c r="J42" s="30"/>
      <c r="K42" s="30"/>
      <c r="L42" s="30"/>
      <c r="M42" s="30"/>
      <c r="N42" s="30"/>
      <c r="O42" s="30"/>
    </row>
    <row r="43" spans="1:15" s="29" customFormat="1" ht="36">
      <c r="A43" s="253"/>
      <c r="B43" s="253"/>
      <c r="C43" s="253"/>
      <c r="D43" s="158"/>
      <c r="E43" s="28"/>
      <c r="F43" s="144" t="s">
        <v>44</v>
      </c>
      <c r="G43" s="148">
        <f>+G45</f>
        <v>-53825.8</v>
      </c>
      <c r="H43" s="30"/>
      <c r="I43" s="30"/>
      <c r="J43" s="30"/>
      <c r="K43" s="30"/>
      <c r="L43" s="30"/>
      <c r="M43" s="30"/>
      <c r="N43" s="30"/>
      <c r="O43" s="30"/>
    </row>
    <row r="44" spans="1:15" s="29" customFormat="1" ht="16.95" customHeight="1">
      <c r="A44" s="253"/>
      <c r="B44" s="253"/>
      <c r="C44" s="253"/>
      <c r="D44" s="159"/>
      <c r="E44" s="156"/>
      <c r="F44" s="144" t="s">
        <v>57</v>
      </c>
      <c r="G44" s="148"/>
      <c r="H44" s="30"/>
      <c r="I44" s="30"/>
      <c r="J44" s="30"/>
      <c r="K44" s="30"/>
      <c r="L44" s="30"/>
      <c r="M44" s="30"/>
      <c r="N44" s="30"/>
      <c r="O44" s="30"/>
    </row>
    <row r="45" spans="1:15" s="29" customFormat="1" ht="34.950000000000003" customHeight="1">
      <c r="A45" s="253"/>
      <c r="B45" s="253"/>
      <c r="C45" s="253"/>
      <c r="D45" s="136">
        <v>1045</v>
      </c>
      <c r="E45" s="250" t="s">
        <v>63</v>
      </c>
      <c r="F45" s="251"/>
      <c r="G45" s="149">
        <f>+G47</f>
        <v>-53825.8</v>
      </c>
      <c r="H45" s="30"/>
      <c r="I45" s="30"/>
      <c r="J45" s="30"/>
      <c r="K45" s="30"/>
      <c r="L45" s="30"/>
      <c r="M45" s="30"/>
      <c r="N45" s="30"/>
      <c r="O45" s="30"/>
    </row>
    <row r="46" spans="1:15" s="29" customFormat="1" ht="16.95" customHeight="1">
      <c r="A46" s="253"/>
      <c r="B46" s="253"/>
      <c r="C46" s="253"/>
      <c r="D46" s="136"/>
      <c r="E46" s="150"/>
      <c r="F46" s="133" t="s">
        <v>20</v>
      </c>
      <c r="G46" s="120"/>
      <c r="H46" s="30"/>
      <c r="I46" s="30"/>
      <c r="J46" s="30"/>
      <c r="K46" s="30"/>
      <c r="L46" s="30"/>
      <c r="M46" s="30"/>
      <c r="N46" s="30"/>
      <c r="O46" s="30"/>
    </row>
    <row r="47" spans="1:15" s="29" customFormat="1" ht="33.85">
      <c r="A47" s="253"/>
      <c r="B47" s="253"/>
      <c r="C47" s="253"/>
      <c r="D47" s="216"/>
      <c r="E47" s="54">
        <v>12001</v>
      </c>
      <c r="F47" s="93" t="s">
        <v>115</v>
      </c>
      <c r="G47" s="122">
        <f>+G49</f>
        <v>-53825.8</v>
      </c>
      <c r="H47" s="30"/>
      <c r="I47" s="30"/>
      <c r="J47" s="30"/>
      <c r="K47" s="30"/>
      <c r="L47" s="30"/>
      <c r="M47" s="30"/>
      <c r="N47" s="30"/>
      <c r="O47" s="30"/>
    </row>
    <row r="48" spans="1:15" s="29" customFormat="1" ht="16.95" customHeight="1">
      <c r="A48" s="253"/>
      <c r="B48" s="253"/>
      <c r="C48" s="253"/>
      <c r="D48" s="217"/>
      <c r="E48" s="237"/>
      <c r="F48" s="133" t="s">
        <v>55</v>
      </c>
      <c r="G48" s="119"/>
    </row>
    <row r="49" spans="1:15" s="32" customFormat="1" ht="36">
      <c r="A49" s="253"/>
      <c r="B49" s="253"/>
      <c r="C49" s="253"/>
      <c r="D49" s="217"/>
      <c r="E49" s="238"/>
      <c r="F49" s="151" t="s">
        <v>44</v>
      </c>
      <c r="G49" s="125">
        <f t="shared" ref="G49" si="8">G51</f>
        <v>-53825.8</v>
      </c>
    </row>
    <row r="50" spans="1:15" s="29" customFormat="1" ht="54">
      <c r="A50" s="253"/>
      <c r="B50" s="253"/>
      <c r="C50" s="253"/>
      <c r="D50" s="217"/>
      <c r="E50" s="238"/>
      <c r="F50" s="152" t="s">
        <v>49</v>
      </c>
      <c r="G50" s="119"/>
    </row>
    <row r="51" spans="1:15" s="29" customFormat="1" ht="16.95" customHeight="1">
      <c r="A51" s="253"/>
      <c r="B51" s="253"/>
      <c r="C51" s="253"/>
      <c r="D51" s="217"/>
      <c r="E51" s="238"/>
      <c r="F51" s="153" t="s">
        <v>21</v>
      </c>
      <c r="G51" s="119">
        <f>+G52</f>
        <v>-53825.8</v>
      </c>
    </row>
    <row r="52" spans="1:15" s="29" customFormat="1" ht="16.95" customHeight="1">
      <c r="A52" s="253"/>
      <c r="B52" s="253"/>
      <c r="C52" s="253"/>
      <c r="D52" s="217"/>
      <c r="E52" s="238"/>
      <c r="F52" s="146" t="s">
        <v>22</v>
      </c>
      <c r="G52" s="126">
        <f t="shared" ref="G52" si="9">G53</f>
        <v>-53825.8</v>
      </c>
    </row>
    <row r="53" spans="1:15" s="29" customFormat="1" ht="16.95" customHeight="1">
      <c r="A53" s="253"/>
      <c r="B53" s="253"/>
      <c r="C53" s="253"/>
      <c r="D53" s="217"/>
      <c r="E53" s="238"/>
      <c r="F53" s="146" t="s">
        <v>116</v>
      </c>
      <c r="G53" s="126">
        <f t="shared" ref="G53:G54" si="10">+G54</f>
        <v>-53825.8</v>
      </c>
    </row>
    <row r="54" spans="1:15" s="29" customFormat="1" ht="17.45" customHeight="1">
      <c r="A54" s="253"/>
      <c r="B54" s="253"/>
      <c r="C54" s="253"/>
      <c r="D54" s="217"/>
      <c r="E54" s="238"/>
      <c r="F54" s="146" t="s">
        <v>117</v>
      </c>
      <c r="G54" s="126">
        <f t="shared" si="10"/>
        <v>-53825.8</v>
      </c>
      <c r="H54" s="33"/>
    </row>
    <row r="55" spans="1:15" s="29" customFormat="1" ht="36">
      <c r="A55" s="253"/>
      <c r="B55" s="254"/>
      <c r="C55" s="254"/>
      <c r="D55" s="218"/>
      <c r="E55" s="239"/>
      <c r="F55" s="146" t="s">
        <v>118</v>
      </c>
      <c r="G55" s="126">
        <v>-53825.8</v>
      </c>
      <c r="H55" s="34"/>
    </row>
    <row r="56" spans="1:15" s="29" customFormat="1">
      <c r="A56" s="253"/>
      <c r="B56" s="252" t="s">
        <v>48</v>
      </c>
      <c r="C56" s="252"/>
      <c r="D56" s="245"/>
      <c r="E56" s="243"/>
      <c r="F56" s="142" t="s">
        <v>46</v>
      </c>
      <c r="G56" s="118">
        <f t="shared" ref="G56" si="11">+G58</f>
        <v>137889.9</v>
      </c>
    </row>
    <row r="57" spans="1:15" s="29" customFormat="1" ht="16.95" customHeight="1">
      <c r="A57" s="253"/>
      <c r="B57" s="253"/>
      <c r="C57" s="254"/>
      <c r="D57" s="246"/>
      <c r="E57" s="244"/>
      <c r="F57" s="133" t="s">
        <v>20</v>
      </c>
      <c r="G57" s="118"/>
    </row>
    <row r="58" spans="1:15" s="29" customFormat="1">
      <c r="A58" s="253"/>
      <c r="B58" s="253"/>
      <c r="C58" s="216" t="s">
        <v>27</v>
      </c>
      <c r="D58" s="246"/>
      <c r="E58" s="244"/>
      <c r="F58" s="142" t="s">
        <v>46</v>
      </c>
      <c r="G58" s="118">
        <f t="shared" ref="G58" si="12">+G60</f>
        <v>137889.9</v>
      </c>
      <c r="H58" s="30"/>
      <c r="I58" s="30"/>
      <c r="J58" s="30"/>
      <c r="K58" s="30"/>
      <c r="L58" s="30"/>
      <c r="M58" s="30"/>
      <c r="N58" s="30"/>
      <c r="O58" s="30"/>
    </row>
    <row r="59" spans="1:15" s="29" customFormat="1" ht="16.95" customHeight="1">
      <c r="A59" s="253"/>
      <c r="B59" s="253"/>
      <c r="C59" s="217"/>
      <c r="D59" s="246"/>
      <c r="E59" s="244"/>
      <c r="F59" s="133" t="s">
        <v>20</v>
      </c>
      <c r="G59" s="118"/>
      <c r="H59" s="30"/>
      <c r="I59" s="30"/>
      <c r="J59" s="30"/>
      <c r="K59" s="30"/>
      <c r="L59" s="30"/>
      <c r="M59" s="30"/>
      <c r="N59" s="30"/>
      <c r="O59" s="30"/>
    </row>
    <row r="60" spans="1:15" s="29" customFormat="1" ht="36">
      <c r="A60" s="253"/>
      <c r="B60" s="253"/>
      <c r="C60" s="217"/>
      <c r="D60" s="246"/>
      <c r="E60" s="244"/>
      <c r="F60" s="144" t="s">
        <v>44</v>
      </c>
      <c r="G60" s="148">
        <f>+G62+G73+G100</f>
        <v>137889.9</v>
      </c>
      <c r="H60" s="30"/>
      <c r="I60" s="30"/>
      <c r="J60" s="30"/>
      <c r="K60" s="30"/>
      <c r="L60" s="30"/>
      <c r="M60" s="30"/>
      <c r="N60" s="30"/>
      <c r="O60" s="30"/>
    </row>
    <row r="61" spans="1:15" s="29" customFormat="1" ht="16.95" customHeight="1">
      <c r="A61" s="253"/>
      <c r="B61" s="253"/>
      <c r="C61" s="217"/>
      <c r="D61" s="247"/>
      <c r="E61" s="219"/>
      <c r="F61" s="144" t="s">
        <v>57</v>
      </c>
      <c r="G61" s="148"/>
      <c r="H61" s="30"/>
      <c r="I61" s="30"/>
      <c r="J61" s="30"/>
      <c r="K61" s="30"/>
      <c r="L61" s="30"/>
      <c r="M61" s="30"/>
      <c r="N61" s="30"/>
      <c r="O61" s="30"/>
    </row>
    <row r="62" spans="1:15" s="29" customFormat="1" ht="34.950000000000003" customHeight="1">
      <c r="A62" s="253"/>
      <c r="B62" s="253"/>
      <c r="C62" s="217"/>
      <c r="D62" s="136">
        <v>1045</v>
      </c>
      <c r="E62" s="250" t="s">
        <v>63</v>
      </c>
      <c r="F62" s="251"/>
      <c r="G62" s="149">
        <f>+G64</f>
        <v>74194.100000000006</v>
      </c>
      <c r="H62" s="30"/>
      <c r="I62" s="30"/>
      <c r="J62" s="30"/>
      <c r="K62" s="30"/>
      <c r="L62" s="30"/>
      <c r="M62" s="30"/>
      <c r="N62" s="30"/>
      <c r="O62" s="30"/>
    </row>
    <row r="63" spans="1:15" s="29" customFormat="1" ht="16.95" customHeight="1">
      <c r="A63" s="253"/>
      <c r="B63" s="253"/>
      <c r="C63" s="217"/>
      <c r="D63" s="147"/>
      <c r="E63" s="150"/>
      <c r="F63" s="133" t="s">
        <v>20</v>
      </c>
      <c r="G63" s="120"/>
      <c r="H63" s="30"/>
      <c r="I63" s="30"/>
      <c r="J63" s="30"/>
      <c r="K63" s="30"/>
      <c r="L63" s="30"/>
      <c r="M63" s="30"/>
      <c r="N63" s="30"/>
      <c r="O63" s="30"/>
    </row>
    <row r="64" spans="1:15" s="29" customFormat="1" ht="67.650000000000006">
      <c r="A64" s="253"/>
      <c r="B64" s="253"/>
      <c r="C64" s="217"/>
      <c r="D64" s="233"/>
      <c r="E64" s="54">
        <v>32001</v>
      </c>
      <c r="F64" s="93" t="s">
        <v>132</v>
      </c>
      <c r="G64" s="122">
        <f>+G66</f>
        <v>74194.100000000006</v>
      </c>
      <c r="H64" s="30"/>
      <c r="I64" s="30"/>
      <c r="J64" s="30"/>
      <c r="K64" s="30"/>
      <c r="L64" s="30"/>
      <c r="M64" s="30"/>
      <c r="N64" s="30"/>
      <c r="O64" s="30"/>
    </row>
    <row r="65" spans="1:15" s="29" customFormat="1" ht="16.95" customHeight="1">
      <c r="A65" s="253"/>
      <c r="B65" s="253"/>
      <c r="C65" s="217"/>
      <c r="D65" s="217"/>
      <c r="E65" s="237"/>
      <c r="F65" s="133" t="s">
        <v>55</v>
      </c>
      <c r="G65" s="119"/>
    </row>
    <row r="66" spans="1:15" s="32" customFormat="1" ht="36">
      <c r="A66" s="253"/>
      <c r="B66" s="253"/>
      <c r="C66" s="217"/>
      <c r="D66" s="217"/>
      <c r="E66" s="238"/>
      <c r="F66" s="151" t="s">
        <v>44</v>
      </c>
      <c r="G66" s="125">
        <f t="shared" ref="G66" si="13">G68</f>
        <v>74194.100000000006</v>
      </c>
    </row>
    <row r="67" spans="1:15" s="29" customFormat="1" ht="54">
      <c r="A67" s="253"/>
      <c r="B67" s="253"/>
      <c r="C67" s="217"/>
      <c r="D67" s="217"/>
      <c r="E67" s="238"/>
      <c r="F67" s="152" t="s">
        <v>49</v>
      </c>
      <c r="G67" s="119"/>
    </row>
    <row r="68" spans="1:15" s="29" customFormat="1" ht="16.95" customHeight="1">
      <c r="A68" s="253"/>
      <c r="B68" s="253"/>
      <c r="C68" s="217"/>
      <c r="D68" s="217"/>
      <c r="E68" s="238"/>
      <c r="F68" s="153" t="s">
        <v>21</v>
      </c>
      <c r="G68" s="119">
        <f>+G69</f>
        <v>74194.100000000006</v>
      </c>
    </row>
    <row r="69" spans="1:15" s="29" customFormat="1" ht="16.95" customHeight="1">
      <c r="A69" s="253"/>
      <c r="B69" s="253"/>
      <c r="C69" s="217"/>
      <c r="D69" s="217"/>
      <c r="E69" s="238"/>
      <c r="F69" s="133" t="s">
        <v>22</v>
      </c>
      <c r="G69" s="126">
        <f t="shared" ref="G69" si="14">G70</f>
        <v>74194.100000000006</v>
      </c>
    </row>
    <row r="70" spans="1:15" s="29" customFormat="1" ht="16.95" customHeight="1">
      <c r="A70" s="253"/>
      <c r="B70" s="253"/>
      <c r="C70" s="217"/>
      <c r="D70" s="217"/>
      <c r="E70" s="238"/>
      <c r="F70" s="133" t="s">
        <v>90</v>
      </c>
      <c r="G70" s="126">
        <f t="shared" ref="G70:G71" si="15">+G71</f>
        <v>74194.100000000006</v>
      </c>
    </row>
    <row r="71" spans="1:15" s="29" customFormat="1" ht="36">
      <c r="A71" s="253"/>
      <c r="B71" s="253"/>
      <c r="C71" s="217"/>
      <c r="D71" s="217"/>
      <c r="E71" s="238"/>
      <c r="F71" s="133" t="s">
        <v>127</v>
      </c>
      <c r="G71" s="126">
        <f t="shared" si="15"/>
        <v>74194.100000000006</v>
      </c>
      <c r="H71" s="33"/>
    </row>
    <row r="72" spans="1:15" s="29" customFormat="1" ht="36">
      <c r="A72" s="253"/>
      <c r="B72" s="253"/>
      <c r="C72" s="217"/>
      <c r="D72" s="217"/>
      <c r="E72" s="239"/>
      <c r="F72" s="133" t="s">
        <v>92</v>
      </c>
      <c r="G72" s="126">
        <f>+'Հավելված N 3'!G12</f>
        <v>74194.100000000006</v>
      </c>
      <c r="H72" s="34"/>
    </row>
    <row r="73" spans="1:15" s="29" customFormat="1">
      <c r="A73" s="253"/>
      <c r="B73" s="253"/>
      <c r="C73" s="217"/>
      <c r="D73" s="136">
        <v>1183</v>
      </c>
      <c r="E73" s="250" t="s">
        <v>68</v>
      </c>
      <c r="F73" s="251"/>
      <c r="G73" s="121">
        <f>+G75+G84</f>
        <v>89444.9</v>
      </c>
      <c r="H73" s="30"/>
      <c r="I73" s="30"/>
      <c r="J73" s="30"/>
      <c r="K73" s="30"/>
      <c r="L73" s="30"/>
      <c r="M73" s="30"/>
      <c r="N73" s="30"/>
      <c r="O73" s="30"/>
    </row>
    <row r="74" spans="1:15" s="29" customFormat="1" ht="16.95" customHeight="1">
      <c r="A74" s="253"/>
      <c r="B74" s="253"/>
      <c r="C74" s="217"/>
      <c r="D74" s="216"/>
      <c r="E74" s="150"/>
      <c r="F74" s="133" t="s">
        <v>20</v>
      </c>
      <c r="G74" s="120"/>
      <c r="H74" s="30"/>
      <c r="I74" s="30"/>
      <c r="J74" s="30"/>
      <c r="K74" s="30"/>
      <c r="L74" s="30"/>
      <c r="M74" s="30"/>
      <c r="N74" s="30"/>
      <c r="O74" s="30"/>
    </row>
    <row r="75" spans="1:15" s="29" customFormat="1" ht="50.75">
      <c r="A75" s="253"/>
      <c r="B75" s="253"/>
      <c r="C75" s="217"/>
      <c r="D75" s="217"/>
      <c r="E75" s="135">
        <v>32004</v>
      </c>
      <c r="F75" s="142" t="s">
        <v>95</v>
      </c>
      <c r="G75" s="122">
        <f>+G77</f>
        <v>44384.9</v>
      </c>
      <c r="H75" s="30"/>
      <c r="I75" s="30"/>
      <c r="J75" s="30"/>
      <c r="K75" s="30"/>
      <c r="L75" s="30"/>
      <c r="M75" s="30"/>
      <c r="N75" s="30"/>
      <c r="O75" s="30"/>
    </row>
    <row r="76" spans="1:15" s="29" customFormat="1" ht="17.45" customHeight="1">
      <c r="A76" s="253"/>
      <c r="B76" s="253"/>
      <c r="C76" s="217"/>
      <c r="D76" s="217"/>
      <c r="E76" s="249"/>
      <c r="F76" s="133" t="s">
        <v>55</v>
      </c>
      <c r="G76" s="119"/>
    </row>
    <row r="77" spans="1:15" s="32" customFormat="1" ht="36">
      <c r="A77" s="253"/>
      <c r="B77" s="253"/>
      <c r="C77" s="217"/>
      <c r="D77" s="217"/>
      <c r="E77" s="249"/>
      <c r="F77" s="124" t="s">
        <v>44</v>
      </c>
      <c r="G77" s="125">
        <f t="shared" ref="G77" si="16">G79</f>
        <v>44384.9</v>
      </c>
    </row>
    <row r="78" spans="1:15" s="29" customFormat="1" ht="54">
      <c r="A78" s="253"/>
      <c r="B78" s="253"/>
      <c r="C78" s="217"/>
      <c r="D78" s="217"/>
      <c r="E78" s="249"/>
      <c r="F78" s="133" t="s">
        <v>49</v>
      </c>
      <c r="G78" s="119"/>
    </row>
    <row r="79" spans="1:15" s="29" customFormat="1" ht="17.45" customHeight="1">
      <c r="A79" s="253"/>
      <c r="B79" s="253"/>
      <c r="C79" s="217"/>
      <c r="D79" s="217"/>
      <c r="E79" s="249"/>
      <c r="F79" s="140" t="s">
        <v>50</v>
      </c>
      <c r="G79" s="119">
        <f>+G80</f>
        <v>44384.9</v>
      </c>
    </row>
    <row r="80" spans="1:15" s="29" customFormat="1" ht="16.95" customHeight="1">
      <c r="A80" s="253"/>
      <c r="B80" s="253"/>
      <c r="C80" s="217"/>
      <c r="D80" s="217"/>
      <c r="E80" s="249"/>
      <c r="F80" s="133" t="s">
        <v>22</v>
      </c>
      <c r="G80" s="126">
        <f t="shared" ref="G80:G82" si="17">+G81</f>
        <v>44384.9</v>
      </c>
    </row>
    <row r="81" spans="1:15" s="29" customFormat="1" ht="16.95" customHeight="1">
      <c r="A81" s="253"/>
      <c r="B81" s="253"/>
      <c r="C81" s="217"/>
      <c r="D81" s="217"/>
      <c r="E81" s="249"/>
      <c r="F81" s="133" t="s">
        <v>90</v>
      </c>
      <c r="G81" s="126">
        <f t="shared" si="17"/>
        <v>44384.9</v>
      </c>
    </row>
    <row r="82" spans="1:15" s="29" customFormat="1" ht="17.45" customHeight="1">
      <c r="A82" s="253"/>
      <c r="B82" s="253"/>
      <c r="C82" s="217"/>
      <c r="D82" s="217"/>
      <c r="E82" s="249"/>
      <c r="F82" s="133" t="s">
        <v>91</v>
      </c>
      <c r="G82" s="126">
        <f t="shared" si="17"/>
        <v>44384.9</v>
      </c>
      <c r="H82" s="33"/>
    </row>
    <row r="83" spans="1:15" s="29" customFormat="1" ht="36">
      <c r="A83" s="253"/>
      <c r="B83" s="253"/>
      <c r="C83" s="217"/>
      <c r="D83" s="217"/>
      <c r="E83" s="249"/>
      <c r="F83" s="133" t="s">
        <v>92</v>
      </c>
      <c r="G83" s="126">
        <f>+'Հավելված N 3'!G15</f>
        <v>44384.9</v>
      </c>
      <c r="H83" s="34"/>
    </row>
    <row r="84" spans="1:15" s="29" customFormat="1" ht="35.450000000000003" customHeight="1">
      <c r="A84" s="253"/>
      <c r="B84" s="253"/>
      <c r="C84" s="217"/>
      <c r="D84" s="217"/>
      <c r="E84" s="135">
        <v>32012</v>
      </c>
      <c r="F84" s="142" t="s">
        <v>105</v>
      </c>
      <c r="G84" s="123">
        <f>+G86+G93</f>
        <v>45060</v>
      </c>
      <c r="H84" s="30"/>
      <c r="I84" s="30"/>
      <c r="J84" s="30"/>
      <c r="K84" s="30"/>
      <c r="L84" s="30"/>
      <c r="M84" s="30"/>
      <c r="N84" s="30"/>
      <c r="O84" s="30"/>
    </row>
    <row r="85" spans="1:15" s="29" customFormat="1" ht="17.45" customHeight="1">
      <c r="A85" s="253"/>
      <c r="B85" s="253"/>
      <c r="C85" s="217"/>
      <c r="D85" s="217"/>
      <c r="E85" s="237"/>
      <c r="F85" s="133" t="s">
        <v>55</v>
      </c>
      <c r="G85" s="119"/>
    </row>
    <row r="86" spans="1:15" s="32" customFormat="1" ht="36">
      <c r="A86" s="253"/>
      <c r="B86" s="253"/>
      <c r="C86" s="217"/>
      <c r="D86" s="217"/>
      <c r="E86" s="238"/>
      <c r="F86" s="124" t="s">
        <v>44</v>
      </c>
      <c r="G86" s="125">
        <f t="shared" ref="G86" si="18">G88</f>
        <v>14100</v>
      </c>
    </row>
    <row r="87" spans="1:15" s="29" customFormat="1" ht="54">
      <c r="A87" s="253"/>
      <c r="B87" s="253"/>
      <c r="C87" s="217"/>
      <c r="D87" s="217"/>
      <c r="E87" s="238"/>
      <c r="F87" s="133" t="s">
        <v>49</v>
      </c>
      <c r="G87" s="119"/>
    </row>
    <row r="88" spans="1:15" s="29" customFormat="1" ht="17.45" customHeight="1">
      <c r="A88" s="253"/>
      <c r="B88" s="253"/>
      <c r="C88" s="217"/>
      <c r="D88" s="217"/>
      <c r="E88" s="238"/>
      <c r="F88" s="140" t="s">
        <v>50</v>
      </c>
      <c r="G88" s="119">
        <f t="shared" ref="G88:G89" si="19">G89</f>
        <v>14100</v>
      </c>
    </row>
    <row r="89" spans="1:15" s="29" customFormat="1" ht="17.45" customHeight="1">
      <c r="A89" s="253"/>
      <c r="B89" s="253"/>
      <c r="C89" s="217"/>
      <c r="D89" s="217"/>
      <c r="E89" s="238"/>
      <c r="F89" s="133" t="s">
        <v>22</v>
      </c>
      <c r="G89" s="126">
        <f t="shared" si="19"/>
        <v>14100</v>
      </c>
    </row>
    <row r="90" spans="1:15" s="29" customFormat="1" ht="17.45" customHeight="1">
      <c r="A90" s="253"/>
      <c r="B90" s="253"/>
      <c r="C90" s="217"/>
      <c r="D90" s="217"/>
      <c r="E90" s="238"/>
      <c r="F90" s="133" t="s">
        <v>90</v>
      </c>
      <c r="G90" s="126">
        <f t="shared" ref="G90:G91" si="20">+G91</f>
        <v>14100</v>
      </c>
    </row>
    <row r="91" spans="1:15" s="29" customFormat="1" ht="17.45" customHeight="1">
      <c r="A91" s="253"/>
      <c r="B91" s="253"/>
      <c r="C91" s="217"/>
      <c r="D91" s="217"/>
      <c r="E91" s="238"/>
      <c r="F91" s="133" t="s">
        <v>91</v>
      </c>
      <c r="G91" s="126">
        <f t="shared" si="20"/>
        <v>14100</v>
      </c>
      <c r="H91" s="33"/>
    </row>
    <row r="92" spans="1:15" s="29" customFormat="1" ht="36">
      <c r="A92" s="253"/>
      <c r="B92" s="253"/>
      <c r="C92" s="217"/>
      <c r="D92" s="217"/>
      <c r="E92" s="238"/>
      <c r="F92" s="133" t="s">
        <v>92</v>
      </c>
      <c r="G92" s="126">
        <f>+'Հավելված N 3'!G20</f>
        <v>14100</v>
      </c>
      <c r="H92" s="34"/>
    </row>
    <row r="93" spans="1:15" s="32" customFormat="1" ht="36">
      <c r="A93" s="253"/>
      <c r="B93" s="253"/>
      <c r="C93" s="217"/>
      <c r="D93" s="217"/>
      <c r="E93" s="238"/>
      <c r="F93" s="124" t="s">
        <v>171</v>
      </c>
      <c r="G93" s="125">
        <f t="shared" ref="G93" si="21">G95</f>
        <v>30960</v>
      </c>
    </row>
    <row r="94" spans="1:15" s="29" customFormat="1" ht="54">
      <c r="A94" s="253"/>
      <c r="B94" s="253"/>
      <c r="C94" s="217"/>
      <c r="D94" s="217"/>
      <c r="E94" s="238"/>
      <c r="F94" s="133" t="s">
        <v>49</v>
      </c>
      <c r="G94" s="119"/>
    </row>
    <row r="95" spans="1:15" s="29" customFormat="1" ht="17.45" customHeight="1">
      <c r="A95" s="253"/>
      <c r="B95" s="253"/>
      <c r="C95" s="217"/>
      <c r="D95" s="217"/>
      <c r="E95" s="238"/>
      <c r="F95" s="179" t="s">
        <v>50</v>
      </c>
      <c r="G95" s="119">
        <f t="shared" ref="G95:G96" si="22">G96</f>
        <v>30960</v>
      </c>
    </row>
    <row r="96" spans="1:15" s="29" customFormat="1" ht="17.45" customHeight="1">
      <c r="A96" s="253"/>
      <c r="B96" s="253"/>
      <c r="C96" s="217"/>
      <c r="D96" s="217"/>
      <c r="E96" s="238"/>
      <c r="F96" s="133" t="s">
        <v>22</v>
      </c>
      <c r="G96" s="126">
        <f t="shared" si="22"/>
        <v>30960</v>
      </c>
    </row>
    <row r="97" spans="1:15" s="29" customFormat="1" ht="17.45" customHeight="1">
      <c r="A97" s="253"/>
      <c r="B97" s="253"/>
      <c r="C97" s="217"/>
      <c r="D97" s="217"/>
      <c r="E97" s="238"/>
      <c r="F97" s="133" t="s">
        <v>90</v>
      </c>
      <c r="G97" s="126">
        <f t="shared" ref="G97:G98" si="23">+G98</f>
        <v>30960</v>
      </c>
    </row>
    <row r="98" spans="1:15" s="29" customFormat="1" ht="17.45" customHeight="1">
      <c r="A98" s="253"/>
      <c r="B98" s="253"/>
      <c r="C98" s="217"/>
      <c r="D98" s="217"/>
      <c r="E98" s="238"/>
      <c r="F98" s="133" t="s">
        <v>91</v>
      </c>
      <c r="G98" s="126">
        <f t="shared" si="23"/>
        <v>30960</v>
      </c>
      <c r="H98" s="33"/>
    </row>
    <row r="99" spans="1:15" s="29" customFormat="1" ht="36">
      <c r="A99" s="253"/>
      <c r="B99" s="253"/>
      <c r="C99" s="217"/>
      <c r="D99" s="218"/>
      <c r="E99" s="239"/>
      <c r="F99" s="133" t="s">
        <v>92</v>
      </c>
      <c r="G99" s="126">
        <f>+'Հավելված N 3'!G22</f>
        <v>30960</v>
      </c>
      <c r="H99" s="34"/>
    </row>
    <row r="100" spans="1:15" s="29" customFormat="1" ht="18" customHeight="1">
      <c r="A100" s="253"/>
      <c r="B100" s="253"/>
      <c r="C100" s="217"/>
      <c r="D100" s="136">
        <v>1193</v>
      </c>
      <c r="E100" s="250" t="s">
        <v>119</v>
      </c>
      <c r="F100" s="251"/>
      <c r="G100" s="121">
        <f>+G102</f>
        <v>-25749.1</v>
      </c>
      <c r="H100" s="30"/>
      <c r="I100" s="30"/>
      <c r="J100" s="30"/>
      <c r="K100" s="30"/>
      <c r="L100" s="30"/>
      <c r="M100" s="30"/>
      <c r="N100" s="30"/>
      <c r="O100" s="30"/>
    </row>
    <row r="101" spans="1:15" s="29" customFormat="1" ht="16.95" customHeight="1">
      <c r="A101" s="253"/>
      <c r="B101" s="253"/>
      <c r="C101" s="217"/>
      <c r="D101" s="136"/>
      <c r="E101" s="150"/>
      <c r="F101" s="133" t="s">
        <v>20</v>
      </c>
      <c r="G101" s="120"/>
      <c r="H101" s="30"/>
      <c r="I101" s="30"/>
      <c r="J101" s="30"/>
      <c r="K101" s="30"/>
      <c r="L101" s="30"/>
      <c r="M101" s="30"/>
      <c r="N101" s="30"/>
      <c r="O101" s="30"/>
    </row>
    <row r="102" spans="1:15" s="29" customFormat="1" ht="67.650000000000006">
      <c r="A102" s="253"/>
      <c r="B102" s="253"/>
      <c r="C102" s="217"/>
      <c r="D102" s="216"/>
      <c r="E102" s="54">
        <v>11001</v>
      </c>
      <c r="F102" s="142" t="s">
        <v>120</v>
      </c>
      <c r="G102" s="122">
        <f>+G104</f>
        <v>-25749.1</v>
      </c>
      <c r="H102" s="30"/>
      <c r="I102" s="30"/>
      <c r="J102" s="30"/>
      <c r="K102" s="30"/>
      <c r="L102" s="30"/>
      <c r="M102" s="30"/>
      <c r="N102" s="30"/>
      <c r="O102" s="30"/>
    </row>
    <row r="103" spans="1:15" s="29" customFormat="1" ht="17.45" customHeight="1">
      <c r="A103" s="253"/>
      <c r="B103" s="253"/>
      <c r="C103" s="217"/>
      <c r="D103" s="217"/>
      <c r="E103" s="237"/>
      <c r="F103" s="133" t="s">
        <v>55</v>
      </c>
      <c r="G103" s="119"/>
    </row>
    <row r="104" spans="1:15" s="32" customFormat="1" ht="36">
      <c r="A104" s="253"/>
      <c r="B104" s="253"/>
      <c r="C104" s="217"/>
      <c r="D104" s="217"/>
      <c r="E104" s="238"/>
      <c r="F104" s="124" t="s">
        <v>44</v>
      </c>
      <c r="G104" s="125">
        <f t="shared" ref="G104" si="24">G106</f>
        <v>-25749.1</v>
      </c>
    </row>
    <row r="105" spans="1:15" s="29" customFormat="1" ht="54">
      <c r="A105" s="253"/>
      <c r="B105" s="253"/>
      <c r="C105" s="217"/>
      <c r="D105" s="217"/>
      <c r="E105" s="238"/>
      <c r="F105" s="133" t="s">
        <v>49</v>
      </c>
      <c r="G105" s="119"/>
    </row>
    <row r="106" spans="1:15" s="29" customFormat="1" ht="17.45" customHeight="1">
      <c r="A106" s="253"/>
      <c r="B106" s="253"/>
      <c r="C106" s="217"/>
      <c r="D106" s="217"/>
      <c r="E106" s="238"/>
      <c r="F106" s="140" t="s">
        <v>50</v>
      </c>
      <c r="G106" s="119">
        <f>+G107</f>
        <v>-25749.1</v>
      </c>
    </row>
    <row r="107" spans="1:15" s="29" customFormat="1" ht="16.95" customHeight="1">
      <c r="A107" s="253"/>
      <c r="B107" s="253"/>
      <c r="C107" s="217"/>
      <c r="D107" s="217"/>
      <c r="E107" s="238"/>
      <c r="F107" s="133" t="s">
        <v>22</v>
      </c>
      <c r="G107" s="126">
        <f t="shared" ref="G107:G108" si="25">+G108</f>
        <v>-25749.1</v>
      </c>
    </row>
    <row r="108" spans="1:15" s="29" customFormat="1" ht="16.95" customHeight="1">
      <c r="A108" s="253"/>
      <c r="B108" s="253"/>
      <c r="C108" s="217"/>
      <c r="D108" s="217"/>
      <c r="E108" s="238"/>
      <c r="F108" s="133" t="s">
        <v>90</v>
      </c>
      <c r="G108" s="126">
        <f t="shared" si="25"/>
        <v>-25749.1</v>
      </c>
    </row>
    <row r="109" spans="1:15" s="29" customFormat="1" ht="17.45" customHeight="1">
      <c r="A109" s="253"/>
      <c r="B109" s="253"/>
      <c r="C109" s="217"/>
      <c r="D109" s="217"/>
      <c r="E109" s="238"/>
      <c r="F109" s="133" t="s">
        <v>121</v>
      </c>
      <c r="G109" s="126">
        <f>+G110+G111</f>
        <v>-25749.1</v>
      </c>
      <c r="H109" s="33"/>
    </row>
    <row r="110" spans="1:15" s="29" customFormat="1" ht="36">
      <c r="A110" s="253"/>
      <c r="B110" s="253"/>
      <c r="C110" s="217"/>
      <c r="D110" s="217"/>
      <c r="E110" s="238"/>
      <c r="F110" s="133" t="s">
        <v>122</v>
      </c>
      <c r="G110" s="126">
        <f>+'Հավելված N 3'!G28</f>
        <v>-24119.8</v>
      </c>
      <c r="H110" s="34"/>
    </row>
    <row r="111" spans="1:15" s="29" customFormat="1">
      <c r="A111" s="254"/>
      <c r="B111" s="254"/>
      <c r="C111" s="218"/>
      <c r="D111" s="218"/>
      <c r="E111" s="239"/>
      <c r="F111" s="133" t="s">
        <v>123</v>
      </c>
      <c r="G111" s="126">
        <f>+'Հավելված N 3'!G27</f>
        <v>-1629.3</v>
      </c>
      <c r="H111" s="34"/>
    </row>
  </sheetData>
  <mergeCells count="34">
    <mergeCell ref="A13:A111"/>
    <mergeCell ref="D102:D111"/>
    <mergeCell ref="E100:F100"/>
    <mergeCell ref="E103:E111"/>
    <mergeCell ref="B39:B55"/>
    <mergeCell ref="C56:C57"/>
    <mergeCell ref="C58:C111"/>
    <mergeCell ref="B56:B111"/>
    <mergeCell ref="D64:D72"/>
    <mergeCell ref="D47:D55"/>
    <mergeCell ref="E48:E55"/>
    <mergeCell ref="E56:E61"/>
    <mergeCell ref="D56:D61"/>
    <mergeCell ref="D74:D99"/>
    <mergeCell ref="F1:G1"/>
    <mergeCell ref="D8:E8"/>
    <mergeCell ref="F8:F9"/>
    <mergeCell ref="A5:G5"/>
    <mergeCell ref="A8:C8"/>
    <mergeCell ref="F3:G3"/>
    <mergeCell ref="F2:G2"/>
    <mergeCell ref="C17:C38"/>
    <mergeCell ref="E85:E99"/>
    <mergeCell ref="E21:F21"/>
    <mergeCell ref="B13:B14"/>
    <mergeCell ref="E24:E38"/>
    <mergeCell ref="D23:D38"/>
    <mergeCell ref="B15:B38"/>
    <mergeCell ref="E76:E83"/>
    <mergeCell ref="E73:F73"/>
    <mergeCell ref="E62:F62"/>
    <mergeCell ref="E45:F45"/>
    <mergeCell ref="C41:C55"/>
    <mergeCell ref="E65:E72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O28"/>
  <sheetViews>
    <sheetView tabSelected="1" topLeftCell="A10" zoomScale="85" zoomScaleNormal="85" zoomScaleSheetLayoutView="100" workbookViewId="0">
      <selection activeCell="F17" sqref="F17"/>
    </sheetView>
  </sheetViews>
  <sheetFormatPr defaultColWidth="9.09765625" defaultRowHeight="18"/>
  <cols>
    <col min="1" max="1" width="11.8984375" style="38" customWidth="1"/>
    <col min="2" max="2" width="15.3984375" style="38" customWidth="1"/>
    <col min="3" max="3" width="8" style="38" customWidth="1"/>
    <col min="4" max="4" width="7.8984375" style="47" customWidth="1"/>
    <col min="5" max="5" width="40" style="47" customWidth="1"/>
    <col min="6" max="6" width="62.3984375" style="47" customWidth="1"/>
    <col min="7" max="7" width="26.8984375" style="38" customWidth="1"/>
    <col min="8" max="8" width="13.19921875" style="38" bestFit="1" customWidth="1"/>
    <col min="9" max="9" width="12.09765625" style="38" customWidth="1"/>
    <col min="10" max="16384" width="9.09765625" style="38"/>
  </cols>
  <sheetData>
    <row r="1" spans="1:41" s="3" customFormat="1" ht="36.950000000000003" customHeight="1">
      <c r="F1" s="224" t="s">
        <v>62</v>
      </c>
      <c r="G1" s="224"/>
      <c r="Z1" s="225"/>
      <c r="AA1" s="225"/>
      <c r="AB1" s="225"/>
    </row>
    <row r="2" spans="1:41" s="3" customFormat="1" ht="17.45" customHeight="1">
      <c r="A2" s="86"/>
      <c r="B2" s="86"/>
      <c r="C2" s="86"/>
      <c r="D2" s="86"/>
      <c r="E2" s="86"/>
      <c r="F2" s="225" t="s">
        <v>87</v>
      </c>
      <c r="G2" s="225"/>
      <c r="W2" s="86"/>
      <c r="X2" s="86"/>
      <c r="Y2" s="225"/>
      <c r="Z2" s="225"/>
      <c r="AA2" s="225"/>
      <c r="AB2" s="225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</row>
    <row r="3" spans="1:41" s="3" customFormat="1" ht="17.45" customHeight="1">
      <c r="A3" s="86"/>
      <c r="B3" s="86"/>
      <c r="C3" s="86"/>
      <c r="D3" s="86"/>
      <c r="E3" s="86"/>
      <c r="F3" s="225" t="s">
        <v>9</v>
      </c>
      <c r="G3" s="225"/>
      <c r="W3" s="225"/>
      <c r="X3" s="225"/>
      <c r="Y3" s="225"/>
      <c r="Z3" s="225"/>
      <c r="AA3" s="225"/>
      <c r="AB3" s="225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</row>
    <row r="4" spans="1:41" s="3" customFormat="1">
      <c r="F4" s="138"/>
      <c r="G4" s="138"/>
    </row>
    <row r="5" spans="1:41" s="3" customFormat="1" ht="15.95" customHeight="1">
      <c r="F5" s="138"/>
      <c r="G5" s="138"/>
    </row>
    <row r="6" spans="1:41" s="3" customFormat="1" ht="67.5" customHeight="1">
      <c r="A6" s="265" t="s">
        <v>187</v>
      </c>
      <c r="B6" s="265"/>
      <c r="C6" s="265"/>
      <c r="D6" s="265"/>
      <c r="E6" s="265"/>
      <c r="F6" s="265"/>
      <c r="G6" s="265"/>
    </row>
    <row r="7" spans="1:41" s="3" customFormat="1" ht="40.5" customHeight="1">
      <c r="B7" s="178"/>
      <c r="C7" s="178"/>
      <c r="D7" s="178"/>
      <c r="E7" s="178"/>
      <c r="F7" s="178"/>
      <c r="G7" s="177" t="s">
        <v>24</v>
      </c>
    </row>
    <row r="8" spans="1:41" ht="108">
      <c r="A8" s="266" t="s">
        <v>13</v>
      </c>
      <c r="B8" s="266"/>
      <c r="C8" s="267" t="s">
        <v>88</v>
      </c>
      <c r="D8" s="268"/>
      <c r="E8" s="269"/>
      <c r="F8" s="273" t="s">
        <v>89</v>
      </c>
      <c r="G8" s="214" t="s">
        <v>188</v>
      </c>
    </row>
    <row r="9" spans="1:41" ht="37.5" customHeight="1">
      <c r="A9" s="182" t="s">
        <v>53</v>
      </c>
      <c r="B9" s="182" t="s">
        <v>54</v>
      </c>
      <c r="C9" s="270"/>
      <c r="D9" s="271"/>
      <c r="E9" s="272"/>
      <c r="F9" s="274"/>
      <c r="G9" s="182" t="s">
        <v>15</v>
      </c>
    </row>
    <row r="10" spans="1:41" ht="24" customHeight="1">
      <c r="A10" s="262" t="s">
        <v>44</v>
      </c>
      <c r="B10" s="263"/>
      <c r="C10" s="263"/>
      <c r="D10" s="263"/>
      <c r="E10" s="263"/>
      <c r="F10" s="264"/>
      <c r="G10" s="108">
        <f>+G11+G14+G25</f>
        <v>137889.9</v>
      </c>
      <c r="H10" s="110"/>
    </row>
    <row r="11" spans="1:41" ht="35.450000000000003" customHeight="1">
      <c r="A11" s="54">
        <v>1045</v>
      </c>
      <c r="B11" s="259" t="s">
        <v>63</v>
      </c>
      <c r="C11" s="260"/>
      <c r="D11" s="260"/>
      <c r="E11" s="261"/>
      <c r="F11" s="114"/>
      <c r="G11" s="115">
        <f>+G12</f>
        <v>74194.100000000006</v>
      </c>
      <c r="H11" s="192"/>
    </row>
    <row r="12" spans="1:41" ht="106.4" customHeight="1">
      <c r="A12" s="116"/>
      <c r="B12" s="54">
        <v>32001</v>
      </c>
      <c r="C12" s="256" t="s">
        <v>132</v>
      </c>
      <c r="D12" s="257"/>
      <c r="E12" s="258"/>
      <c r="F12" s="117" t="s">
        <v>44</v>
      </c>
      <c r="G12" s="87">
        <f>+G13</f>
        <v>74194.100000000006</v>
      </c>
      <c r="H12" s="192"/>
    </row>
    <row r="13" spans="1:41" s="46" customFormat="1" ht="36">
      <c r="A13" s="104"/>
      <c r="B13" s="105"/>
      <c r="C13" s="106"/>
      <c r="D13" s="92"/>
      <c r="E13" s="92"/>
      <c r="F13" s="92" t="s">
        <v>133</v>
      </c>
      <c r="G13" s="107">
        <v>74194.100000000006</v>
      </c>
    </row>
    <row r="14" spans="1:41">
      <c r="A14" s="99">
        <v>1183</v>
      </c>
      <c r="B14" s="275" t="s">
        <v>68</v>
      </c>
      <c r="C14" s="276"/>
      <c r="D14" s="276"/>
      <c r="E14" s="277"/>
      <c r="F14" s="100"/>
      <c r="G14" s="101">
        <f>+G15+G19</f>
        <v>89444.9</v>
      </c>
    </row>
    <row r="15" spans="1:41" ht="51.85" customHeight="1">
      <c r="A15" s="40"/>
      <c r="B15" s="39">
        <v>32004</v>
      </c>
      <c r="C15" s="278" t="s">
        <v>95</v>
      </c>
      <c r="D15" s="279"/>
      <c r="E15" s="280"/>
      <c r="F15" s="41" t="s">
        <v>44</v>
      </c>
      <c r="G15" s="26">
        <f>SUM(G16:G18)</f>
        <v>44384.9</v>
      </c>
    </row>
    <row r="16" spans="1:41" s="46" customFormat="1">
      <c r="A16" s="42"/>
      <c r="B16" s="43"/>
      <c r="C16" s="44"/>
      <c r="D16" s="97"/>
      <c r="E16" s="97"/>
      <c r="F16" s="97" t="s">
        <v>97</v>
      </c>
      <c r="G16" s="45">
        <v>1840.7</v>
      </c>
    </row>
    <row r="17" spans="1:9" s="46" customFormat="1">
      <c r="A17" s="104"/>
      <c r="B17" s="105"/>
      <c r="C17" s="44"/>
      <c r="D17" s="97"/>
      <c r="E17" s="97"/>
      <c r="F17" s="48" t="s">
        <v>111</v>
      </c>
      <c r="G17" s="107">
        <v>37798.300000000003</v>
      </c>
    </row>
    <row r="18" spans="1:9" s="46" customFormat="1">
      <c r="A18" s="104"/>
      <c r="B18" s="105"/>
      <c r="C18" s="44"/>
      <c r="D18" s="97"/>
      <c r="E18" s="97"/>
      <c r="F18" s="48" t="s">
        <v>134</v>
      </c>
      <c r="G18" s="107">
        <v>4745.8999999999996</v>
      </c>
    </row>
    <row r="19" spans="1:9" ht="35.450000000000003" customHeight="1">
      <c r="A19" s="40"/>
      <c r="B19" s="39">
        <v>32012</v>
      </c>
      <c r="C19" s="278" t="s">
        <v>104</v>
      </c>
      <c r="D19" s="279"/>
      <c r="E19" s="280"/>
      <c r="F19" s="41"/>
      <c r="G19" s="26">
        <f>+G20+G22</f>
        <v>45060</v>
      </c>
    </row>
    <row r="20" spans="1:9" ht="33.85">
      <c r="A20" s="116"/>
      <c r="B20" s="54"/>
      <c r="C20" s="180"/>
      <c r="D20" s="180"/>
      <c r="E20" s="181"/>
      <c r="F20" s="41" t="s">
        <v>44</v>
      </c>
      <c r="G20" s="87">
        <f>+G21</f>
        <v>14100</v>
      </c>
    </row>
    <row r="21" spans="1:9" s="46" customFormat="1" ht="36">
      <c r="A21" s="42"/>
      <c r="B21" s="43"/>
      <c r="C21" s="44"/>
      <c r="D21" s="97"/>
      <c r="E21" s="97"/>
      <c r="F21" s="97" t="s">
        <v>96</v>
      </c>
      <c r="G21" s="45">
        <v>14100</v>
      </c>
    </row>
    <row r="22" spans="1:9" ht="33.85">
      <c r="A22" s="116"/>
      <c r="B22" s="54"/>
      <c r="C22" s="180"/>
      <c r="D22" s="180"/>
      <c r="E22" s="181"/>
      <c r="F22" s="41" t="s">
        <v>171</v>
      </c>
      <c r="G22" s="87">
        <f>+G23+G24</f>
        <v>30960</v>
      </c>
    </row>
    <row r="23" spans="1:9" s="46" customFormat="1" ht="36">
      <c r="A23" s="42"/>
      <c r="B23" s="43"/>
      <c r="C23" s="44"/>
      <c r="D23" s="97"/>
      <c r="E23" s="97"/>
      <c r="F23" s="97" t="s">
        <v>170</v>
      </c>
      <c r="G23" s="45">
        <v>15560</v>
      </c>
    </row>
    <row r="24" spans="1:9" s="46" customFormat="1" ht="36">
      <c r="A24" s="42"/>
      <c r="B24" s="43"/>
      <c r="C24" s="44"/>
      <c r="D24" s="97"/>
      <c r="E24" s="97"/>
      <c r="F24" s="97" t="s">
        <v>184</v>
      </c>
      <c r="G24" s="45">
        <v>15400</v>
      </c>
    </row>
    <row r="25" spans="1:9">
      <c r="A25" s="54">
        <v>1193</v>
      </c>
      <c r="B25" s="259" t="s">
        <v>124</v>
      </c>
      <c r="C25" s="260"/>
      <c r="D25" s="260"/>
      <c r="E25" s="261"/>
      <c r="F25" s="114"/>
      <c r="G25" s="115">
        <f>+G26</f>
        <v>-25749.1</v>
      </c>
      <c r="H25" s="154"/>
      <c r="I25" s="154"/>
    </row>
    <row r="26" spans="1:9" ht="124.95" customHeight="1">
      <c r="A26" s="116"/>
      <c r="B26" s="54">
        <v>11001</v>
      </c>
      <c r="C26" s="256" t="s">
        <v>125</v>
      </c>
      <c r="D26" s="257"/>
      <c r="E26" s="258"/>
      <c r="F26" s="117" t="s">
        <v>44</v>
      </c>
      <c r="G26" s="87">
        <f>SUM(G27:G28)</f>
        <v>-25749.1</v>
      </c>
      <c r="H26" s="154"/>
      <c r="I26" s="154"/>
    </row>
    <row r="27" spans="1:9">
      <c r="A27" s="116"/>
      <c r="B27" s="54"/>
      <c r="C27" s="106"/>
      <c r="D27" s="92"/>
      <c r="E27" s="92"/>
      <c r="F27" s="48" t="s">
        <v>126</v>
      </c>
      <c r="G27" s="107">
        <v>-1629.3</v>
      </c>
      <c r="H27" s="154"/>
      <c r="I27" s="154"/>
    </row>
    <row r="28" spans="1:9" s="171" customFormat="1" ht="54">
      <c r="A28" s="165"/>
      <c r="B28" s="166"/>
      <c r="C28" s="167"/>
      <c r="D28" s="168"/>
      <c r="E28" s="168"/>
      <c r="F28" s="169" t="s">
        <v>183</v>
      </c>
      <c r="G28" s="107">
        <v>-24119.8</v>
      </c>
      <c r="H28" s="170"/>
      <c r="I28" s="170"/>
    </row>
  </sheetData>
  <mergeCells count="18">
    <mergeCell ref="C26:E26"/>
    <mergeCell ref="B14:E14"/>
    <mergeCell ref="B25:E25"/>
    <mergeCell ref="C19:E19"/>
    <mergeCell ref="C15:E15"/>
    <mergeCell ref="C12:E12"/>
    <mergeCell ref="B11:E11"/>
    <mergeCell ref="A10:F10"/>
    <mergeCell ref="Z1:AB1"/>
    <mergeCell ref="F2:G2"/>
    <mergeCell ref="Y2:AB2"/>
    <mergeCell ref="F3:G3"/>
    <mergeCell ref="W3:AB3"/>
    <mergeCell ref="F1:G1"/>
    <mergeCell ref="A6:G6"/>
    <mergeCell ref="A8:B8"/>
    <mergeCell ref="C8:E9"/>
    <mergeCell ref="F8:F9"/>
  </mergeCells>
  <pageMargins left="0.70866141732283505" right="0.70866141732283505" top="0.74803149606299202" bottom="0.74803149606299202" header="0.31496062992126" footer="0.31496062992126"/>
  <pageSetup paperSize="9" scale="1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Q16"/>
  <sheetViews>
    <sheetView zoomScaleNormal="100" zoomScaleSheetLayoutView="100" workbookViewId="0">
      <selection activeCell="F7" sqref="F7"/>
    </sheetView>
  </sheetViews>
  <sheetFormatPr defaultColWidth="9.09765625" defaultRowHeight="18"/>
  <cols>
    <col min="1" max="3" width="8" style="199" customWidth="1"/>
    <col min="4" max="4" width="12.5" style="210" customWidth="1"/>
    <col min="5" max="5" width="14" style="210" customWidth="1"/>
    <col min="6" max="6" width="88.69921875" style="211" customWidth="1"/>
    <col min="7" max="7" width="12.69921875" style="199" customWidth="1"/>
    <col min="8" max="16384" width="9.09765625" style="199"/>
  </cols>
  <sheetData>
    <row r="1" spans="1:43" s="194" customFormat="1" ht="36.549999999999997" customHeight="1">
      <c r="F1" s="213" t="s">
        <v>148</v>
      </c>
      <c r="AB1" s="284"/>
      <c r="AC1" s="284"/>
      <c r="AD1" s="284"/>
    </row>
    <row r="2" spans="1:43" s="1" customFormat="1" ht="17.05" customHeight="1">
      <c r="A2" s="195"/>
      <c r="B2" s="195"/>
      <c r="C2" s="195"/>
      <c r="D2" s="195"/>
      <c r="E2" s="195"/>
      <c r="F2" s="193" t="s">
        <v>87</v>
      </c>
      <c r="G2" s="195"/>
      <c r="Y2" s="195"/>
      <c r="Z2" s="195"/>
      <c r="AA2" s="285"/>
      <c r="AB2" s="285"/>
      <c r="AC2" s="285"/>
      <c r="AD2" s="285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</row>
    <row r="3" spans="1:43" s="1" customFormat="1" ht="17.05" customHeight="1">
      <c r="A3" s="195"/>
      <c r="B3" s="195"/>
      <c r="C3" s="195"/>
      <c r="D3" s="195"/>
      <c r="E3" s="195"/>
      <c r="F3" s="193" t="s">
        <v>9</v>
      </c>
      <c r="G3" s="195"/>
      <c r="Y3" s="285"/>
      <c r="Z3" s="285"/>
      <c r="AA3" s="285"/>
      <c r="AB3" s="285"/>
      <c r="AC3" s="285"/>
      <c r="AD3" s="285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</row>
    <row r="4" spans="1:43" s="1" customFormat="1">
      <c r="F4" s="193"/>
      <c r="G4" s="193"/>
      <c r="H4" s="193"/>
    </row>
    <row r="5" spans="1:43" s="1" customFormat="1" ht="15.85" customHeight="1">
      <c r="F5" s="193"/>
      <c r="G5" s="193"/>
      <c r="H5" s="193"/>
    </row>
    <row r="6" spans="1:43" ht="88.5" customHeight="1">
      <c r="A6" s="286" t="s">
        <v>182</v>
      </c>
      <c r="B6" s="286"/>
      <c r="C6" s="286"/>
      <c r="D6" s="286"/>
      <c r="E6" s="286"/>
      <c r="F6" s="286"/>
      <c r="G6" s="196"/>
      <c r="H6" s="196"/>
      <c r="I6" s="196"/>
      <c r="J6" s="197"/>
      <c r="K6" s="197"/>
      <c r="L6" s="197"/>
      <c r="M6" s="197"/>
      <c r="N6" s="198"/>
    </row>
    <row r="7" spans="1:43">
      <c r="A7" s="200"/>
      <c r="B7" s="200"/>
      <c r="C7" s="200"/>
      <c r="D7" s="200"/>
      <c r="E7" s="200"/>
      <c r="F7" s="200"/>
      <c r="G7" s="196"/>
      <c r="H7" s="196"/>
      <c r="I7" s="196"/>
      <c r="J7" s="197"/>
      <c r="K7" s="197"/>
      <c r="L7" s="197"/>
      <c r="M7" s="197"/>
      <c r="N7" s="198"/>
    </row>
    <row r="8" spans="1:43" ht="23.35" customHeight="1">
      <c r="A8" s="287" t="s">
        <v>176</v>
      </c>
      <c r="B8" s="287"/>
      <c r="C8" s="287"/>
      <c r="D8" s="287"/>
      <c r="E8" s="287"/>
      <c r="F8" s="287"/>
      <c r="G8" s="201"/>
      <c r="H8" s="201"/>
      <c r="I8" s="201"/>
    </row>
    <row r="9" spans="1:43">
      <c r="A9" s="200"/>
      <c r="B9" s="200"/>
      <c r="C9" s="200"/>
      <c r="D9" s="200"/>
      <c r="E9" s="200"/>
      <c r="F9" s="200"/>
      <c r="G9" s="196"/>
      <c r="H9" s="196"/>
      <c r="I9" s="196"/>
      <c r="J9" s="197"/>
      <c r="K9" s="197"/>
      <c r="L9" s="197"/>
      <c r="M9" s="197"/>
      <c r="N9" s="198"/>
    </row>
    <row r="10" spans="1:43" ht="30" customHeight="1">
      <c r="A10" s="281" t="s">
        <v>177</v>
      </c>
      <c r="B10" s="281"/>
      <c r="C10" s="281"/>
      <c r="D10" s="282" t="s">
        <v>178</v>
      </c>
      <c r="E10" s="282"/>
      <c r="F10" s="283" t="s">
        <v>179</v>
      </c>
      <c r="G10" s="196"/>
      <c r="H10" s="196"/>
      <c r="I10" s="196"/>
      <c r="J10" s="197"/>
      <c r="K10" s="197"/>
      <c r="L10" s="197"/>
      <c r="M10" s="197"/>
      <c r="N10" s="198"/>
    </row>
    <row r="11" spans="1:43" ht="25.5" customHeight="1">
      <c r="A11" s="202" t="s">
        <v>80</v>
      </c>
      <c r="B11" s="202" t="s">
        <v>81</v>
      </c>
      <c r="C11" s="202" t="s">
        <v>180</v>
      </c>
      <c r="D11" s="202" t="s">
        <v>53</v>
      </c>
      <c r="E11" s="202" t="s">
        <v>54</v>
      </c>
      <c r="F11" s="283"/>
      <c r="G11" s="196"/>
      <c r="H11" s="196"/>
      <c r="I11" s="196"/>
      <c r="J11" s="197"/>
      <c r="K11" s="197"/>
      <c r="L11" s="197"/>
      <c r="M11" s="197"/>
      <c r="N11" s="198"/>
    </row>
    <row r="12" spans="1:43" s="207" customFormat="1" ht="25.5" customHeight="1">
      <c r="A12" s="203" t="s">
        <v>47</v>
      </c>
      <c r="B12" s="204"/>
      <c r="C12" s="204"/>
      <c r="D12" s="205"/>
      <c r="E12" s="205"/>
      <c r="F12" s="206" t="s">
        <v>181</v>
      </c>
    </row>
    <row r="13" spans="1:43" s="207" customFormat="1" ht="42" customHeight="1">
      <c r="A13" s="204"/>
      <c r="B13" s="203" t="s">
        <v>48</v>
      </c>
      <c r="C13" s="204"/>
      <c r="D13" s="205"/>
      <c r="E13" s="205"/>
      <c r="F13" s="206" t="s">
        <v>46</v>
      </c>
    </row>
    <row r="14" spans="1:43" s="207" customFormat="1" ht="30.85" customHeight="1">
      <c r="A14" s="204"/>
      <c r="B14" s="204"/>
      <c r="C14" s="203" t="s">
        <v>110</v>
      </c>
      <c r="D14" s="205"/>
      <c r="E14" s="205"/>
      <c r="F14" s="206" t="s">
        <v>46</v>
      </c>
    </row>
    <row r="15" spans="1:43" ht="36.85" customHeight="1">
      <c r="A15" s="204"/>
      <c r="B15" s="204"/>
      <c r="C15" s="204"/>
      <c r="D15" s="208">
        <v>1183</v>
      </c>
      <c r="E15" s="208"/>
      <c r="F15" s="209" t="s">
        <v>69</v>
      </c>
    </row>
    <row r="16" spans="1:43" ht="45" customHeight="1">
      <c r="A16" s="204"/>
      <c r="B16" s="204"/>
      <c r="C16" s="204"/>
      <c r="D16" s="208"/>
      <c r="E16" s="208">
        <v>32012</v>
      </c>
      <c r="F16" s="209" t="s">
        <v>105</v>
      </c>
    </row>
  </sheetData>
  <mergeCells count="8">
    <mergeCell ref="A10:C10"/>
    <mergeCell ref="D10:E10"/>
    <mergeCell ref="F10:F11"/>
    <mergeCell ref="AB1:AD1"/>
    <mergeCell ref="AA2:AD2"/>
    <mergeCell ref="Y3:AD3"/>
    <mergeCell ref="A6:F6"/>
    <mergeCell ref="A8:F8"/>
  </mergeCells>
  <pageMargins left="0.51181102362204722" right="0.23622047244094491" top="0.39370078740157483" bottom="0.55118110236220474" header="0.19685039370078741" footer="0.27559055118110237"/>
  <pageSetup scale="78" firstPageNumber="1215" orientation="portrait" useFirstPageNumber="1" horizontalDpi="4294967294" verticalDpi="4294967294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E88"/>
  <sheetViews>
    <sheetView topLeftCell="A88" zoomScale="85" zoomScaleNormal="85" zoomScaleSheetLayoutView="100" workbookViewId="0">
      <selection activeCell="B5" sqref="B5:D5"/>
    </sheetView>
  </sheetViews>
  <sheetFormatPr defaultColWidth="9.09765625" defaultRowHeight="18"/>
  <cols>
    <col min="1" max="1" width="5.296875" style="1" customWidth="1"/>
    <col min="2" max="2" width="24.59765625" style="1" customWidth="1"/>
    <col min="3" max="3" width="67.8984375" style="1" customWidth="1"/>
    <col min="4" max="4" width="28.59765625" style="1" customWidth="1"/>
    <col min="5" max="5" width="32" style="1" customWidth="1"/>
    <col min="6" max="6" width="49.8984375" style="1" customWidth="1"/>
    <col min="7" max="16384" width="9.09765625" style="1"/>
  </cols>
  <sheetData>
    <row r="1" spans="1:4" ht="37.5" customHeight="1">
      <c r="C1" s="284" t="s">
        <v>168</v>
      </c>
      <c r="D1" s="284"/>
    </row>
    <row r="2" spans="1:4" ht="17.45" customHeight="1">
      <c r="C2" s="285" t="s">
        <v>87</v>
      </c>
      <c r="D2" s="285"/>
    </row>
    <row r="3" spans="1:4" ht="17.45" customHeight="1">
      <c r="C3" s="285" t="s">
        <v>9</v>
      </c>
      <c r="D3" s="285"/>
    </row>
    <row r="5" spans="1:4" ht="59.45" customHeight="1">
      <c r="A5" s="73"/>
      <c r="B5" s="302" t="s">
        <v>189</v>
      </c>
      <c r="C5" s="302"/>
      <c r="D5" s="302"/>
    </row>
    <row r="6" spans="1:4" ht="23.45" customHeight="1"/>
    <row r="7" spans="1:4" ht="21.95" customHeight="1">
      <c r="A7" s="301" t="s">
        <v>86</v>
      </c>
      <c r="B7" s="301"/>
      <c r="C7" s="301"/>
      <c r="D7" s="301"/>
    </row>
    <row r="8" spans="1:4" ht="38.9" customHeight="1">
      <c r="C8" s="14" t="s">
        <v>78</v>
      </c>
      <c r="D8" s="15"/>
    </row>
    <row r="9" spans="1:4">
      <c r="B9" s="298" t="s">
        <v>11</v>
      </c>
      <c r="C9" s="299"/>
      <c r="D9" s="300"/>
    </row>
    <row r="10" spans="1:4" s="37" customFormat="1">
      <c r="B10" s="74"/>
      <c r="C10" s="74"/>
      <c r="D10" s="75"/>
    </row>
    <row r="11" spans="1:4" s="37" customFormat="1">
      <c r="B11" s="74"/>
      <c r="C11" s="74"/>
    </row>
    <row r="12" spans="1:4">
      <c r="B12" s="16" t="s">
        <v>1</v>
      </c>
      <c r="C12" s="16" t="s">
        <v>2</v>
      </c>
      <c r="D12" s="76"/>
    </row>
    <row r="13" spans="1:4" ht="36">
      <c r="B13" s="77">
        <v>1045</v>
      </c>
      <c r="C13" s="78" t="s">
        <v>63</v>
      </c>
      <c r="D13" s="79"/>
    </row>
    <row r="15" spans="1:4" s="3" customFormat="1">
      <c r="B15" s="292" t="s">
        <v>3</v>
      </c>
      <c r="C15" s="293"/>
      <c r="D15" s="20"/>
    </row>
    <row r="16" spans="1:4" s="3" customFormat="1" ht="72">
      <c r="B16" s="17" t="s">
        <v>4</v>
      </c>
      <c r="C16" s="62">
        <v>1045</v>
      </c>
      <c r="D16" s="164" t="s">
        <v>84</v>
      </c>
    </row>
    <row r="17" spans="2:5" s="3" customFormat="1">
      <c r="B17" s="17" t="s">
        <v>5</v>
      </c>
      <c r="C17" s="62">
        <v>12001</v>
      </c>
      <c r="D17" s="163" t="s">
        <v>12</v>
      </c>
    </row>
    <row r="18" spans="2:5" s="3" customFormat="1" ht="36">
      <c r="B18" s="17" t="s">
        <v>38</v>
      </c>
      <c r="C18" s="94" t="s">
        <v>149</v>
      </c>
      <c r="D18" s="243"/>
    </row>
    <row r="19" spans="2:5" s="3" customFormat="1" ht="36">
      <c r="B19" s="17" t="s">
        <v>39</v>
      </c>
      <c r="C19" s="94" t="s">
        <v>150</v>
      </c>
      <c r="D19" s="244"/>
    </row>
    <row r="20" spans="2:5" s="3" customFormat="1" ht="36">
      <c r="B20" s="17" t="s">
        <v>40</v>
      </c>
      <c r="C20" s="94" t="s">
        <v>151</v>
      </c>
      <c r="D20" s="244"/>
    </row>
    <row r="21" spans="2:5" s="3" customFormat="1" ht="54">
      <c r="B21" s="12" t="s">
        <v>152</v>
      </c>
      <c r="C21" s="94" t="s">
        <v>153</v>
      </c>
      <c r="D21" s="244"/>
    </row>
    <row r="22" spans="2:5" s="3" customFormat="1">
      <c r="B22" s="294" t="s">
        <v>0</v>
      </c>
      <c r="C22" s="295"/>
      <c r="D22" s="219"/>
    </row>
    <row r="23" spans="2:5" s="3" customFormat="1" ht="18" customHeight="1">
      <c r="B23" s="296" t="s">
        <v>154</v>
      </c>
      <c r="C23" s="297"/>
      <c r="D23" s="186">
        <v>-944</v>
      </c>
    </row>
    <row r="24" spans="2:5" s="3" customFormat="1">
      <c r="B24" s="18" t="s">
        <v>8</v>
      </c>
      <c r="C24" s="18"/>
      <c r="D24" s="80">
        <f>+'Հավելված N 1'!D23</f>
        <v>-53825.8</v>
      </c>
      <c r="E24" s="81"/>
    </row>
    <row r="25" spans="2:5" ht="8.1999999999999993" customHeight="1"/>
    <row r="26" spans="2:5" s="3" customFormat="1">
      <c r="B26" s="292" t="s">
        <v>3</v>
      </c>
      <c r="C26" s="293"/>
      <c r="D26" s="20"/>
    </row>
    <row r="27" spans="2:5" s="3" customFormat="1" ht="72">
      <c r="B27" s="17" t="s">
        <v>4</v>
      </c>
      <c r="C27" s="62">
        <v>1045</v>
      </c>
      <c r="D27" s="176" t="s">
        <v>67</v>
      </c>
    </row>
    <row r="28" spans="2:5" s="3" customFormat="1">
      <c r="B28" s="17" t="s">
        <v>5</v>
      </c>
      <c r="C28" s="62">
        <v>32001</v>
      </c>
      <c r="D28" s="98" t="s">
        <v>12</v>
      </c>
    </row>
    <row r="29" spans="2:5" s="3" customFormat="1" ht="54">
      <c r="B29" s="17" t="s">
        <v>6</v>
      </c>
      <c r="C29" s="94" t="s">
        <v>93</v>
      </c>
      <c r="D29" s="243"/>
    </row>
    <row r="30" spans="2:5" s="3" customFormat="1" ht="36">
      <c r="B30" s="17" t="s">
        <v>10</v>
      </c>
      <c r="C30" s="94" t="s">
        <v>94</v>
      </c>
      <c r="D30" s="244"/>
    </row>
    <row r="31" spans="2:5" s="3" customFormat="1" ht="36">
      <c r="B31" s="17" t="s">
        <v>7</v>
      </c>
      <c r="C31" s="94" t="s">
        <v>74</v>
      </c>
      <c r="D31" s="244"/>
    </row>
    <row r="32" spans="2:5" s="3" customFormat="1" ht="54">
      <c r="B32" s="12" t="s">
        <v>73</v>
      </c>
      <c r="C32" s="94" t="s">
        <v>83</v>
      </c>
      <c r="D32" s="244"/>
    </row>
    <row r="33" spans="2:5" s="3" customFormat="1">
      <c r="B33" s="294" t="s">
        <v>0</v>
      </c>
      <c r="C33" s="295"/>
      <c r="D33" s="219"/>
    </row>
    <row r="34" spans="2:5" s="3" customFormat="1" ht="36" customHeight="1">
      <c r="B34" s="296" t="s">
        <v>155</v>
      </c>
      <c r="C34" s="297"/>
      <c r="D34" s="19">
        <v>1</v>
      </c>
    </row>
    <row r="35" spans="2:5" s="3" customFormat="1">
      <c r="B35" s="18" t="s">
        <v>8</v>
      </c>
      <c r="C35" s="18"/>
      <c r="D35" s="80">
        <f>+'Հավելված N 1'!D29</f>
        <v>74194.100000000006</v>
      </c>
      <c r="E35" s="81"/>
    </row>
    <row r="36" spans="2:5" s="3" customFormat="1"/>
    <row r="37" spans="2:5" s="3" customFormat="1">
      <c r="B37" s="16" t="s">
        <v>1</v>
      </c>
      <c r="C37" s="16" t="s">
        <v>2</v>
      </c>
      <c r="D37" s="184"/>
    </row>
    <row r="38" spans="2:5" s="3" customFormat="1">
      <c r="B38" s="77">
        <v>1146</v>
      </c>
      <c r="C38" s="185" t="s">
        <v>157</v>
      </c>
      <c r="D38" s="16"/>
    </row>
    <row r="39" spans="2:5" s="3" customFormat="1"/>
    <row r="40" spans="2:5" s="3" customFormat="1">
      <c r="B40" s="292" t="s">
        <v>3</v>
      </c>
      <c r="C40" s="293"/>
      <c r="D40" s="20"/>
    </row>
    <row r="41" spans="2:5" s="3" customFormat="1" ht="72">
      <c r="B41" s="17" t="s">
        <v>4</v>
      </c>
      <c r="C41" s="62">
        <v>1146</v>
      </c>
      <c r="D41" s="176" t="s">
        <v>84</v>
      </c>
    </row>
    <row r="42" spans="2:5" s="3" customFormat="1">
      <c r="B42" s="17" t="s">
        <v>5</v>
      </c>
      <c r="C42" s="62">
        <v>11001</v>
      </c>
      <c r="D42" s="172" t="s">
        <v>12</v>
      </c>
    </row>
    <row r="43" spans="2:5" s="3" customFormat="1" ht="36">
      <c r="B43" s="17" t="s">
        <v>38</v>
      </c>
      <c r="C43" s="94" t="s">
        <v>158</v>
      </c>
      <c r="D43" s="243"/>
    </row>
    <row r="44" spans="2:5" s="3" customFormat="1" ht="54">
      <c r="B44" s="17" t="s">
        <v>39</v>
      </c>
      <c r="C44" s="94" t="s">
        <v>159</v>
      </c>
      <c r="D44" s="244"/>
    </row>
    <row r="45" spans="2:5" s="3" customFormat="1" ht="36">
      <c r="B45" s="17" t="s">
        <v>40</v>
      </c>
      <c r="C45" s="94" t="s">
        <v>142</v>
      </c>
      <c r="D45" s="244"/>
    </row>
    <row r="46" spans="2:5" s="3" customFormat="1" ht="72">
      <c r="B46" s="12" t="s">
        <v>160</v>
      </c>
      <c r="C46" s="94" t="s">
        <v>161</v>
      </c>
      <c r="D46" s="244"/>
    </row>
    <row r="47" spans="2:5" s="3" customFormat="1">
      <c r="B47" s="294" t="s">
        <v>0</v>
      </c>
      <c r="C47" s="295"/>
      <c r="D47" s="219"/>
    </row>
    <row r="48" spans="2:5" s="3" customFormat="1">
      <c r="B48" s="18" t="s">
        <v>8</v>
      </c>
      <c r="C48" s="18"/>
      <c r="D48" s="80">
        <f>+'Հավելված N 1'!D42</f>
        <v>-84064.1</v>
      </c>
      <c r="E48" s="81"/>
    </row>
    <row r="49" spans="2:5" s="3" customFormat="1"/>
    <row r="50" spans="2:5" ht="50.75">
      <c r="B50" s="23" t="s">
        <v>59</v>
      </c>
      <c r="C50" s="288" t="s">
        <v>2</v>
      </c>
      <c r="D50" s="289"/>
    </row>
    <row r="51" spans="2:5">
      <c r="B51" s="82">
        <v>1183</v>
      </c>
      <c r="C51" s="21" t="s">
        <v>75</v>
      </c>
      <c r="D51" s="21"/>
    </row>
    <row r="53" spans="2:5">
      <c r="B53" s="290" t="s">
        <v>3</v>
      </c>
      <c r="C53" s="291"/>
      <c r="D53" s="84"/>
      <c r="E53" s="3"/>
    </row>
    <row r="54" spans="2:5" s="3" customFormat="1" ht="72">
      <c r="B54" s="17" t="s">
        <v>36</v>
      </c>
      <c r="C54" s="62">
        <v>1183</v>
      </c>
      <c r="D54" s="176" t="s">
        <v>156</v>
      </c>
      <c r="E54" s="1"/>
    </row>
    <row r="55" spans="2:5">
      <c r="B55" s="24" t="s">
        <v>37</v>
      </c>
      <c r="C55" s="62">
        <v>32004</v>
      </c>
      <c r="D55" s="89" t="s">
        <v>12</v>
      </c>
    </row>
    <row r="56" spans="2:5" ht="36">
      <c r="B56" s="24" t="s">
        <v>38</v>
      </c>
      <c r="C56" s="94" t="s">
        <v>101</v>
      </c>
      <c r="D56" s="305"/>
    </row>
    <row r="57" spans="2:5">
      <c r="B57" s="24" t="s">
        <v>39</v>
      </c>
      <c r="C57" s="94" t="s">
        <v>102</v>
      </c>
      <c r="D57" s="306"/>
    </row>
    <row r="58" spans="2:5" ht="36">
      <c r="B58" s="24" t="s">
        <v>40</v>
      </c>
      <c r="C58" s="95" t="s">
        <v>72</v>
      </c>
      <c r="D58" s="306"/>
    </row>
    <row r="59" spans="2:5" ht="72" customHeight="1">
      <c r="B59" s="24" t="s">
        <v>77</v>
      </c>
      <c r="C59" s="95" t="s">
        <v>103</v>
      </c>
      <c r="D59" s="306"/>
    </row>
    <row r="60" spans="2:5">
      <c r="B60" s="308" t="s">
        <v>41</v>
      </c>
      <c r="C60" s="308"/>
      <c r="D60" s="307"/>
    </row>
    <row r="61" spans="2:5">
      <c r="B61" s="303" t="s">
        <v>100</v>
      </c>
      <c r="C61" s="304"/>
      <c r="D61" s="85">
        <v>1</v>
      </c>
    </row>
    <row r="62" spans="2:5" ht="18" customHeight="1">
      <c r="B62" s="303" t="s">
        <v>162</v>
      </c>
      <c r="C62" s="304"/>
      <c r="D62" s="91">
        <v>2</v>
      </c>
    </row>
    <row r="63" spans="2:5" ht="36" customHeight="1">
      <c r="B63" s="303" t="s">
        <v>82</v>
      </c>
      <c r="C63" s="304"/>
      <c r="D63" s="91">
        <v>2</v>
      </c>
    </row>
    <row r="64" spans="2:5">
      <c r="B64" s="22" t="s">
        <v>42</v>
      </c>
      <c r="C64" s="22"/>
      <c r="D64" s="83">
        <f>+'Հավելված N 1'!D55</f>
        <v>44384.9</v>
      </c>
    </row>
    <row r="65" spans="2:5" ht="9.9499999999999993" customHeight="1"/>
    <row r="66" spans="2:5">
      <c r="B66" s="309" t="s">
        <v>3</v>
      </c>
      <c r="C66" s="310"/>
      <c r="D66" s="129"/>
    </row>
    <row r="67" spans="2:5" s="3" customFormat="1" ht="72">
      <c r="B67" s="88" t="s">
        <v>36</v>
      </c>
      <c r="C67" s="96">
        <v>1183</v>
      </c>
      <c r="D67" s="176" t="s">
        <v>156</v>
      </c>
    </row>
    <row r="68" spans="2:5">
      <c r="B68" s="130" t="s">
        <v>37</v>
      </c>
      <c r="C68" s="96">
        <v>32012</v>
      </c>
      <c r="D68" s="111" t="s">
        <v>12</v>
      </c>
    </row>
    <row r="69" spans="2:5" ht="36">
      <c r="B69" s="130" t="s">
        <v>38</v>
      </c>
      <c r="C69" s="127" t="s">
        <v>107</v>
      </c>
      <c r="D69" s="305"/>
    </row>
    <row r="70" spans="2:5" ht="36">
      <c r="B70" s="130" t="s">
        <v>39</v>
      </c>
      <c r="C70" s="127" t="s">
        <v>108</v>
      </c>
      <c r="D70" s="306"/>
    </row>
    <row r="71" spans="2:5" ht="36">
      <c r="B71" s="130" t="s">
        <v>40</v>
      </c>
      <c r="C71" s="112" t="s">
        <v>72</v>
      </c>
      <c r="D71" s="306"/>
    </row>
    <row r="72" spans="2:5" ht="72" customHeight="1">
      <c r="B72" s="130" t="s">
        <v>77</v>
      </c>
      <c r="C72" s="112" t="s">
        <v>76</v>
      </c>
      <c r="D72" s="306"/>
    </row>
    <row r="73" spans="2:5">
      <c r="B73" s="311" t="s">
        <v>41</v>
      </c>
      <c r="C73" s="311"/>
      <c r="D73" s="307"/>
    </row>
    <row r="74" spans="2:5">
      <c r="B74" s="296" t="s">
        <v>109</v>
      </c>
      <c r="C74" s="297"/>
      <c r="D74" s="91">
        <v>3</v>
      </c>
    </row>
    <row r="75" spans="2:5">
      <c r="B75" s="131" t="s">
        <v>42</v>
      </c>
      <c r="C75" s="131"/>
      <c r="D75" s="128">
        <f>+'Հավելված N 1'!D61</f>
        <v>45060</v>
      </c>
    </row>
    <row r="77" spans="2:5" ht="50.75">
      <c r="B77" s="23" t="s">
        <v>59</v>
      </c>
      <c r="C77" s="288" t="s">
        <v>2</v>
      </c>
      <c r="D77" s="289"/>
    </row>
    <row r="78" spans="2:5" ht="35.450000000000003" customHeight="1">
      <c r="B78" s="82">
        <v>1193</v>
      </c>
      <c r="C78" s="21" t="s">
        <v>164</v>
      </c>
      <c r="D78" s="21"/>
    </row>
    <row r="80" spans="2:5">
      <c r="B80" s="290" t="s">
        <v>3</v>
      </c>
      <c r="C80" s="291"/>
      <c r="D80" s="84"/>
      <c r="E80" s="3"/>
    </row>
    <row r="81" spans="2:5" s="3" customFormat="1" ht="72">
      <c r="B81" s="17" t="s">
        <v>36</v>
      </c>
      <c r="C81" s="62">
        <v>1193</v>
      </c>
      <c r="D81" s="176" t="s">
        <v>84</v>
      </c>
      <c r="E81" s="1"/>
    </row>
    <row r="82" spans="2:5">
      <c r="B82" s="24" t="s">
        <v>37</v>
      </c>
      <c r="C82" s="62">
        <v>11001</v>
      </c>
      <c r="D82" s="172" t="s">
        <v>12</v>
      </c>
    </row>
    <row r="83" spans="2:5" ht="72">
      <c r="B83" s="24" t="s">
        <v>38</v>
      </c>
      <c r="C83" s="94" t="s">
        <v>165</v>
      </c>
      <c r="D83" s="305"/>
    </row>
    <row r="84" spans="2:5" ht="90">
      <c r="B84" s="24" t="s">
        <v>39</v>
      </c>
      <c r="C84" s="94" t="s">
        <v>166</v>
      </c>
      <c r="D84" s="306"/>
    </row>
    <row r="85" spans="2:5" ht="36">
      <c r="B85" s="24" t="s">
        <v>40</v>
      </c>
      <c r="C85" s="95" t="s">
        <v>142</v>
      </c>
      <c r="D85" s="306"/>
    </row>
    <row r="86" spans="2:5" ht="72" customHeight="1">
      <c r="B86" s="24" t="s">
        <v>160</v>
      </c>
      <c r="C86" s="95" t="s">
        <v>167</v>
      </c>
      <c r="D86" s="306"/>
    </row>
    <row r="87" spans="2:5">
      <c r="B87" s="308" t="s">
        <v>41</v>
      </c>
      <c r="C87" s="308"/>
      <c r="D87" s="307"/>
    </row>
    <row r="88" spans="2:5">
      <c r="B88" s="22" t="s">
        <v>42</v>
      </c>
      <c r="C88" s="22"/>
      <c r="D88" s="83">
        <f>+'Հավելված N 1'!D67</f>
        <v>-25749.1</v>
      </c>
    </row>
  </sheetData>
  <mergeCells count="32">
    <mergeCell ref="B66:C66"/>
    <mergeCell ref="D69:D73"/>
    <mergeCell ref="B73:C73"/>
    <mergeCell ref="B61:C61"/>
    <mergeCell ref="C77:D77"/>
    <mergeCell ref="B80:C80"/>
    <mergeCell ref="D83:D87"/>
    <mergeCell ref="B87:C87"/>
    <mergeCell ref="B74:C74"/>
    <mergeCell ref="B34:C34"/>
    <mergeCell ref="B62:C62"/>
    <mergeCell ref="D56:D60"/>
    <mergeCell ref="B60:C60"/>
    <mergeCell ref="B63:C63"/>
    <mergeCell ref="B26:C26"/>
    <mergeCell ref="C3:D3"/>
    <mergeCell ref="C2:D2"/>
    <mergeCell ref="D29:D33"/>
    <mergeCell ref="B33:C33"/>
    <mergeCell ref="B15:C15"/>
    <mergeCell ref="D18:D22"/>
    <mergeCell ref="B22:C22"/>
    <mergeCell ref="B23:C23"/>
    <mergeCell ref="C1:D1"/>
    <mergeCell ref="B9:D9"/>
    <mergeCell ref="A7:D7"/>
    <mergeCell ref="B5:D5"/>
    <mergeCell ref="C50:D50"/>
    <mergeCell ref="B53:C53"/>
    <mergeCell ref="B40:C40"/>
    <mergeCell ref="D43:D47"/>
    <mergeCell ref="B47:C4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24"/>
  <sheetViews>
    <sheetView topLeftCell="A121" zoomScale="85" zoomScaleNormal="85" zoomScaleSheetLayoutView="100" workbookViewId="0">
      <selection activeCell="E132" sqref="E132"/>
    </sheetView>
  </sheetViews>
  <sheetFormatPr defaultColWidth="9.09765625" defaultRowHeight="18"/>
  <cols>
    <col min="1" max="1" width="5.296875" style="1" customWidth="1"/>
    <col min="2" max="2" width="24.59765625" style="1" customWidth="1"/>
    <col min="3" max="3" width="67.8984375" style="1" customWidth="1"/>
    <col min="4" max="4" width="28.59765625" style="1" customWidth="1"/>
    <col min="5" max="5" width="32" style="1" customWidth="1"/>
    <col min="6" max="6" width="49.8984375" style="1" customWidth="1"/>
    <col min="7" max="16384" width="9.09765625" style="1"/>
  </cols>
  <sheetData>
    <row r="1" spans="1:4" ht="37.5" customHeight="1">
      <c r="C1" s="284" t="s">
        <v>169</v>
      </c>
      <c r="D1" s="284"/>
    </row>
    <row r="2" spans="1:4" ht="17.45" customHeight="1">
      <c r="C2" s="285" t="s">
        <v>87</v>
      </c>
      <c r="D2" s="285"/>
    </row>
    <row r="3" spans="1:4" ht="17.45" customHeight="1">
      <c r="C3" s="285" t="s">
        <v>9</v>
      </c>
      <c r="D3" s="285"/>
    </row>
    <row r="6" spans="1:4" ht="59.45" customHeight="1">
      <c r="A6" s="73"/>
      <c r="B6" s="302" t="s">
        <v>190</v>
      </c>
      <c r="C6" s="302"/>
      <c r="D6" s="302"/>
    </row>
    <row r="7" spans="1:4" ht="23.45" customHeight="1"/>
    <row r="8" spans="1:4" ht="21.95" customHeight="1">
      <c r="A8" s="301" t="s">
        <v>174</v>
      </c>
      <c r="B8" s="301"/>
      <c r="C8" s="301"/>
      <c r="D8" s="301"/>
    </row>
    <row r="9" spans="1:4" ht="38.9" customHeight="1">
      <c r="C9" s="14" t="s">
        <v>175</v>
      </c>
      <c r="D9" s="15"/>
    </row>
    <row r="10" spans="1:4">
      <c r="B10" s="298" t="s">
        <v>85</v>
      </c>
      <c r="C10" s="299"/>
      <c r="D10" s="300"/>
    </row>
    <row r="11" spans="1:4" s="37" customFormat="1">
      <c r="B11" s="74"/>
      <c r="C11" s="74"/>
      <c r="D11" s="75"/>
    </row>
    <row r="12" spans="1:4" s="37" customFormat="1">
      <c r="B12" s="74"/>
      <c r="C12" s="74"/>
    </row>
    <row r="13" spans="1:4" s="3" customFormat="1">
      <c r="B13" s="16" t="s">
        <v>1</v>
      </c>
      <c r="C13" s="16" t="s">
        <v>2</v>
      </c>
      <c r="D13" s="184"/>
    </row>
    <row r="14" spans="1:4" s="3" customFormat="1">
      <c r="B14" s="77">
        <v>1146</v>
      </c>
      <c r="C14" s="185" t="s">
        <v>157</v>
      </c>
      <c r="D14" s="16"/>
    </row>
    <row r="15" spans="1:4" s="3" customFormat="1"/>
    <row r="16" spans="1:4" s="3" customFormat="1">
      <c r="B16" s="292" t="s">
        <v>3</v>
      </c>
      <c r="C16" s="293"/>
      <c r="D16" s="20"/>
    </row>
    <row r="17" spans="2:5" s="3" customFormat="1" ht="72">
      <c r="B17" s="17" t="s">
        <v>4</v>
      </c>
      <c r="C17" s="62">
        <v>1146</v>
      </c>
      <c r="D17" s="191" t="s">
        <v>84</v>
      </c>
    </row>
    <row r="18" spans="2:5" s="3" customFormat="1">
      <c r="B18" s="17" t="s">
        <v>5</v>
      </c>
      <c r="C18" s="62">
        <v>11001</v>
      </c>
      <c r="D18" s="187" t="s">
        <v>12</v>
      </c>
    </row>
    <row r="19" spans="2:5" s="3" customFormat="1" ht="36">
      <c r="B19" s="17" t="s">
        <v>38</v>
      </c>
      <c r="C19" s="189" t="s">
        <v>158</v>
      </c>
      <c r="D19" s="243"/>
    </row>
    <row r="20" spans="2:5" s="3" customFormat="1" ht="54">
      <c r="B20" s="17" t="s">
        <v>39</v>
      </c>
      <c r="C20" s="189" t="s">
        <v>159</v>
      </c>
      <c r="D20" s="244"/>
    </row>
    <row r="21" spans="2:5" s="3" customFormat="1" ht="36">
      <c r="B21" s="17" t="s">
        <v>40</v>
      </c>
      <c r="C21" s="189" t="s">
        <v>142</v>
      </c>
      <c r="D21" s="244"/>
    </row>
    <row r="22" spans="2:5" s="3" customFormat="1" ht="72">
      <c r="B22" s="12" t="s">
        <v>160</v>
      </c>
      <c r="C22" s="189" t="s">
        <v>173</v>
      </c>
      <c r="D22" s="244"/>
    </row>
    <row r="23" spans="2:5" s="3" customFormat="1">
      <c r="B23" s="294" t="s">
        <v>0</v>
      </c>
      <c r="C23" s="295"/>
      <c r="D23" s="219"/>
    </row>
    <row r="24" spans="2:5" s="3" customFormat="1">
      <c r="B24" s="18" t="s">
        <v>8</v>
      </c>
      <c r="C24" s="18"/>
      <c r="D24" s="80">
        <f>+'Հավելված N 2'!G32</f>
        <v>-30960</v>
      </c>
      <c r="E24" s="81"/>
    </row>
    <row r="25" spans="2:5" ht="23.45" customHeight="1"/>
    <row r="26" spans="2:5" ht="50.75">
      <c r="B26" s="23" t="s">
        <v>59</v>
      </c>
      <c r="C26" s="288" t="s">
        <v>2</v>
      </c>
      <c r="D26" s="289"/>
    </row>
    <row r="27" spans="2:5">
      <c r="B27" s="82">
        <v>1183</v>
      </c>
      <c r="C27" s="21" t="s">
        <v>75</v>
      </c>
      <c r="D27" s="21"/>
    </row>
    <row r="29" spans="2:5">
      <c r="B29" s="309" t="s">
        <v>3</v>
      </c>
      <c r="C29" s="310"/>
      <c r="D29" s="129"/>
    </row>
    <row r="30" spans="2:5" s="3" customFormat="1" ht="72">
      <c r="B30" s="88" t="s">
        <v>36</v>
      </c>
      <c r="C30" s="96">
        <v>1183</v>
      </c>
      <c r="D30" s="191" t="s">
        <v>156</v>
      </c>
    </row>
    <row r="31" spans="2:5">
      <c r="B31" s="130" t="s">
        <v>37</v>
      </c>
      <c r="C31" s="96">
        <v>32012</v>
      </c>
      <c r="D31" s="188" t="s">
        <v>12</v>
      </c>
    </row>
    <row r="32" spans="2:5" ht="36">
      <c r="B32" s="130" t="s">
        <v>38</v>
      </c>
      <c r="C32" s="127" t="s">
        <v>107</v>
      </c>
      <c r="D32" s="305"/>
    </row>
    <row r="33" spans="1:4" ht="36">
      <c r="B33" s="130" t="s">
        <v>39</v>
      </c>
      <c r="C33" s="127" t="s">
        <v>108</v>
      </c>
      <c r="D33" s="306"/>
    </row>
    <row r="34" spans="1:4" ht="36">
      <c r="B34" s="130" t="s">
        <v>40</v>
      </c>
      <c r="C34" s="190" t="s">
        <v>72</v>
      </c>
      <c r="D34" s="306"/>
    </row>
    <row r="35" spans="1:4" ht="72" customHeight="1">
      <c r="B35" s="130" t="s">
        <v>77</v>
      </c>
      <c r="C35" s="190" t="s">
        <v>76</v>
      </c>
      <c r="D35" s="306"/>
    </row>
    <row r="36" spans="1:4">
      <c r="B36" s="311" t="s">
        <v>41</v>
      </c>
      <c r="C36" s="311"/>
      <c r="D36" s="307"/>
    </row>
    <row r="37" spans="1:4">
      <c r="B37" s="296" t="s">
        <v>109</v>
      </c>
      <c r="C37" s="297"/>
      <c r="D37" s="91">
        <v>2</v>
      </c>
    </row>
    <row r="38" spans="1:4">
      <c r="B38" s="131" t="s">
        <v>42</v>
      </c>
      <c r="C38" s="131"/>
      <c r="D38" s="128">
        <f>+'Հավելված N 2'!G93</f>
        <v>30960</v>
      </c>
    </row>
    <row r="43" spans="1:4" ht="21.95" customHeight="1">
      <c r="A43" s="301" t="s">
        <v>66</v>
      </c>
      <c r="B43" s="301"/>
      <c r="C43" s="301"/>
      <c r="D43" s="301"/>
    </row>
    <row r="44" spans="1:4" ht="38.9" customHeight="1">
      <c r="C44" s="14" t="s">
        <v>78</v>
      </c>
      <c r="D44" s="15"/>
    </row>
    <row r="45" spans="1:4">
      <c r="B45" s="298" t="s">
        <v>85</v>
      </c>
      <c r="C45" s="299"/>
      <c r="D45" s="300"/>
    </row>
    <row r="46" spans="1:4" s="37" customFormat="1">
      <c r="B46" s="74"/>
      <c r="C46" s="74"/>
      <c r="D46" s="75"/>
    </row>
    <row r="47" spans="1:4" s="37" customFormat="1">
      <c r="B47" s="74"/>
      <c r="C47" s="74"/>
    </row>
    <row r="48" spans="1:4">
      <c r="B48" s="16" t="s">
        <v>1</v>
      </c>
      <c r="C48" s="16" t="s">
        <v>2</v>
      </c>
      <c r="D48" s="76"/>
    </row>
    <row r="49" spans="2:5" ht="36">
      <c r="B49" s="77">
        <v>1045</v>
      </c>
      <c r="C49" s="78" t="s">
        <v>63</v>
      </c>
      <c r="D49" s="79"/>
    </row>
    <row r="51" spans="2:5" s="3" customFormat="1">
      <c r="B51" s="292" t="s">
        <v>3</v>
      </c>
      <c r="C51" s="293"/>
      <c r="D51" s="20"/>
    </row>
    <row r="52" spans="2:5" s="3" customFormat="1" ht="72">
      <c r="B52" s="17" t="s">
        <v>4</v>
      </c>
      <c r="C52" s="62">
        <v>1045</v>
      </c>
      <c r="D52" s="176" t="s">
        <v>84</v>
      </c>
    </row>
    <row r="53" spans="2:5" s="3" customFormat="1">
      <c r="B53" s="17" t="s">
        <v>5</v>
      </c>
      <c r="C53" s="62">
        <v>12001</v>
      </c>
      <c r="D53" s="172" t="s">
        <v>12</v>
      </c>
    </row>
    <row r="54" spans="2:5" s="3" customFormat="1" ht="36">
      <c r="B54" s="17" t="s">
        <v>38</v>
      </c>
      <c r="C54" s="94" t="s">
        <v>149</v>
      </c>
      <c r="D54" s="243"/>
    </row>
    <row r="55" spans="2:5" s="3" customFormat="1" ht="36">
      <c r="B55" s="17" t="s">
        <v>39</v>
      </c>
      <c r="C55" s="94" t="s">
        <v>150</v>
      </c>
      <c r="D55" s="244"/>
    </row>
    <row r="56" spans="2:5" s="3" customFormat="1" ht="36">
      <c r="B56" s="17" t="s">
        <v>40</v>
      </c>
      <c r="C56" s="94" t="s">
        <v>151</v>
      </c>
      <c r="D56" s="244"/>
    </row>
    <row r="57" spans="2:5" s="3" customFormat="1" ht="54">
      <c r="B57" s="12" t="s">
        <v>152</v>
      </c>
      <c r="C57" s="94" t="s">
        <v>153</v>
      </c>
      <c r="D57" s="244"/>
    </row>
    <row r="58" spans="2:5" s="3" customFormat="1">
      <c r="B58" s="294" t="s">
        <v>0</v>
      </c>
      <c r="C58" s="295"/>
      <c r="D58" s="219"/>
    </row>
    <row r="59" spans="2:5" s="3" customFormat="1" ht="18" customHeight="1">
      <c r="B59" s="296" t="s">
        <v>154</v>
      </c>
      <c r="C59" s="297"/>
      <c r="D59" s="186">
        <v>-944</v>
      </c>
    </row>
    <row r="60" spans="2:5" s="3" customFormat="1">
      <c r="B60" s="18" t="s">
        <v>8</v>
      </c>
      <c r="C60" s="18"/>
      <c r="D60" s="80">
        <f>+'Հավելված N 2'!G49</f>
        <v>-53825.8</v>
      </c>
      <c r="E60" s="81"/>
    </row>
    <row r="61" spans="2:5" ht="8.1999999999999993" customHeight="1"/>
    <row r="62" spans="2:5" s="3" customFormat="1">
      <c r="B62" s="292" t="s">
        <v>3</v>
      </c>
      <c r="C62" s="293"/>
      <c r="D62" s="20"/>
    </row>
    <row r="63" spans="2:5" s="3" customFormat="1" ht="72">
      <c r="B63" s="17" t="s">
        <v>4</v>
      </c>
      <c r="C63" s="62">
        <v>1045</v>
      </c>
      <c r="D63" s="176" t="s">
        <v>67</v>
      </c>
    </row>
    <row r="64" spans="2:5" s="3" customFormat="1">
      <c r="B64" s="17" t="s">
        <v>5</v>
      </c>
      <c r="C64" s="62">
        <v>32001</v>
      </c>
      <c r="D64" s="172" t="s">
        <v>12</v>
      </c>
    </row>
    <row r="65" spans="2:5" s="3" customFormat="1" ht="54">
      <c r="B65" s="17" t="s">
        <v>6</v>
      </c>
      <c r="C65" s="94" t="s">
        <v>93</v>
      </c>
      <c r="D65" s="243"/>
    </row>
    <row r="66" spans="2:5" s="3" customFormat="1" ht="36">
      <c r="B66" s="17" t="s">
        <v>10</v>
      </c>
      <c r="C66" s="94" t="s">
        <v>94</v>
      </c>
      <c r="D66" s="244"/>
    </row>
    <row r="67" spans="2:5" s="3" customFormat="1" ht="36">
      <c r="B67" s="17" t="s">
        <v>7</v>
      </c>
      <c r="C67" s="94" t="s">
        <v>74</v>
      </c>
      <c r="D67" s="244"/>
    </row>
    <row r="68" spans="2:5" s="3" customFormat="1" ht="54">
      <c r="B68" s="12" t="s">
        <v>73</v>
      </c>
      <c r="C68" s="94" t="s">
        <v>83</v>
      </c>
      <c r="D68" s="244"/>
    </row>
    <row r="69" spans="2:5" s="3" customFormat="1">
      <c r="B69" s="294" t="s">
        <v>0</v>
      </c>
      <c r="C69" s="295"/>
      <c r="D69" s="219"/>
    </row>
    <row r="70" spans="2:5" s="3" customFormat="1" ht="36" customHeight="1">
      <c r="B70" s="296" t="s">
        <v>155</v>
      </c>
      <c r="C70" s="297"/>
      <c r="D70" s="19">
        <v>1</v>
      </c>
    </row>
    <row r="71" spans="2:5" s="3" customFormat="1">
      <c r="B71" s="18" t="s">
        <v>8</v>
      </c>
      <c r="C71" s="18"/>
      <c r="D71" s="80">
        <f>+'Հավելված N 2'!G66</f>
        <v>74194.100000000006</v>
      </c>
      <c r="E71" s="81"/>
    </row>
    <row r="72" spans="2:5" s="3" customFormat="1"/>
    <row r="73" spans="2:5" s="3" customFormat="1">
      <c r="B73" s="16" t="s">
        <v>1</v>
      </c>
      <c r="C73" s="16" t="s">
        <v>2</v>
      </c>
      <c r="D73" s="184"/>
    </row>
    <row r="74" spans="2:5" s="3" customFormat="1">
      <c r="B74" s="77">
        <v>1146</v>
      </c>
      <c r="C74" s="185" t="s">
        <v>157</v>
      </c>
      <c r="D74" s="16"/>
    </row>
    <row r="75" spans="2:5" s="3" customFormat="1"/>
    <row r="76" spans="2:5" s="3" customFormat="1">
      <c r="B76" s="292" t="s">
        <v>3</v>
      </c>
      <c r="C76" s="293"/>
      <c r="D76" s="20"/>
    </row>
    <row r="77" spans="2:5" s="3" customFormat="1" ht="72">
      <c r="B77" s="17" t="s">
        <v>4</v>
      </c>
      <c r="C77" s="62">
        <v>1146</v>
      </c>
      <c r="D77" s="176" t="s">
        <v>84</v>
      </c>
    </row>
    <row r="78" spans="2:5" s="3" customFormat="1">
      <c r="B78" s="17" t="s">
        <v>5</v>
      </c>
      <c r="C78" s="62">
        <v>11001</v>
      </c>
      <c r="D78" s="172" t="s">
        <v>12</v>
      </c>
    </row>
    <row r="79" spans="2:5" s="3" customFormat="1" ht="36">
      <c r="B79" s="17" t="s">
        <v>38</v>
      </c>
      <c r="C79" s="94" t="s">
        <v>158</v>
      </c>
      <c r="D79" s="243"/>
    </row>
    <row r="80" spans="2:5" s="3" customFormat="1" ht="54">
      <c r="B80" s="17" t="s">
        <v>39</v>
      </c>
      <c r="C80" s="94" t="s">
        <v>159</v>
      </c>
      <c r="D80" s="244"/>
    </row>
    <row r="81" spans="2:5" s="3" customFormat="1" ht="36">
      <c r="B81" s="17" t="s">
        <v>40</v>
      </c>
      <c r="C81" s="94" t="s">
        <v>142</v>
      </c>
      <c r="D81" s="244"/>
    </row>
    <row r="82" spans="2:5" s="3" customFormat="1" ht="72">
      <c r="B82" s="12" t="s">
        <v>160</v>
      </c>
      <c r="C82" s="94" t="s">
        <v>172</v>
      </c>
      <c r="D82" s="244"/>
    </row>
    <row r="83" spans="2:5" s="3" customFormat="1">
      <c r="B83" s="294" t="s">
        <v>0</v>
      </c>
      <c r="C83" s="295"/>
      <c r="D83" s="219"/>
    </row>
    <row r="84" spans="2:5" s="3" customFormat="1">
      <c r="B84" s="18" t="s">
        <v>8</v>
      </c>
      <c r="C84" s="18"/>
      <c r="D84" s="80">
        <f>+'Հավելված N 2'!G25</f>
        <v>-53104.1</v>
      </c>
      <c r="E84" s="81"/>
    </row>
    <row r="85" spans="2:5" s="3" customFormat="1"/>
    <row r="86" spans="2:5" ht="50.75">
      <c r="B86" s="23" t="s">
        <v>59</v>
      </c>
      <c r="C86" s="288" t="s">
        <v>2</v>
      </c>
      <c r="D86" s="289"/>
    </row>
    <row r="87" spans="2:5">
      <c r="B87" s="82">
        <v>1183</v>
      </c>
      <c r="C87" s="21" t="s">
        <v>75</v>
      </c>
      <c r="D87" s="21"/>
    </row>
    <row r="89" spans="2:5">
      <c r="B89" s="290" t="s">
        <v>3</v>
      </c>
      <c r="C89" s="291"/>
      <c r="D89" s="84"/>
      <c r="E89" s="3"/>
    </row>
    <row r="90" spans="2:5" s="3" customFormat="1" ht="72">
      <c r="B90" s="17" t="s">
        <v>36</v>
      </c>
      <c r="C90" s="62">
        <v>1183</v>
      </c>
      <c r="D90" s="176" t="s">
        <v>156</v>
      </c>
      <c r="E90" s="1"/>
    </row>
    <row r="91" spans="2:5">
      <c r="B91" s="24" t="s">
        <v>37</v>
      </c>
      <c r="C91" s="62">
        <v>32004</v>
      </c>
      <c r="D91" s="172" t="s">
        <v>12</v>
      </c>
    </row>
    <row r="92" spans="2:5" ht="36">
      <c r="B92" s="24" t="s">
        <v>38</v>
      </c>
      <c r="C92" s="94" t="s">
        <v>101</v>
      </c>
      <c r="D92" s="305"/>
    </row>
    <row r="93" spans="2:5">
      <c r="B93" s="24" t="s">
        <v>39</v>
      </c>
      <c r="C93" s="94" t="s">
        <v>102</v>
      </c>
      <c r="D93" s="306"/>
    </row>
    <row r="94" spans="2:5" ht="36">
      <c r="B94" s="24" t="s">
        <v>40</v>
      </c>
      <c r="C94" s="95" t="s">
        <v>72</v>
      </c>
      <c r="D94" s="306"/>
    </row>
    <row r="95" spans="2:5" ht="72" customHeight="1">
      <c r="B95" s="24" t="s">
        <v>77</v>
      </c>
      <c r="C95" s="95" t="s">
        <v>103</v>
      </c>
      <c r="D95" s="306"/>
    </row>
    <row r="96" spans="2:5">
      <c r="B96" s="308" t="s">
        <v>41</v>
      </c>
      <c r="C96" s="308"/>
      <c r="D96" s="307"/>
    </row>
    <row r="97" spans="2:4">
      <c r="B97" s="303" t="s">
        <v>100</v>
      </c>
      <c r="C97" s="304"/>
      <c r="D97" s="85">
        <v>1</v>
      </c>
    </row>
    <row r="98" spans="2:4" ht="18" customHeight="1">
      <c r="B98" s="303" t="s">
        <v>162</v>
      </c>
      <c r="C98" s="304"/>
      <c r="D98" s="91">
        <v>2</v>
      </c>
    </row>
    <row r="99" spans="2:4" ht="36" customHeight="1">
      <c r="B99" s="303" t="s">
        <v>82</v>
      </c>
      <c r="C99" s="304"/>
      <c r="D99" s="91">
        <v>2</v>
      </c>
    </row>
    <row r="100" spans="2:4">
      <c r="B100" s="22" t="s">
        <v>42</v>
      </c>
      <c r="C100" s="22"/>
      <c r="D100" s="83">
        <f>+'Հավելված N 2'!G77</f>
        <v>44384.9</v>
      </c>
    </row>
    <row r="101" spans="2:4" ht="9.9499999999999993" customHeight="1"/>
    <row r="102" spans="2:4">
      <c r="B102" s="309" t="s">
        <v>3</v>
      </c>
      <c r="C102" s="310"/>
      <c r="D102" s="129"/>
    </row>
    <row r="103" spans="2:4" s="3" customFormat="1" ht="72">
      <c r="B103" s="88" t="s">
        <v>36</v>
      </c>
      <c r="C103" s="96">
        <v>1183</v>
      </c>
      <c r="D103" s="176" t="s">
        <v>156</v>
      </c>
    </row>
    <row r="104" spans="2:4">
      <c r="B104" s="130" t="s">
        <v>37</v>
      </c>
      <c r="C104" s="96">
        <v>32012</v>
      </c>
      <c r="D104" s="173" t="s">
        <v>12</v>
      </c>
    </row>
    <row r="105" spans="2:4" ht="36">
      <c r="B105" s="130" t="s">
        <v>38</v>
      </c>
      <c r="C105" s="127" t="s">
        <v>107</v>
      </c>
      <c r="D105" s="305"/>
    </row>
    <row r="106" spans="2:4" ht="36">
      <c r="B106" s="130" t="s">
        <v>39</v>
      </c>
      <c r="C106" s="127" t="s">
        <v>108</v>
      </c>
      <c r="D106" s="306"/>
    </row>
    <row r="107" spans="2:4" ht="36">
      <c r="B107" s="130" t="s">
        <v>40</v>
      </c>
      <c r="C107" s="175" t="s">
        <v>72</v>
      </c>
      <c r="D107" s="306"/>
    </row>
    <row r="108" spans="2:4" ht="72" customHeight="1">
      <c r="B108" s="130" t="s">
        <v>77</v>
      </c>
      <c r="C108" s="175" t="s">
        <v>76</v>
      </c>
      <c r="D108" s="306"/>
    </row>
    <row r="109" spans="2:4">
      <c r="B109" s="311" t="s">
        <v>41</v>
      </c>
      <c r="C109" s="311"/>
      <c r="D109" s="307"/>
    </row>
    <row r="110" spans="2:4">
      <c r="B110" s="296" t="s">
        <v>109</v>
      </c>
      <c r="C110" s="297"/>
      <c r="D110" s="91">
        <v>1</v>
      </c>
    </row>
    <row r="111" spans="2:4">
      <c r="B111" s="131" t="s">
        <v>42</v>
      </c>
      <c r="C111" s="131"/>
      <c r="D111" s="128">
        <f>+'Հավելված N 2'!G86</f>
        <v>14100</v>
      </c>
    </row>
    <row r="113" spans="2:5" ht="50.75">
      <c r="B113" s="23" t="s">
        <v>59</v>
      </c>
      <c r="C113" s="288" t="s">
        <v>2</v>
      </c>
      <c r="D113" s="289"/>
    </row>
    <row r="114" spans="2:5" ht="35.450000000000003" customHeight="1">
      <c r="B114" s="82">
        <v>1193</v>
      </c>
      <c r="C114" s="21" t="s">
        <v>164</v>
      </c>
      <c r="D114" s="21"/>
    </row>
    <row r="116" spans="2:5">
      <c r="B116" s="290" t="s">
        <v>3</v>
      </c>
      <c r="C116" s="291"/>
      <c r="D116" s="84"/>
      <c r="E116" s="3"/>
    </row>
    <row r="117" spans="2:5" s="3" customFormat="1" ht="72">
      <c r="B117" s="17" t="s">
        <v>36</v>
      </c>
      <c r="C117" s="62">
        <v>1193</v>
      </c>
      <c r="D117" s="176" t="s">
        <v>84</v>
      </c>
      <c r="E117" s="1"/>
    </row>
    <row r="118" spans="2:5">
      <c r="B118" s="24" t="s">
        <v>37</v>
      </c>
      <c r="C118" s="62">
        <v>11001</v>
      </c>
      <c r="D118" s="172" t="s">
        <v>12</v>
      </c>
    </row>
    <row r="119" spans="2:5" ht="72">
      <c r="B119" s="24" t="s">
        <v>38</v>
      </c>
      <c r="C119" s="94" t="s">
        <v>165</v>
      </c>
      <c r="D119" s="305"/>
    </row>
    <row r="120" spans="2:5" ht="90">
      <c r="B120" s="24" t="s">
        <v>39</v>
      </c>
      <c r="C120" s="94" t="s">
        <v>166</v>
      </c>
      <c r="D120" s="306"/>
    </row>
    <row r="121" spans="2:5" ht="36">
      <c r="B121" s="24" t="s">
        <v>40</v>
      </c>
      <c r="C121" s="95" t="s">
        <v>142</v>
      </c>
      <c r="D121" s="306"/>
    </row>
    <row r="122" spans="2:5" ht="72" customHeight="1">
      <c r="B122" s="24" t="s">
        <v>160</v>
      </c>
      <c r="C122" s="95" t="s">
        <v>167</v>
      </c>
      <c r="D122" s="306"/>
    </row>
    <row r="123" spans="2:5">
      <c r="B123" s="308" t="s">
        <v>41</v>
      </c>
      <c r="C123" s="308"/>
      <c r="D123" s="307"/>
    </row>
    <row r="124" spans="2:5">
      <c r="B124" s="22" t="s">
        <v>42</v>
      </c>
      <c r="C124" s="22"/>
      <c r="D124" s="83">
        <f>+'Հավելված N 2'!G104</f>
        <v>-25749.1</v>
      </c>
    </row>
  </sheetData>
  <mergeCells count="42">
    <mergeCell ref="C113:D113"/>
    <mergeCell ref="B116:C116"/>
    <mergeCell ref="D119:D123"/>
    <mergeCell ref="B123:C123"/>
    <mergeCell ref="B76:C76"/>
    <mergeCell ref="D79:D83"/>
    <mergeCell ref="B83:C83"/>
    <mergeCell ref="D105:D109"/>
    <mergeCell ref="B109:C109"/>
    <mergeCell ref="B110:C110"/>
    <mergeCell ref="C86:D86"/>
    <mergeCell ref="B89:C89"/>
    <mergeCell ref="D92:D96"/>
    <mergeCell ref="B96:C96"/>
    <mergeCell ref="B97:C97"/>
    <mergeCell ref="B98:C98"/>
    <mergeCell ref="B99:C99"/>
    <mergeCell ref="B102:C102"/>
    <mergeCell ref="B70:C70"/>
    <mergeCell ref="B59:C59"/>
    <mergeCell ref="B62:C62"/>
    <mergeCell ref="D65:D69"/>
    <mergeCell ref="B69:C69"/>
    <mergeCell ref="B45:D45"/>
    <mergeCell ref="B51:C51"/>
    <mergeCell ref="D54:D58"/>
    <mergeCell ref="B58:C58"/>
    <mergeCell ref="B29:C29"/>
    <mergeCell ref="D32:D36"/>
    <mergeCell ref="B36:C36"/>
    <mergeCell ref="B37:C37"/>
    <mergeCell ref="C1:D1"/>
    <mergeCell ref="C2:D2"/>
    <mergeCell ref="C3:D3"/>
    <mergeCell ref="B6:D6"/>
    <mergeCell ref="A43:D43"/>
    <mergeCell ref="B16:C16"/>
    <mergeCell ref="D19:D23"/>
    <mergeCell ref="B23:C23"/>
    <mergeCell ref="C26:D26"/>
    <mergeCell ref="A8:D8"/>
    <mergeCell ref="B10:D1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'Հավելված N 4'!Print_Titles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2022-10-11T15:24:28Z</cp:lastPrinted>
  <dcterms:created xsi:type="dcterms:W3CDTF">2022-01-04T07:12:58Z</dcterms:created>
  <dcterms:modified xsi:type="dcterms:W3CDTF">2022-11-25T07:49:21Z</dcterms:modified>
</cp:coreProperties>
</file>